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10  2025 - bez cen - Brno, VMO Kohoutova, Sládkova - rekonstrukce vodovodu - část I\"/>
    </mc:Choice>
  </mc:AlternateContent>
  <bookViews>
    <workbookView xWindow="0" yWindow="0" windowWidth="30720" windowHeight="13104"/>
  </bookViews>
  <sheets>
    <sheet name="Rekapitulace stavby" sheetId="1" r:id="rId1"/>
    <sheet name="PS 01 - Trubní vystrojení..." sheetId="2" r:id="rId2"/>
    <sheet name="SO 101 - Komunikace Sládkova" sheetId="3" r:id="rId3"/>
    <sheet name="SO 102 - Komunikace Porge..." sheetId="4" r:id="rId4"/>
    <sheet name="SO 103 - Komunikace Merha..." sheetId="5" r:id="rId5"/>
    <sheet name="SO 104 - Chodníky Merhautova" sheetId="6" r:id="rId6"/>
    <sheet name="SO 105 - Odvodnění vozovk..." sheetId="7" r:id="rId7"/>
    <sheet name="SO 331 - Vodovodní řady" sheetId="8" r:id="rId8"/>
    <sheet name="SO 332.1 - Armaturní šach..." sheetId="9" r:id="rId9"/>
    <sheet name="SO 332.2 - Armaturní šach..." sheetId="10" r:id="rId10"/>
    <sheet name="SO 332.3 - Armaturní šach..." sheetId="11" r:id="rId11"/>
    <sheet name="SO 332.4 - Vzdušníková ša..." sheetId="12" r:id="rId12"/>
    <sheet name="SO 333 - Náhradní zásobování" sheetId="13" r:id="rId13"/>
    <sheet name="SO 310 - Kanalizační příp..." sheetId="14" r:id="rId14"/>
    <sheet name="SO 800 - Náhradní výsadba" sheetId="15" r:id="rId15"/>
    <sheet name="SO 901 - Přeložka sloupu ..." sheetId="16" r:id="rId16"/>
    <sheet name="SO 902 - Přeložka vedení ..." sheetId="17" r:id="rId17"/>
    <sheet name="SO 9000 - Ostatní rozpočt..." sheetId="18" r:id="rId18"/>
  </sheets>
  <definedNames>
    <definedName name="_xlnm._FilterDatabase" localSheetId="1" hidden="1">'PS 01 - Trubní vystrojení...'!$C$122:$K$406</definedName>
    <definedName name="_xlnm._FilterDatabase" localSheetId="2" hidden="1">'SO 101 - Komunikace Sládkova'!$C$124:$K$340</definedName>
    <definedName name="_xlnm._FilterDatabase" localSheetId="3" hidden="1">'SO 102 - Komunikace Porge...'!$C$123:$K$215</definedName>
    <definedName name="_xlnm._FilterDatabase" localSheetId="4" hidden="1">'SO 103 - Komunikace Merha...'!$C$125:$K$324</definedName>
    <definedName name="_xlnm._FilterDatabase" localSheetId="5" hidden="1">'SO 104 - Chodníky Merhautova'!$C$124:$K$240</definedName>
    <definedName name="_xlnm._FilterDatabase" localSheetId="6" hidden="1">'SO 105 - Odvodnění vozovk...'!$C$125:$K$257</definedName>
    <definedName name="_xlnm._FilterDatabase" localSheetId="13" hidden="1">'SO 310 - Kanalizační příp...'!$C$121:$K$271</definedName>
    <definedName name="_xlnm._FilterDatabase" localSheetId="7" hidden="1">'SO 331 - Vodovodní řady'!$C$128:$K$1463</definedName>
    <definedName name="_xlnm._FilterDatabase" localSheetId="8" hidden="1">'SO 332.1 - Armaturní šach...'!$C$138:$K$991</definedName>
    <definedName name="_xlnm._FilterDatabase" localSheetId="9" hidden="1">'SO 332.2 - Armaturní šach...'!$C$136:$K$743</definedName>
    <definedName name="_xlnm._FilterDatabase" localSheetId="10" hidden="1">'SO 332.3 - Armaturní šach...'!$C$136:$K$799</definedName>
    <definedName name="_xlnm._FilterDatabase" localSheetId="11" hidden="1">'SO 332.4 - Vzdušníková ša...'!$C$136:$K$462</definedName>
    <definedName name="_xlnm._FilterDatabase" localSheetId="12" hidden="1">'SO 333 - Náhradní zásobování'!$C$128:$K$455</definedName>
    <definedName name="_xlnm._FilterDatabase" localSheetId="14" hidden="1">'SO 800 - Náhradní výsadba'!$C$123:$K$309</definedName>
    <definedName name="_xlnm._FilterDatabase" localSheetId="17" hidden="1">'SO 9000 - Ostatní rozpočt...'!$C$117:$K$249</definedName>
    <definedName name="_xlnm._FilterDatabase" localSheetId="15" hidden="1">'SO 901 - Přeložka sloupu ...'!$C$121:$K$155</definedName>
    <definedName name="_xlnm._FilterDatabase" localSheetId="16" hidden="1">'SO 902 - Přeložka vedení ...'!$C$128:$K$307</definedName>
    <definedName name="_xlnm.Print_Titles" localSheetId="1">'PS 01 - Trubní vystrojení...'!$122:$122</definedName>
    <definedName name="_xlnm.Print_Titles" localSheetId="0">'Rekapitulace stavby'!$92:$92</definedName>
    <definedName name="_xlnm.Print_Titles" localSheetId="2">'SO 101 - Komunikace Sládkova'!$124:$124</definedName>
    <definedName name="_xlnm.Print_Titles" localSheetId="3">'SO 102 - Komunikace Porge...'!$123:$123</definedName>
    <definedName name="_xlnm.Print_Titles" localSheetId="4">'SO 103 - Komunikace Merha...'!$125:$125</definedName>
    <definedName name="_xlnm.Print_Titles" localSheetId="5">'SO 104 - Chodníky Merhautova'!$124:$124</definedName>
    <definedName name="_xlnm.Print_Titles" localSheetId="6">'SO 105 - Odvodnění vozovk...'!$125:$125</definedName>
    <definedName name="_xlnm.Print_Titles" localSheetId="13">'SO 310 - Kanalizační příp...'!$121:$121</definedName>
    <definedName name="_xlnm.Print_Titles" localSheetId="7">'SO 331 - Vodovodní řady'!$128:$128</definedName>
    <definedName name="_xlnm.Print_Titles" localSheetId="8">'SO 332.1 - Armaturní šach...'!$138:$138</definedName>
    <definedName name="_xlnm.Print_Titles" localSheetId="9">'SO 332.2 - Armaturní šach...'!$136:$136</definedName>
    <definedName name="_xlnm.Print_Titles" localSheetId="10">'SO 332.3 - Armaturní šach...'!$136:$136</definedName>
    <definedName name="_xlnm.Print_Titles" localSheetId="11">'SO 332.4 - Vzdušníková ša...'!$136:$136</definedName>
    <definedName name="_xlnm.Print_Titles" localSheetId="12">'SO 333 - Náhradní zásobování'!$128:$128</definedName>
    <definedName name="_xlnm.Print_Titles" localSheetId="14">'SO 800 - Náhradní výsadba'!$123:$123</definedName>
    <definedName name="_xlnm.Print_Titles" localSheetId="17">'SO 9000 - Ostatní rozpočt...'!$117:$117</definedName>
    <definedName name="_xlnm.Print_Titles" localSheetId="15">'SO 901 - Přeložka sloupu ...'!$121:$121</definedName>
    <definedName name="_xlnm.Print_Titles" localSheetId="16">'SO 902 - Přeložka vedení ...'!$128:$128</definedName>
    <definedName name="_xlnm.Print_Area" localSheetId="1">'PS 01 - Trubní vystrojení...'!$C$4:$J$39,'PS 01 - Trubní vystrojení...'!$C$50:$J$76,'PS 01 - Trubní vystrojení...'!$C$82:$J$104,'PS 01 - Trubní vystrojení...'!$C$110:$K$406</definedName>
    <definedName name="_xlnm.Print_Area" localSheetId="0">'Rekapitulace stavby'!$D$4:$AO$76,'Rekapitulace stavby'!$C$82:$AQ$116</definedName>
    <definedName name="_xlnm.Print_Area" localSheetId="2">'SO 101 - Komunikace Sládkova'!$C$4:$J$41,'SO 101 - Komunikace Sládkova'!$C$50:$J$76,'SO 101 - Komunikace Sládkova'!$C$82:$J$104,'SO 101 - Komunikace Sládkova'!$C$110:$K$340</definedName>
    <definedName name="_xlnm.Print_Area" localSheetId="3">'SO 102 - Komunikace Porge...'!$C$4:$J$41,'SO 102 - Komunikace Porge...'!$C$50:$J$76,'SO 102 - Komunikace Porge...'!$C$82:$J$103,'SO 102 - Komunikace Porge...'!$C$109:$K$215</definedName>
    <definedName name="_xlnm.Print_Area" localSheetId="4">'SO 103 - Komunikace Merha...'!$C$4:$J$41,'SO 103 - Komunikace Merha...'!$C$50:$J$76,'SO 103 - Komunikace Merha...'!$C$82:$J$105,'SO 103 - Komunikace Merha...'!$C$111:$K$324</definedName>
    <definedName name="_xlnm.Print_Area" localSheetId="5">'SO 104 - Chodníky Merhautova'!$C$4:$J$41,'SO 104 - Chodníky Merhautova'!$C$50:$J$76,'SO 104 - Chodníky Merhautova'!$C$82:$J$104,'SO 104 - Chodníky Merhautova'!$C$110:$K$240</definedName>
    <definedName name="_xlnm.Print_Area" localSheetId="6">'SO 105 - Odvodnění vozovk...'!$C$4:$J$41,'SO 105 - Odvodnění vozovk...'!$C$50:$J$76,'SO 105 - Odvodnění vozovk...'!$C$82:$J$105,'SO 105 - Odvodnění vozovk...'!$C$111:$K$257</definedName>
    <definedName name="_xlnm.Print_Area" localSheetId="13">'SO 310 - Kanalizační příp...'!$C$4:$J$39,'SO 310 - Kanalizační příp...'!$C$50:$J$76,'SO 310 - Kanalizační příp...'!$C$82:$J$103,'SO 310 - Kanalizační příp...'!$C$109:$K$271</definedName>
    <definedName name="_xlnm.Print_Area" localSheetId="7">'SO 331 - Vodovodní řady'!$C$4:$J$41,'SO 331 - Vodovodní řady'!$C$50:$J$76,'SO 331 - Vodovodní řady'!$C$82:$J$108,'SO 331 - Vodovodní řady'!$C$114:$K$1463</definedName>
    <definedName name="_xlnm.Print_Area" localSheetId="8">'SO 332.1 - Armaturní šach...'!$C$4:$J$43,'SO 332.1 - Armaturní šach...'!$C$50:$J$76,'SO 332.1 - Armaturní šach...'!$C$82:$J$116,'SO 332.1 - Armaturní šach...'!$C$122:$K$991</definedName>
    <definedName name="_xlnm.Print_Area" localSheetId="9">'SO 332.2 - Armaturní šach...'!$C$4:$J$43,'SO 332.2 - Armaturní šach...'!$C$50:$J$76,'SO 332.2 - Armaturní šach...'!$C$82:$J$114,'SO 332.2 - Armaturní šach...'!$C$120:$K$743</definedName>
    <definedName name="_xlnm.Print_Area" localSheetId="10">'SO 332.3 - Armaturní šach...'!$C$4:$J$43,'SO 332.3 - Armaturní šach...'!$C$50:$J$76,'SO 332.3 - Armaturní šach...'!$C$82:$J$114,'SO 332.3 - Armaturní šach...'!$C$120:$K$799</definedName>
    <definedName name="_xlnm.Print_Area" localSheetId="11">'SO 332.4 - Vzdušníková ša...'!$C$4:$J$43,'SO 332.4 - Vzdušníková ša...'!$C$50:$J$76,'SO 332.4 - Vzdušníková ša...'!$C$82:$J$114,'SO 332.4 - Vzdušníková ša...'!$C$120:$K$462</definedName>
    <definedName name="_xlnm.Print_Area" localSheetId="12">'SO 333 - Náhradní zásobování'!$C$4:$J$41,'SO 333 - Náhradní zásobování'!$C$50:$J$76,'SO 333 - Náhradní zásobování'!$C$82:$J$108,'SO 333 - Náhradní zásobování'!$C$114:$K$455</definedName>
    <definedName name="_xlnm.Print_Area" localSheetId="14">'SO 800 - Náhradní výsadba'!$C$4:$J$39,'SO 800 - Náhradní výsadba'!$C$50:$J$76,'SO 800 - Náhradní výsadba'!$C$82:$J$105,'SO 800 - Náhradní výsadba'!$C$111:$K$309</definedName>
    <definedName name="_xlnm.Print_Area" localSheetId="17">'SO 9000 - Ostatní rozpočt...'!$C$4:$J$39,'SO 9000 - Ostatní rozpočt...'!$C$50:$J$76,'SO 9000 - Ostatní rozpočt...'!$C$82:$J$99,'SO 9000 - Ostatní rozpočt...'!$C$105:$K$249</definedName>
    <definedName name="_xlnm.Print_Area" localSheetId="15">'SO 901 - Přeložka sloupu ...'!$C$4:$J$41,'SO 901 - Přeložka sloupu ...'!$C$50:$J$76,'SO 901 - Přeložka sloupu ...'!$C$82:$J$101,'SO 901 - Přeložka sloupu ...'!$C$107:$K$155</definedName>
    <definedName name="_xlnm.Print_Area" localSheetId="16">'SO 902 - Přeložka vedení ...'!$C$4:$J$41,'SO 902 - Přeložka vedení ...'!$C$50:$J$76,'SO 902 - Přeložka vedení ...'!$C$82:$J$108,'SO 902 - Přeložka vedení ...'!$C$114:$K$307</definedName>
  </definedNames>
  <calcPr calcId="162913"/>
</workbook>
</file>

<file path=xl/calcChain.xml><?xml version="1.0" encoding="utf-8"?>
<calcChain xmlns="http://schemas.openxmlformats.org/spreadsheetml/2006/main">
  <c r="J37" i="18" l="1"/>
  <c r="J36" i="18"/>
  <c r="AY115" i="1"/>
  <c r="J35" i="18"/>
  <c r="AX115" i="1" s="1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4" i="18"/>
  <c r="BH244" i="18"/>
  <c r="BG244" i="18"/>
  <c r="BF244" i="18"/>
  <c r="T244" i="18"/>
  <c r="R244" i="18"/>
  <c r="P244" i="18"/>
  <c r="BI238" i="18"/>
  <c r="BH238" i="18"/>
  <c r="BG238" i="18"/>
  <c r="BF238" i="18"/>
  <c r="T238" i="18"/>
  <c r="R238" i="18"/>
  <c r="P238" i="18"/>
  <c r="BI236" i="18"/>
  <c r="BH236" i="18"/>
  <c r="BG236" i="18"/>
  <c r="BF236" i="18"/>
  <c r="T236" i="18"/>
  <c r="R236" i="18"/>
  <c r="P236" i="18"/>
  <c r="BI234" i="18"/>
  <c r="BH234" i="18"/>
  <c r="BG234" i="18"/>
  <c r="BF234" i="18"/>
  <c r="T234" i="18"/>
  <c r="R234" i="18"/>
  <c r="P234" i="18"/>
  <c r="BI231" i="18"/>
  <c r="BH231" i="18"/>
  <c r="BG231" i="18"/>
  <c r="BF231" i="18"/>
  <c r="T231" i="18"/>
  <c r="R231" i="18"/>
  <c r="P231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20" i="18"/>
  <c r="BH220" i="18"/>
  <c r="BG220" i="18"/>
  <c r="BF220" i="18"/>
  <c r="T220" i="18"/>
  <c r="R220" i="18"/>
  <c r="P220" i="18"/>
  <c r="BI217" i="18"/>
  <c r="BH217" i="18"/>
  <c r="BG217" i="18"/>
  <c r="BF217" i="18"/>
  <c r="T217" i="18"/>
  <c r="R217" i="18"/>
  <c r="P217" i="18"/>
  <c r="BI214" i="18"/>
  <c r="BH214" i="18"/>
  <c r="BG214" i="18"/>
  <c r="BF214" i="18"/>
  <c r="T214" i="18"/>
  <c r="R214" i="18"/>
  <c r="P214" i="18"/>
  <c r="BI211" i="18"/>
  <c r="BH211" i="18"/>
  <c r="BG211" i="18"/>
  <c r="BF211" i="18"/>
  <c r="T211" i="18"/>
  <c r="R211" i="18"/>
  <c r="P211" i="18"/>
  <c r="BI208" i="18"/>
  <c r="BH208" i="18"/>
  <c r="BG208" i="18"/>
  <c r="BF208" i="18"/>
  <c r="T208" i="18"/>
  <c r="R208" i="18"/>
  <c r="P208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2" i="18"/>
  <c r="BH202" i="18"/>
  <c r="BG202" i="18"/>
  <c r="BF202" i="18"/>
  <c r="T202" i="18"/>
  <c r="R202" i="18"/>
  <c r="P202" i="18"/>
  <c r="BI200" i="18"/>
  <c r="BH200" i="18"/>
  <c r="BG200" i="18"/>
  <c r="BF200" i="18"/>
  <c r="T200" i="18"/>
  <c r="R200" i="18"/>
  <c r="P200" i="18"/>
  <c r="BI191" i="18"/>
  <c r="BH191" i="18"/>
  <c r="BG191" i="18"/>
  <c r="BF191" i="18"/>
  <c r="T191" i="18"/>
  <c r="R191" i="18"/>
  <c r="P191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6" i="18"/>
  <c r="BH176" i="18"/>
  <c r="BG176" i="18"/>
  <c r="BF176" i="18"/>
  <c r="T176" i="18"/>
  <c r="R176" i="18"/>
  <c r="P176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2" i="18"/>
  <c r="BH162" i="18"/>
  <c r="BG162" i="18"/>
  <c r="BF162" i="18"/>
  <c r="T162" i="18"/>
  <c r="R162" i="18"/>
  <c r="P162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2" i="18"/>
  <c r="BH152" i="18"/>
  <c r="BG152" i="18"/>
  <c r="BF152" i="18"/>
  <c r="T152" i="18"/>
  <c r="R152" i="18"/>
  <c r="P152" i="18"/>
  <c r="BI148" i="18"/>
  <c r="BH148" i="18"/>
  <c r="BG148" i="18"/>
  <c r="BF148" i="18"/>
  <c r="T148" i="18"/>
  <c r="R148" i="18"/>
  <c r="P148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8" i="18"/>
  <c r="BH128" i="18"/>
  <c r="BG128" i="18"/>
  <c r="BF128" i="18"/>
  <c r="T128" i="18"/>
  <c r="R128" i="18"/>
  <c r="P128" i="18"/>
  <c r="BI121" i="18"/>
  <c r="BH121" i="18"/>
  <c r="BG121" i="18"/>
  <c r="BF121" i="18"/>
  <c r="T121" i="18"/>
  <c r="R121" i="18"/>
  <c r="P121" i="18"/>
  <c r="F112" i="18"/>
  <c r="E110" i="18"/>
  <c r="F89" i="18"/>
  <c r="E87" i="18"/>
  <c r="J24" i="18"/>
  <c r="E24" i="18"/>
  <c r="J92" i="18"/>
  <c r="J23" i="18"/>
  <c r="J21" i="18"/>
  <c r="E21" i="18"/>
  <c r="J114" i="18"/>
  <c r="J20" i="18"/>
  <c r="J18" i="18"/>
  <c r="E18" i="18"/>
  <c r="F115" i="18"/>
  <c r="J17" i="18"/>
  <c r="J15" i="18"/>
  <c r="E15" i="18"/>
  <c r="F91" i="18"/>
  <c r="J14" i="18"/>
  <c r="J112" i="18"/>
  <c r="E7" i="18"/>
  <c r="E85" i="18" s="1"/>
  <c r="J39" i="17"/>
  <c r="J38" i="17"/>
  <c r="AY114" i="1"/>
  <c r="J37" i="17"/>
  <c r="AX114" i="1"/>
  <c r="BI303" i="17"/>
  <c r="BH303" i="17"/>
  <c r="BG303" i="17"/>
  <c r="BF303" i="17"/>
  <c r="T303" i="17"/>
  <c r="R303" i="17"/>
  <c r="P303" i="17"/>
  <c r="BI298" i="17"/>
  <c r="BH298" i="17"/>
  <c r="BG298" i="17"/>
  <c r="BF298" i="17"/>
  <c r="T298" i="17"/>
  <c r="R298" i="17"/>
  <c r="P298" i="17"/>
  <c r="BI293" i="17"/>
  <c r="BH293" i="17"/>
  <c r="BG293" i="17"/>
  <c r="BF293" i="17"/>
  <c r="T293" i="17"/>
  <c r="R293" i="17"/>
  <c r="P293" i="17"/>
  <c r="BI287" i="17"/>
  <c r="BH287" i="17"/>
  <c r="BG287" i="17"/>
  <c r="BF287" i="17"/>
  <c r="T287" i="17"/>
  <c r="R287" i="17"/>
  <c r="R283" i="17" s="1"/>
  <c r="P287" i="17"/>
  <c r="BI284" i="17"/>
  <c r="BH284" i="17"/>
  <c r="BG284" i="17"/>
  <c r="BF284" i="17"/>
  <c r="T284" i="17"/>
  <c r="T283" i="17" s="1"/>
  <c r="R284" i="17"/>
  <c r="P284" i="17"/>
  <c r="P283" i="17" s="1"/>
  <c r="BI281" i="17"/>
  <c r="BH281" i="17"/>
  <c r="BG281" i="17"/>
  <c r="BF281" i="17"/>
  <c r="T281" i="17"/>
  <c r="R281" i="17"/>
  <c r="P281" i="17"/>
  <c r="BI279" i="17"/>
  <c r="BH279" i="17"/>
  <c r="BG279" i="17"/>
  <c r="BF279" i="17"/>
  <c r="T279" i="17"/>
  <c r="R279" i="17"/>
  <c r="P279" i="17"/>
  <c r="BI276" i="17"/>
  <c r="BH276" i="17"/>
  <c r="BG276" i="17"/>
  <c r="BF276" i="17"/>
  <c r="T276" i="17"/>
  <c r="R276" i="17"/>
  <c r="P276" i="17"/>
  <c r="BI272" i="17"/>
  <c r="BH272" i="17"/>
  <c r="BG272" i="17"/>
  <c r="BF272" i="17"/>
  <c r="T272" i="17"/>
  <c r="R272" i="17"/>
  <c r="P272" i="17"/>
  <c r="BI268" i="17"/>
  <c r="BH268" i="17"/>
  <c r="BG268" i="17"/>
  <c r="BF268" i="17"/>
  <c r="T268" i="17"/>
  <c r="R268" i="17"/>
  <c r="P268" i="17"/>
  <c r="BI264" i="17"/>
  <c r="BH264" i="17"/>
  <c r="BG264" i="17"/>
  <c r="BF264" i="17"/>
  <c r="T264" i="17"/>
  <c r="R264" i="17"/>
  <c r="P264" i="17"/>
  <c r="BI260" i="17"/>
  <c r="BH260" i="17"/>
  <c r="BG260" i="17"/>
  <c r="BF260" i="17"/>
  <c r="T260" i="17"/>
  <c r="R260" i="17"/>
  <c r="P260" i="17"/>
  <c r="BI258" i="17"/>
  <c r="BH258" i="17"/>
  <c r="BG258" i="17"/>
  <c r="BF258" i="17"/>
  <c r="T258" i="17"/>
  <c r="R258" i="17"/>
  <c r="P258" i="17"/>
  <c r="BI256" i="17"/>
  <c r="BH256" i="17"/>
  <c r="BG256" i="17"/>
  <c r="BF256" i="17"/>
  <c r="T256" i="17"/>
  <c r="R256" i="17"/>
  <c r="P256" i="17"/>
  <c r="BI253" i="17"/>
  <c r="BH253" i="17"/>
  <c r="BG253" i="17"/>
  <c r="BF253" i="17"/>
  <c r="T253" i="17"/>
  <c r="R253" i="17"/>
  <c r="P253" i="17"/>
  <c r="BI251" i="17"/>
  <c r="BH251" i="17"/>
  <c r="BG251" i="17"/>
  <c r="BF251" i="17"/>
  <c r="T251" i="17"/>
  <c r="R251" i="17"/>
  <c r="P251" i="17"/>
  <c r="BI247" i="17"/>
  <c r="BH247" i="17"/>
  <c r="BG247" i="17"/>
  <c r="BF247" i="17"/>
  <c r="T247" i="17"/>
  <c r="R247" i="17"/>
  <c r="P247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4" i="17"/>
  <c r="BH234" i="17"/>
  <c r="BG234" i="17"/>
  <c r="BF234" i="17"/>
  <c r="T234" i="17"/>
  <c r="R234" i="17"/>
  <c r="P234" i="17"/>
  <c r="BI232" i="17"/>
  <c r="BH232" i="17"/>
  <c r="BG232" i="17"/>
  <c r="BF232" i="17"/>
  <c r="T232" i="17"/>
  <c r="R232" i="17"/>
  <c r="P232" i="17"/>
  <c r="BI229" i="17"/>
  <c r="BH229" i="17"/>
  <c r="BG229" i="17"/>
  <c r="BF229" i="17"/>
  <c r="T229" i="17"/>
  <c r="R229" i="17"/>
  <c r="P229" i="17"/>
  <c r="BI227" i="17"/>
  <c r="BH227" i="17"/>
  <c r="BG227" i="17"/>
  <c r="BF227" i="17"/>
  <c r="T227" i="17"/>
  <c r="R227" i="17"/>
  <c r="P227" i="17"/>
  <c r="BI225" i="17"/>
  <c r="BH225" i="17"/>
  <c r="BG225" i="17"/>
  <c r="BF225" i="17"/>
  <c r="T225" i="17"/>
  <c r="R225" i="17"/>
  <c r="P225" i="17"/>
  <c r="BI223" i="17"/>
  <c r="BH223" i="17"/>
  <c r="BG223" i="17"/>
  <c r="BF223" i="17"/>
  <c r="T223" i="17"/>
  <c r="R223" i="17"/>
  <c r="P223" i="17"/>
  <c r="BI221" i="17"/>
  <c r="BH221" i="17"/>
  <c r="BG221" i="17"/>
  <c r="BF221" i="17"/>
  <c r="T221" i="17"/>
  <c r="R221" i="17"/>
  <c r="P221" i="17"/>
  <c r="BI219" i="17"/>
  <c r="BH219" i="17"/>
  <c r="BG219" i="17"/>
  <c r="BF219" i="17"/>
  <c r="T219" i="17"/>
  <c r="R219" i="17"/>
  <c r="P219" i="17"/>
  <c r="BI217" i="17"/>
  <c r="BH217" i="17"/>
  <c r="BG217" i="17"/>
  <c r="BF217" i="17"/>
  <c r="T217" i="17"/>
  <c r="R217" i="17"/>
  <c r="P217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11" i="17"/>
  <c r="BH211" i="17"/>
  <c r="BG211" i="17"/>
  <c r="BF211" i="17"/>
  <c r="T211" i="17"/>
  <c r="R211" i="17"/>
  <c r="P211" i="17"/>
  <c r="BI209" i="17"/>
  <c r="BH209" i="17"/>
  <c r="BG209" i="17"/>
  <c r="BF209" i="17"/>
  <c r="T209" i="17"/>
  <c r="R209" i="17"/>
  <c r="P209" i="17"/>
  <c r="BI207" i="17"/>
  <c r="BH207" i="17"/>
  <c r="BG207" i="17"/>
  <c r="BF207" i="17"/>
  <c r="T207" i="17"/>
  <c r="R207" i="17"/>
  <c r="P207" i="17"/>
  <c r="BI204" i="17"/>
  <c r="BH204" i="17"/>
  <c r="BG204" i="17"/>
  <c r="BF204" i="17"/>
  <c r="T204" i="17"/>
  <c r="R204" i="17"/>
  <c r="P204" i="17"/>
  <c r="BI200" i="17"/>
  <c r="BH200" i="17"/>
  <c r="BG200" i="17"/>
  <c r="BF200" i="17"/>
  <c r="T200" i="17"/>
  <c r="R200" i="17"/>
  <c r="P200" i="17"/>
  <c r="BI198" i="17"/>
  <c r="BH198" i="17"/>
  <c r="BG198" i="17"/>
  <c r="BF198" i="17"/>
  <c r="T198" i="17"/>
  <c r="R198" i="17"/>
  <c r="P198" i="17"/>
  <c r="BI194" i="17"/>
  <c r="BH194" i="17"/>
  <c r="BG194" i="17"/>
  <c r="BF194" i="17"/>
  <c r="T194" i="17"/>
  <c r="R194" i="17"/>
  <c r="P194" i="17"/>
  <c r="BI191" i="17"/>
  <c r="BH191" i="17"/>
  <c r="BG191" i="17"/>
  <c r="BF191" i="17"/>
  <c r="T191" i="17"/>
  <c r="R191" i="17"/>
  <c r="P191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R181" i="17"/>
  <c r="P181" i="17"/>
  <c r="BI179" i="17"/>
  <c r="BH179" i="17"/>
  <c r="BG179" i="17"/>
  <c r="BF179" i="17"/>
  <c r="T179" i="17"/>
  <c r="R179" i="17"/>
  <c r="P179" i="17"/>
  <c r="BI177" i="17"/>
  <c r="BH177" i="17"/>
  <c r="BG177" i="17"/>
  <c r="BF177" i="17"/>
  <c r="T177" i="17"/>
  <c r="R177" i="17"/>
  <c r="P177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2" i="17"/>
  <c r="BH142" i="17"/>
  <c r="BG142" i="17"/>
  <c r="BF142" i="17"/>
  <c r="T142" i="17"/>
  <c r="R142" i="17"/>
  <c r="P142" i="17"/>
  <c r="BI132" i="17"/>
  <c r="BH132" i="17"/>
  <c r="BG132" i="17"/>
  <c r="BF132" i="17"/>
  <c r="T132" i="17"/>
  <c r="R132" i="17"/>
  <c r="P132" i="17"/>
  <c r="F123" i="17"/>
  <c r="E121" i="17"/>
  <c r="F91" i="17"/>
  <c r="E89" i="17"/>
  <c r="J26" i="17"/>
  <c r="E26" i="17"/>
  <c r="J126" i="17"/>
  <c r="J25" i="17"/>
  <c r="J23" i="17"/>
  <c r="E23" i="17"/>
  <c r="J125" i="17"/>
  <c r="J22" i="17"/>
  <c r="J20" i="17"/>
  <c r="E20" i="17"/>
  <c r="F94" i="17"/>
  <c r="J19" i="17"/>
  <c r="J17" i="17"/>
  <c r="E17" i="17"/>
  <c r="F93" i="17"/>
  <c r="J16" i="17"/>
  <c r="J123" i="17"/>
  <c r="E7" i="17"/>
  <c r="E117" i="17"/>
  <c r="J39" i="16"/>
  <c r="J38" i="16"/>
  <c r="AY113" i="1"/>
  <c r="J37" i="16"/>
  <c r="AX113" i="1" s="1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3" i="16"/>
  <c r="BH143" i="16"/>
  <c r="BG143" i="16"/>
  <c r="BF143" i="16"/>
  <c r="T143" i="16"/>
  <c r="R143" i="16"/>
  <c r="P143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3" i="16"/>
  <c r="BH133" i="16"/>
  <c r="BG133" i="16"/>
  <c r="BF133" i="16"/>
  <c r="T133" i="16"/>
  <c r="R133" i="16"/>
  <c r="P133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7" i="16"/>
  <c r="BH127" i="16"/>
  <c r="BG127" i="16"/>
  <c r="BF127" i="16"/>
  <c r="T127" i="16"/>
  <c r="R127" i="16"/>
  <c r="P127" i="16"/>
  <c r="BI125" i="16"/>
  <c r="BH125" i="16"/>
  <c r="BG125" i="16"/>
  <c r="BF125" i="16"/>
  <c r="T125" i="16"/>
  <c r="R125" i="16"/>
  <c r="P125" i="16"/>
  <c r="F116" i="16"/>
  <c r="E114" i="16"/>
  <c r="F91" i="16"/>
  <c r="E89" i="16"/>
  <c r="J26" i="16"/>
  <c r="E26" i="16"/>
  <c r="J94" i="16" s="1"/>
  <c r="J25" i="16"/>
  <c r="J23" i="16"/>
  <c r="E23" i="16"/>
  <c r="J118" i="16" s="1"/>
  <c r="J22" i="16"/>
  <c r="J20" i="16"/>
  <c r="E20" i="16"/>
  <c r="F94" i="16" s="1"/>
  <c r="J19" i="16"/>
  <c r="J17" i="16"/>
  <c r="E17" i="16"/>
  <c r="F118" i="16" s="1"/>
  <c r="J16" i="16"/>
  <c r="J91" i="16"/>
  <c r="E7" i="16"/>
  <c r="E110" i="16"/>
  <c r="J37" i="15"/>
  <c r="J36" i="15"/>
  <c r="AY111" i="1"/>
  <c r="J35" i="15"/>
  <c r="AX111" i="1"/>
  <c r="BI309" i="15"/>
  <c r="BH309" i="15"/>
  <c r="BG309" i="15"/>
  <c r="BF309" i="15"/>
  <c r="T309" i="15"/>
  <c r="T308" i="15"/>
  <c r="R309" i="15"/>
  <c r="R308" i="15"/>
  <c r="P309" i="15"/>
  <c r="P308" i="15"/>
  <c r="BI302" i="15"/>
  <c r="BH302" i="15"/>
  <c r="BG302" i="15"/>
  <c r="BF302" i="15"/>
  <c r="T302" i="15"/>
  <c r="R302" i="15"/>
  <c r="P302" i="15"/>
  <c r="BI296" i="15"/>
  <c r="BH296" i="15"/>
  <c r="BG296" i="15"/>
  <c r="BF296" i="15"/>
  <c r="T296" i="15"/>
  <c r="R296" i="15"/>
  <c r="P296" i="15"/>
  <c r="BI290" i="15"/>
  <c r="BH290" i="15"/>
  <c r="BG290" i="15"/>
  <c r="BF290" i="15"/>
  <c r="T290" i="15"/>
  <c r="R290" i="15"/>
  <c r="P290" i="15"/>
  <c r="BI284" i="15"/>
  <c r="BH284" i="15"/>
  <c r="BG284" i="15"/>
  <c r="BF284" i="15"/>
  <c r="T284" i="15"/>
  <c r="R284" i="15"/>
  <c r="P284" i="15"/>
  <c r="BI278" i="15"/>
  <c r="BH278" i="15"/>
  <c r="BG278" i="15"/>
  <c r="BF278" i="15"/>
  <c r="T278" i="15"/>
  <c r="R278" i="15"/>
  <c r="P278" i="15"/>
  <c r="BI270" i="15"/>
  <c r="BH270" i="15"/>
  <c r="BG270" i="15"/>
  <c r="BF270" i="15"/>
  <c r="T270" i="15"/>
  <c r="R270" i="15"/>
  <c r="P270" i="15"/>
  <c r="BI263" i="15"/>
  <c r="BH263" i="15"/>
  <c r="BG263" i="15"/>
  <c r="BF263" i="15"/>
  <c r="T263" i="15"/>
  <c r="R263" i="15"/>
  <c r="P263" i="15"/>
  <c r="BI256" i="15"/>
  <c r="BH256" i="15"/>
  <c r="BG256" i="15"/>
  <c r="BF256" i="15"/>
  <c r="T256" i="15"/>
  <c r="R256" i="15"/>
  <c r="P256" i="15"/>
  <c r="BI248" i="15"/>
  <c r="BH248" i="15"/>
  <c r="BG248" i="15"/>
  <c r="BF248" i="15"/>
  <c r="T248" i="15"/>
  <c r="R248" i="15"/>
  <c r="P248" i="15"/>
  <c r="BI242" i="15"/>
  <c r="BH242" i="15"/>
  <c r="BG242" i="15"/>
  <c r="BF242" i="15"/>
  <c r="T242" i="15"/>
  <c r="R242" i="15"/>
  <c r="P242" i="15"/>
  <c r="BI238" i="15"/>
  <c r="BH238" i="15"/>
  <c r="BG238" i="15"/>
  <c r="BF238" i="15"/>
  <c r="T238" i="15"/>
  <c r="R238" i="15"/>
  <c r="P238" i="15"/>
  <c r="BI236" i="15"/>
  <c r="BH236" i="15"/>
  <c r="BG236" i="15"/>
  <c r="BF236" i="15"/>
  <c r="T236" i="15"/>
  <c r="R236" i="15"/>
  <c r="P236" i="15"/>
  <c r="BI232" i="15"/>
  <c r="BH232" i="15"/>
  <c r="BG232" i="15"/>
  <c r="BF232" i="15"/>
  <c r="T232" i="15"/>
  <c r="R232" i="15"/>
  <c r="P232" i="15"/>
  <c r="BI230" i="15"/>
  <c r="BH230" i="15"/>
  <c r="BG230" i="15"/>
  <c r="BF230" i="15"/>
  <c r="T230" i="15"/>
  <c r="R230" i="15"/>
  <c r="P230" i="15"/>
  <c r="BI228" i="15"/>
  <c r="BH228" i="15"/>
  <c r="BG228" i="15"/>
  <c r="BF228" i="15"/>
  <c r="T228" i="15"/>
  <c r="R228" i="15"/>
  <c r="P228" i="15"/>
  <c r="BI225" i="15"/>
  <c r="BH225" i="15"/>
  <c r="BG225" i="15"/>
  <c r="BF225" i="15"/>
  <c r="T225" i="15"/>
  <c r="R225" i="15"/>
  <c r="P225" i="15"/>
  <c r="BI222" i="15"/>
  <c r="BH222" i="15"/>
  <c r="BG222" i="15"/>
  <c r="BF222" i="15"/>
  <c r="T222" i="15"/>
  <c r="R222" i="15"/>
  <c r="P222" i="15"/>
  <c r="BI219" i="15"/>
  <c r="BH219" i="15"/>
  <c r="BG219" i="15"/>
  <c r="BF219" i="15"/>
  <c r="T219" i="15"/>
  <c r="R219" i="15"/>
  <c r="P219" i="15"/>
  <c r="BI217" i="15"/>
  <c r="BH217" i="15"/>
  <c r="BG217" i="15"/>
  <c r="BF217" i="15"/>
  <c r="T217" i="15"/>
  <c r="R217" i="15"/>
  <c r="P217" i="15"/>
  <c r="BI214" i="15"/>
  <c r="BH214" i="15"/>
  <c r="BG214" i="15"/>
  <c r="BF214" i="15"/>
  <c r="T214" i="15"/>
  <c r="R214" i="15"/>
  <c r="P214" i="15"/>
  <c r="BI211" i="15"/>
  <c r="BH211" i="15"/>
  <c r="BG211" i="15"/>
  <c r="BF211" i="15"/>
  <c r="T211" i="15"/>
  <c r="R211" i="15"/>
  <c r="P211" i="15"/>
  <c r="BI209" i="15"/>
  <c r="BH209" i="15"/>
  <c r="BG209" i="15"/>
  <c r="BF209" i="15"/>
  <c r="T209" i="15"/>
  <c r="R209" i="15"/>
  <c r="P209" i="15"/>
  <c r="BI207" i="15"/>
  <c r="BH207" i="15"/>
  <c r="BG207" i="15"/>
  <c r="BF207" i="15"/>
  <c r="T207" i="15"/>
  <c r="R207" i="15"/>
  <c r="P207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4" i="15"/>
  <c r="BH184" i="15"/>
  <c r="BG184" i="15"/>
  <c r="BF184" i="15"/>
  <c r="T184" i="15"/>
  <c r="R184" i="15"/>
  <c r="P184" i="15"/>
  <c r="BI181" i="15"/>
  <c r="BH181" i="15"/>
  <c r="BG181" i="15"/>
  <c r="BF181" i="15"/>
  <c r="T181" i="15"/>
  <c r="R181" i="15"/>
  <c r="P181" i="15"/>
  <c r="BI177" i="15"/>
  <c r="BH177" i="15"/>
  <c r="BG177" i="15"/>
  <c r="BF177" i="15"/>
  <c r="T177" i="15"/>
  <c r="R177" i="15"/>
  <c r="P177" i="15"/>
  <c r="BI173" i="15"/>
  <c r="BH173" i="15"/>
  <c r="BG173" i="15"/>
  <c r="BF173" i="15"/>
  <c r="T173" i="15"/>
  <c r="R173" i="15"/>
  <c r="P173" i="15"/>
  <c r="BI169" i="15"/>
  <c r="BH169" i="15"/>
  <c r="BG169" i="15"/>
  <c r="BF169" i="15"/>
  <c r="T169" i="15"/>
  <c r="R169" i="15"/>
  <c r="P169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7" i="15"/>
  <c r="BH127" i="15"/>
  <c r="BG127" i="15"/>
  <c r="BF127" i="15"/>
  <c r="T127" i="15"/>
  <c r="R127" i="15"/>
  <c r="P127" i="15"/>
  <c r="F118" i="15"/>
  <c r="E116" i="15"/>
  <c r="F89" i="15"/>
  <c r="E87" i="15"/>
  <c r="J24" i="15"/>
  <c r="E24" i="15"/>
  <c r="J121" i="15" s="1"/>
  <c r="J23" i="15"/>
  <c r="J21" i="15"/>
  <c r="E21" i="15"/>
  <c r="J120" i="15" s="1"/>
  <c r="J20" i="15"/>
  <c r="J18" i="15"/>
  <c r="E18" i="15"/>
  <c r="F121" i="15" s="1"/>
  <c r="J17" i="15"/>
  <c r="J15" i="15"/>
  <c r="E15" i="15"/>
  <c r="F120" i="15" s="1"/>
  <c r="J14" i="15"/>
  <c r="J89" i="15"/>
  <c r="E7" i="15"/>
  <c r="E114" i="15"/>
  <c r="J37" i="14"/>
  <c r="J36" i="14"/>
  <c r="AY110" i="1" s="1"/>
  <c r="J35" i="14"/>
  <c r="AX110" i="1"/>
  <c r="BI271" i="14"/>
  <c r="BH271" i="14"/>
  <c r="BG271" i="14"/>
  <c r="BF271" i="14"/>
  <c r="T271" i="14"/>
  <c r="R271" i="14"/>
  <c r="P271" i="14"/>
  <c r="BI268" i="14"/>
  <c r="BH268" i="14"/>
  <c r="BG268" i="14"/>
  <c r="BF268" i="14"/>
  <c r="T268" i="14"/>
  <c r="R268" i="14"/>
  <c r="P268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R263" i="14"/>
  <c r="P263" i="14"/>
  <c r="BI261" i="14"/>
  <c r="BH261" i="14"/>
  <c r="BG261" i="14"/>
  <c r="BF261" i="14"/>
  <c r="T261" i="14"/>
  <c r="R261" i="14"/>
  <c r="P261" i="14"/>
  <c r="BI258" i="14"/>
  <c r="BH258" i="14"/>
  <c r="BG258" i="14"/>
  <c r="BF258" i="14"/>
  <c r="T258" i="14"/>
  <c r="R258" i="14"/>
  <c r="P258" i="14"/>
  <c r="BI248" i="14"/>
  <c r="BH248" i="14"/>
  <c r="BG248" i="14"/>
  <c r="BF248" i="14"/>
  <c r="T248" i="14"/>
  <c r="R248" i="14"/>
  <c r="P248" i="14"/>
  <c r="BI246" i="14"/>
  <c r="BH246" i="14"/>
  <c r="BG246" i="14"/>
  <c r="BF246" i="14"/>
  <c r="T246" i="14"/>
  <c r="R246" i="14"/>
  <c r="P246" i="14"/>
  <c r="BI243" i="14"/>
  <c r="BH243" i="14"/>
  <c r="BG243" i="14"/>
  <c r="BF243" i="14"/>
  <c r="T243" i="14"/>
  <c r="R243" i="14"/>
  <c r="P243" i="14"/>
  <c r="BI238" i="14"/>
  <c r="BH238" i="14"/>
  <c r="BG238" i="14"/>
  <c r="BF238" i="14"/>
  <c r="T238" i="14"/>
  <c r="R238" i="14"/>
  <c r="P238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28" i="14"/>
  <c r="BH228" i="14"/>
  <c r="BG228" i="14"/>
  <c r="BF228" i="14"/>
  <c r="T228" i="14"/>
  <c r="R228" i="14"/>
  <c r="P228" i="14"/>
  <c r="BI226" i="14"/>
  <c r="BH226" i="14"/>
  <c r="BG226" i="14"/>
  <c r="BF226" i="14"/>
  <c r="T226" i="14"/>
  <c r="R226" i="14"/>
  <c r="P226" i="14"/>
  <c r="BI224" i="14"/>
  <c r="BH224" i="14"/>
  <c r="BG224" i="14"/>
  <c r="BF224" i="14"/>
  <c r="T224" i="14"/>
  <c r="R224" i="14"/>
  <c r="P224" i="14"/>
  <c r="BI220" i="14"/>
  <c r="BH220" i="14"/>
  <c r="BG220" i="14"/>
  <c r="BF220" i="14"/>
  <c r="T220" i="14"/>
  <c r="R220" i="14"/>
  <c r="P220" i="14"/>
  <c r="BI217" i="14"/>
  <c r="BH217" i="14"/>
  <c r="BG217" i="14"/>
  <c r="BF217" i="14"/>
  <c r="T217" i="14"/>
  <c r="R217" i="14"/>
  <c r="P217" i="14"/>
  <c r="BI214" i="14"/>
  <c r="BH214" i="14"/>
  <c r="BG214" i="14"/>
  <c r="BF214" i="14"/>
  <c r="T214" i="14"/>
  <c r="R214" i="14"/>
  <c r="P214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7" i="14"/>
  <c r="BH207" i="14"/>
  <c r="BG207" i="14"/>
  <c r="BF207" i="14"/>
  <c r="T207" i="14"/>
  <c r="R207" i="14"/>
  <c r="P207" i="14"/>
  <c r="BI204" i="14"/>
  <c r="BH204" i="14"/>
  <c r="BG204" i="14"/>
  <c r="BF204" i="14"/>
  <c r="T204" i="14"/>
  <c r="R204" i="14"/>
  <c r="P204" i="14"/>
  <c r="BI201" i="14"/>
  <c r="BH201" i="14"/>
  <c r="BG201" i="14"/>
  <c r="BF201" i="14"/>
  <c r="T201" i="14"/>
  <c r="R201" i="14"/>
  <c r="P201" i="14"/>
  <c r="BI199" i="14"/>
  <c r="BH199" i="14"/>
  <c r="BG199" i="14"/>
  <c r="BF199" i="14"/>
  <c r="T199" i="14"/>
  <c r="R199" i="14"/>
  <c r="P199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1" i="14"/>
  <c r="BH191" i="14"/>
  <c r="BG191" i="14"/>
  <c r="BF191" i="14"/>
  <c r="T191" i="14"/>
  <c r="R191" i="14"/>
  <c r="P191" i="14"/>
  <c r="BI188" i="14"/>
  <c r="BH188" i="14"/>
  <c r="BG188" i="14"/>
  <c r="BF188" i="14"/>
  <c r="T188" i="14"/>
  <c r="R188" i="14"/>
  <c r="P188" i="14"/>
  <c r="BI185" i="14"/>
  <c r="BH185" i="14"/>
  <c r="BG185" i="14"/>
  <c r="BF185" i="14"/>
  <c r="T185" i="14"/>
  <c r="R185" i="14"/>
  <c r="P185" i="14"/>
  <c r="BI181" i="14"/>
  <c r="BH181" i="14"/>
  <c r="BG181" i="14"/>
  <c r="BF181" i="14"/>
  <c r="T181" i="14"/>
  <c r="R181" i="14"/>
  <c r="P181" i="14"/>
  <c r="BI178" i="14"/>
  <c r="BH178" i="14"/>
  <c r="BG178" i="14"/>
  <c r="BF178" i="14"/>
  <c r="T178" i="14"/>
  <c r="R178" i="14"/>
  <c r="P178" i="14"/>
  <c r="BI175" i="14"/>
  <c r="BH175" i="14"/>
  <c r="BG175" i="14"/>
  <c r="BF175" i="14"/>
  <c r="T175" i="14"/>
  <c r="R175" i="14"/>
  <c r="P175" i="14"/>
  <c r="BI156" i="14"/>
  <c r="BH156" i="14"/>
  <c r="BG156" i="14"/>
  <c r="BF156" i="14"/>
  <c r="T156" i="14"/>
  <c r="R156" i="14"/>
  <c r="P156" i="14"/>
  <c r="BI154" i="14"/>
  <c r="BH154" i="14"/>
  <c r="BG154" i="14"/>
  <c r="BF154" i="14"/>
  <c r="T154" i="14"/>
  <c r="R154" i="14"/>
  <c r="P154" i="14"/>
  <c r="BI152" i="14"/>
  <c r="BH152" i="14"/>
  <c r="BG152" i="14"/>
  <c r="BF152" i="14"/>
  <c r="T152" i="14"/>
  <c r="R152" i="14"/>
  <c r="P152" i="14"/>
  <c r="BI148" i="14"/>
  <c r="BH148" i="14"/>
  <c r="BG148" i="14"/>
  <c r="BF148" i="14"/>
  <c r="T148" i="14"/>
  <c r="R148" i="14"/>
  <c r="P148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2" i="14"/>
  <c r="BH142" i="14"/>
  <c r="BG142" i="14"/>
  <c r="BF142" i="14"/>
  <c r="T142" i="14"/>
  <c r="R142" i="14"/>
  <c r="P142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2" i="14"/>
  <c r="BH132" i="14"/>
  <c r="BG132" i="14"/>
  <c r="BF132" i="14"/>
  <c r="T132" i="14"/>
  <c r="R132" i="14"/>
  <c r="P132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5" i="14"/>
  <c r="BH125" i="14"/>
  <c r="BG125" i="14"/>
  <c r="BF125" i="14"/>
  <c r="T125" i="14"/>
  <c r="R125" i="14"/>
  <c r="P125" i="14"/>
  <c r="F116" i="14"/>
  <c r="E114" i="14"/>
  <c r="F89" i="14"/>
  <c r="E87" i="14"/>
  <c r="J24" i="14"/>
  <c r="E24" i="14"/>
  <c r="J119" i="14" s="1"/>
  <c r="J23" i="14"/>
  <c r="J21" i="14"/>
  <c r="E21" i="14"/>
  <c r="J91" i="14" s="1"/>
  <c r="J20" i="14"/>
  <c r="J18" i="14"/>
  <c r="E18" i="14"/>
  <c r="F92" i="14" s="1"/>
  <c r="J17" i="14"/>
  <c r="J15" i="14"/>
  <c r="E15" i="14"/>
  <c r="F91" i="14" s="1"/>
  <c r="J14" i="14"/>
  <c r="J116" i="14"/>
  <c r="E7" i="14"/>
  <c r="E85" i="14"/>
  <c r="J39" i="13"/>
  <c r="J38" i="13"/>
  <c r="AY109" i="1" s="1"/>
  <c r="J37" i="13"/>
  <c r="AX109" i="1"/>
  <c r="BI455" i="13"/>
  <c r="BH455" i="13"/>
  <c r="BG455" i="13"/>
  <c r="BF455" i="13"/>
  <c r="T455" i="13"/>
  <c r="R455" i="13"/>
  <c r="P455" i="13"/>
  <c r="BI452" i="13"/>
  <c r="BH452" i="13"/>
  <c r="BG452" i="13"/>
  <c r="BF452" i="13"/>
  <c r="T452" i="13"/>
  <c r="R452" i="13"/>
  <c r="P452" i="13"/>
  <c r="BI449" i="13"/>
  <c r="BH449" i="13"/>
  <c r="BG449" i="13"/>
  <c r="BF449" i="13"/>
  <c r="T449" i="13"/>
  <c r="R449" i="13"/>
  <c r="P449" i="13"/>
  <c r="BI447" i="13"/>
  <c r="BH447" i="13"/>
  <c r="BG447" i="13"/>
  <c r="BF447" i="13"/>
  <c r="T447" i="13"/>
  <c r="R447" i="13"/>
  <c r="P447" i="13"/>
  <c r="BI442" i="13"/>
  <c r="BH442" i="13"/>
  <c r="BG442" i="13"/>
  <c r="BF442" i="13"/>
  <c r="T442" i="13"/>
  <c r="R442" i="13"/>
  <c r="P442" i="13"/>
  <c r="BI439" i="13"/>
  <c r="BH439" i="13"/>
  <c r="BG439" i="13"/>
  <c r="BF439" i="13"/>
  <c r="T439" i="13"/>
  <c r="R439" i="13"/>
  <c r="P439" i="13"/>
  <c r="BI429" i="13"/>
  <c r="BH429" i="13"/>
  <c r="BG429" i="13"/>
  <c r="BF429" i="13"/>
  <c r="T429" i="13"/>
  <c r="R429" i="13"/>
  <c r="P429" i="13"/>
  <c r="BI426" i="13"/>
  <c r="BH426" i="13"/>
  <c r="BG426" i="13"/>
  <c r="BF426" i="13"/>
  <c r="T426" i="13"/>
  <c r="R426" i="13"/>
  <c r="P426" i="13"/>
  <c r="BI423" i="13"/>
  <c r="BH423" i="13"/>
  <c r="BG423" i="13"/>
  <c r="BF423" i="13"/>
  <c r="T423" i="13"/>
  <c r="R423" i="13"/>
  <c r="P423" i="13"/>
  <c r="BI420" i="13"/>
  <c r="BH420" i="13"/>
  <c r="BG420" i="13"/>
  <c r="BF420" i="13"/>
  <c r="T420" i="13"/>
  <c r="R420" i="13"/>
  <c r="P420" i="13"/>
  <c r="BI417" i="13"/>
  <c r="BH417" i="13"/>
  <c r="BG417" i="13"/>
  <c r="BF417" i="13"/>
  <c r="T417" i="13"/>
  <c r="R417" i="13"/>
  <c r="P417" i="13"/>
  <c r="BI415" i="13"/>
  <c r="BH415" i="13"/>
  <c r="BG415" i="13"/>
  <c r="BF415" i="13"/>
  <c r="T415" i="13"/>
  <c r="R415" i="13"/>
  <c r="P415" i="13"/>
  <c r="BI413" i="13"/>
  <c r="BH413" i="13"/>
  <c r="BG413" i="13"/>
  <c r="BF413" i="13"/>
  <c r="T413" i="13"/>
  <c r="R413" i="13"/>
  <c r="P413" i="13"/>
  <c r="BI411" i="13"/>
  <c r="BH411" i="13"/>
  <c r="BG411" i="13"/>
  <c r="BF411" i="13"/>
  <c r="T411" i="13"/>
  <c r="R411" i="13"/>
  <c r="P411" i="13"/>
  <c r="BI409" i="13"/>
  <c r="BH409" i="13"/>
  <c r="BG409" i="13"/>
  <c r="BF409" i="13"/>
  <c r="T409" i="13"/>
  <c r="R409" i="13"/>
  <c r="P409" i="13"/>
  <c r="BI399" i="13"/>
  <c r="BH399" i="13"/>
  <c r="BG399" i="13"/>
  <c r="BF399" i="13"/>
  <c r="T399" i="13"/>
  <c r="R399" i="13"/>
  <c r="P399" i="13"/>
  <c r="BI396" i="13"/>
  <c r="BH396" i="13"/>
  <c r="BG396" i="13"/>
  <c r="BF396" i="13"/>
  <c r="T396" i="13"/>
  <c r="R396" i="13"/>
  <c r="P396" i="13"/>
  <c r="BI393" i="13"/>
  <c r="BH393" i="13"/>
  <c r="BG393" i="13"/>
  <c r="BF393" i="13"/>
  <c r="T393" i="13"/>
  <c r="R393" i="13"/>
  <c r="P393" i="13"/>
  <c r="BI391" i="13"/>
  <c r="BH391" i="13"/>
  <c r="BG391" i="13"/>
  <c r="BF391" i="13"/>
  <c r="T391" i="13"/>
  <c r="R391" i="13"/>
  <c r="P391" i="13"/>
  <c r="BI388" i="13"/>
  <c r="BH388" i="13"/>
  <c r="BG388" i="13"/>
  <c r="BF388" i="13"/>
  <c r="T388" i="13"/>
  <c r="R388" i="13"/>
  <c r="P388" i="13"/>
  <c r="BI385" i="13"/>
  <c r="BH385" i="13"/>
  <c r="BG385" i="13"/>
  <c r="BF385" i="13"/>
  <c r="T385" i="13"/>
  <c r="R385" i="13"/>
  <c r="P385" i="13"/>
  <c r="BI383" i="13"/>
  <c r="BH383" i="13"/>
  <c r="BG383" i="13"/>
  <c r="BF383" i="13"/>
  <c r="T383" i="13"/>
  <c r="R383" i="13"/>
  <c r="P383" i="13"/>
  <c r="BI380" i="13"/>
  <c r="BH380" i="13"/>
  <c r="BG380" i="13"/>
  <c r="BF380" i="13"/>
  <c r="T380" i="13"/>
  <c r="R380" i="13"/>
  <c r="P380" i="13"/>
  <c r="BI377" i="13"/>
  <c r="BH377" i="13"/>
  <c r="BG377" i="13"/>
  <c r="BF377" i="13"/>
  <c r="T377" i="13"/>
  <c r="R377" i="13"/>
  <c r="P377" i="13"/>
  <c r="BI375" i="13"/>
  <c r="BH375" i="13"/>
  <c r="BG375" i="13"/>
  <c r="BF375" i="13"/>
  <c r="T375" i="13"/>
  <c r="R375" i="13"/>
  <c r="P375" i="13"/>
  <c r="BI372" i="13"/>
  <c r="BH372" i="13"/>
  <c r="BG372" i="13"/>
  <c r="BF372" i="13"/>
  <c r="T372" i="13"/>
  <c r="R372" i="13"/>
  <c r="P372" i="13"/>
  <c r="BI369" i="13"/>
  <c r="BH369" i="13"/>
  <c r="BG369" i="13"/>
  <c r="BF369" i="13"/>
  <c r="T369" i="13"/>
  <c r="R369" i="13"/>
  <c r="P369" i="13"/>
  <c r="BI367" i="13"/>
  <c r="BH367" i="13"/>
  <c r="BG367" i="13"/>
  <c r="BF367" i="13"/>
  <c r="T367" i="13"/>
  <c r="R367" i="13"/>
  <c r="P367" i="13"/>
  <c r="BI364" i="13"/>
  <c r="BH364" i="13"/>
  <c r="BG364" i="13"/>
  <c r="BF364" i="13"/>
  <c r="T364" i="13"/>
  <c r="R364" i="13"/>
  <c r="P364" i="13"/>
  <c r="BI361" i="13"/>
  <c r="BH361" i="13"/>
  <c r="BG361" i="13"/>
  <c r="BF361" i="13"/>
  <c r="T361" i="13"/>
  <c r="R361" i="13"/>
  <c r="P361" i="13"/>
  <c r="BI359" i="13"/>
  <c r="BH359" i="13"/>
  <c r="BG359" i="13"/>
  <c r="BF359" i="13"/>
  <c r="T359" i="13"/>
  <c r="R359" i="13"/>
  <c r="P359" i="13"/>
  <c r="BI357" i="13"/>
  <c r="BH357" i="13"/>
  <c r="BG357" i="13"/>
  <c r="BF357" i="13"/>
  <c r="T357" i="13"/>
  <c r="R357" i="13"/>
  <c r="P357" i="13"/>
  <c r="BI355" i="13"/>
  <c r="BH355" i="13"/>
  <c r="BG355" i="13"/>
  <c r="BF355" i="13"/>
  <c r="T355" i="13"/>
  <c r="R355" i="13"/>
  <c r="P355" i="13"/>
  <c r="BI353" i="13"/>
  <c r="BH353" i="13"/>
  <c r="BG353" i="13"/>
  <c r="BF353" i="13"/>
  <c r="T353" i="13"/>
  <c r="R353" i="13"/>
  <c r="P353" i="13"/>
  <c r="BI351" i="13"/>
  <c r="BH351" i="13"/>
  <c r="BG351" i="13"/>
  <c r="BF351" i="13"/>
  <c r="T351" i="13"/>
  <c r="R351" i="13"/>
  <c r="P351" i="13"/>
  <c r="BI349" i="13"/>
  <c r="BH349" i="13"/>
  <c r="BG349" i="13"/>
  <c r="BF349" i="13"/>
  <c r="T349" i="13"/>
  <c r="R349" i="13"/>
  <c r="P349" i="13"/>
  <c r="BI347" i="13"/>
  <c r="BH347" i="13"/>
  <c r="BG347" i="13"/>
  <c r="BF347" i="13"/>
  <c r="T347" i="13"/>
  <c r="R347" i="13"/>
  <c r="P347" i="13"/>
  <c r="BI345" i="13"/>
  <c r="BH345" i="13"/>
  <c r="BG345" i="13"/>
  <c r="BF345" i="13"/>
  <c r="T345" i="13"/>
  <c r="R345" i="13"/>
  <c r="P345" i="13"/>
  <c r="BI343" i="13"/>
  <c r="BH343" i="13"/>
  <c r="BG343" i="13"/>
  <c r="BF343" i="13"/>
  <c r="T343" i="13"/>
  <c r="R343" i="13"/>
  <c r="P343" i="13"/>
  <c r="BI341" i="13"/>
  <c r="BH341" i="13"/>
  <c r="BG341" i="13"/>
  <c r="BF341" i="13"/>
  <c r="T341" i="13"/>
  <c r="R341" i="13"/>
  <c r="P341" i="13"/>
  <c r="BI339" i="13"/>
  <c r="BH339" i="13"/>
  <c r="BG339" i="13"/>
  <c r="BF339" i="13"/>
  <c r="T339" i="13"/>
  <c r="R339" i="13"/>
  <c r="P339" i="13"/>
  <c r="BI337" i="13"/>
  <c r="BH337" i="13"/>
  <c r="BG337" i="13"/>
  <c r="BF337" i="13"/>
  <c r="T337" i="13"/>
  <c r="R337" i="13"/>
  <c r="P337" i="13"/>
  <c r="BI335" i="13"/>
  <c r="BH335" i="13"/>
  <c r="BG335" i="13"/>
  <c r="BF335" i="13"/>
  <c r="T335" i="13"/>
  <c r="R335" i="13"/>
  <c r="P335" i="13"/>
  <c r="BI333" i="13"/>
  <c r="BH333" i="13"/>
  <c r="BG333" i="13"/>
  <c r="BF333" i="13"/>
  <c r="T333" i="13"/>
  <c r="R333" i="13"/>
  <c r="P333" i="13"/>
  <c r="BI331" i="13"/>
  <c r="BH331" i="13"/>
  <c r="BG331" i="13"/>
  <c r="BF331" i="13"/>
  <c r="T331" i="13"/>
  <c r="R331" i="13"/>
  <c r="P331" i="13"/>
  <c r="BI329" i="13"/>
  <c r="BH329" i="13"/>
  <c r="BG329" i="13"/>
  <c r="BF329" i="13"/>
  <c r="T329" i="13"/>
  <c r="R329" i="13"/>
  <c r="P329" i="13"/>
  <c r="BI325" i="13"/>
  <c r="BH325" i="13"/>
  <c r="BG325" i="13"/>
  <c r="BF325" i="13"/>
  <c r="T325" i="13"/>
  <c r="R325" i="13"/>
  <c r="P325" i="13"/>
  <c r="BI317" i="13"/>
  <c r="BH317" i="13"/>
  <c r="BG317" i="13"/>
  <c r="BF317" i="13"/>
  <c r="T317" i="13"/>
  <c r="R317" i="13"/>
  <c r="P317" i="13"/>
  <c r="BI314" i="13"/>
  <c r="BH314" i="13"/>
  <c r="BG314" i="13"/>
  <c r="BF314" i="13"/>
  <c r="T314" i="13"/>
  <c r="R314" i="13"/>
  <c r="P314" i="13"/>
  <c r="BI312" i="13"/>
  <c r="BH312" i="13"/>
  <c r="BG312" i="13"/>
  <c r="BF312" i="13"/>
  <c r="T312" i="13"/>
  <c r="R312" i="13"/>
  <c r="P312" i="13"/>
  <c r="BI310" i="13"/>
  <c r="BH310" i="13"/>
  <c r="BG310" i="13"/>
  <c r="BF310" i="13"/>
  <c r="T310" i="13"/>
  <c r="R310" i="13"/>
  <c r="P310" i="13"/>
  <c r="BI308" i="13"/>
  <c r="BH308" i="13"/>
  <c r="BG308" i="13"/>
  <c r="BF308" i="13"/>
  <c r="T308" i="13"/>
  <c r="R308" i="13"/>
  <c r="P308" i="13"/>
  <c r="BI306" i="13"/>
  <c r="BH306" i="13"/>
  <c r="BG306" i="13"/>
  <c r="BF306" i="13"/>
  <c r="T306" i="13"/>
  <c r="R306" i="13"/>
  <c r="P306" i="13"/>
  <c r="BI302" i="13"/>
  <c r="BH302" i="13"/>
  <c r="BG302" i="13"/>
  <c r="BF302" i="13"/>
  <c r="T302" i="13"/>
  <c r="R302" i="13"/>
  <c r="P302" i="13"/>
  <c r="BI300" i="13"/>
  <c r="BH300" i="13"/>
  <c r="BG300" i="13"/>
  <c r="BF300" i="13"/>
  <c r="T300" i="13"/>
  <c r="R300" i="13"/>
  <c r="P300" i="13"/>
  <c r="BI297" i="13"/>
  <c r="BH297" i="13"/>
  <c r="BG297" i="13"/>
  <c r="BF297" i="13"/>
  <c r="T297" i="13"/>
  <c r="R297" i="13"/>
  <c r="P297" i="13"/>
  <c r="BI295" i="13"/>
  <c r="BH295" i="13"/>
  <c r="BG295" i="13"/>
  <c r="BF295" i="13"/>
  <c r="T295" i="13"/>
  <c r="R295" i="13"/>
  <c r="P295" i="13"/>
  <c r="BI290" i="13"/>
  <c r="BH290" i="13"/>
  <c r="BG290" i="13"/>
  <c r="BF290" i="13"/>
  <c r="T290" i="13"/>
  <c r="R290" i="13"/>
  <c r="P290" i="13"/>
  <c r="BI287" i="13"/>
  <c r="BH287" i="13"/>
  <c r="BG287" i="13"/>
  <c r="BF287" i="13"/>
  <c r="T287" i="13"/>
  <c r="R287" i="13"/>
  <c r="P287" i="13"/>
  <c r="BI285" i="13"/>
  <c r="BH285" i="13"/>
  <c r="BG285" i="13"/>
  <c r="BF285" i="13"/>
  <c r="T285" i="13"/>
  <c r="R285" i="13"/>
  <c r="P285" i="13"/>
  <c r="BI282" i="13"/>
  <c r="BH282" i="13"/>
  <c r="BG282" i="13"/>
  <c r="BF282" i="13"/>
  <c r="T282" i="13"/>
  <c r="R282" i="13"/>
  <c r="P282" i="13"/>
  <c r="BI279" i="13"/>
  <c r="BH279" i="13"/>
  <c r="BG279" i="13"/>
  <c r="BF279" i="13"/>
  <c r="T279" i="13"/>
  <c r="R279" i="13"/>
  <c r="P279" i="13"/>
  <c r="BI276" i="13"/>
  <c r="BH276" i="13"/>
  <c r="BG276" i="13"/>
  <c r="BF276" i="13"/>
  <c r="T276" i="13"/>
  <c r="R276" i="13"/>
  <c r="P276" i="13"/>
  <c r="BI273" i="13"/>
  <c r="BH273" i="13"/>
  <c r="BG273" i="13"/>
  <c r="BF273" i="13"/>
  <c r="T273" i="13"/>
  <c r="R273" i="13"/>
  <c r="P273" i="13"/>
  <c r="BI270" i="13"/>
  <c r="BH270" i="13"/>
  <c r="BG270" i="13"/>
  <c r="BF270" i="13"/>
  <c r="T270" i="13"/>
  <c r="R270" i="13"/>
  <c r="P270" i="13"/>
  <c r="BI268" i="13"/>
  <c r="BH268" i="13"/>
  <c r="BG268" i="13"/>
  <c r="BF268" i="13"/>
  <c r="T268" i="13"/>
  <c r="R268" i="13"/>
  <c r="P268" i="13"/>
  <c r="BI266" i="13"/>
  <c r="BH266" i="13"/>
  <c r="BG266" i="13"/>
  <c r="BF266" i="13"/>
  <c r="T266" i="13"/>
  <c r="R266" i="13"/>
  <c r="P266" i="13"/>
  <c r="BI263" i="13"/>
  <c r="BH263" i="13"/>
  <c r="BG263" i="13"/>
  <c r="BF263" i="13"/>
  <c r="T263" i="13"/>
  <c r="R263" i="13"/>
  <c r="P263" i="13"/>
  <c r="BI250" i="13"/>
  <c r="BH250" i="13"/>
  <c r="BG250" i="13"/>
  <c r="BF250" i="13"/>
  <c r="T250" i="13"/>
  <c r="R250" i="13"/>
  <c r="P250" i="13"/>
  <c r="BI240" i="13"/>
  <c r="BH240" i="13"/>
  <c r="BG240" i="13"/>
  <c r="BF240" i="13"/>
  <c r="T240" i="13"/>
  <c r="R240" i="13"/>
  <c r="P240" i="13"/>
  <c r="BI222" i="13"/>
  <c r="BH222" i="13"/>
  <c r="BG222" i="13"/>
  <c r="BF222" i="13"/>
  <c r="T222" i="13"/>
  <c r="R222" i="13"/>
  <c r="P222" i="13"/>
  <c r="BI219" i="13"/>
  <c r="BH219" i="13"/>
  <c r="BG219" i="13"/>
  <c r="BF219" i="13"/>
  <c r="T219" i="13"/>
  <c r="R219" i="13"/>
  <c r="P219" i="13"/>
  <c r="BI216" i="13"/>
  <c r="BH216" i="13"/>
  <c r="BG216" i="13"/>
  <c r="BF216" i="13"/>
  <c r="T216" i="13"/>
  <c r="R216" i="13"/>
  <c r="P216" i="13"/>
  <c r="BI213" i="13"/>
  <c r="BH213" i="13"/>
  <c r="BG213" i="13"/>
  <c r="BF213" i="13"/>
  <c r="T213" i="13"/>
  <c r="R213" i="13"/>
  <c r="P213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2" i="13"/>
  <c r="BH202" i="13"/>
  <c r="BG202" i="13"/>
  <c r="BF202" i="13"/>
  <c r="T202" i="13"/>
  <c r="R202" i="13"/>
  <c r="P202" i="13"/>
  <c r="BI199" i="13"/>
  <c r="BH199" i="13"/>
  <c r="BG199" i="13"/>
  <c r="BF199" i="13"/>
  <c r="T199" i="13"/>
  <c r="R199" i="13"/>
  <c r="P199" i="13"/>
  <c r="BI187" i="13"/>
  <c r="BH187" i="13"/>
  <c r="BG187" i="13"/>
  <c r="BF187" i="13"/>
  <c r="T187" i="13"/>
  <c r="R187" i="13"/>
  <c r="P187" i="13"/>
  <c r="BI184" i="13"/>
  <c r="BH184" i="13"/>
  <c r="BG184" i="13"/>
  <c r="BF184" i="13"/>
  <c r="T184" i="13"/>
  <c r="R184" i="13"/>
  <c r="P184" i="13"/>
  <c r="BI181" i="13"/>
  <c r="BH181" i="13"/>
  <c r="BG181" i="13"/>
  <c r="BF181" i="13"/>
  <c r="T181" i="13"/>
  <c r="R181" i="13"/>
  <c r="P181" i="13"/>
  <c r="BI179" i="13"/>
  <c r="BH179" i="13"/>
  <c r="BG179" i="13"/>
  <c r="BF179" i="13"/>
  <c r="T179" i="13"/>
  <c r="R179" i="13"/>
  <c r="P179" i="13"/>
  <c r="BI177" i="13"/>
  <c r="BH177" i="13"/>
  <c r="BG177" i="13"/>
  <c r="BF177" i="13"/>
  <c r="T177" i="13"/>
  <c r="R177" i="13"/>
  <c r="P177" i="13"/>
  <c r="BI173" i="13"/>
  <c r="BH173" i="13"/>
  <c r="BG173" i="13"/>
  <c r="BF173" i="13"/>
  <c r="T173" i="13"/>
  <c r="R173" i="13"/>
  <c r="P173" i="13"/>
  <c r="BI169" i="13"/>
  <c r="BH169" i="13"/>
  <c r="BG169" i="13"/>
  <c r="BF169" i="13"/>
  <c r="T169" i="13"/>
  <c r="R169" i="13"/>
  <c r="P169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56" i="13"/>
  <c r="BH156" i="13"/>
  <c r="BG156" i="13"/>
  <c r="BF156" i="13"/>
  <c r="T156" i="13"/>
  <c r="R156" i="13"/>
  <c r="P156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32" i="13"/>
  <c r="BH132" i="13"/>
  <c r="BG132" i="13"/>
  <c r="BF132" i="13"/>
  <c r="T132" i="13"/>
  <c r="R132" i="13"/>
  <c r="P132" i="13"/>
  <c r="F123" i="13"/>
  <c r="E121" i="13"/>
  <c r="F91" i="13"/>
  <c r="E89" i="13"/>
  <c r="J26" i="13"/>
  <c r="E26" i="13"/>
  <c r="J126" i="13" s="1"/>
  <c r="J25" i="13"/>
  <c r="J23" i="13"/>
  <c r="E23" i="13"/>
  <c r="J93" i="13" s="1"/>
  <c r="J22" i="13"/>
  <c r="J20" i="13"/>
  <c r="E20" i="13"/>
  <c r="F126" i="13" s="1"/>
  <c r="J19" i="13"/>
  <c r="J17" i="13"/>
  <c r="E17" i="13"/>
  <c r="F125" i="13" s="1"/>
  <c r="J16" i="13"/>
  <c r="J123" i="13"/>
  <c r="E7" i="13"/>
  <c r="E117" i="13"/>
  <c r="J41" i="12"/>
  <c r="J40" i="12"/>
  <c r="AY108" i="1"/>
  <c r="J39" i="12"/>
  <c r="AX108" i="1"/>
  <c r="BI462" i="12"/>
  <c r="BH462" i="12"/>
  <c r="BG462" i="12"/>
  <c r="BF462" i="12"/>
  <c r="T462" i="12"/>
  <c r="R462" i="12"/>
  <c r="P462" i="12"/>
  <c r="BI460" i="12"/>
  <c r="BH460" i="12"/>
  <c r="BG460" i="12"/>
  <c r="BF460" i="12"/>
  <c r="T460" i="12"/>
  <c r="R460" i="12"/>
  <c r="P460" i="12"/>
  <c r="BI458" i="12"/>
  <c r="BH458" i="12"/>
  <c r="BG458" i="12"/>
  <c r="BF458" i="12"/>
  <c r="T458" i="12"/>
  <c r="R458" i="12"/>
  <c r="P458" i="12"/>
  <c r="BI456" i="12"/>
  <c r="BH456" i="12"/>
  <c r="BG456" i="12"/>
  <c r="BF456" i="12"/>
  <c r="T456" i="12"/>
  <c r="R456" i="12"/>
  <c r="P456" i="12"/>
  <c r="BI450" i="12"/>
  <c r="BH450" i="12"/>
  <c r="BG450" i="12"/>
  <c r="BF450" i="12"/>
  <c r="T450" i="12"/>
  <c r="R450" i="12"/>
  <c r="P450" i="12"/>
  <c r="BI436" i="12"/>
  <c r="BH436" i="12"/>
  <c r="BG436" i="12"/>
  <c r="BF436" i="12"/>
  <c r="T436" i="12"/>
  <c r="R436" i="12"/>
  <c r="P436" i="12"/>
  <c r="BI422" i="12"/>
  <c r="BH422" i="12"/>
  <c r="BG422" i="12"/>
  <c r="BF422" i="12"/>
  <c r="T422" i="12"/>
  <c r="R422" i="12"/>
  <c r="P422" i="12"/>
  <c r="BI408" i="12"/>
  <c r="BH408" i="12"/>
  <c r="BG408" i="12"/>
  <c r="BF408" i="12"/>
  <c r="T408" i="12"/>
  <c r="R408" i="12"/>
  <c r="P408" i="12"/>
  <c r="BI392" i="12"/>
  <c r="BH392" i="12"/>
  <c r="BG392" i="12"/>
  <c r="BF392" i="12"/>
  <c r="T392" i="12"/>
  <c r="R392" i="12"/>
  <c r="P392" i="12"/>
  <c r="BI390" i="12"/>
  <c r="BH390" i="12"/>
  <c r="BG390" i="12"/>
  <c r="BF390" i="12"/>
  <c r="T390" i="12"/>
  <c r="R390" i="12"/>
  <c r="P390" i="12"/>
  <c r="BI386" i="12"/>
  <c r="BH386" i="12"/>
  <c r="BG386" i="12"/>
  <c r="BF386" i="12"/>
  <c r="T386" i="12"/>
  <c r="R386" i="12"/>
  <c r="P386" i="12"/>
  <c r="BI382" i="12"/>
  <c r="BH382" i="12"/>
  <c r="BG382" i="12"/>
  <c r="BF382" i="12"/>
  <c r="T382" i="12"/>
  <c r="R382" i="12"/>
  <c r="P382" i="12"/>
  <c r="BI379" i="12"/>
  <c r="BH379" i="12"/>
  <c r="BG379" i="12"/>
  <c r="BF379" i="12"/>
  <c r="T379" i="12"/>
  <c r="R379" i="12"/>
  <c r="P379" i="12"/>
  <c r="BI377" i="12"/>
  <c r="BH377" i="12"/>
  <c r="BG377" i="12"/>
  <c r="BF377" i="12"/>
  <c r="T377" i="12"/>
  <c r="R377" i="12"/>
  <c r="P377" i="12"/>
  <c r="BI373" i="12"/>
  <c r="BH373" i="12"/>
  <c r="BG373" i="12"/>
  <c r="BF373" i="12"/>
  <c r="T373" i="12"/>
  <c r="R373" i="12"/>
  <c r="P373" i="12"/>
  <c r="BI370" i="12"/>
  <c r="BH370" i="12"/>
  <c r="BG370" i="12"/>
  <c r="BF370" i="12"/>
  <c r="T370" i="12"/>
  <c r="R370" i="12"/>
  <c r="P370" i="12"/>
  <c r="BI366" i="12"/>
  <c r="BH366" i="12"/>
  <c r="BG366" i="12"/>
  <c r="BF366" i="12"/>
  <c r="T366" i="12"/>
  <c r="R366" i="12"/>
  <c r="P366" i="12"/>
  <c r="BI362" i="12"/>
  <c r="BH362" i="12"/>
  <c r="BG362" i="12"/>
  <c r="BF362" i="12"/>
  <c r="T362" i="12"/>
  <c r="R362" i="12"/>
  <c r="P362" i="12"/>
  <c r="BI358" i="12"/>
  <c r="BH358" i="12"/>
  <c r="BG358" i="12"/>
  <c r="BF358" i="12"/>
  <c r="T358" i="12"/>
  <c r="R358" i="12"/>
  <c r="P358" i="12"/>
  <c r="BI355" i="12"/>
  <c r="BH355" i="12"/>
  <c r="BG355" i="12"/>
  <c r="BF355" i="12"/>
  <c r="T355" i="12"/>
  <c r="R355" i="12"/>
  <c r="P355" i="12"/>
  <c r="BI351" i="12"/>
  <c r="BH351" i="12"/>
  <c r="BG351" i="12"/>
  <c r="BF351" i="12"/>
  <c r="T351" i="12"/>
  <c r="R351" i="12"/>
  <c r="P351" i="12"/>
  <c r="BI347" i="12"/>
  <c r="BH347" i="12"/>
  <c r="BG347" i="12"/>
  <c r="BF347" i="12"/>
  <c r="T347" i="12"/>
  <c r="R347" i="12"/>
  <c r="P347" i="12"/>
  <c r="BI344" i="12"/>
  <c r="BH344" i="12"/>
  <c r="BG344" i="12"/>
  <c r="BF344" i="12"/>
  <c r="T344" i="12"/>
  <c r="R344" i="12"/>
  <c r="P344" i="12"/>
  <c r="BI342" i="12"/>
  <c r="BH342" i="12"/>
  <c r="BG342" i="12"/>
  <c r="BF342" i="12"/>
  <c r="T342" i="12"/>
  <c r="R342" i="12"/>
  <c r="P342" i="12"/>
  <c r="BI322" i="12"/>
  <c r="BH322" i="12"/>
  <c r="BG322" i="12"/>
  <c r="BF322" i="12"/>
  <c r="T322" i="12"/>
  <c r="R322" i="12"/>
  <c r="P322" i="12"/>
  <c r="BI319" i="12"/>
  <c r="BH319" i="12"/>
  <c r="BG319" i="12"/>
  <c r="BF319" i="12"/>
  <c r="T319" i="12"/>
  <c r="R319" i="12"/>
  <c r="P319" i="12"/>
  <c r="BI317" i="12"/>
  <c r="BH317" i="12"/>
  <c r="BG317" i="12"/>
  <c r="BF317" i="12"/>
  <c r="T317" i="12"/>
  <c r="R317" i="12"/>
  <c r="P317" i="12"/>
  <c r="BI313" i="12"/>
  <c r="BH313" i="12"/>
  <c r="BG313" i="12"/>
  <c r="BF313" i="12"/>
  <c r="T313" i="12"/>
  <c r="R313" i="12"/>
  <c r="P313" i="12"/>
  <c r="BI310" i="12"/>
  <c r="BH310" i="12"/>
  <c r="BG310" i="12"/>
  <c r="BF310" i="12"/>
  <c r="T310" i="12"/>
  <c r="R310" i="12"/>
  <c r="P310" i="12"/>
  <c r="BI307" i="12"/>
  <c r="BH307" i="12"/>
  <c r="BG307" i="12"/>
  <c r="BF307" i="12"/>
  <c r="T307" i="12"/>
  <c r="R307" i="12"/>
  <c r="P307" i="12"/>
  <c r="BI303" i="12"/>
  <c r="BH303" i="12"/>
  <c r="BG303" i="12"/>
  <c r="BF303" i="12"/>
  <c r="T303" i="12"/>
  <c r="R303" i="12"/>
  <c r="P303" i="12"/>
  <c r="BI300" i="12"/>
  <c r="BH300" i="12"/>
  <c r="BG300" i="12"/>
  <c r="BF300" i="12"/>
  <c r="T300" i="12"/>
  <c r="R300" i="12"/>
  <c r="P300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1" i="12"/>
  <c r="BH291" i="12"/>
  <c r="BG291" i="12"/>
  <c r="BF291" i="12"/>
  <c r="T291" i="12"/>
  <c r="R291" i="12"/>
  <c r="P291" i="12"/>
  <c r="BI289" i="12"/>
  <c r="BH289" i="12"/>
  <c r="BG289" i="12"/>
  <c r="BF289" i="12"/>
  <c r="T289" i="12"/>
  <c r="R289" i="12"/>
  <c r="P289" i="12"/>
  <c r="BI287" i="12"/>
  <c r="BH287" i="12"/>
  <c r="BG287" i="12"/>
  <c r="BF287" i="12"/>
  <c r="T287" i="12"/>
  <c r="R287" i="12"/>
  <c r="P287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77" i="12"/>
  <c r="BH277" i="12"/>
  <c r="BG277" i="12"/>
  <c r="BF277" i="12"/>
  <c r="T277" i="12"/>
  <c r="R277" i="12"/>
  <c r="P277" i="12"/>
  <c r="BI274" i="12"/>
  <c r="BH274" i="12"/>
  <c r="BG274" i="12"/>
  <c r="BF274" i="12"/>
  <c r="T274" i="12"/>
  <c r="R274" i="12"/>
  <c r="P274" i="12"/>
  <c r="BI270" i="12"/>
  <c r="BH270" i="12"/>
  <c r="BG270" i="12"/>
  <c r="BF270" i="12"/>
  <c r="T270" i="12"/>
  <c r="R270" i="12"/>
  <c r="P270" i="12"/>
  <c r="BI267" i="12"/>
  <c r="BH267" i="12"/>
  <c r="BG267" i="12"/>
  <c r="BF267" i="12"/>
  <c r="T267" i="12"/>
  <c r="R267" i="12"/>
  <c r="P267" i="12"/>
  <c r="BI265" i="12"/>
  <c r="BH265" i="12"/>
  <c r="BG265" i="12"/>
  <c r="BF265" i="12"/>
  <c r="T265" i="12"/>
  <c r="R265" i="12"/>
  <c r="P265" i="12"/>
  <c r="BI263" i="12"/>
  <c r="BH263" i="12"/>
  <c r="BG263" i="12"/>
  <c r="BF263" i="12"/>
  <c r="T263" i="12"/>
  <c r="R263" i="12"/>
  <c r="P263" i="12"/>
  <c r="BI260" i="12"/>
  <c r="BH260" i="12"/>
  <c r="BG260" i="12"/>
  <c r="BF260" i="12"/>
  <c r="T260" i="12"/>
  <c r="R260" i="12"/>
  <c r="P260" i="12"/>
  <c r="BI250" i="12"/>
  <c r="BH250" i="12"/>
  <c r="BG250" i="12"/>
  <c r="BF250" i="12"/>
  <c r="T250" i="12"/>
  <c r="R250" i="12"/>
  <c r="P250" i="12"/>
  <c r="BI245" i="12"/>
  <c r="BH245" i="12"/>
  <c r="BG245" i="12"/>
  <c r="BF245" i="12"/>
  <c r="T245" i="12"/>
  <c r="R245" i="12"/>
  <c r="P245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4" i="12"/>
  <c r="BH224" i="12"/>
  <c r="BG224" i="12"/>
  <c r="BF224" i="12"/>
  <c r="T224" i="12"/>
  <c r="R224" i="12"/>
  <c r="P224" i="12"/>
  <c r="BI221" i="12"/>
  <c r="BH221" i="12"/>
  <c r="BG221" i="12"/>
  <c r="BF221" i="12"/>
  <c r="T221" i="12"/>
  <c r="R221" i="12"/>
  <c r="P221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2" i="12"/>
  <c r="BH212" i="12"/>
  <c r="BG212" i="12"/>
  <c r="BF212" i="12"/>
  <c r="T212" i="12"/>
  <c r="R212" i="12"/>
  <c r="P212" i="12"/>
  <c r="BI208" i="12"/>
  <c r="BH208" i="12"/>
  <c r="BG208" i="12"/>
  <c r="BF208" i="12"/>
  <c r="T208" i="12"/>
  <c r="R208" i="12"/>
  <c r="P208" i="12"/>
  <c r="BI206" i="12"/>
  <c r="BH206" i="12"/>
  <c r="BG206" i="12"/>
  <c r="BF206" i="12"/>
  <c r="T206" i="12"/>
  <c r="R206" i="12"/>
  <c r="P206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0" i="12"/>
  <c r="BH170" i="12"/>
  <c r="BG170" i="12"/>
  <c r="BF170" i="12"/>
  <c r="T170" i="12"/>
  <c r="R170" i="12"/>
  <c r="P170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46" i="12"/>
  <c r="BH146" i="12"/>
  <c r="BG146" i="12"/>
  <c r="BF146" i="12"/>
  <c r="T146" i="12"/>
  <c r="R146" i="12"/>
  <c r="P146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F131" i="12"/>
  <c r="E129" i="12"/>
  <c r="F93" i="12"/>
  <c r="E91" i="12"/>
  <c r="J28" i="12"/>
  <c r="E28" i="12"/>
  <c r="J96" i="12"/>
  <c r="J27" i="12"/>
  <c r="J25" i="12"/>
  <c r="E25" i="12"/>
  <c r="J133" i="12"/>
  <c r="J24" i="12"/>
  <c r="J22" i="12"/>
  <c r="E22" i="12"/>
  <c r="F134" i="12"/>
  <c r="J21" i="12"/>
  <c r="J19" i="12"/>
  <c r="E19" i="12"/>
  <c r="F133" i="12"/>
  <c r="J18" i="12"/>
  <c r="J93" i="12"/>
  <c r="E7" i="12"/>
  <c r="E123" i="12"/>
  <c r="J41" i="11"/>
  <c r="J40" i="11"/>
  <c r="AY107" i="1"/>
  <c r="J39" i="11"/>
  <c r="AX107" i="1" s="1"/>
  <c r="BI799" i="11"/>
  <c r="BH799" i="11"/>
  <c r="BG799" i="11"/>
  <c r="BF799" i="11"/>
  <c r="T799" i="11"/>
  <c r="R799" i="11"/>
  <c r="P799" i="11"/>
  <c r="BI797" i="11"/>
  <c r="BH797" i="11"/>
  <c r="BG797" i="11"/>
  <c r="BF797" i="11"/>
  <c r="T797" i="11"/>
  <c r="R797" i="11"/>
  <c r="P797" i="11"/>
  <c r="BI795" i="11"/>
  <c r="BH795" i="11"/>
  <c r="BG795" i="11"/>
  <c r="BF795" i="11"/>
  <c r="T795" i="11"/>
  <c r="R795" i="11"/>
  <c r="P795" i="11"/>
  <c r="BI793" i="11"/>
  <c r="BH793" i="11"/>
  <c r="BG793" i="11"/>
  <c r="BF793" i="11"/>
  <c r="T793" i="11"/>
  <c r="R793" i="11"/>
  <c r="P793" i="11"/>
  <c r="BI781" i="11"/>
  <c r="BH781" i="11"/>
  <c r="BG781" i="11"/>
  <c r="BF781" i="11"/>
  <c r="T781" i="11"/>
  <c r="R781" i="11"/>
  <c r="P781" i="11"/>
  <c r="BI766" i="11"/>
  <c r="BH766" i="11"/>
  <c r="BG766" i="11"/>
  <c r="BF766" i="11"/>
  <c r="T766" i="11"/>
  <c r="R766" i="11"/>
  <c r="P766" i="11"/>
  <c r="BI752" i="11"/>
  <c r="BH752" i="11"/>
  <c r="BG752" i="11"/>
  <c r="BF752" i="11"/>
  <c r="T752" i="11"/>
  <c r="R752" i="11"/>
  <c r="P752" i="11"/>
  <c r="BI733" i="11"/>
  <c r="BH733" i="11"/>
  <c r="BG733" i="11"/>
  <c r="BF733" i="11"/>
  <c r="T733" i="11"/>
  <c r="R733" i="11"/>
  <c r="P733" i="11"/>
  <c r="BI706" i="11"/>
  <c r="BH706" i="11"/>
  <c r="BG706" i="11"/>
  <c r="BF706" i="11"/>
  <c r="T706" i="11"/>
  <c r="R706" i="11"/>
  <c r="P706" i="11"/>
  <c r="BI690" i="11"/>
  <c r="BH690" i="11"/>
  <c r="BG690" i="11"/>
  <c r="BF690" i="11"/>
  <c r="T690" i="11"/>
  <c r="R690" i="11"/>
  <c r="P690" i="11"/>
  <c r="BI673" i="11"/>
  <c r="BH673" i="11"/>
  <c r="BG673" i="11"/>
  <c r="BF673" i="11"/>
  <c r="T673" i="11"/>
  <c r="R673" i="11"/>
  <c r="P673" i="11"/>
  <c r="BI660" i="11"/>
  <c r="BH660" i="11"/>
  <c r="BG660" i="11"/>
  <c r="BF660" i="11"/>
  <c r="T660" i="11"/>
  <c r="R660" i="11"/>
  <c r="P660" i="11"/>
  <c r="BI658" i="11"/>
  <c r="BH658" i="11"/>
  <c r="BG658" i="11"/>
  <c r="BF658" i="11"/>
  <c r="T658" i="11"/>
  <c r="R658" i="11"/>
  <c r="P658" i="11"/>
  <c r="BI656" i="11"/>
  <c r="BH656" i="11"/>
  <c r="BG656" i="11"/>
  <c r="BF656" i="11"/>
  <c r="T656" i="11"/>
  <c r="R656" i="11"/>
  <c r="P656" i="11"/>
  <c r="BI654" i="11"/>
  <c r="BH654" i="11"/>
  <c r="BG654" i="11"/>
  <c r="BF654" i="11"/>
  <c r="T654" i="11"/>
  <c r="R654" i="11"/>
  <c r="P654" i="11"/>
  <c r="BI650" i="11"/>
  <c r="BH650" i="11"/>
  <c r="BG650" i="11"/>
  <c r="BF650" i="11"/>
  <c r="T650" i="11"/>
  <c r="R650" i="11"/>
  <c r="P650" i="11"/>
  <c r="BI647" i="11"/>
  <c r="BH647" i="11"/>
  <c r="BG647" i="11"/>
  <c r="BF647" i="11"/>
  <c r="T647" i="11"/>
  <c r="R647" i="11"/>
  <c r="P647" i="11"/>
  <c r="BI642" i="11"/>
  <c r="BH642" i="11"/>
  <c r="BG642" i="11"/>
  <c r="BF642" i="11"/>
  <c r="T642" i="11"/>
  <c r="R642" i="11"/>
  <c r="P642" i="11"/>
  <c r="BI639" i="11"/>
  <c r="BH639" i="11"/>
  <c r="BG639" i="11"/>
  <c r="BF639" i="11"/>
  <c r="T639" i="11"/>
  <c r="R639" i="11"/>
  <c r="P639" i="11"/>
  <c r="BI633" i="11"/>
  <c r="BH633" i="11"/>
  <c r="BG633" i="11"/>
  <c r="BF633" i="11"/>
  <c r="T633" i="11"/>
  <c r="R633" i="11"/>
  <c r="P633" i="11"/>
  <c r="BI618" i="11"/>
  <c r="BH618" i="11"/>
  <c r="BG618" i="11"/>
  <c r="BF618" i="11"/>
  <c r="T618" i="11"/>
  <c r="T617" i="11"/>
  <c r="R618" i="11"/>
  <c r="R617" i="11" s="1"/>
  <c r="P618" i="11"/>
  <c r="P617" i="11"/>
  <c r="BI615" i="11"/>
  <c r="BH615" i="11"/>
  <c r="BG615" i="11"/>
  <c r="BF615" i="11"/>
  <c r="T615" i="11"/>
  <c r="R615" i="11"/>
  <c r="P615" i="11"/>
  <c r="BI611" i="11"/>
  <c r="BH611" i="11"/>
  <c r="BG611" i="11"/>
  <c r="BF611" i="11"/>
  <c r="T611" i="11"/>
  <c r="R611" i="11"/>
  <c r="P611" i="11"/>
  <c r="BI607" i="11"/>
  <c r="BH607" i="11"/>
  <c r="BG607" i="11"/>
  <c r="BF607" i="11"/>
  <c r="T607" i="11"/>
  <c r="R607" i="11"/>
  <c r="P607" i="11"/>
  <c r="BI605" i="11"/>
  <c r="BH605" i="11"/>
  <c r="BG605" i="11"/>
  <c r="BF605" i="11"/>
  <c r="T605" i="11"/>
  <c r="R605" i="11"/>
  <c r="P605" i="11"/>
  <c r="BI603" i="11"/>
  <c r="BH603" i="11"/>
  <c r="BG603" i="11"/>
  <c r="BF603" i="11"/>
  <c r="T603" i="11"/>
  <c r="R603" i="11"/>
  <c r="P603" i="11"/>
  <c r="BI583" i="11"/>
  <c r="BH583" i="11"/>
  <c r="BG583" i="11"/>
  <c r="BF583" i="11"/>
  <c r="T583" i="11"/>
  <c r="R583" i="11"/>
  <c r="P583" i="11"/>
  <c r="BI564" i="11"/>
  <c r="BH564" i="11"/>
  <c r="BG564" i="11"/>
  <c r="BF564" i="11"/>
  <c r="T564" i="11"/>
  <c r="R564" i="11"/>
  <c r="P564" i="11"/>
  <c r="BI545" i="11"/>
  <c r="BH545" i="11"/>
  <c r="BG545" i="11"/>
  <c r="BF545" i="11"/>
  <c r="T545" i="11"/>
  <c r="R545" i="11"/>
  <c r="P545" i="11"/>
  <c r="BI526" i="11"/>
  <c r="BH526" i="11"/>
  <c r="BG526" i="11"/>
  <c r="BF526" i="11"/>
  <c r="T526" i="11"/>
  <c r="R526" i="11"/>
  <c r="P526" i="11"/>
  <c r="BI507" i="11"/>
  <c r="BH507" i="11"/>
  <c r="BG507" i="11"/>
  <c r="BF507" i="11"/>
  <c r="T507" i="11"/>
  <c r="R507" i="11"/>
  <c r="P507" i="11"/>
  <c r="BI488" i="11"/>
  <c r="BH488" i="11"/>
  <c r="BG488" i="11"/>
  <c r="BF488" i="11"/>
  <c r="T488" i="11"/>
  <c r="R488" i="11"/>
  <c r="P488" i="11"/>
  <c r="BI469" i="11"/>
  <c r="BH469" i="11"/>
  <c r="BG469" i="11"/>
  <c r="BF469" i="11"/>
  <c r="T469" i="11"/>
  <c r="R469" i="11"/>
  <c r="P469" i="11"/>
  <c r="BI450" i="11"/>
  <c r="BH450" i="11"/>
  <c r="BG450" i="11"/>
  <c r="BF450" i="11"/>
  <c r="T450" i="11"/>
  <c r="R450" i="11"/>
  <c r="P450" i="11"/>
  <c r="BI431" i="11"/>
  <c r="BH431" i="11"/>
  <c r="BG431" i="11"/>
  <c r="BF431" i="11"/>
  <c r="T431" i="11"/>
  <c r="R431" i="11"/>
  <c r="P431" i="11"/>
  <c r="BI428" i="11"/>
  <c r="BH428" i="11"/>
  <c r="BG428" i="11"/>
  <c r="BF428" i="11"/>
  <c r="T428" i="11"/>
  <c r="R428" i="11"/>
  <c r="P428" i="11"/>
  <c r="BI425" i="11"/>
  <c r="BH425" i="11"/>
  <c r="BG425" i="11"/>
  <c r="BF425" i="11"/>
  <c r="T425" i="11"/>
  <c r="R425" i="11"/>
  <c r="P425" i="11"/>
  <c r="BI422" i="11"/>
  <c r="BH422" i="11"/>
  <c r="BG422" i="11"/>
  <c r="BF422" i="11"/>
  <c r="T422" i="11"/>
  <c r="R422" i="11"/>
  <c r="P422" i="11"/>
  <c r="BI420" i="11"/>
  <c r="BH420" i="11"/>
  <c r="BG420" i="11"/>
  <c r="BF420" i="11"/>
  <c r="T420" i="11"/>
  <c r="R420" i="11"/>
  <c r="P420" i="11"/>
  <c r="BI418" i="11"/>
  <c r="BH418" i="11"/>
  <c r="BG418" i="11"/>
  <c r="BF418" i="11"/>
  <c r="T418" i="11"/>
  <c r="R418" i="11"/>
  <c r="P418" i="11"/>
  <c r="BI416" i="11"/>
  <c r="BH416" i="11"/>
  <c r="BG416" i="11"/>
  <c r="BF416" i="11"/>
  <c r="T416" i="11"/>
  <c r="R416" i="11"/>
  <c r="P416" i="11"/>
  <c r="BI395" i="11"/>
  <c r="BH395" i="11"/>
  <c r="BG395" i="11"/>
  <c r="BF395" i="11"/>
  <c r="T395" i="11"/>
  <c r="R395" i="11"/>
  <c r="P395" i="11"/>
  <c r="BI393" i="11"/>
  <c r="BH393" i="11"/>
  <c r="BG393" i="11"/>
  <c r="BF393" i="11"/>
  <c r="T393" i="11"/>
  <c r="R393" i="11"/>
  <c r="P393" i="11"/>
  <c r="BI382" i="11"/>
  <c r="BH382" i="11"/>
  <c r="BG382" i="11"/>
  <c r="BF382" i="11"/>
  <c r="T382" i="11"/>
  <c r="R382" i="11"/>
  <c r="P382" i="11"/>
  <c r="BI378" i="11"/>
  <c r="BH378" i="11"/>
  <c r="BG378" i="11"/>
  <c r="BF378" i="11"/>
  <c r="T378" i="11"/>
  <c r="R378" i="11"/>
  <c r="P378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6" i="11"/>
  <c r="BH366" i="11"/>
  <c r="BG366" i="11"/>
  <c r="BF366" i="11"/>
  <c r="T366" i="11"/>
  <c r="R366" i="11"/>
  <c r="P366" i="11"/>
  <c r="BI363" i="11"/>
  <c r="BH363" i="11"/>
  <c r="BG363" i="11"/>
  <c r="BF363" i="11"/>
  <c r="T363" i="11"/>
  <c r="R363" i="11"/>
  <c r="P363" i="11"/>
  <c r="BI361" i="11"/>
  <c r="BH361" i="11"/>
  <c r="BG361" i="11"/>
  <c r="BF361" i="11"/>
  <c r="T361" i="11"/>
  <c r="R361" i="11"/>
  <c r="P361" i="11"/>
  <c r="BI353" i="11"/>
  <c r="BH353" i="11"/>
  <c r="BG353" i="11"/>
  <c r="BF353" i="11"/>
  <c r="T353" i="11"/>
  <c r="R353" i="11"/>
  <c r="P353" i="11"/>
  <c r="BI335" i="11"/>
  <c r="BH335" i="11"/>
  <c r="BG335" i="11"/>
  <c r="BF335" i="11"/>
  <c r="T335" i="11"/>
  <c r="R335" i="11"/>
  <c r="P335" i="11"/>
  <c r="BI328" i="11"/>
  <c r="BH328" i="11"/>
  <c r="BG328" i="11"/>
  <c r="BF328" i="11"/>
  <c r="T328" i="11"/>
  <c r="R328" i="11"/>
  <c r="P328" i="11"/>
  <c r="BI324" i="11"/>
  <c r="BH324" i="11"/>
  <c r="BG324" i="11"/>
  <c r="BF324" i="11"/>
  <c r="T324" i="11"/>
  <c r="R324" i="11"/>
  <c r="P324" i="11"/>
  <c r="BI320" i="11"/>
  <c r="BH320" i="11"/>
  <c r="BG320" i="11"/>
  <c r="BF320" i="11"/>
  <c r="T320" i="11"/>
  <c r="R320" i="11"/>
  <c r="P320" i="11"/>
  <c r="BI315" i="11"/>
  <c r="BH315" i="11"/>
  <c r="BG315" i="11"/>
  <c r="BF315" i="11"/>
  <c r="T315" i="11"/>
  <c r="R315" i="11"/>
  <c r="P315" i="11"/>
  <c r="BI313" i="11"/>
  <c r="BH313" i="11"/>
  <c r="BG313" i="11"/>
  <c r="BF313" i="11"/>
  <c r="T313" i="11"/>
  <c r="R313" i="11"/>
  <c r="P313" i="11"/>
  <c r="BI310" i="11"/>
  <c r="BH310" i="11"/>
  <c r="BG310" i="11"/>
  <c r="BF310" i="11"/>
  <c r="T310" i="11"/>
  <c r="R310" i="11"/>
  <c r="P310" i="11"/>
  <c r="BI308" i="11"/>
  <c r="BH308" i="11"/>
  <c r="BG308" i="11"/>
  <c r="BF308" i="11"/>
  <c r="T308" i="11"/>
  <c r="R308" i="11"/>
  <c r="P308" i="11"/>
  <c r="BI304" i="11"/>
  <c r="BH304" i="11"/>
  <c r="BG304" i="11"/>
  <c r="BF304" i="11"/>
  <c r="T304" i="11"/>
  <c r="R304" i="11"/>
  <c r="P304" i="11"/>
  <c r="BI302" i="11"/>
  <c r="BH302" i="11"/>
  <c r="BG302" i="11"/>
  <c r="BF302" i="11"/>
  <c r="T302" i="11"/>
  <c r="R302" i="11"/>
  <c r="P302" i="11"/>
  <c r="BI299" i="11"/>
  <c r="BH299" i="11"/>
  <c r="BG299" i="11"/>
  <c r="BF299" i="11"/>
  <c r="T299" i="11"/>
  <c r="R299" i="11"/>
  <c r="P299" i="11"/>
  <c r="BI296" i="11"/>
  <c r="BH296" i="11"/>
  <c r="BG296" i="11"/>
  <c r="BF296" i="11"/>
  <c r="T296" i="11"/>
  <c r="R296" i="11"/>
  <c r="P296" i="11"/>
  <c r="BI292" i="11"/>
  <c r="BH292" i="11"/>
  <c r="BG292" i="11"/>
  <c r="BF292" i="11"/>
  <c r="T292" i="11"/>
  <c r="R292" i="11"/>
  <c r="P292" i="11"/>
  <c r="BI288" i="11"/>
  <c r="BH288" i="11"/>
  <c r="BG288" i="11"/>
  <c r="BF288" i="11"/>
  <c r="T288" i="11"/>
  <c r="R288" i="11"/>
  <c r="P288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8" i="11"/>
  <c r="BH278" i="11"/>
  <c r="BG278" i="11"/>
  <c r="BF278" i="11"/>
  <c r="T278" i="11"/>
  <c r="R278" i="11"/>
  <c r="P278" i="11"/>
  <c r="BI275" i="11"/>
  <c r="BH275" i="11"/>
  <c r="BG275" i="11"/>
  <c r="BF275" i="11"/>
  <c r="T275" i="11"/>
  <c r="R275" i="11"/>
  <c r="P275" i="11"/>
  <c r="BI272" i="11"/>
  <c r="BH272" i="11"/>
  <c r="BG272" i="11"/>
  <c r="BF272" i="11"/>
  <c r="T272" i="11"/>
  <c r="R272" i="11"/>
  <c r="P272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2" i="11"/>
  <c r="BH262" i="11"/>
  <c r="BG262" i="11"/>
  <c r="BF262" i="11"/>
  <c r="T262" i="11"/>
  <c r="R262" i="11"/>
  <c r="P262" i="11"/>
  <c r="BI260" i="11"/>
  <c r="BH260" i="11"/>
  <c r="BG260" i="11"/>
  <c r="BF260" i="11"/>
  <c r="T260" i="11"/>
  <c r="R260" i="11"/>
  <c r="P260" i="11"/>
  <c r="BI255" i="11"/>
  <c r="BH255" i="11"/>
  <c r="BG255" i="11"/>
  <c r="BF255" i="11"/>
  <c r="T255" i="11"/>
  <c r="R255" i="11"/>
  <c r="P255" i="11"/>
  <c r="BI252" i="11"/>
  <c r="BH252" i="11"/>
  <c r="BG252" i="11"/>
  <c r="BF252" i="11"/>
  <c r="T252" i="11"/>
  <c r="R252" i="11"/>
  <c r="P252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0" i="11"/>
  <c r="BH240" i="11"/>
  <c r="BG240" i="11"/>
  <c r="BF240" i="11"/>
  <c r="T240" i="11"/>
  <c r="R240" i="11"/>
  <c r="P240" i="11"/>
  <c r="BI236" i="11"/>
  <c r="BH236" i="11"/>
  <c r="BG236" i="11"/>
  <c r="BF236" i="11"/>
  <c r="T236" i="11"/>
  <c r="R236" i="11"/>
  <c r="P236" i="11"/>
  <c r="BI234" i="11"/>
  <c r="BH234" i="11"/>
  <c r="BG234" i="11"/>
  <c r="BF234" i="11"/>
  <c r="T234" i="11"/>
  <c r="R234" i="11"/>
  <c r="P234" i="11"/>
  <c r="BI231" i="11"/>
  <c r="BH231" i="11"/>
  <c r="BG231" i="11"/>
  <c r="BF231" i="11"/>
  <c r="T231" i="11"/>
  <c r="R231" i="11"/>
  <c r="P231" i="11"/>
  <c r="BI226" i="11"/>
  <c r="BH226" i="11"/>
  <c r="BG226" i="11"/>
  <c r="BF226" i="11"/>
  <c r="T226" i="11"/>
  <c r="R226" i="11"/>
  <c r="P226" i="11"/>
  <c r="BI224" i="11"/>
  <c r="BH224" i="11"/>
  <c r="BG224" i="11"/>
  <c r="BF224" i="11"/>
  <c r="T224" i="11"/>
  <c r="R224" i="11"/>
  <c r="P224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1" i="11"/>
  <c r="BH191" i="11"/>
  <c r="BG191" i="11"/>
  <c r="BF191" i="11"/>
  <c r="T191" i="11"/>
  <c r="R191" i="11"/>
  <c r="P191" i="11"/>
  <c r="BI185" i="11"/>
  <c r="BH185" i="11"/>
  <c r="BG185" i="11"/>
  <c r="BF185" i="11"/>
  <c r="T185" i="11"/>
  <c r="R185" i="11"/>
  <c r="P185" i="11"/>
  <c r="BI181" i="11"/>
  <c r="BH181" i="11"/>
  <c r="BG181" i="11"/>
  <c r="BF181" i="11"/>
  <c r="T181" i="11"/>
  <c r="R181" i="11"/>
  <c r="P181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1" i="11"/>
  <c r="BH171" i="11"/>
  <c r="BG171" i="11"/>
  <c r="BF171" i="11"/>
  <c r="T171" i="11"/>
  <c r="R171" i="11"/>
  <c r="P171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3" i="11"/>
  <c r="BH163" i="11"/>
  <c r="BG163" i="11"/>
  <c r="BF163" i="11"/>
  <c r="T163" i="11"/>
  <c r="R163" i="11"/>
  <c r="P163" i="11"/>
  <c r="BI161" i="11"/>
  <c r="BH161" i="11"/>
  <c r="BG161" i="11"/>
  <c r="BF161" i="11"/>
  <c r="T161" i="11"/>
  <c r="R161" i="11"/>
  <c r="P161" i="1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43" i="11"/>
  <c r="BH143" i="11"/>
  <c r="BG143" i="11"/>
  <c r="BF143" i="11"/>
  <c r="T143" i="11"/>
  <c r="R143" i="11"/>
  <c r="P143" i="11"/>
  <c r="BI140" i="11"/>
  <c r="BH140" i="11"/>
  <c r="BG140" i="11"/>
  <c r="BF140" i="11"/>
  <c r="T140" i="11"/>
  <c r="R140" i="11"/>
  <c r="P140" i="11"/>
  <c r="F131" i="11"/>
  <c r="E129" i="11"/>
  <c r="F93" i="11"/>
  <c r="E91" i="11"/>
  <c r="J28" i="11"/>
  <c r="E28" i="11"/>
  <c r="J134" i="11"/>
  <c r="J27" i="11"/>
  <c r="J25" i="11"/>
  <c r="E25" i="11"/>
  <c r="J95" i="11"/>
  <c r="J24" i="11"/>
  <c r="J22" i="11"/>
  <c r="E22" i="11"/>
  <c r="F96" i="11"/>
  <c r="J21" i="11"/>
  <c r="J19" i="11"/>
  <c r="E19" i="11"/>
  <c r="F133" i="11"/>
  <c r="J18" i="11"/>
  <c r="J93" i="11"/>
  <c r="E7" i="11"/>
  <c r="E123" i="11" s="1"/>
  <c r="P560" i="10"/>
  <c r="J41" i="10"/>
  <c r="J40" i="10"/>
  <c r="AY106" i="1"/>
  <c r="J39" i="10"/>
  <c r="AX106" i="1"/>
  <c r="BI743" i="10"/>
  <c r="BH743" i="10"/>
  <c r="BG743" i="10"/>
  <c r="BF743" i="10"/>
  <c r="T743" i="10"/>
  <c r="R743" i="10"/>
  <c r="P743" i="10"/>
  <c r="BI741" i="10"/>
  <c r="BH741" i="10"/>
  <c r="BG741" i="10"/>
  <c r="BF741" i="10"/>
  <c r="T741" i="10"/>
  <c r="R741" i="10"/>
  <c r="P741" i="10"/>
  <c r="BI739" i="10"/>
  <c r="BH739" i="10"/>
  <c r="BG739" i="10"/>
  <c r="BF739" i="10"/>
  <c r="T739" i="10"/>
  <c r="R739" i="10"/>
  <c r="P739" i="10"/>
  <c r="BI737" i="10"/>
  <c r="BH737" i="10"/>
  <c r="BG737" i="10"/>
  <c r="BF737" i="10"/>
  <c r="T737" i="10"/>
  <c r="R737" i="10"/>
  <c r="P737" i="10"/>
  <c r="BI727" i="10"/>
  <c r="BH727" i="10"/>
  <c r="BG727" i="10"/>
  <c r="BF727" i="10"/>
  <c r="T727" i="10"/>
  <c r="R727" i="10"/>
  <c r="P727" i="10"/>
  <c r="BI712" i="10"/>
  <c r="BH712" i="10"/>
  <c r="BG712" i="10"/>
  <c r="BF712" i="10"/>
  <c r="T712" i="10"/>
  <c r="R712" i="10"/>
  <c r="P712" i="10"/>
  <c r="BI698" i="10"/>
  <c r="BH698" i="10"/>
  <c r="BG698" i="10"/>
  <c r="BF698" i="10"/>
  <c r="T698" i="10"/>
  <c r="R698" i="10"/>
  <c r="P698" i="10"/>
  <c r="BI684" i="10"/>
  <c r="BH684" i="10"/>
  <c r="BG684" i="10"/>
  <c r="BF684" i="10"/>
  <c r="T684" i="10"/>
  <c r="R684" i="10"/>
  <c r="P684" i="10"/>
  <c r="BI665" i="10"/>
  <c r="BH665" i="10"/>
  <c r="BG665" i="10"/>
  <c r="BF665" i="10"/>
  <c r="T665" i="10"/>
  <c r="R665" i="10"/>
  <c r="P665" i="10"/>
  <c r="BI639" i="10"/>
  <c r="BH639" i="10"/>
  <c r="BG639" i="10"/>
  <c r="BF639" i="10"/>
  <c r="T639" i="10"/>
  <c r="R639" i="10"/>
  <c r="P639" i="10"/>
  <c r="BI623" i="10"/>
  <c r="BH623" i="10"/>
  <c r="BG623" i="10"/>
  <c r="BF623" i="10"/>
  <c r="T623" i="10"/>
  <c r="R623" i="10"/>
  <c r="P623" i="10"/>
  <c r="BI606" i="10"/>
  <c r="BH606" i="10"/>
  <c r="BG606" i="10"/>
  <c r="BF606" i="10"/>
  <c r="T606" i="10"/>
  <c r="R606" i="10"/>
  <c r="P606" i="10"/>
  <c r="BI604" i="10"/>
  <c r="BH604" i="10"/>
  <c r="BG604" i="10"/>
  <c r="BF604" i="10"/>
  <c r="T604" i="10"/>
  <c r="R604" i="10"/>
  <c r="P604" i="10"/>
  <c r="BI602" i="10"/>
  <c r="BH602" i="10"/>
  <c r="BG602" i="10"/>
  <c r="BF602" i="10"/>
  <c r="T602" i="10"/>
  <c r="R602" i="10"/>
  <c r="P602" i="10"/>
  <c r="BI600" i="10"/>
  <c r="BH600" i="10"/>
  <c r="BG600" i="10"/>
  <c r="BF600" i="10"/>
  <c r="T600" i="10"/>
  <c r="R600" i="10"/>
  <c r="P600" i="10"/>
  <c r="BI596" i="10"/>
  <c r="BH596" i="10"/>
  <c r="BG596" i="10"/>
  <c r="BF596" i="10"/>
  <c r="T596" i="10"/>
  <c r="R596" i="10"/>
  <c r="P596" i="10"/>
  <c r="BI593" i="10"/>
  <c r="BH593" i="10"/>
  <c r="BG593" i="10"/>
  <c r="BF593" i="10"/>
  <c r="T593" i="10"/>
  <c r="R593" i="10"/>
  <c r="P593" i="10"/>
  <c r="BI588" i="10"/>
  <c r="BH588" i="10"/>
  <c r="BG588" i="10"/>
  <c r="BF588" i="10"/>
  <c r="T588" i="10"/>
  <c r="R588" i="10"/>
  <c r="P588" i="10"/>
  <c r="BI585" i="10"/>
  <c r="BH585" i="10"/>
  <c r="BG585" i="10"/>
  <c r="BF585" i="10"/>
  <c r="T585" i="10"/>
  <c r="R585" i="10"/>
  <c r="P585" i="10"/>
  <c r="BI579" i="10"/>
  <c r="BH579" i="10"/>
  <c r="BG579" i="10"/>
  <c r="BF579" i="10"/>
  <c r="T579" i="10"/>
  <c r="R579" i="10"/>
  <c r="P579" i="10"/>
  <c r="BI561" i="10"/>
  <c r="BH561" i="10"/>
  <c r="BG561" i="10"/>
  <c r="BF561" i="10"/>
  <c r="T561" i="10"/>
  <c r="T560" i="10" s="1"/>
  <c r="R561" i="10"/>
  <c r="R560" i="10" s="1"/>
  <c r="P561" i="10"/>
  <c r="BI558" i="10"/>
  <c r="BH558" i="10"/>
  <c r="BG558" i="10"/>
  <c r="BF558" i="10"/>
  <c r="T558" i="10"/>
  <c r="R558" i="10"/>
  <c r="P558" i="10"/>
  <c r="BI555" i="10"/>
  <c r="BH555" i="10"/>
  <c r="BG555" i="10"/>
  <c r="BF555" i="10"/>
  <c r="T555" i="10"/>
  <c r="R555" i="10"/>
  <c r="P555" i="10"/>
  <c r="BI551" i="10"/>
  <c r="BH551" i="10"/>
  <c r="BG551" i="10"/>
  <c r="BF551" i="10"/>
  <c r="T551" i="10"/>
  <c r="R551" i="10"/>
  <c r="P551" i="10"/>
  <c r="BI549" i="10"/>
  <c r="BH549" i="10"/>
  <c r="BG549" i="10"/>
  <c r="BF549" i="10"/>
  <c r="T549" i="10"/>
  <c r="R549" i="10"/>
  <c r="P549" i="10"/>
  <c r="BI529" i="10"/>
  <c r="BH529" i="10"/>
  <c r="BG529" i="10"/>
  <c r="BF529" i="10"/>
  <c r="T529" i="10"/>
  <c r="R529" i="10"/>
  <c r="P529" i="10"/>
  <c r="BI510" i="10"/>
  <c r="BH510" i="10"/>
  <c r="BG510" i="10"/>
  <c r="BF510" i="10"/>
  <c r="T510" i="10"/>
  <c r="R510" i="10"/>
  <c r="P510" i="10"/>
  <c r="BI491" i="10"/>
  <c r="BH491" i="10"/>
  <c r="BG491" i="10"/>
  <c r="BF491" i="10"/>
  <c r="T491" i="10"/>
  <c r="R491" i="10"/>
  <c r="P491" i="10"/>
  <c r="BI472" i="10"/>
  <c r="BH472" i="10"/>
  <c r="BG472" i="10"/>
  <c r="BF472" i="10"/>
  <c r="T472" i="10"/>
  <c r="R472" i="10"/>
  <c r="P472" i="10"/>
  <c r="BI453" i="10"/>
  <c r="BH453" i="10"/>
  <c r="BG453" i="10"/>
  <c r="BF453" i="10"/>
  <c r="T453" i="10"/>
  <c r="R453" i="10"/>
  <c r="P453" i="10"/>
  <c r="BI434" i="10"/>
  <c r="BH434" i="10"/>
  <c r="BG434" i="10"/>
  <c r="BF434" i="10"/>
  <c r="T434" i="10"/>
  <c r="R434" i="10"/>
  <c r="P434" i="10"/>
  <c r="BI415" i="10"/>
  <c r="BH415" i="10"/>
  <c r="BG415" i="10"/>
  <c r="BF415" i="10"/>
  <c r="T415" i="10"/>
  <c r="R415" i="10"/>
  <c r="P415" i="10"/>
  <c r="BI411" i="10"/>
  <c r="BH411" i="10"/>
  <c r="BG411" i="10"/>
  <c r="BF411" i="10"/>
  <c r="T411" i="10"/>
  <c r="R411" i="10"/>
  <c r="P411" i="10"/>
  <c r="BI407" i="10"/>
  <c r="BH407" i="10"/>
  <c r="BG407" i="10"/>
  <c r="BF407" i="10"/>
  <c r="T407" i="10"/>
  <c r="R407" i="10"/>
  <c r="P407" i="10"/>
  <c r="BI405" i="10"/>
  <c r="BH405" i="10"/>
  <c r="BG405" i="10"/>
  <c r="BF405" i="10"/>
  <c r="T405" i="10"/>
  <c r="R405" i="10"/>
  <c r="P405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83" i="10"/>
  <c r="BH383" i="10"/>
  <c r="BG383" i="10"/>
  <c r="BF383" i="10"/>
  <c r="T383" i="10"/>
  <c r="R383" i="10"/>
  <c r="P383" i="10"/>
  <c r="BI376" i="10"/>
  <c r="BH376" i="10"/>
  <c r="BG376" i="10"/>
  <c r="BF376" i="10"/>
  <c r="T376" i="10"/>
  <c r="R376" i="10"/>
  <c r="P376" i="10"/>
  <c r="BI373" i="10"/>
  <c r="BH373" i="10"/>
  <c r="BG373" i="10"/>
  <c r="BF373" i="10"/>
  <c r="T373" i="10"/>
  <c r="R373" i="10"/>
  <c r="P373" i="10"/>
  <c r="BI369" i="10"/>
  <c r="BH369" i="10"/>
  <c r="BG369" i="10"/>
  <c r="BF369" i="10"/>
  <c r="T369" i="10"/>
  <c r="R369" i="10"/>
  <c r="P369" i="10"/>
  <c r="BI366" i="10"/>
  <c r="BH366" i="10"/>
  <c r="BG366" i="10"/>
  <c r="BF366" i="10"/>
  <c r="T366" i="10"/>
  <c r="R366" i="10"/>
  <c r="P366" i="10"/>
  <c r="BI363" i="10"/>
  <c r="BH363" i="10"/>
  <c r="BG363" i="10"/>
  <c r="BF363" i="10"/>
  <c r="T363" i="10"/>
  <c r="R363" i="10"/>
  <c r="P363" i="10"/>
  <c r="BI361" i="10"/>
  <c r="BH361" i="10"/>
  <c r="BG361" i="10"/>
  <c r="BF361" i="10"/>
  <c r="T361" i="10"/>
  <c r="R361" i="10"/>
  <c r="P361" i="10"/>
  <c r="BI355" i="10"/>
  <c r="BH355" i="10"/>
  <c r="BG355" i="10"/>
  <c r="BF355" i="10"/>
  <c r="T355" i="10"/>
  <c r="R355" i="10"/>
  <c r="P355" i="10"/>
  <c r="BI349" i="10"/>
  <c r="BH349" i="10"/>
  <c r="BG349" i="10"/>
  <c r="BF349" i="10"/>
  <c r="T349" i="10"/>
  <c r="R349" i="10"/>
  <c r="P349" i="10"/>
  <c r="BI338" i="10"/>
  <c r="BH338" i="10"/>
  <c r="BG338" i="10"/>
  <c r="BF338" i="10"/>
  <c r="T338" i="10"/>
  <c r="R338" i="10"/>
  <c r="P338" i="10"/>
  <c r="BI331" i="10"/>
  <c r="BH331" i="10"/>
  <c r="BG331" i="10"/>
  <c r="BF331" i="10"/>
  <c r="T331" i="10"/>
  <c r="R331" i="10"/>
  <c r="P331" i="10"/>
  <c r="BI326" i="10"/>
  <c r="BH326" i="10"/>
  <c r="BG326" i="10"/>
  <c r="BF326" i="10"/>
  <c r="T326" i="10"/>
  <c r="R326" i="10"/>
  <c r="P326" i="10"/>
  <c r="BI320" i="10"/>
  <c r="BH320" i="10"/>
  <c r="BG320" i="10"/>
  <c r="BF320" i="10"/>
  <c r="T320" i="10"/>
  <c r="R320" i="10"/>
  <c r="P320" i="10"/>
  <c r="BI318" i="10"/>
  <c r="BH318" i="10"/>
  <c r="BG318" i="10"/>
  <c r="BF318" i="10"/>
  <c r="T318" i="10"/>
  <c r="R318" i="10"/>
  <c r="P318" i="10"/>
  <c r="BI314" i="10"/>
  <c r="BH314" i="10"/>
  <c r="BG314" i="10"/>
  <c r="BF314" i="10"/>
  <c r="T314" i="10"/>
  <c r="R314" i="10"/>
  <c r="P314" i="10"/>
  <c r="BI310" i="10"/>
  <c r="BH310" i="10"/>
  <c r="BG310" i="10"/>
  <c r="BF310" i="10"/>
  <c r="T310" i="10"/>
  <c r="R310" i="10"/>
  <c r="P310" i="10"/>
  <c r="BI306" i="10"/>
  <c r="BH306" i="10"/>
  <c r="BG306" i="10"/>
  <c r="BF306" i="10"/>
  <c r="T306" i="10"/>
  <c r="R306" i="10"/>
  <c r="P306" i="10"/>
  <c r="BI303" i="10"/>
  <c r="BH303" i="10"/>
  <c r="BG303" i="10"/>
  <c r="BF303" i="10"/>
  <c r="T303" i="10"/>
  <c r="R303" i="10"/>
  <c r="P303" i="10"/>
  <c r="BI300" i="10"/>
  <c r="BH300" i="10"/>
  <c r="BG300" i="10"/>
  <c r="BF300" i="10"/>
  <c r="T300" i="10"/>
  <c r="R300" i="10"/>
  <c r="P300" i="10"/>
  <c r="BI295" i="10"/>
  <c r="BH295" i="10"/>
  <c r="BG295" i="10"/>
  <c r="BF295" i="10"/>
  <c r="T295" i="10"/>
  <c r="R295" i="10"/>
  <c r="P295" i="10"/>
  <c r="BI290" i="10"/>
  <c r="BH290" i="10"/>
  <c r="BG290" i="10"/>
  <c r="BF290" i="10"/>
  <c r="T290" i="10"/>
  <c r="R290" i="10"/>
  <c r="P290" i="10"/>
  <c r="BI286" i="10"/>
  <c r="BH286" i="10"/>
  <c r="BG286" i="10"/>
  <c r="BF286" i="10"/>
  <c r="T286" i="10"/>
  <c r="R286" i="10"/>
  <c r="P286" i="10"/>
  <c r="BI283" i="10"/>
  <c r="BH283" i="10"/>
  <c r="BG283" i="10"/>
  <c r="BF283" i="10"/>
  <c r="T283" i="10"/>
  <c r="R283" i="10"/>
  <c r="P283" i="10"/>
  <c r="BI280" i="10"/>
  <c r="BH280" i="10"/>
  <c r="BG280" i="10"/>
  <c r="BF280" i="10"/>
  <c r="T280" i="10"/>
  <c r="R280" i="10"/>
  <c r="P280" i="10"/>
  <c r="BI277" i="10"/>
  <c r="BH277" i="10"/>
  <c r="BG277" i="10"/>
  <c r="BF277" i="10"/>
  <c r="T277" i="10"/>
  <c r="R277" i="10"/>
  <c r="P277" i="10"/>
  <c r="BI275" i="10"/>
  <c r="BH275" i="10"/>
  <c r="BG275" i="10"/>
  <c r="BF275" i="10"/>
  <c r="T275" i="10"/>
  <c r="R275" i="10"/>
  <c r="P275" i="10"/>
  <c r="BI272" i="10"/>
  <c r="BH272" i="10"/>
  <c r="BG272" i="10"/>
  <c r="BF272" i="10"/>
  <c r="T272" i="10"/>
  <c r="R272" i="10"/>
  <c r="P272" i="10"/>
  <c r="BI270" i="10"/>
  <c r="BH270" i="10"/>
  <c r="BG270" i="10"/>
  <c r="BF270" i="10"/>
  <c r="T270" i="10"/>
  <c r="R270" i="10"/>
  <c r="P270" i="10"/>
  <c r="BI266" i="10"/>
  <c r="BH266" i="10"/>
  <c r="BG266" i="10"/>
  <c r="BF266" i="10"/>
  <c r="T266" i="10"/>
  <c r="R266" i="10"/>
  <c r="P266" i="10"/>
  <c r="BI258" i="10"/>
  <c r="BH258" i="10"/>
  <c r="BG258" i="10"/>
  <c r="BF258" i="10"/>
  <c r="T258" i="10"/>
  <c r="R258" i="10"/>
  <c r="P258" i="10"/>
  <c r="BI254" i="10"/>
  <c r="BH254" i="10"/>
  <c r="BG254" i="10"/>
  <c r="BF254" i="10"/>
  <c r="T254" i="10"/>
  <c r="R254" i="10"/>
  <c r="P254" i="10"/>
  <c r="BI248" i="10"/>
  <c r="BH248" i="10"/>
  <c r="BG248" i="10"/>
  <c r="BF248" i="10"/>
  <c r="T248" i="10"/>
  <c r="R248" i="10"/>
  <c r="P248" i="10"/>
  <c r="BI245" i="10"/>
  <c r="BH245" i="10"/>
  <c r="BG245" i="10"/>
  <c r="BF245" i="10"/>
  <c r="T245" i="10"/>
  <c r="R245" i="10"/>
  <c r="P245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6" i="10"/>
  <c r="BH236" i="10"/>
  <c r="BG236" i="10"/>
  <c r="BF236" i="10"/>
  <c r="T236" i="10"/>
  <c r="R236" i="10"/>
  <c r="P236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7" i="10"/>
  <c r="BH227" i="10"/>
  <c r="BG227" i="10"/>
  <c r="BF227" i="10"/>
  <c r="T227" i="10"/>
  <c r="R227" i="10"/>
  <c r="P227" i="10"/>
  <c r="BI221" i="10"/>
  <c r="BH221" i="10"/>
  <c r="BG221" i="10"/>
  <c r="BF221" i="10"/>
  <c r="T221" i="10"/>
  <c r="R221" i="10"/>
  <c r="P221" i="10"/>
  <c r="BI219" i="10"/>
  <c r="BH219" i="10"/>
  <c r="BG219" i="10"/>
  <c r="BF219" i="10"/>
  <c r="T219" i="10"/>
  <c r="R219" i="10"/>
  <c r="P219" i="10"/>
  <c r="BI214" i="10"/>
  <c r="BH214" i="10"/>
  <c r="BG214" i="10"/>
  <c r="BF214" i="10"/>
  <c r="T214" i="10"/>
  <c r="R214" i="10"/>
  <c r="P214" i="10"/>
  <c r="BI211" i="10"/>
  <c r="BH211" i="10"/>
  <c r="BG211" i="10"/>
  <c r="BF211" i="10"/>
  <c r="T211" i="10"/>
  <c r="R211" i="10"/>
  <c r="P211" i="10"/>
  <c r="BI208" i="10"/>
  <c r="BH208" i="10"/>
  <c r="BG208" i="10"/>
  <c r="BF208" i="10"/>
  <c r="T208" i="10"/>
  <c r="R208" i="10"/>
  <c r="P208" i="10"/>
  <c r="BI193" i="10"/>
  <c r="BH193" i="10"/>
  <c r="BG193" i="10"/>
  <c r="BF193" i="10"/>
  <c r="T193" i="10"/>
  <c r="R193" i="10"/>
  <c r="P193" i="10"/>
  <c r="BI191" i="10"/>
  <c r="BH191" i="10"/>
  <c r="BG191" i="10"/>
  <c r="BF191" i="10"/>
  <c r="T191" i="10"/>
  <c r="R191" i="10"/>
  <c r="P191" i="10"/>
  <c r="BI189" i="10"/>
  <c r="BH189" i="10"/>
  <c r="BG189" i="10"/>
  <c r="BF189" i="10"/>
  <c r="T189" i="10"/>
  <c r="R189" i="10"/>
  <c r="P189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57" i="10"/>
  <c r="BH157" i="10"/>
  <c r="BG157" i="10"/>
  <c r="BF157" i="10"/>
  <c r="T157" i="10"/>
  <c r="R157" i="10"/>
  <c r="P157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1" i="10"/>
  <c r="BH151" i="10"/>
  <c r="BG151" i="10"/>
  <c r="BF151" i="10"/>
  <c r="T151" i="10"/>
  <c r="R151" i="10"/>
  <c r="P151" i="10"/>
  <c r="BI143" i="10"/>
  <c r="BH143" i="10"/>
  <c r="BG143" i="10"/>
  <c r="BF143" i="10"/>
  <c r="T143" i="10"/>
  <c r="R143" i="10"/>
  <c r="P143" i="10"/>
  <c r="BI140" i="10"/>
  <c r="BH140" i="10"/>
  <c r="BG140" i="10"/>
  <c r="BF140" i="10"/>
  <c r="T140" i="10"/>
  <c r="R140" i="10"/>
  <c r="P140" i="10"/>
  <c r="F131" i="10"/>
  <c r="E129" i="10"/>
  <c r="F93" i="10"/>
  <c r="E91" i="10"/>
  <c r="J28" i="10"/>
  <c r="E28" i="10"/>
  <c r="J134" i="10" s="1"/>
  <c r="J27" i="10"/>
  <c r="J25" i="10"/>
  <c r="E25" i="10"/>
  <c r="J95" i="10" s="1"/>
  <c r="J24" i="10"/>
  <c r="J22" i="10"/>
  <c r="E22" i="10"/>
  <c r="F134" i="10" s="1"/>
  <c r="J21" i="10"/>
  <c r="J19" i="10"/>
  <c r="E19" i="10"/>
  <c r="F95" i="10" s="1"/>
  <c r="J18" i="10"/>
  <c r="J131" i="10"/>
  <c r="E7" i="10"/>
  <c r="E85" i="10"/>
  <c r="J41" i="9"/>
  <c r="J40" i="9"/>
  <c r="AY105" i="1"/>
  <c r="J39" i="9"/>
  <c r="AX105" i="1" s="1"/>
  <c r="BI991" i="9"/>
  <c r="BH991" i="9"/>
  <c r="BG991" i="9"/>
  <c r="BF991" i="9"/>
  <c r="T991" i="9"/>
  <c r="R991" i="9"/>
  <c r="P991" i="9"/>
  <c r="BI989" i="9"/>
  <c r="BH989" i="9"/>
  <c r="BG989" i="9"/>
  <c r="BF989" i="9"/>
  <c r="T989" i="9"/>
  <c r="R989" i="9"/>
  <c r="P989" i="9"/>
  <c r="BI987" i="9"/>
  <c r="BH987" i="9"/>
  <c r="BG987" i="9"/>
  <c r="BF987" i="9"/>
  <c r="T987" i="9"/>
  <c r="R987" i="9"/>
  <c r="P987" i="9"/>
  <c r="BI985" i="9"/>
  <c r="BH985" i="9"/>
  <c r="BG985" i="9"/>
  <c r="BF985" i="9"/>
  <c r="T985" i="9"/>
  <c r="R985" i="9"/>
  <c r="P985" i="9"/>
  <c r="BI973" i="9"/>
  <c r="BH973" i="9"/>
  <c r="BG973" i="9"/>
  <c r="BF973" i="9"/>
  <c r="T973" i="9"/>
  <c r="R973" i="9"/>
  <c r="P973" i="9"/>
  <c r="BI953" i="9"/>
  <c r="BH953" i="9"/>
  <c r="BG953" i="9"/>
  <c r="BF953" i="9"/>
  <c r="T953" i="9"/>
  <c r="R953" i="9"/>
  <c r="P953" i="9"/>
  <c r="BI940" i="9"/>
  <c r="BH940" i="9"/>
  <c r="BG940" i="9"/>
  <c r="BF940" i="9"/>
  <c r="T940" i="9"/>
  <c r="R940" i="9"/>
  <c r="P940" i="9"/>
  <c r="BI926" i="9"/>
  <c r="BH926" i="9"/>
  <c r="BG926" i="9"/>
  <c r="BF926" i="9"/>
  <c r="T926" i="9"/>
  <c r="R926" i="9"/>
  <c r="P926" i="9"/>
  <c r="BI912" i="9"/>
  <c r="BH912" i="9"/>
  <c r="BG912" i="9"/>
  <c r="BF912" i="9"/>
  <c r="T912" i="9"/>
  <c r="R912" i="9"/>
  <c r="P912" i="9"/>
  <c r="BI896" i="9"/>
  <c r="BH896" i="9"/>
  <c r="BG896" i="9"/>
  <c r="BF896" i="9"/>
  <c r="T896" i="9"/>
  <c r="R896" i="9"/>
  <c r="P896" i="9"/>
  <c r="BI871" i="9"/>
  <c r="BH871" i="9"/>
  <c r="BG871" i="9"/>
  <c r="BF871" i="9"/>
  <c r="T871" i="9"/>
  <c r="R871" i="9"/>
  <c r="P871" i="9"/>
  <c r="BI864" i="9"/>
  <c r="BH864" i="9"/>
  <c r="BG864" i="9"/>
  <c r="BF864" i="9"/>
  <c r="T864" i="9"/>
  <c r="T863" i="9"/>
  <c r="R864" i="9"/>
  <c r="R863" i="9" s="1"/>
  <c r="P864" i="9"/>
  <c r="P863" i="9"/>
  <c r="BI862" i="9"/>
  <c r="BH862" i="9"/>
  <c r="BG862" i="9"/>
  <c r="BF862" i="9"/>
  <c r="T862" i="9"/>
  <c r="R862" i="9"/>
  <c r="P862" i="9"/>
  <c r="BI858" i="9"/>
  <c r="BH858" i="9"/>
  <c r="BG858" i="9"/>
  <c r="BF858" i="9"/>
  <c r="T858" i="9"/>
  <c r="R858" i="9"/>
  <c r="P858" i="9"/>
  <c r="BI849" i="9"/>
  <c r="BH849" i="9"/>
  <c r="BG849" i="9"/>
  <c r="BF849" i="9"/>
  <c r="T849" i="9"/>
  <c r="R849" i="9"/>
  <c r="P849" i="9"/>
  <c r="BI846" i="9"/>
  <c r="BH846" i="9"/>
  <c r="BG846" i="9"/>
  <c r="BF846" i="9"/>
  <c r="T846" i="9"/>
  <c r="R846" i="9"/>
  <c r="P846" i="9"/>
  <c r="BI844" i="9"/>
  <c r="BH844" i="9"/>
  <c r="BG844" i="9"/>
  <c r="BF844" i="9"/>
  <c r="T844" i="9"/>
  <c r="R844" i="9"/>
  <c r="P844" i="9"/>
  <c r="BI831" i="9"/>
  <c r="BH831" i="9"/>
  <c r="BG831" i="9"/>
  <c r="BF831" i="9"/>
  <c r="T831" i="9"/>
  <c r="R831" i="9"/>
  <c r="P831" i="9"/>
  <c r="BI828" i="9"/>
  <c r="BH828" i="9"/>
  <c r="BG828" i="9"/>
  <c r="BF828" i="9"/>
  <c r="T828" i="9"/>
  <c r="R828" i="9"/>
  <c r="P828" i="9"/>
  <c r="BI821" i="9"/>
  <c r="BH821" i="9"/>
  <c r="BG821" i="9"/>
  <c r="BF821" i="9"/>
  <c r="T821" i="9"/>
  <c r="R821" i="9"/>
  <c r="P821" i="9"/>
  <c r="BI805" i="9"/>
  <c r="BH805" i="9"/>
  <c r="BG805" i="9"/>
  <c r="BF805" i="9"/>
  <c r="T805" i="9"/>
  <c r="R805" i="9"/>
  <c r="P805" i="9"/>
  <c r="BI799" i="9"/>
  <c r="BH799" i="9"/>
  <c r="BG799" i="9"/>
  <c r="BF799" i="9"/>
  <c r="T799" i="9"/>
  <c r="R799" i="9"/>
  <c r="P799" i="9"/>
  <c r="BI793" i="9"/>
  <c r="BH793" i="9"/>
  <c r="BG793" i="9"/>
  <c r="BF793" i="9"/>
  <c r="T793" i="9"/>
  <c r="R793" i="9"/>
  <c r="P793" i="9"/>
  <c r="BI780" i="9"/>
  <c r="BH780" i="9"/>
  <c r="BG780" i="9"/>
  <c r="BF780" i="9"/>
  <c r="T780" i="9"/>
  <c r="R780" i="9"/>
  <c r="P780" i="9"/>
  <c r="BI768" i="9"/>
  <c r="BH768" i="9"/>
  <c r="BG768" i="9"/>
  <c r="BF768" i="9"/>
  <c r="T768" i="9"/>
  <c r="R768" i="9"/>
  <c r="P768" i="9"/>
  <c r="BI765" i="9"/>
  <c r="BH765" i="9"/>
  <c r="BG765" i="9"/>
  <c r="BF765" i="9"/>
  <c r="T765" i="9"/>
  <c r="R765" i="9"/>
  <c r="P765" i="9"/>
  <c r="BI763" i="9"/>
  <c r="BH763" i="9"/>
  <c r="BG763" i="9"/>
  <c r="BF763" i="9"/>
  <c r="T763" i="9"/>
  <c r="R763" i="9"/>
  <c r="P763" i="9"/>
  <c r="BI761" i="9"/>
  <c r="BH761" i="9"/>
  <c r="BG761" i="9"/>
  <c r="BF761" i="9"/>
  <c r="T761" i="9"/>
  <c r="R761" i="9"/>
  <c r="P761" i="9"/>
  <c r="BI748" i="9"/>
  <c r="BH748" i="9"/>
  <c r="BG748" i="9"/>
  <c r="BF748" i="9"/>
  <c r="T748" i="9"/>
  <c r="R748" i="9"/>
  <c r="P748" i="9"/>
  <c r="BI744" i="9"/>
  <c r="BH744" i="9"/>
  <c r="BG744" i="9"/>
  <c r="BF744" i="9"/>
  <c r="T744" i="9"/>
  <c r="R744" i="9"/>
  <c r="P744" i="9"/>
  <c r="BI741" i="9"/>
  <c r="BH741" i="9"/>
  <c r="BG741" i="9"/>
  <c r="BF741" i="9"/>
  <c r="T741" i="9"/>
  <c r="R741" i="9"/>
  <c r="P741" i="9"/>
  <c r="BI721" i="9"/>
  <c r="BH721" i="9"/>
  <c r="BG721" i="9"/>
  <c r="BF721" i="9"/>
  <c r="T721" i="9"/>
  <c r="R721" i="9"/>
  <c r="P721" i="9"/>
  <c r="BI702" i="9"/>
  <c r="BH702" i="9"/>
  <c r="BG702" i="9"/>
  <c r="BF702" i="9"/>
  <c r="T702" i="9"/>
  <c r="R702" i="9"/>
  <c r="P702" i="9"/>
  <c r="BI683" i="9"/>
  <c r="BH683" i="9"/>
  <c r="BG683" i="9"/>
  <c r="BF683" i="9"/>
  <c r="T683" i="9"/>
  <c r="R683" i="9"/>
  <c r="P683" i="9"/>
  <c r="BI664" i="9"/>
  <c r="BH664" i="9"/>
  <c r="BG664" i="9"/>
  <c r="BF664" i="9"/>
  <c r="T664" i="9"/>
  <c r="R664" i="9"/>
  <c r="P664" i="9"/>
  <c r="BI645" i="9"/>
  <c r="BH645" i="9"/>
  <c r="BG645" i="9"/>
  <c r="BF645" i="9"/>
  <c r="T645" i="9"/>
  <c r="R645" i="9"/>
  <c r="P645" i="9"/>
  <c r="BI626" i="9"/>
  <c r="BH626" i="9"/>
  <c r="BG626" i="9"/>
  <c r="BF626" i="9"/>
  <c r="T626" i="9"/>
  <c r="R626" i="9"/>
  <c r="P626" i="9"/>
  <c r="BI607" i="9"/>
  <c r="BH607" i="9"/>
  <c r="BG607" i="9"/>
  <c r="BF607" i="9"/>
  <c r="T607" i="9"/>
  <c r="R607" i="9"/>
  <c r="P607" i="9"/>
  <c r="BI588" i="9"/>
  <c r="BH588" i="9"/>
  <c r="BG588" i="9"/>
  <c r="BF588" i="9"/>
  <c r="T588" i="9"/>
  <c r="R588" i="9"/>
  <c r="P588" i="9"/>
  <c r="BI569" i="9"/>
  <c r="BH569" i="9"/>
  <c r="BG569" i="9"/>
  <c r="BF569" i="9"/>
  <c r="T569" i="9"/>
  <c r="R569" i="9"/>
  <c r="P569" i="9"/>
  <c r="BI565" i="9"/>
  <c r="BH565" i="9"/>
  <c r="BG565" i="9"/>
  <c r="BF565" i="9"/>
  <c r="T565" i="9"/>
  <c r="R565" i="9"/>
  <c r="P565" i="9"/>
  <c r="BI561" i="9"/>
  <c r="BH561" i="9"/>
  <c r="BG561" i="9"/>
  <c r="BF561" i="9"/>
  <c r="T561" i="9"/>
  <c r="R561" i="9"/>
  <c r="P561" i="9"/>
  <c r="BI557" i="9"/>
  <c r="BH557" i="9"/>
  <c r="BG557" i="9"/>
  <c r="BF557" i="9"/>
  <c r="T557" i="9"/>
  <c r="R557" i="9"/>
  <c r="P557" i="9"/>
  <c r="BI553" i="9"/>
  <c r="BH553" i="9"/>
  <c r="BG553" i="9"/>
  <c r="BF553" i="9"/>
  <c r="T553" i="9"/>
  <c r="R553" i="9"/>
  <c r="P553" i="9"/>
  <c r="BI549" i="9"/>
  <c r="BH549" i="9"/>
  <c r="BG549" i="9"/>
  <c r="BF549" i="9"/>
  <c r="T549" i="9"/>
  <c r="R549" i="9"/>
  <c r="P549" i="9"/>
  <c r="BI545" i="9"/>
  <c r="BH545" i="9"/>
  <c r="BG545" i="9"/>
  <c r="BF545" i="9"/>
  <c r="T545" i="9"/>
  <c r="R545" i="9"/>
  <c r="P545" i="9"/>
  <c r="BI539" i="9"/>
  <c r="BH539" i="9"/>
  <c r="BG539" i="9"/>
  <c r="BF539" i="9"/>
  <c r="T539" i="9"/>
  <c r="R539" i="9"/>
  <c r="P539" i="9"/>
  <c r="BI536" i="9"/>
  <c r="BH536" i="9"/>
  <c r="BG536" i="9"/>
  <c r="BF536" i="9"/>
  <c r="T536" i="9"/>
  <c r="R536" i="9"/>
  <c r="P536" i="9"/>
  <c r="BI533" i="9"/>
  <c r="BH533" i="9"/>
  <c r="BG533" i="9"/>
  <c r="BF533" i="9"/>
  <c r="T533" i="9"/>
  <c r="R533" i="9"/>
  <c r="P533" i="9"/>
  <c r="BI529" i="9"/>
  <c r="BH529" i="9"/>
  <c r="BG529" i="9"/>
  <c r="BF529" i="9"/>
  <c r="T529" i="9"/>
  <c r="R529" i="9"/>
  <c r="P529" i="9"/>
  <c r="BI525" i="9"/>
  <c r="BH525" i="9"/>
  <c r="BG525" i="9"/>
  <c r="BF525" i="9"/>
  <c r="T525" i="9"/>
  <c r="R525" i="9"/>
  <c r="P525" i="9"/>
  <c r="BI523" i="9"/>
  <c r="BH523" i="9"/>
  <c r="BG523" i="9"/>
  <c r="BF523" i="9"/>
  <c r="T523" i="9"/>
  <c r="R523" i="9"/>
  <c r="P523" i="9"/>
  <c r="BI517" i="9"/>
  <c r="BH517" i="9"/>
  <c r="BG517" i="9"/>
  <c r="BF517" i="9"/>
  <c r="T517" i="9"/>
  <c r="R517" i="9"/>
  <c r="P517" i="9"/>
  <c r="BI515" i="9"/>
  <c r="BH515" i="9"/>
  <c r="BG515" i="9"/>
  <c r="BF515" i="9"/>
  <c r="T515" i="9"/>
  <c r="R515" i="9"/>
  <c r="P515" i="9"/>
  <c r="BI497" i="9"/>
  <c r="BH497" i="9"/>
  <c r="BG497" i="9"/>
  <c r="BF497" i="9"/>
  <c r="T497" i="9"/>
  <c r="R497" i="9"/>
  <c r="P497" i="9"/>
  <c r="BI495" i="9"/>
  <c r="BH495" i="9"/>
  <c r="BG495" i="9"/>
  <c r="BF495" i="9"/>
  <c r="T495" i="9"/>
  <c r="R495" i="9"/>
  <c r="P495" i="9"/>
  <c r="BI484" i="9"/>
  <c r="BH484" i="9"/>
  <c r="BG484" i="9"/>
  <c r="BF484" i="9"/>
  <c r="T484" i="9"/>
  <c r="R484" i="9"/>
  <c r="P484" i="9"/>
  <c r="BI468" i="9"/>
  <c r="BH468" i="9"/>
  <c r="BG468" i="9"/>
  <c r="BF468" i="9"/>
  <c r="T468" i="9"/>
  <c r="R468" i="9"/>
  <c r="P468" i="9"/>
  <c r="BI463" i="9"/>
  <c r="BH463" i="9"/>
  <c r="BG463" i="9"/>
  <c r="BF463" i="9"/>
  <c r="T463" i="9"/>
  <c r="R463" i="9"/>
  <c r="P463" i="9"/>
  <c r="BI448" i="9"/>
  <c r="BH448" i="9"/>
  <c r="BG448" i="9"/>
  <c r="BF448" i="9"/>
  <c r="T448" i="9"/>
  <c r="R448" i="9"/>
  <c r="P448" i="9"/>
  <c r="BI441" i="9"/>
  <c r="BH441" i="9"/>
  <c r="BG441" i="9"/>
  <c r="BF441" i="9"/>
  <c r="T441" i="9"/>
  <c r="R441" i="9"/>
  <c r="P441" i="9"/>
  <c r="BI435" i="9"/>
  <c r="BH435" i="9"/>
  <c r="BG435" i="9"/>
  <c r="BF435" i="9"/>
  <c r="T435" i="9"/>
  <c r="R435" i="9"/>
  <c r="P435" i="9"/>
  <c r="BI430" i="9"/>
  <c r="BH430" i="9"/>
  <c r="BG430" i="9"/>
  <c r="BF430" i="9"/>
  <c r="T430" i="9"/>
  <c r="R430" i="9"/>
  <c r="P430" i="9"/>
  <c r="BI428" i="9"/>
  <c r="BH428" i="9"/>
  <c r="BG428" i="9"/>
  <c r="BF428" i="9"/>
  <c r="T428" i="9"/>
  <c r="R428" i="9"/>
  <c r="P428" i="9"/>
  <c r="BI426" i="9"/>
  <c r="BH426" i="9"/>
  <c r="BG426" i="9"/>
  <c r="BF426" i="9"/>
  <c r="T426" i="9"/>
  <c r="R426" i="9"/>
  <c r="P426" i="9"/>
  <c r="BI420" i="9"/>
  <c r="BH420" i="9"/>
  <c r="BG420" i="9"/>
  <c r="BF420" i="9"/>
  <c r="T420" i="9"/>
  <c r="R420" i="9"/>
  <c r="P420" i="9"/>
  <c r="BI418" i="9"/>
  <c r="BH418" i="9"/>
  <c r="BG418" i="9"/>
  <c r="BF418" i="9"/>
  <c r="T418" i="9"/>
  <c r="R418" i="9"/>
  <c r="P418" i="9"/>
  <c r="BI416" i="9"/>
  <c r="BH416" i="9"/>
  <c r="BG416" i="9"/>
  <c r="BF416" i="9"/>
  <c r="T416" i="9"/>
  <c r="R416" i="9"/>
  <c r="P416" i="9"/>
  <c r="BI414" i="9"/>
  <c r="BH414" i="9"/>
  <c r="BG414" i="9"/>
  <c r="BF414" i="9"/>
  <c r="T414" i="9"/>
  <c r="R414" i="9"/>
  <c r="P414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4" i="9"/>
  <c r="BH404" i="9"/>
  <c r="BG404" i="9"/>
  <c r="BF404" i="9"/>
  <c r="T404" i="9"/>
  <c r="R404" i="9"/>
  <c r="P404" i="9"/>
  <c r="BI402" i="9"/>
  <c r="BH402" i="9"/>
  <c r="BG402" i="9"/>
  <c r="BF402" i="9"/>
  <c r="T402" i="9"/>
  <c r="R402" i="9"/>
  <c r="P402" i="9"/>
  <c r="BI399" i="9"/>
  <c r="BH399" i="9"/>
  <c r="BG399" i="9"/>
  <c r="BF399" i="9"/>
  <c r="T399" i="9"/>
  <c r="R399" i="9"/>
  <c r="P399" i="9"/>
  <c r="BI395" i="9"/>
  <c r="BH395" i="9"/>
  <c r="BG395" i="9"/>
  <c r="BF395" i="9"/>
  <c r="T395" i="9"/>
  <c r="R395" i="9"/>
  <c r="P395" i="9"/>
  <c r="BI391" i="9"/>
  <c r="BH391" i="9"/>
  <c r="BG391" i="9"/>
  <c r="BF391" i="9"/>
  <c r="T391" i="9"/>
  <c r="R391" i="9"/>
  <c r="P391" i="9"/>
  <c r="BI386" i="9"/>
  <c r="BH386" i="9"/>
  <c r="BG386" i="9"/>
  <c r="BF386" i="9"/>
  <c r="T386" i="9"/>
  <c r="R386" i="9"/>
  <c r="P386" i="9"/>
  <c r="BI382" i="9"/>
  <c r="BH382" i="9"/>
  <c r="BG382" i="9"/>
  <c r="BF382" i="9"/>
  <c r="T382" i="9"/>
  <c r="R382" i="9"/>
  <c r="P382" i="9"/>
  <c r="BI379" i="9"/>
  <c r="BH379" i="9"/>
  <c r="BG379" i="9"/>
  <c r="BF379" i="9"/>
  <c r="T379" i="9"/>
  <c r="R379" i="9"/>
  <c r="P379" i="9"/>
  <c r="BI376" i="9"/>
  <c r="BH376" i="9"/>
  <c r="BG376" i="9"/>
  <c r="BF376" i="9"/>
  <c r="T376" i="9"/>
  <c r="R376" i="9"/>
  <c r="P376" i="9"/>
  <c r="BI373" i="9"/>
  <c r="BH373" i="9"/>
  <c r="BG373" i="9"/>
  <c r="BF373" i="9"/>
  <c r="T373" i="9"/>
  <c r="R373" i="9"/>
  <c r="P373" i="9"/>
  <c r="BI370" i="9"/>
  <c r="BH370" i="9"/>
  <c r="BG370" i="9"/>
  <c r="BF370" i="9"/>
  <c r="T370" i="9"/>
  <c r="R370" i="9"/>
  <c r="P370" i="9"/>
  <c r="BI367" i="9"/>
  <c r="BH367" i="9"/>
  <c r="BG367" i="9"/>
  <c r="BF367" i="9"/>
  <c r="T367" i="9"/>
  <c r="R367" i="9"/>
  <c r="P367" i="9"/>
  <c r="BI364" i="9"/>
  <c r="BH364" i="9"/>
  <c r="BG364" i="9"/>
  <c r="BF364" i="9"/>
  <c r="T364" i="9"/>
  <c r="R364" i="9"/>
  <c r="P364" i="9"/>
  <c r="BI361" i="9"/>
  <c r="BH361" i="9"/>
  <c r="BG361" i="9"/>
  <c r="BF361" i="9"/>
  <c r="T361" i="9"/>
  <c r="R361" i="9"/>
  <c r="P361" i="9"/>
  <c r="BI358" i="9"/>
  <c r="BH358" i="9"/>
  <c r="BG358" i="9"/>
  <c r="BF358" i="9"/>
  <c r="T358" i="9"/>
  <c r="R358" i="9"/>
  <c r="P358" i="9"/>
  <c r="BI356" i="9"/>
  <c r="BH356" i="9"/>
  <c r="BG356" i="9"/>
  <c r="BF356" i="9"/>
  <c r="T356" i="9"/>
  <c r="R356" i="9"/>
  <c r="P356" i="9"/>
  <c r="BI346" i="9"/>
  <c r="BH346" i="9"/>
  <c r="BG346" i="9"/>
  <c r="BF346" i="9"/>
  <c r="T346" i="9"/>
  <c r="R346" i="9"/>
  <c r="P346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5" i="9"/>
  <c r="BH335" i="9"/>
  <c r="BG335" i="9"/>
  <c r="BF335" i="9"/>
  <c r="T335" i="9"/>
  <c r="R335" i="9"/>
  <c r="P335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18" i="9"/>
  <c r="BH318" i="9"/>
  <c r="BG318" i="9"/>
  <c r="BF318" i="9"/>
  <c r="T318" i="9"/>
  <c r="R318" i="9"/>
  <c r="P318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3" i="9"/>
  <c r="BH303" i="9"/>
  <c r="BG303" i="9"/>
  <c r="BF303" i="9"/>
  <c r="T303" i="9"/>
  <c r="R303" i="9"/>
  <c r="P303" i="9"/>
  <c r="BI300" i="9"/>
  <c r="BH300" i="9"/>
  <c r="BG300" i="9"/>
  <c r="BF300" i="9"/>
  <c r="T300" i="9"/>
  <c r="R300" i="9"/>
  <c r="P300" i="9"/>
  <c r="BI290" i="9"/>
  <c r="BH290" i="9"/>
  <c r="BG290" i="9"/>
  <c r="BF290" i="9"/>
  <c r="T290" i="9"/>
  <c r="R290" i="9"/>
  <c r="P290" i="9"/>
  <c r="BI282" i="9"/>
  <c r="BH282" i="9"/>
  <c r="BG282" i="9"/>
  <c r="BF282" i="9"/>
  <c r="T282" i="9"/>
  <c r="R282" i="9"/>
  <c r="P282" i="9"/>
  <c r="BI275" i="9"/>
  <c r="BH275" i="9"/>
  <c r="BG275" i="9"/>
  <c r="BF275" i="9"/>
  <c r="T275" i="9"/>
  <c r="R275" i="9"/>
  <c r="P275" i="9"/>
  <c r="BI264" i="9"/>
  <c r="BH264" i="9"/>
  <c r="BG264" i="9"/>
  <c r="BF264" i="9"/>
  <c r="T264" i="9"/>
  <c r="R264" i="9"/>
  <c r="P264" i="9"/>
  <c r="BI259" i="9"/>
  <c r="BH259" i="9"/>
  <c r="BG259" i="9"/>
  <c r="BF259" i="9"/>
  <c r="T259" i="9"/>
  <c r="R259" i="9"/>
  <c r="P259" i="9"/>
  <c r="BI254" i="9"/>
  <c r="BH254" i="9"/>
  <c r="BG254" i="9"/>
  <c r="BF254" i="9"/>
  <c r="T254" i="9"/>
  <c r="R254" i="9"/>
  <c r="P254" i="9"/>
  <c r="BI249" i="9"/>
  <c r="BH249" i="9"/>
  <c r="BG249" i="9"/>
  <c r="BF249" i="9"/>
  <c r="T249" i="9"/>
  <c r="R249" i="9"/>
  <c r="P249" i="9"/>
  <c r="BI245" i="9"/>
  <c r="BH245" i="9"/>
  <c r="BG245" i="9"/>
  <c r="BF245" i="9"/>
  <c r="T245" i="9"/>
  <c r="R245" i="9"/>
  <c r="P245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3" i="9"/>
  <c r="BH233" i="9"/>
  <c r="BG233" i="9"/>
  <c r="BF233" i="9"/>
  <c r="T233" i="9"/>
  <c r="R233" i="9"/>
  <c r="P233" i="9"/>
  <c r="BI230" i="9"/>
  <c r="BH230" i="9"/>
  <c r="BG230" i="9"/>
  <c r="BF230" i="9"/>
  <c r="T230" i="9"/>
  <c r="R230" i="9"/>
  <c r="P230" i="9"/>
  <c r="BI227" i="9"/>
  <c r="BH227" i="9"/>
  <c r="BG227" i="9"/>
  <c r="BF227" i="9"/>
  <c r="T227" i="9"/>
  <c r="R227" i="9"/>
  <c r="P227" i="9"/>
  <c r="BI221" i="9"/>
  <c r="BH221" i="9"/>
  <c r="BG221" i="9"/>
  <c r="BF221" i="9"/>
  <c r="T221" i="9"/>
  <c r="R221" i="9"/>
  <c r="P221" i="9"/>
  <c r="BI219" i="9"/>
  <c r="BH219" i="9"/>
  <c r="BG219" i="9"/>
  <c r="BF219" i="9"/>
  <c r="T219" i="9"/>
  <c r="R219" i="9"/>
  <c r="P219" i="9"/>
  <c r="BI215" i="9"/>
  <c r="BH215" i="9"/>
  <c r="BG215" i="9"/>
  <c r="BF215" i="9"/>
  <c r="T215" i="9"/>
  <c r="R215" i="9"/>
  <c r="P215" i="9"/>
  <c r="BI212" i="9"/>
  <c r="BH212" i="9"/>
  <c r="BG212" i="9"/>
  <c r="BF212" i="9"/>
  <c r="T212" i="9"/>
  <c r="R212" i="9"/>
  <c r="P212" i="9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73" i="9"/>
  <c r="BH173" i="9"/>
  <c r="BG173" i="9"/>
  <c r="BF173" i="9"/>
  <c r="T173" i="9"/>
  <c r="R173" i="9"/>
  <c r="P173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F133" i="9"/>
  <c r="E131" i="9"/>
  <c r="F93" i="9"/>
  <c r="E91" i="9"/>
  <c r="J28" i="9"/>
  <c r="E28" i="9"/>
  <c r="J96" i="9" s="1"/>
  <c r="J27" i="9"/>
  <c r="J25" i="9"/>
  <c r="E25" i="9"/>
  <c r="J135" i="9" s="1"/>
  <c r="J24" i="9"/>
  <c r="J22" i="9"/>
  <c r="E22" i="9"/>
  <c r="F136" i="9" s="1"/>
  <c r="J21" i="9"/>
  <c r="J19" i="9"/>
  <c r="E19" i="9"/>
  <c r="F135" i="9" s="1"/>
  <c r="J18" i="9"/>
  <c r="J133" i="9"/>
  <c r="E7" i="9"/>
  <c r="E125" i="9"/>
  <c r="J39" i="8"/>
  <c r="J38" i="8"/>
  <c r="AY103" i="1"/>
  <c r="J37" i="8"/>
  <c r="AX103" i="1"/>
  <c r="BI1452" i="8"/>
  <c r="BH1452" i="8"/>
  <c r="BG1452" i="8"/>
  <c r="BF1452" i="8"/>
  <c r="T1452" i="8"/>
  <c r="T1451" i="8"/>
  <c r="T1450" i="8"/>
  <c r="R1452" i="8"/>
  <c r="R1451" i="8" s="1"/>
  <c r="R1450" i="8" s="1"/>
  <c r="P1452" i="8"/>
  <c r="P1451" i="8"/>
  <c r="P1450" i="8" s="1"/>
  <c r="BI1449" i="8"/>
  <c r="BH1449" i="8"/>
  <c r="BG1449" i="8"/>
  <c r="BF1449" i="8"/>
  <c r="T1449" i="8"/>
  <c r="R1449" i="8"/>
  <c r="P1449" i="8"/>
  <c r="BI1446" i="8"/>
  <c r="BH1446" i="8"/>
  <c r="BG1446" i="8"/>
  <c r="BF1446" i="8"/>
  <c r="T1446" i="8"/>
  <c r="R1446" i="8"/>
  <c r="P1446" i="8"/>
  <c r="BI1443" i="8"/>
  <c r="BH1443" i="8"/>
  <c r="BG1443" i="8"/>
  <c r="BF1443" i="8"/>
  <c r="T1443" i="8"/>
  <c r="R1443" i="8"/>
  <c r="P1443" i="8"/>
  <c r="BI1440" i="8"/>
  <c r="BH1440" i="8"/>
  <c r="BG1440" i="8"/>
  <c r="BF1440" i="8"/>
  <c r="T1440" i="8"/>
  <c r="R1440" i="8"/>
  <c r="P1440" i="8"/>
  <c r="BI1438" i="8"/>
  <c r="BH1438" i="8"/>
  <c r="BG1438" i="8"/>
  <c r="BF1438" i="8"/>
  <c r="T1438" i="8"/>
  <c r="R1438" i="8"/>
  <c r="P1438" i="8"/>
  <c r="BI1423" i="8"/>
  <c r="BH1423" i="8"/>
  <c r="BG1423" i="8"/>
  <c r="BF1423" i="8"/>
  <c r="T1423" i="8"/>
  <c r="R1423" i="8"/>
  <c r="P1423" i="8"/>
  <c r="BI1413" i="8"/>
  <c r="BH1413" i="8"/>
  <c r="BG1413" i="8"/>
  <c r="BF1413" i="8"/>
  <c r="T1413" i="8"/>
  <c r="R1413" i="8"/>
  <c r="P1413" i="8"/>
  <c r="BI1402" i="8"/>
  <c r="BH1402" i="8"/>
  <c r="BG1402" i="8"/>
  <c r="BF1402" i="8"/>
  <c r="T1402" i="8"/>
  <c r="R1402" i="8"/>
  <c r="P1402" i="8"/>
  <c r="BI1387" i="8"/>
  <c r="BH1387" i="8"/>
  <c r="BG1387" i="8"/>
  <c r="BF1387" i="8"/>
  <c r="T1387" i="8"/>
  <c r="R1387" i="8"/>
  <c r="P1387" i="8"/>
  <c r="BI1384" i="8"/>
  <c r="BH1384" i="8"/>
  <c r="BG1384" i="8"/>
  <c r="BF1384" i="8"/>
  <c r="T1384" i="8"/>
  <c r="R1384" i="8"/>
  <c r="P1384" i="8"/>
  <c r="BI1381" i="8"/>
  <c r="BH1381" i="8"/>
  <c r="BG1381" i="8"/>
  <c r="BF1381" i="8"/>
  <c r="T1381" i="8"/>
  <c r="R1381" i="8"/>
  <c r="P1381" i="8"/>
  <c r="BI1379" i="8"/>
  <c r="BH1379" i="8"/>
  <c r="BG1379" i="8"/>
  <c r="BF1379" i="8"/>
  <c r="T1379" i="8"/>
  <c r="R1379" i="8"/>
  <c r="P1379" i="8"/>
  <c r="BI1368" i="8"/>
  <c r="BH1368" i="8"/>
  <c r="BG1368" i="8"/>
  <c r="BF1368" i="8"/>
  <c r="T1368" i="8"/>
  <c r="R1368" i="8"/>
  <c r="P1368" i="8"/>
  <c r="BI1355" i="8"/>
  <c r="BH1355" i="8"/>
  <c r="BG1355" i="8"/>
  <c r="BF1355" i="8"/>
  <c r="T1355" i="8"/>
  <c r="R1355" i="8"/>
  <c r="P1355" i="8"/>
  <c r="BI1343" i="8"/>
  <c r="BH1343" i="8"/>
  <c r="BG1343" i="8"/>
  <c r="BF1343" i="8"/>
  <c r="T1343" i="8"/>
  <c r="R1343" i="8"/>
  <c r="P1343" i="8"/>
  <c r="BI1337" i="8"/>
  <c r="BH1337" i="8"/>
  <c r="BG1337" i="8"/>
  <c r="BF1337" i="8"/>
  <c r="T1337" i="8"/>
  <c r="R1337" i="8"/>
  <c r="P1337" i="8"/>
  <c r="BI1335" i="8"/>
  <c r="BH1335" i="8"/>
  <c r="BG1335" i="8"/>
  <c r="BF1335" i="8"/>
  <c r="T1335" i="8"/>
  <c r="R1335" i="8"/>
  <c r="P1335" i="8"/>
  <c r="BI1333" i="8"/>
  <c r="BH1333" i="8"/>
  <c r="BG1333" i="8"/>
  <c r="BF1333" i="8"/>
  <c r="T1333" i="8"/>
  <c r="R1333" i="8"/>
  <c r="P1333" i="8"/>
  <c r="BI1330" i="8"/>
  <c r="BH1330" i="8"/>
  <c r="BG1330" i="8"/>
  <c r="BF1330" i="8"/>
  <c r="T1330" i="8"/>
  <c r="R1330" i="8"/>
  <c r="P1330" i="8"/>
  <c r="BI1327" i="8"/>
  <c r="BH1327" i="8"/>
  <c r="BG1327" i="8"/>
  <c r="BF1327" i="8"/>
  <c r="T1327" i="8"/>
  <c r="R1327" i="8"/>
  <c r="P1327" i="8"/>
  <c r="BI1324" i="8"/>
  <c r="BH1324" i="8"/>
  <c r="BG1324" i="8"/>
  <c r="BF1324" i="8"/>
  <c r="T1324" i="8"/>
  <c r="R1324" i="8"/>
  <c r="P1324" i="8"/>
  <c r="BI1318" i="8"/>
  <c r="BH1318" i="8"/>
  <c r="BG1318" i="8"/>
  <c r="BF1318" i="8"/>
  <c r="T1318" i="8"/>
  <c r="R1318" i="8"/>
  <c r="P1318" i="8"/>
  <c r="BI1316" i="8"/>
  <c r="BH1316" i="8"/>
  <c r="BG1316" i="8"/>
  <c r="BF1316" i="8"/>
  <c r="T1316" i="8"/>
  <c r="R1316" i="8"/>
  <c r="P1316" i="8"/>
  <c r="BI1313" i="8"/>
  <c r="BH1313" i="8"/>
  <c r="BG1313" i="8"/>
  <c r="BF1313" i="8"/>
  <c r="T1313" i="8"/>
  <c r="R1313" i="8"/>
  <c r="P1313" i="8"/>
  <c r="BI1310" i="8"/>
  <c r="BH1310" i="8"/>
  <c r="BG1310" i="8"/>
  <c r="BF1310" i="8"/>
  <c r="T1310" i="8"/>
  <c r="R1310" i="8"/>
  <c r="P1310" i="8"/>
  <c r="BI1307" i="8"/>
  <c r="BH1307" i="8"/>
  <c r="BG1307" i="8"/>
  <c r="BF1307" i="8"/>
  <c r="T1307" i="8"/>
  <c r="R1307" i="8"/>
  <c r="P1307" i="8"/>
  <c r="BI1305" i="8"/>
  <c r="BH1305" i="8"/>
  <c r="BG1305" i="8"/>
  <c r="BF1305" i="8"/>
  <c r="T1305" i="8"/>
  <c r="R1305" i="8"/>
  <c r="P1305" i="8"/>
  <c r="BI1302" i="8"/>
  <c r="BH1302" i="8"/>
  <c r="BG1302" i="8"/>
  <c r="BF1302" i="8"/>
  <c r="T1302" i="8"/>
  <c r="R1302" i="8"/>
  <c r="P1302" i="8"/>
  <c r="BI1298" i="8"/>
  <c r="BH1298" i="8"/>
  <c r="BG1298" i="8"/>
  <c r="BF1298" i="8"/>
  <c r="T1298" i="8"/>
  <c r="R1298" i="8"/>
  <c r="P1298" i="8"/>
  <c r="BI1295" i="8"/>
  <c r="BH1295" i="8"/>
  <c r="BG1295" i="8"/>
  <c r="BF1295" i="8"/>
  <c r="T1295" i="8"/>
  <c r="R1295" i="8"/>
  <c r="P1295" i="8"/>
  <c r="BI1291" i="8"/>
  <c r="BH1291" i="8"/>
  <c r="BG1291" i="8"/>
  <c r="BF1291" i="8"/>
  <c r="T1291" i="8"/>
  <c r="R1291" i="8"/>
  <c r="P1291" i="8"/>
  <c r="BI1288" i="8"/>
  <c r="BH1288" i="8"/>
  <c r="BG1288" i="8"/>
  <c r="BF1288" i="8"/>
  <c r="T1288" i="8"/>
  <c r="R1288" i="8"/>
  <c r="P1288" i="8"/>
  <c r="BI1282" i="8"/>
  <c r="BH1282" i="8"/>
  <c r="BG1282" i="8"/>
  <c r="BF1282" i="8"/>
  <c r="T1282" i="8"/>
  <c r="R1282" i="8"/>
  <c r="P1282" i="8"/>
  <c r="BI1274" i="8"/>
  <c r="BH1274" i="8"/>
  <c r="BG1274" i="8"/>
  <c r="BF1274" i="8"/>
  <c r="T1274" i="8"/>
  <c r="R1274" i="8"/>
  <c r="P1274" i="8"/>
  <c r="BI1271" i="8"/>
  <c r="BH1271" i="8"/>
  <c r="BG1271" i="8"/>
  <c r="BF1271" i="8"/>
  <c r="T1271" i="8"/>
  <c r="R1271" i="8"/>
  <c r="P1271" i="8"/>
  <c r="BI1268" i="8"/>
  <c r="BH1268" i="8"/>
  <c r="BG1268" i="8"/>
  <c r="BF1268" i="8"/>
  <c r="T1268" i="8"/>
  <c r="R1268" i="8"/>
  <c r="P1268" i="8"/>
  <c r="BI1265" i="8"/>
  <c r="BH1265" i="8"/>
  <c r="BG1265" i="8"/>
  <c r="BF1265" i="8"/>
  <c r="T1265" i="8"/>
  <c r="R1265" i="8"/>
  <c r="P1265" i="8"/>
  <c r="BI1262" i="8"/>
  <c r="BH1262" i="8"/>
  <c r="BG1262" i="8"/>
  <c r="BF1262" i="8"/>
  <c r="T1262" i="8"/>
  <c r="R1262" i="8"/>
  <c r="P1262" i="8"/>
  <c r="BI1259" i="8"/>
  <c r="BH1259" i="8"/>
  <c r="BG1259" i="8"/>
  <c r="BF1259" i="8"/>
  <c r="T1259" i="8"/>
  <c r="R1259" i="8"/>
  <c r="P1259" i="8"/>
  <c r="BI1255" i="8"/>
  <c r="BH1255" i="8"/>
  <c r="BG1255" i="8"/>
  <c r="BF1255" i="8"/>
  <c r="T1255" i="8"/>
  <c r="R1255" i="8"/>
  <c r="P1255" i="8"/>
  <c r="BI1251" i="8"/>
  <c r="BH1251" i="8"/>
  <c r="BG1251" i="8"/>
  <c r="BF1251" i="8"/>
  <c r="T1251" i="8"/>
  <c r="R1251" i="8"/>
  <c r="P1251" i="8"/>
  <c r="BI1247" i="8"/>
  <c r="BH1247" i="8"/>
  <c r="BG1247" i="8"/>
  <c r="BF1247" i="8"/>
  <c r="T1247" i="8"/>
  <c r="R1247" i="8"/>
  <c r="P1247" i="8"/>
  <c r="BI1243" i="8"/>
  <c r="BH1243" i="8"/>
  <c r="BG1243" i="8"/>
  <c r="BF1243" i="8"/>
  <c r="T1243" i="8"/>
  <c r="R1243" i="8"/>
  <c r="P1243" i="8"/>
  <c r="BI1240" i="8"/>
  <c r="BH1240" i="8"/>
  <c r="BG1240" i="8"/>
  <c r="BF1240" i="8"/>
  <c r="T1240" i="8"/>
  <c r="R1240" i="8"/>
  <c r="P1240" i="8"/>
  <c r="BI1236" i="8"/>
  <c r="BH1236" i="8"/>
  <c r="BG1236" i="8"/>
  <c r="BF1236" i="8"/>
  <c r="T1236" i="8"/>
  <c r="R1236" i="8"/>
  <c r="P1236" i="8"/>
  <c r="BI1233" i="8"/>
  <c r="BH1233" i="8"/>
  <c r="BG1233" i="8"/>
  <c r="BF1233" i="8"/>
  <c r="T1233" i="8"/>
  <c r="R1233" i="8"/>
  <c r="P1233" i="8"/>
  <c r="BI1229" i="8"/>
  <c r="BH1229" i="8"/>
  <c r="BG1229" i="8"/>
  <c r="BF1229" i="8"/>
  <c r="T1229" i="8"/>
  <c r="R1229" i="8"/>
  <c r="P1229" i="8"/>
  <c r="BI1225" i="8"/>
  <c r="BH1225" i="8"/>
  <c r="BG1225" i="8"/>
  <c r="BF1225" i="8"/>
  <c r="T1225" i="8"/>
  <c r="R1225" i="8"/>
  <c r="P1225" i="8"/>
  <c r="BI1221" i="8"/>
  <c r="BH1221" i="8"/>
  <c r="BG1221" i="8"/>
  <c r="BF1221" i="8"/>
  <c r="T1221" i="8"/>
  <c r="R1221" i="8"/>
  <c r="P1221" i="8"/>
  <c r="BI1217" i="8"/>
  <c r="BH1217" i="8"/>
  <c r="BG1217" i="8"/>
  <c r="BF1217" i="8"/>
  <c r="T1217" i="8"/>
  <c r="R1217" i="8"/>
  <c r="P1217" i="8"/>
  <c r="BI1213" i="8"/>
  <c r="BH1213" i="8"/>
  <c r="BG1213" i="8"/>
  <c r="BF1213" i="8"/>
  <c r="T1213" i="8"/>
  <c r="R1213" i="8"/>
  <c r="P1213" i="8"/>
  <c r="BI1209" i="8"/>
  <c r="BH1209" i="8"/>
  <c r="BG1209" i="8"/>
  <c r="BF1209" i="8"/>
  <c r="T1209" i="8"/>
  <c r="R1209" i="8"/>
  <c r="P1209" i="8"/>
  <c r="BI1200" i="8"/>
  <c r="BH1200" i="8"/>
  <c r="BG1200" i="8"/>
  <c r="BF1200" i="8"/>
  <c r="T1200" i="8"/>
  <c r="R1200" i="8"/>
  <c r="P1200" i="8"/>
  <c r="BI1196" i="8"/>
  <c r="BH1196" i="8"/>
  <c r="BG1196" i="8"/>
  <c r="BF1196" i="8"/>
  <c r="T1196" i="8"/>
  <c r="R1196" i="8"/>
  <c r="P1196" i="8"/>
  <c r="BI1190" i="8"/>
  <c r="BH1190" i="8"/>
  <c r="BG1190" i="8"/>
  <c r="BF1190" i="8"/>
  <c r="T1190" i="8"/>
  <c r="R1190" i="8"/>
  <c r="P1190" i="8"/>
  <c r="BI1183" i="8"/>
  <c r="BH1183" i="8"/>
  <c r="BG1183" i="8"/>
  <c r="BF1183" i="8"/>
  <c r="T1183" i="8"/>
  <c r="R1183" i="8"/>
  <c r="P1183" i="8"/>
  <c r="BI1169" i="8"/>
  <c r="BH1169" i="8"/>
  <c r="BG1169" i="8"/>
  <c r="BF1169" i="8"/>
  <c r="T1169" i="8"/>
  <c r="R1169" i="8"/>
  <c r="P1169" i="8"/>
  <c r="BI1165" i="8"/>
  <c r="BH1165" i="8"/>
  <c r="BG1165" i="8"/>
  <c r="BF1165" i="8"/>
  <c r="T1165" i="8"/>
  <c r="R1165" i="8"/>
  <c r="P1165" i="8"/>
  <c r="BI1157" i="8"/>
  <c r="BH1157" i="8"/>
  <c r="BG1157" i="8"/>
  <c r="BF1157" i="8"/>
  <c r="T1157" i="8"/>
  <c r="R1157" i="8"/>
  <c r="P1157" i="8"/>
  <c r="BI1153" i="8"/>
  <c r="BH1153" i="8"/>
  <c r="BG1153" i="8"/>
  <c r="BF1153" i="8"/>
  <c r="T1153" i="8"/>
  <c r="R1153" i="8"/>
  <c r="P1153" i="8"/>
  <c r="BI1148" i="8"/>
  <c r="BH1148" i="8"/>
  <c r="BG1148" i="8"/>
  <c r="BF1148" i="8"/>
  <c r="T1148" i="8"/>
  <c r="R1148" i="8"/>
  <c r="P1148" i="8"/>
  <c r="BI1144" i="8"/>
  <c r="BH1144" i="8"/>
  <c r="BG1144" i="8"/>
  <c r="BF1144" i="8"/>
  <c r="T1144" i="8"/>
  <c r="R1144" i="8"/>
  <c r="P1144" i="8"/>
  <c r="BI1139" i="8"/>
  <c r="BH1139" i="8"/>
  <c r="BG1139" i="8"/>
  <c r="BF1139" i="8"/>
  <c r="T1139" i="8"/>
  <c r="R1139" i="8"/>
  <c r="P1139" i="8"/>
  <c r="BI1136" i="8"/>
  <c r="BH1136" i="8"/>
  <c r="BG1136" i="8"/>
  <c r="BF1136" i="8"/>
  <c r="T1136" i="8"/>
  <c r="R1136" i="8"/>
  <c r="P1136" i="8"/>
  <c r="BI1132" i="8"/>
  <c r="BH1132" i="8"/>
  <c r="BG1132" i="8"/>
  <c r="BF1132" i="8"/>
  <c r="T1132" i="8"/>
  <c r="R1132" i="8"/>
  <c r="P1132" i="8"/>
  <c r="BI1129" i="8"/>
  <c r="BH1129" i="8"/>
  <c r="BG1129" i="8"/>
  <c r="BF1129" i="8"/>
  <c r="T1129" i="8"/>
  <c r="R1129" i="8"/>
  <c r="P1129" i="8"/>
  <c r="BI1125" i="8"/>
  <c r="BH1125" i="8"/>
  <c r="BG1125" i="8"/>
  <c r="BF1125" i="8"/>
  <c r="T1125" i="8"/>
  <c r="R1125" i="8"/>
  <c r="P1125" i="8"/>
  <c r="BI1122" i="8"/>
  <c r="BH1122" i="8"/>
  <c r="BG1122" i="8"/>
  <c r="BF1122" i="8"/>
  <c r="T1122" i="8"/>
  <c r="R1122" i="8"/>
  <c r="P1122" i="8"/>
  <c r="BI1118" i="8"/>
  <c r="BH1118" i="8"/>
  <c r="BG1118" i="8"/>
  <c r="BF1118" i="8"/>
  <c r="T1118" i="8"/>
  <c r="R1118" i="8"/>
  <c r="P1118" i="8"/>
  <c r="BI1114" i="8"/>
  <c r="BH1114" i="8"/>
  <c r="BG1114" i="8"/>
  <c r="BF1114" i="8"/>
  <c r="T1114" i="8"/>
  <c r="R1114" i="8"/>
  <c r="P1114" i="8"/>
  <c r="BI1110" i="8"/>
  <c r="BH1110" i="8"/>
  <c r="BG1110" i="8"/>
  <c r="BF1110" i="8"/>
  <c r="T1110" i="8"/>
  <c r="R1110" i="8"/>
  <c r="P1110" i="8"/>
  <c r="BI1104" i="8"/>
  <c r="BH1104" i="8"/>
  <c r="BG1104" i="8"/>
  <c r="BF1104" i="8"/>
  <c r="T1104" i="8"/>
  <c r="R1104" i="8"/>
  <c r="P1104" i="8"/>
  <c r="BI1098" i="8"/>
  <c r="BH1098" i="8"/>
  <c r="BG1098" i="8"/>
  <c r="BF1098" i="8"/>
  <c r="T1098" i="8"/>
  <c r="R1098" i="8"/>
  <c r="P1098" i="8"/>
  <c r="BI1092" i="8"/>
  <c r="BH1092" i="8"/>
  <c r="BG1092" i="8"/>
  <c r="BF1092" i="8"/>
  <c r="T1092" i="8"/>
  <c r="R1092" i="8"/>
  <c r="P1092" i="8"/>
  <c r="BI1086" i="8"/>
  <c r="BH1086" i="8"/>
  <c r="BG1086" i="8"/>
  <c r="BF1086" i="8"/>
  <c r="T1086" i="8"/>
  <c r="R1086" i="8"/>
  <c r="P1086" i="8"/>
  <c r="BI1080" i="8"/>
  <c r="BH1080" i="8"/>
  <c r="BG1080" i="8"/>
  <c r="BF1080" i="8"/>
  <c r="T1080" i="8"/>
  <c r="R1080" i="8"/>
  <c r="P1080" i="8"/>
  <c r="BI1076" i="8"/>
  <c r="BH1076" i="8"/>
  <c r="BG1076" i="8"/>
  <c r="BF1076" i="8"/>
  <c r="T1076" i="8"/>
  <c r="R1076" i="8"/>
  <c r="P1076" i="8"/>
  <c r="BI1073" i="8"/>
  <c r="BH1073" i="8"/>
  <c r="BG1073" i="8"/>
  <c r="BF1073" i="8"/>
  <c r="T1073" i="8"/>
  <c r="R1073" i="8"/>
  <c r="P1073" i="8"/>
  <c r="BI1069" i="8"/>
  <c r="BH1069" i="8"/>
  <c r="BG1069" i="8"/>
  <c r="BF1069" i="8"/>
  <c r="T1069" i="8"/>
  <c r="R1069" i="8"/>
  <c r="P1069" i="8"/>
  <c r="BI1065" i="8"/>
  <c r="BH1065" i="8"/>
  <c r="BG1065" i="8"/>
  <c r="BF1065" i="8"/>
  <c r="T1065" i="8"/>
  <c r="R1065" i="8"/>
  <c r="P1065" i="8"/>
  <c r="BI1061" i="8"/>
  <c r="BH1061" i="8"/>
  <c r="BG1061" i="8"/>
  <c r="BF1061" i="8"/>
  <c r="T1061" i="8"/>
  <c r="R1061" i="8"/>
  <c r="P1061" i="8"/>
  <c r="BI1057" i="8"/>
  <c r="BH1057" i="8"/>
  <c r="BG1057" i="8"/>
  <c r="BF1057" i="8"/>
  <c r="T1057" i="8"/>
  <c r="R1057" i="8"/>
  <c r="P1057" i="8"/>
  <c r="BI1054" i="8"/>
  <c r="BH1054" i="8"/>
  <c r="BG1054" i="8"/>
  <c r="BF1054" i="8"/>
  <c r="T1054" i="8"/>
  <c r="R1054" i="8"/>
  <c r="P1054" i="8"/>
  <c r="BI1051" i="8"/>
  <c r="BH1051" i="8"/>
  <c r="BG1051" i="8"/>
  <c r="BF1051" i="8"/>
  <c r="T1051" i="8"/>
  <c r="R1051" i="8"/>
  <c r="P1051" i="8"/>
  <c r="BI1048" i="8"/>
  <c r="BH1048" i="8"/>
  <c r="BG1048" i="8"/>
  <c r="BF1048" i="8"/>
  <c r="T1048" i="8"/>
  <c r="R1048" i="8"/>
  <c r="P1048" i="8"/>
  <c r="BI1044" i="8"/>
  <c r="BH1044" i="8"/>
  <c r="BG1044" i="8"/>
  <c r="BF1044" i="8"/>
  <c r="T1044" i="8"/>
  <c r="R1044" i="8"/>
  <c r="P1044" i="8"/>
  <c r="BI1040" i="8"/>
  <c r="BH1040" i="8"/>
  <c r="BG1040" i="8"/>
  <c r="BF1040" i="8"/>
  <c r="T1040" i="8"/>
  <c r="R1040" i="8"/>
  <c r="P1040" i="8"/>
  <c r="BI1034" i="8"/>
  <c r="BH1034" i="8"/>
  <c r="BG1034" i="8"/>
  <c r="BF1034" i="8"/>
  <c r="T1034" i="8"/>
  <c r="R1034" i="8"/>
  <c r="P1034" i="8"/>
  <c r="BI1029" i="8"/>
  <c r="BH1029" i="8"/>
  <c r="BG1029" i="8"/>
  <c r="BF1029" i="8"/>
  <c r="T1029" i="8"/>
  <c r="R1029" i="8"/>
  <c r="P1029" i="8"/>
  <c r="BI1024" i="8"/>
  <c r="BH1024" i="8"/>
  <c r="BG1024" i="8"/>
  <c r="BF1024" i="8"/>
  <c r="T1024" i="8"/>
  <c r="R1024" i="8"/>
  <c r="P1024" i="8"/>
  <c r="BI1016" i="8"/>
  <c r="BH1016" i="8"/>
  <c r="BG1016" i="8"/>
  <c r="BF1016" i="8"/>
  <c r="T1016" i="8"/>
  <c r="R1016" i="8"/>
  <c r="P1016" i="8"/>
  <c r="BI1013" i="8"/>
  <c r="BH1013" i="8"/>
  <c r="BG1013" i="8"/>
  <c r="BF1013" i="8"/>
  <c r="T1013" i="8"/>
  <c r="R1013" i="8"/>
  <c r="P1013" i="8"/>
  <c r="BI1010" i="8"/>
  <c r="BH1010" i="8"/>
  <c r="BG1010" i="8"/>
  <c r="BF1010" i="8"/>
  <c r="T1010" i="8"/>
  <c r="R1010" i="8"/>
  <c r="P1010" i="8"/>
  <c r="BI1007" i="8"/>
  <c r="BH1007" i="8"/>
  <c r="BG1007" i="8"/>
  <c r="BF1007" i="8"/>
  <c r="T1007" i="8"/>
  <c r="R1007" i="8"/>
  <c r="P1007" i="8"/>
  <c r="BI1004" i="8"/>
  <c r="BH1004" i="8"/>
  <c r="BG1004" i="8"/>
  <c r="BF1004" i="8"/>
  <c r="T1004" i="8"/>
  <c r="R1004" i="8"/>
  <c r="P1004" i="8"/>
  <c r="BI1001" i="8"/>
  <c r="BH1001" i="8"/>
  <c r="BG1001" i="8"/>
  <c r="BF1001" i="8"/>
  <c r="T1001" i="8"/>
  <c r="R1001" i="8"/>
  <c r="P1001" i="8"/>
  <c r="BI998" i="8"/>
  <c r="BH998" i="8"/>
  <c r="BG998" i="8"/>
  <c r="BF998" i="8"/>
  <c r="T998" i="8"/>
  <c r="R998" i="8"/>
  <c r="P998" i="8"/>
  <c r="BI988" i="8"/>
  <c r="BH988" i="8"/>
  <c r="BG988" i="8"/>
  <c r="BF988" i="8"/>
  <c r="T988" i="8"/>
  <c r="R988" i="8"/>
  <c r="P988" i="8"/>
  <c r="BI982" i="8"/>
  <c r="BH982" i="8"/>
  <c r="BG982" i="8"/>
  <c r="BF982" i="8"/>
  <c r="T982" i="8"/>
  <c r="R982" i="8"/>
  <c r="P982" i="8"/>
  <c r="BI970" i="8"/>
  <c r="BH970" i="8"/>
  <c r="BG970" i="8"/>
  <c r="BF970" i="8"/>
  <c r="T970" i="8"/>
  <c r="R970" i="8"/>
  <c r="P970" i="8"/>
  <c r="BI962" i="8"/>
  <c r="BH962" i="8"/>
  <c r="BG962" i="8"/>
  <c r="BF962" i="8"/>
  <c r="T962" i="8"/>
  <c r="R962" i="8"/>
  <c r="P962" i="8"/>
  <c r="BI954" i="8"/>
  <c r="BH954" i="8"/>
  <c r="BG954" i="8"/>
  <c r="BF954" i="8"/>
  <c r="T954" i="8"/>
  <c r="R954" i="8"/>
  <c r="P954" i="8"/>
  <c r="BI951" i="8"/>
  <c r="BH951" i="8"/>
  <c r="BG951" i="8"/>
  <c r="BF951" i="8"/>
  <c r="T951" i="8"/>
  <c r="R951" i="8"/>
  <c r="P951" i="8"/>
  <c r="BI943" i="8"/>
  <c r="BH943" i="8"/>
  <c r="BG943" i="8"/>
  <c r="BF943" i="8"/>
  <c r="T943" i="8"/>
  <c r="R943" i="8"/>
  <c r="P943" i="8"/>
  <c r="BI940" i="8"/>
  <c r="BH940" i="8"/>
  <c r="BG940" i="8"/>
  <c r="BF940" i="8"/>
  <c r="T940" i="8"/>
  <c r="R940" i="8"/>
  <c r="P940" i="8"/>
  <c r="BI937" i="8"/>
  <c r="BH937" i="8"/>
  <c r="BG937" i="8"/>
  <c r="BF937" i="8"/>
  <c r="T937" i="8"/>
  <c r="R937" i="8"/>
  <c r="P937" i="8"/>
  <c r="BI935" i="8"/>
  <c r="BH935" i="8"/>
  <c r="BG935" i="8"/>
  <c r="BF935" i="8"/>
  <c r="T935" i="8"/>
  <c r="R935" i="8"/>
  <c r="P935" i="8"/>
  <c r="BI933" i="8"/>
  <c r="BH933" i="8"/>
  <c r="BG933" i="8"/>
  <c r="BF933" i="8"/>
  <c r="T933" i="8"/>
  <c r="R933" i="8"/>
  <c r="P933" i="8"/>
  <c r="BI931" i="8"/>
  <c r="BH931" i="8"/>
  <c r="BG931" i="8"/>
  <c r="BF931" i="8"/>
  <c r="T931" i="8"/>
  <c r="R931" i="8"/>
  <c r="P931" i="8"/>
  <c r="BI893" i="8"/>
  <c r="BH893" i="8"/>
  <c r="BG893" i="8"/>
  <c r="BF893" i="8"/>
  <c r="T893" i="8"/>
  <c r="R893" i="8"/>
  <c r="P893" i="8"/>
  <c r="BI875" i="8"/>
  <c r="BH875" i="8"/>
  <c r="BG875" i="8"/>
  <c r="BF875" i="8"/>
  <c r="T875" i="8"/>
  <c r="R875" i="8"/>
  <c r="P875" i="8"/>
  <c r="BI865" i="8"/>
  <c r="BH865" i="8"/>
  <c r="BG865" i="8"/>
  <c r="BF865" i="8"/>
  <c r="T865" i="8"/>
  <c r="R865" i="8"/>
  <c r="P865" i="8"/>
  <c r="BI863" i="8"/>
  <c r="BH863" i="8"/>
  <c r="BG863" i="8"/>
  <c r="BF863" i="8"/>
  <c r="T863" i="8"/>
  <c r="R863" i="8"/>
  <c r="P863" i="8"/>
  <c r="BI861" i="8"/>
  <c r="BH861" i="8"/>
  <c r="BG861" i="8"/>
  <c r="BF861" i="8"/>
  <c r="T861" i="8"/>
  <c r="R861" i="8"/>
  <c r="P861" i="8"/>
  <c r="BI859" i="8"/>
  <c r="BH859" i="8"/>
  <c r="BG859" i="8"/>
  <c r="BF859" i="8"/>
  <c r="T859" i="8"/>
  <c r="R859" i="8"/>
  <c r="P859" i="8"/>
  <c r="BI857" i="8"/>
  <c r="BH857" i="8"/>
  <c r="BG857" i="8"/>
  <c r="BF857" i="8"/>
  <c r="T857" i="8"/>
  <c r="R857" i="8"/>
  <c r="P857" i="8"/>
  <c r="BI855" i="8"/>
  <c r="BH855" i="8"/>
  <c r="BG855" i="8"/>
  <c r="BF855" i="8"/>
  <c r="T855" i="8"/>
  <c r="R855" i="8"/>
  <c r="P855" i="8"/>
  <c r="BI853" i="8"/>
  <c r="BH853" i="8"/>
  <c r="BG853" i="8"/>
  <c r="BF853" i="8"/>
  <c r="T853" i="8"/>
  <c r="R853" i="8"/>
  <c r="P853" i="8"/>
  <c r="BI851" i="8"/>
  <c r="BH851" i="8"/>
  <c r="BG851" i="8"/>
  <c r="BF851" i="8"/>
  <c r="T851" i="8"/>
  <c r="R851" i="8"/>
  <c r="P851" i="8"/>
  <c r="BI849" i="8"/>
  <c r="BH849" i="8"/>
  <c r="BG849" i="8"/>
  <c r="BF849" i="8"/>
  <c r="T849" i="8"/>
  <c r="R849" i="8"/>
  <c r="P849" i="8"/>
  <c r="BI847" i="8"/>
  <c r="BH847" i="8"/>
  <c r="BG847" i="8"/>
  <c r="BF847" i="8"/>
  <c r="T847" i="8"/>
  <c r="R847" i="8"/>
  <c r="P847" i="8"/>
  <c r="BI845" i="8"/>
  <c r="BH845" i="8"/>
  <c r="BG845" i="8"/>
  <c r="BF845" i="8"/>
  <c r="T845" i="8"/>
  <c r="R845" i="8"/>
  <c r="P845" i="8"/>
  <c r="BI842" i="8"/>
  <c r="BH842" i="8"/>
  <c r="BG842" i="8"/>
  <c r="BF842" i="8"/>
  <c r="T842" i="8"/>
  <c r="R842" i="8"/>
  <c r="P842" i="8"/>
  <c r="BI840" i="8"/>
  <c r="BH840" i="8"/>
  <c r="BG840" i="8"/>
  <c r="BF840" i="8"/>
  <c r="T840" i="8"/>
  <c r="R840" i="8"/>
  <c r="P840" i="8"/>
  <c r="BI836" i="8"/>
  <c r="BH836" i="8"/>
  <c r="BG836" i="8"/>
  <c r="BF836" i="8"/>
  <c r="T836" i="8"/>
  <c r="R836" i="8"/>
  <c r="P836" i="8"/>
  <c r="BI833" i="8"/>
  <c r="BH833" i="8"/>
  <c r="BG833" i="8"/>
  <c r="BF833" i="8"/>
  <c r="T833" i="8"/>
  <c r="R833" i="8"/>
  <c r="P833" i="8"/>
  <c r="BI829" i="8"/>
  <c r="BH829" i="8"/>
  <c r="BG829" i="8"/>
  <c r="BF829" i="8"/>
  <c r="T829" i="8"/>
  <c r="R829" i="8"/>
  <c r="P829" i="8"/>
  <c r="BI826" i="8"/>
  <c r="BH826" i="8"/>
  <c r="BG826" i="8"/>
  <c r="BF826" i="8"/>
  <c r="T826" i="8"/>
  <c r="R826" i="8"/>
  <c r="P826" i="8"/>
  <c r="BI823" i="8"/>
  <c r="BH823" i="8"/>
  <c r="BG823" i="8"/>
  <c r="BF823" i="8"/>
  <c r="T823" i="8"/>
  <c r="R823" i="8"/>
  <c r="P823" i="8"/>
  <c r="BI819" i="8"/>
  <c r="BH819" i="8"/>
  <c r="BG819" i="8"/>
  <c r="BF819" i="8"/>
  <c r="T819" i="8"/>
  <c r="R819" i="8"/>
  <c r="P819" i="8"/>
  <c r="BI815" i="8"/>
  <c r="BH815" i="8"/>
  <c r="BG815" i="8"/>
  <c r="BF815" i="8"/>
  <c r="T815" i="8"/>
  <c r="R815" i="8"/>
  <c r="P815" i="8"/>
  <c r="BI813" i="8"/>
  <c r="BH813" i="8"/>
  <c r="BG813" i="8"/>
  <c r="BF813" i="8"/>
  <c r="T813" i="8"/>
  <c r="R813" i="8"/>
  <c r="P813" i="8"/>
  <c r="BI810" i="8"/>
  <c r="BH810" i="8"/>
  <c r="BG810" i="8"/>
  <c r="BF810" i="8"/>
  <c r="T810" i="8"/>
  <c r="R810" i="8"/>
  <c r="P810" i="8"/>
  <c r="BI807" i="8"/>
  <c r="BH807" i="8"/>
  <c r="BG807" i="8"/>
  <c r="BF807" i="8"/>
  <c r="T807" i="8"/>
  <c r="R807" i="8"/>
  <c r="P807" i="8"/>
  <c r="BI802" i="8"/>
  <c r="BH802" i="8"/>
  <c r="BG802" i="8"/>
  <c r="BF802" i="8"/>
  <c r="T802" i="8"/>
  <c r="R802" i="8"/>
  <c r="P802" i="8"/>
  <c r="BI799" i="8"/>
  <c r="BH799" i="8"/>
  <c r="BG799" i="8"/>
  <c r="BF799" i="8"/>
  <c r="T799" i="8"/>
  <c r="R799" i="8"/>
  <c r="P799" i="8"/>
  <c r="BI789" i="8"/>
  <c r="BH789" i="8"/>
  <c r="BG789" i="8"/>
  <c r="BF789" i="8"/>
  <c r="T789" i="8"/>
  <c r="R789" i="8"/>
  <c r="P789" i="8"/>
  <c r="BI787" i="8"/>
  <c r="BH787" i="8"/>
  <c r="BG787" i="8"/>
  <c r="BF787" i="8"/>
  <c r="T787" i="8"/>
  <c r="R787" i="8"/>
  <c r="P787" i="8"/>
  <c r="BI783" i="8"/>
  <c r="BH783" i="8"/>
  <c r="BG783" i="8"/>
  <c r="BF783" i="8"/>
  <c r="T783" i="8"/>
  <c r="R783" i="8"/>
  <c r="P783" i="8"/>
  <c r="BI778" i="8"/>
  <c r="BH778" i="8"/>
  <c r="BG778" i="8"/>
  <c r="BF778" i="8"/>
  <c r="T778" i="8"/>
  <c r="R778" i="8"/>
  <c r="P778" i="8"/>
  <c r="BI776" i="8"/>
  <c r="BH776" i="8"/>
  <c r="BG776" i="8"/>
  <c r="BF776" i="8"/>
  <c r="T776" i="8"/>
  <c r="R776" i="8"/>
  <c r="P776" i="8"/>
  <c r="BI774" i="8"/>
  <c r="BH774" i="8"/>
  <c r="BG774" i="8"/>
  <c r="BF774" i="8"/>
  <c r="T774" i="8"/>
  <c r="R774" i="8"/>
  <c r="P774" i="8"/>
  <c r="BI769" i="8"/>
  <c r="BH769" i="8"/>
  <c r="BG769" i="8"/>
  <c r="BF769" i="8"/>
  <c r="T769" i="8"/>
  <c r="R769" i="8"/>
  <c r="P769" i="8"/>
  <c r="BI765" i="8"/>
  <c r="BH765" i="8"/>
  <c r="BG765" i="8"/>
  <c r="BF765" i="8"/>
  <c r="T765" i="8"/>
  <c r="R765" i="8"/>
  <c r="P765" i="8"/>
  <c r="BI761" i="8"/>
  <c r="BH761" i="8"/>
  <c r="BG761" i="8"/>
  <c r="BF761" i="8"/>
  <c r="T761" i="8"/>
  <c r="R761" i="8"/>
  <c r="P761" i="8"/>
  <c r="BI758" i="8"/>
  <c r="BH758" i="8"/>
  <c r="BG758" i="8"/>
  <c r="BF758" i="8"/>
  <c r="T758" i="8"/>
  <c r="R758" i="8"/>
  <c r="P758" i="8"/>
  <c r="BI755" i="8"/>
  <c r="BH755" i="8"/>
  <c r="BG755" i="8"/>
  <c r="BF755" i="8"/>
  <c r="T755" i="8"/>
  <c r="R755" i="8"/>
  <c r="P755" i="8"/>
  <c r="BI751" i="8"/>
  <c r="BH751" i="8"/>
  <c r="BG751" i="8"/>
  <c r="BF751" i="8"/>
  <c r="T751" i="8"/>
  <c r="R751" i="8"/>
  <c r="P751" i="8"/>
  <c r="BI728" i="8"/>
  <c r="BH728" i="8"/>
  <c r="BG728" i="8"/>
  <c r="BF728" i="8"/>
  <c r="T728" i="8"/>
  <c r="R728" i="8"/>
  <c r="P728" i="8"/>
  <c r="BI726" i="8"/>
  <c r="BH726" i="8"/>
  <c r="BG726" i="8"/>
  <c r="BF726" i="8"/>
  <c r="T726" i="8"/>
  <c r="R726" i="8"/>
  <c r="P726" i="8"/>
  <c r="BI719" i="8"/>
  <c r="BH719" i="8"/>
  <c r="BG719" i="8"/>
  <c r="BF719" i="8"/>
  <c r="T719" i="8"/>
  <c r="R719" i="8"/>
  <c r="P719" i="8"/>
  <c r="BI716" i="8"/>
  <c r="BH716" i="8"/>
  <c r="BG716" i="8"/>
  <c r="BF716" i="8"/>
  <c r="T716" i="8"/>
  <c r="R716" i="8"/>
  <c r="P716" i="8"/>
  <c r="BI658" i="8"/>
  <c r="BH658" i="8"/>
  <c r="BG658" i="8"/>
  <c r="BF658" i="8"/>
  <c r="T658" i="8"/>
  <c r="R658" i="8"/>
  <c r="P658" i="8"/>
  <c r="BI635" i="8"/>
  <c r="BH635" i="8"/>
  <c r="BG635" i="8"/>
  <c r="BF635" i="8"/>
  <c r="T635" i="8"/>
  <c r="R635" i="8"/>
  <c r="P635" i="8"/>
  <c r="BI632" i="8"/>
  <c r="BH632" i="8"/>
  <c r="BG632" i="8"/>
  <c r="BF632" i="8"/>
  <c r="T632" i="8"/>
  <c r="R632" i="8"/>
  <c r="P632" i="8"/>
  <c r="BI629" i="8"/>
  <c r="BH629" i="8"/>
  <c r="BG629" i="8"/>
  <c r="BF629" i="8"/>
  <c r="T629" i="8"/>
  <c r="R629" i="8"/>
  <c r="P629" i="8"/>
  <c r="BI493" i="8"/>
  <c r="BH493" i="8"/>
  <c r="BG493" i="8"/>
  <c r="BF493" i="8"/>
  <c r="T493" i="8"/>
  <c r="R493" i="8"/>
  <c r="P493" i="8"/>
  <c r="BI491" i="8"/>
  <c r="BH491" i="8"/>
  <c r="BG491" i="8"/>
  <c r="BF491" i="8"/>
  <c r="T491" i="8"/>
  <c r="R491" i="8"/>
  <c r="P491" i="8"/>
  <c r="BI487" i="8"/>
  <c r="BH487" i="8"/>
  <c r="BG487" i="8"/>
  <c r="BF487" i="8"/>
  <c r="T487" i="8"/>
  <c r="R487" i="8"/>
  <c r="P487" i="8"/>
  <c r="BI476" i="8"/>
  <c r="BH476" i="8"/>
  <c r="BG476" i="8"/>
  <c r="BF476" i="8"/>
  <c r="T476" i="8"/>
  <c r="R476" i="8"/>
  <c r="P476" i="8"/>
  <c r="BI471" i="8"/>
  <c r="BH471" i="8"/>
  <c r="BG471" i="8"/>
  <c r="BF471" i="8"/>
  <c r="T471" i="8"/>
  <c r="R471" i="8"/>
  <c r="P471" i="8"/>
  <c r="BI463" i="8"/>
  <c r="BH463" i="8"/>
  <c r="BG463" i="8"/>
  <c r="BF463" i="8"/>
  <c r="T463" i="8"/>
  <c r="R463" i="8"/>
  <c r="P463" i="8"/>
  <c r="BI461" i="8"/>
  <c r="BH461" i="8"/>
  <c r="BG461" i="8"/>
  <c r="BF461" i="8"/>
  <c r="T461" i="8"/>
  <c r="R461" i="8"/>
  <c r="P461" i="8"/>
  <c r="BI449" i="8"/>
  <c r="BH449" i="8"/>
  <c r="BG449" i="8"/>
  <c r="BF449" i="8"/>
  <c r="T449" i="8"/>
  <c r="R449" i="8"/>
  <c r="P449" i="8"/>
  <c r="BI447" i="8"/>
  <c r="BH447" i="8"/>
  <c r="BG447" i="8"/>
  <c r="BF447" i="8"/>
  <c r="T447" i="8"/>
  <c r="R447" i="8"/>
  <c r="P447" i="8"/>
  <c r="BI435" i="8"/>
  <c r="BH435" i="8"/>
  <c r="BG435" i="8"/>
  <c r="BF435" i="8"/>
  <c r="T435" i="8"/>
  <c r="R435" i="8"/>
  <c r="P435" i="8"/>
  <c r="BI433" i="8"/>
  <c r="BH433" i="8"/>
  <c r="BG433" i="8"/>
  <c r="BF433" i="8"/>
  <c r="T433" i="8"/>
  <c r="R433" i="8"/>
  <c r="P433" i="8"/>
  <c r="BI405" i="8"/>
  <c r="BH405" i="8"/>
  <c r="BG405" i="8"/>
  <c r="BF405" i="8"/>
  <c r="T405" i="8"/>
  <c r="R405" i="8"/>
  <c r="P405" i="8"/>
  <c r="BI403" i="8"/>
  <c r="BH403" i="8"/>
  <c r="BG403" i="8"/>
  <c r="BF403" i="8"/>
  <c r="T403" i="8"/>
  <c r="R403" i="8"/>
  <c r="P403" i="8"/>
  <c r="BI395" i="8"/>
  <c r="BH395" i="8"/>
  <c r="BG395" i="8"/>
  <c r="BF395" i="8"/>
  <c r="T395" i="8"/>
  <c r="R395" i="8"/>
  <c r="P395" i="8"/>
  <c r="BI393" i="8"/>
  <c r="BH393" i="8"/>
  <c r="BG393" i="8"/>
  <c r="BF393" i="8"/>
  <c r="T393" i="8"/>
  <c r="R393" i="8"/>
  <c r="P393" i="8"/>
  <c r="BI349" i="8"/>
  <c r="BH349" i="8"/>
  <c r="BG349" i="8"/>
  <c r="BF349" i="8"/>
  <c r="T349" i="8"/>
  <c r="R349" i="8"/>
  <c r="P349" i="8"/>
  <c r="BI347" i="8"/>
  <c r="BH347" i="8"/>
  <c r="BG347" i="8"/>
  <c r="BF347" i="8"/>
  <c r="T347" i="8"/>
  <c r="R347" i="8"/>
  <c r="P347" i="8"/>
  <c r="BI265" i="8"/>
  <c r="BH265" i="8"/>
  <c r="BG265" i="8"/>
  <c r="BF265" i="8"/>
  <c r="T265" i="8"/>
  <c r="R265" i="8"/>
  <c r="P265" i="8"/>
  <c r="BI263" i="8"/>
  <c r="BH263" i="8"/>
  <c r="BG263" i="8"/>
  <c r="BF263" i="8"/>
  <c r="T263" i="8"/>
  <c r="R263" i="8"/>
  <c r="P263" i="8"/>
  <c r="BI238" i="8"/>
  <c r="BH238" i="8"/>
  <c r="BG238" i="8"/>
  <c r="BF238" i="8"/>
  <c r="T238" i="8"/>
  <c r="R238" i="8"/>
  <c r="P238" i="8"/>
  <c r="BI236" i="8"/>
  <c r="BH236" i="8"/>
  <c r="BG236" i="8"/>
  <c r="BF236" i="8"/>
  <c r="T236" i="8"/>
  <c r="R236" i="8"/>
  <c r="P236" i="8"/>
  <c r="BI230" i="8"/>
  <c r="BH230" i="8"/>
  <c r="BG230" i="8"/>
  <c r="BF230" i="8"/>
  <c r="T230" i="8"/>
  <c r="R230" i="8"/>
  <c r="P230" i="8"/>
  <c r="BI225" i="8"/>
  <c r="BH225" i="8"/>
  <c r="BG225" i="8"/>
  <c r="BF225" i="8"/>
  <c r="T225" i="8"/>
  <c r="R225" i="8"/>
  <c r="P225" i="8"/>
  <c r="BI223" i="8"/>
  <c r="BH223" i="8"/>
  <c r="BG223" i="8"/>
  <c r="BF223" i="8"/>
  <c r="T223" i="8"/>
  <c r="R223" i="8"/>
  <c r="P223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R214" i="8"/>
  <c r="P214" i="8"/>
  <c r="BI211" i="8"/>
  <c r="BH211" i="8"/>
  <c r="BG211" i="8"/>
  <c r="BF211" i="8"/>
  <c r="T211" i="8"/>
  <c r="R211" i="8"/>
  <c r="P211" i="8"/>
  <c r="BI208" i="8"/>
  <c r="BH208" i="8"/>
  <c r="BG208" i="8"/>
  <c r="BF208" i="8"/>
  <c r="T208" i="8"/>
  <c r="R208" i="8"/>
  <c r="P208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1" i="8"/>
  <c r="BH191" i="8"/>
  <c r="BG191" i="8"/>
  <c r="BF191" i="8"/>
  <c r="T191" i="8"/>
  <c r="R191" i="8"/>
  <c r="P191" i="8"/>
  <c r="BI183" i="8"/>
  <c r="BH183" i="8"/>
  <c r="BG183" i="8"/>
  <c r="BF183" i="8"/>
  <c r="T183" i="8"/>
  <c r="R183" i="8"/>
  <c r="P183" i="8"/>
  <c r="BI179" i="8"/>
  <c r="BH179" i="8"/>
  <c r="BG179" i="8"/>
  <c r="BF179" i="8"/>
  <c r="T179" i="8"/>
  <c r="R179" i="8"/>
  <c r="P179" i="8"/>
  <c r="BI172" i="8"/>
  <c r="BH172" i="8"/>
  <c r="BG172" i="8"/>
  <c r="BF172" i="8"/>
  <c r="T172" i="8"/>
  <c r="R172" i="8"/>
  <c r="P172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0" i="8"/>
  <c r="BH140" i="8"/>
  <c r="BG140" i="8"/>
  <c r="BF140" i="8"/>
  <c r="T140" i="8"/>
  <c r="R140" i="8"/>
  <c r="P140" i="8"/>
  <c r="BI132" i="8"/>
  <c r="BH132" i="8"/>
  <c r="BG132" i="8"/>
  <c r="BF132" i="8"/>
  <c r="T132" i="8"/>
  <c r="R132" i="8"/>
  <c r="P132" i="8"/>
  <c r="F123" i="8"/>
  <c r="E121" i="8"/>
  <c r="F91" i="8"/>
  <c r="E89" i="8"/>
  <c r="J26" i="8"/>
  <c r="E26" i="8"/>
  <c r="J126" i="8"/>
  <c r="J25" i="8"/>
  <c r="J23" i="8"/>
  <c r="E23" i="8"/>
  <c r="J93" i="8"/>
  <c r="J22" i="8"/>
  <c r="J20" i="8"/>
  <c r="E20" i="8"/>
  <c r="F94" i="8"/>
  <c r="J19" i="8"/>
  <c r="J17" i="8"/>
  <c r="E17" i="8"/>
  <c r="F125" i="8"/>
  <c r="J16" i="8"/>
  <c r="J123" i="8"/>
  <c r="E7" i="8"/>
  <c r="E117" i="8" s="1"/>
  <c r="J39" i="7"/>
  <c r="J38" i="7"/>
  <c r="AY101" i="1"/>
  <c r="J37" i="7"/>
  <c r="AX101" i="1"/>
  <c r="BI257" i="7"/>
  <c r="BH257" i="7"/>
  <c r="BG257" i="7"/>
  <c r="BF257" i="7"/>
  <c r="T257" i="7"/>
  <c r="T256" i="7"/>
  <c r="R257" i="7"/>
  <c r="R256" i="7" s="1"/>
  <c r="P257" i="7"/>
  <c r="P256" i="7"/>
  <c r="BI253" i="7"/>
  <c r="BH253" i="7"/>
  <c r="BG253" i="7"/>
  <c r="BF253" i="7"/>
  <c r="T253" i="7"/>
  <c r="R253" i="7"/>
  <c r="P253" i="7"/>
  <c r="BI251" i="7"/>
  <c r="BH251" i="7"/>
  <c r="BG251" i="7"/>
  <c r="BF251" i="7"/>
  <c r="T251" i="7"/>
  <c r="R251" i="7"/>
  <c r="P251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43" i="7"/>
  <c r="BH243" i="7"/>
  <c r="BG243" i="7"/>
  <c r="BF243" i="7"/>
  <c r="T243" i="7"/>
  <c r="R243" i="7"/>
  <c r="P243" i="7"/>
  <c r="BI240" i="7"/>
  <c r="BH240" i="7"/>
  <c r="BG240" i="7"/>
  <c r="BF240" i="7"/>
  <c r="T240" i="7"/>
  <c r="R240" i="7"/>
  <c r="P240" i="7"/>
  <c r="BI237" i="7"/>
  <c r="BH237" i="7"/>
  <c r="BG237" i="7"/>
  <c r="BF237" i="7"/>
  <c r="T237" i="7"/>
  <c r="R237" i="7"/>
  <c r="P237" i="7"/>
  <c r="BI234" i="7"/>
  <c r="BH234" i="7"/>
  <c r="BG234" i="7"/>
  <c r="BF234" i="7"/>
  <c r="T234" i="7"/>
  <c r="R234" i="7"/>
  <c r="P234" i="7"/>
  <c r="BI231" i="7"/>
  <c r="BH231" i="7"/>
  <c r="BG231" i="7"/>
  <c r="BF231" i="7"/>
  <c r="T231" i="7"/>
  <c r="R231" i="7"/>
  <c r="P231" i="7"/>
  <c r="BI224" i="7"/>
  <c r="BH224" i="7"/>
  <c r="BG224" i="7"/>
  <c r="BF224" i="7"/>
  <c r="T224" i="7"/>
  <c r="R224" i="7"/>
  <c r="P224" i="7"/>
  <c r="BI221" i="7"/>
  <c r="BH221" i="7"/>
  <c r="BG221" i="7"/>
  <c r="BF221" i="7"/>
  <c r="T221" i="7"/>
  <c r="R221" i="7"/>
  <c r="P221" i="7"/>
  <c r="BI218" i="7"/>
  <c r="BH218" i="7"/>
  <c r="BG218" i="7"/>
  <c r="BF218" i="7"/>
  <c r="T218" i="7"/>
  <c r="R218" i="7"/>
  <c r="P218" i="7"/>
  <c r="BI215" i="7"/>
  <c r="BH215" i="7"/>
  <c r="BG215" i="7"/>
  <c r="BF215" i="7"/>
  <c r="T215" i="7"/>
  <c r="R215" i="7"/>
  <c r="P215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4" i="7"/>
  <c r="BH184" i="7"/>
  <c r="BG184" i="7"/>
  <c r="BF184" i="7"/>
  <c r="T184" i="7"/>
  <c r="R184" i="7"/>
  <c r="P184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5" i="7"/>
  <c r="BH165" i="7"/>
  <c r="BG165" i="7"/>
  <c r="BF165" i="7"/>
  <c r="T165" i="7"/>
  <c r="R165" i="7"/>
  <c r="P165" i="7"/>
  <c r="BI162" i="7"/>
  <c r="BH162" i="7"/>
  <c r="BG162" i="7"/>
  <c r="BF162" i="7"/>
  <c r="T162" i="7"/>
  <c r="R162" i="7"/>
  <c r="P162" i="7"/>
  <c r="BI159" i="7"/>
  <c r="BH159" i="7"/>
  <c r="BG159" i="7"/>
  <c r="BF159" i="7"/>
  <c r="T159" i="7"/>
  <c r="R159" i="7"/>
  <c r="P159" i="7"/>
  <c r="BI156" i="7"/>
  <c r="BH156" i="7"/>
  <c r="BG156" i="7"/>
  <c r="BF156" i="7"/>
  <c r="T156" i="7"/>
  <c r="R156" i="7"/>
  <c r="P156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F120" i="7"/>
  <c r="E118" i="7"/>
  <c r="F91" i="7"/>
  <c r="E89" i="7"/>
  <c r="J26" i="7"/>
  <c r="E26" i="7"/>
  <c r="J94" i="7" s="1"/>
  <c r="J25" i="7"/>
  <c r="J23" i="7"/>
  <c r="E23" i="7"/>
  <c r="J122" i="7" s="1"/>
  <c r="J22" i="7"/>
  <c r="J20" i="7"/>
  <c r="E20" i="7"/>
  <c r="F123" i="7" s="1"/>
  <c r="J19" i="7"/>
  <c r="J17" i="7"/>
  <c r="E17" i="7"/>
  <c r="F122" i="7" s="1"/>
  <c r="J16" i="7"/>
  <c r="J91" i="7"/>
  <c r="E7" i="7"/>
  <c r="E114" i="7"/>
  <c r="J39" i="6"/>
  <c r="J38" i="6"/>
  <c r="AY100" i="1"/>
  <c r="J37" i="6"/>
  <c r="AX100" i="1" s="1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T215" i="6"/>
  <c r="R216" i="6"/>
  <c r="R215" i="6"/>
  <c r="P216" i="6"/>
  <c r="P215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8" i="6"/>
  <c r="BH178" i="6"/>
  <c r="BG178" i="6"/>
  <c r="BF178" i="6"/>
  <c r="T178" i="6"/>
  <c r="R178" i="6"/>
  <c r="P178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1" i="6"/>
  <c r="BH161" i="6"/>
  <c r="BG161" i="6"/>
  <c r="BF161" i="6"/>
  <c r="T161" i="6"/>
  <c r="R161" i="6"/>
  <c r="P161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4" i="6"/>
  <c r="BH134" i="6"/>
  <c r="BG134" i="6"/>
  <c r="BF134" i="6"/>
  <c r="T134" i="6"/>
  <c r="R134" i="6"/>
  <c r="P134" i="6"/>
  <c r="BI128" i="6"/>
  <c r="BH128" i="6"/>
  <c r="BG128" i="6"/>
  <c r="BF128" i="6"/>
  <c r="T128" i="6"/>
  <c r="R128" i="6"/>
  <c r="P128" i="6"/>
  <c r="F119" i="6"/>
  <c r="E117" i="6"/>
  <c r="F91" i="6"/>
  <c r="E89" i="6"/>
  <c r="J26" i="6"/>
  <c r="E26" i="6"/>
  <c r="J122" i="6" s="1"/>
  <c r="J25" i="6"/>
  <c r="J23" i="6"/>
  <c r="E23" i="6"/>
  <c r="J121" i="6" s="1"/>
  <c r="J22" i="6"/>
  <c r="J20" i="6"/>
  <c r="E20" i="6"/>
  <c r="F94" i="6" s="1"/>
  <c r="J19" i="6"/>
  <c r="J17" i="6"/>
  <c r="E17" i="6"/>
  <c r="F121" i="6" s="1"/>
  <c r="J16" i="6"/>
  <c r="J119" i="6"/>
  <c r="E7" i="6"/>
  <c r="E113" i="6" s="1"/>
  <c r="J39" i="5"/>
  <c r="J38" i="5"/>
  <c r="AY99" i="1" s="1"/>
  <c r="J37" i="5"/>
  <c r="AX99" i="1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90" i="5"/>
  <c r="BH290" i="5"/>
  <c r="BG290" i="5"/>
  <c r="BF290" i="5"/>
  <c r="T290" i="5"/>
  <c r="R290" i="5"/>
  <c r="P290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5" i="5"/>
  <c r="BH275" i="5"/>
  <c r="BG275" i="5"/>
  <c r="BF275" i="5"/>
  <c r="T275" i="5"/>
  <c r="R275" i="5"/>
  <c r="P275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9" i="5"/>
  <c r="BH259" i="5"/>
  <c r="BG259" i="5"/>
  <c r="BF259" i="5"/>
  <c r="T259" i="5"/>
  <c r="R259" i="5"/>
  <c r="P259" i="5"/>
  <c r="BI256" i="5"/>
  <c r="BH256" i="5"/>
  <c r="BG256" i="5"/>
  <c r="BF256" i="5"/>
  <c r="T256" i="5"/>
  <c r="R256" i="5"/>
  <c r="P256" i="5"/>
  <c r="BI253" i="5"/>
  <c r="BH253" i="5"/>
  <c r="BG253" i="5"/>
  <c r="BF253" i="5"/>
  <c r="T253" i="5"/>
  <c r="R253" i="5"/>
  <c r="P253" i="5"/>
  <c r="BI249" i="5"/>
  <c r="BH249" i="5"/>
  <c r="BG249" i="5"/>
  <c r="BF249" i="5"/>
  <c r="T249" i="5"/>
  <c r="R249" i="5"/>
  <c r="P249" i="5"/>
  <c r="BI245" i="5"/>
  <c r="BH245" i="5"/>
  <c r="BG245" i="5"/>
  <c r="BF245" i="5"/>
  <c r="T245" i="5"/>
  <c r="R245" i="5"/>
  <c r="P245" i="5"/>
  <c r="BI241" i="5"/>
  <c r="BH241" i="5"/>
  <c r="BG241" i="5"/>
  <c r="BF241" i="5"/>
  <c r="T241" i="5"/>
  <c r="R241" i="5"/>
  <c r="P241" i="5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T219" i="5"/>
  <c r="R220" i="5"/>
  <c r="R219" i="5"/>
  <c r="P220" i="5"/>
  <c r="P219" i="5"/>
  <c r="BI216" i="5"/>
  <c r="BH216" i="5"/>
  <c r="BG216" i="5"/>
  <c r="BF216" i="5"/>
  <c r="T216" i="5"/>
  <c r="R216" i="5"/>
  <c r="P216" i="5"/>
  <c r="BI213" i="5"/>
  <c r="BH213" i="5"/>
  <c r="BG213" i="5"/>
  <c r="BF213" i="5"/>
  <c r="T213" i="5"/>
  <c r="R213" i="5"/>
  <c r="P213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89" i="5"/>
  <c r="BH189" i="5"/>
  <c r="BG189" i="5"/>
  <c r="BF189" i="5"/>
  <c r="T189" i="5"/>
  <c r="R189" i="5"/>
  <c r="P189" i="5"/>
  <c r="BI185" i="5"/>
  <c r="BH185" i="5"/>
  <c r="BG185" i="5"/>
  <c r="BF185" i="5"/>
  <c r="T185" i="5"/>
  <c r="R185" i="5"/>
  <c r="P185" i="5"/>
  <c r="BI182" i="5"/>
  <c r="BH182" i="5"/>
  <c r="BG182" i="5"/>
  <c r="BF182" i="5"/>
  <c r="T182" i="5"/>
  <c r="R182" i="5"/>
  <c r="P182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7" i="5"/>
  <c r="BH147" i="5"/>
  <c r="BG147" i="5"/>
  <c r="BF147" i="5"/>
  <c r="T147" i="5"/>
  <c r="R147" i="5"/>
  <c r="P147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29" i="5"/>
  <c r="BH129" i="5"/>
  <c r="BG129" i="5"/>
  <c r="BF129" i="5"/>
  <c r="T129" i="5"/>
  <c r="R129" i="5"/>
  <c r="P129" i="5"/>
  <c r="F120" i="5"/>
  <c r="E118" i="5"/>
  <c r="F91" i="5"/>
  <c r="E89" i="5"/>
  <c r="J26" i="5"/>
  <c r="E26" i="5"/>
  <c r="J123" i="5" s="1"/>
  <c r="J25" i="5"/>
  <c r="J23" i="5"/>
  <c r="E23" i="5"/>
  <c r="J122" i="5" s="1"/>
  <c r="J22" i="5"/>
  <c r="J20" i="5"/>
  <c r="E20" i="5"/>
  <c r="F94" i="5" s="1"/>
  <c r="J19" i="5"/>
  <c r="J17" i="5"/>
  <c r="E17" i="5"/>
  <c r="F93" i="5" s="1"/>
  <c r="J16" i="5"/>
  <c r="J91" i="5"/>
  <c r="E7" i="5"/>
  <c r="E114" i="5"/>
  <c r="J39" i="4"/>
  <c r="J38" i="4"/>
  <c r="AY98" i="1"/>
  <c r="J37" i="4"/>
  <c r="AX98" i="1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87" i="4"/>
  <c r="BH187" i="4"/>
  <c r="BG187" i="4"/>
  <c r="BF187" i="4"/>
  <c r="T187" i="4"/>
  <c r="R187" i="4"/>
  <c r="P187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R169" i="4"/>
  <c r="P169" i="4"/>
  <c r="BI166" i="4"/>
  <c r="BH166" i="4"/>
  <c r="BG166" i="4"/>
  <c r="BF166" i="4"/>
  <c r="T166" i="4"/>
  <c r="R166" i="4"/>
  <c r="P166" i="4"/>
  <c r="BI163" i="4"/>
  <c r="BH163" i="4"/>
  <c r="BG163" i="4"/>
  <c r="BF163" i="4"/>
  <c r="T163" i="4"/>
  <c r="R163" i="4"/>
  <c r="P163" i="4"/>
  <c r="BI161" i="4"/>
  <c r="BH161" i="4"/>
  <c r="BG161" i="4"/>
  <c r="BF161" i="4"/>
  <c r="T161" i="4"/>
  <c r="R161" i="4"/>
  <c r="P161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F118" i="4"/>
  <c r="E116" i="4"/>
  <c r="F91" i="4"/>
  <c r="E89" i="4"/>
  <c r="J26" i="4"/>
  <c r="E26" i="4"/>
  <c r="J121" i="4"/>
  <c r="J25" i="4"/>
  <c r="J23" i="4"/>
  <c r="E23" i="4"/>
  <c r="J120" i="4"/>
  <c r="J22" i="4"/>
  <c r="J20" i="4"/>
  <c r="E20" i="4"/>
  <c r="F121" i="4"/>
  <c r="J19" i="4"/>
  <c r="J17" i="4"/>
  <c r="E17" i="4"/>
  <c r="F120" i="4"/>
  <c r="J16" i="4"/>
  <c r="J91" i="4"/>
  <c r="E7" i="4"/>
  <c r="E112" i="4" s="1"/>
  <c r="J39" i="3"/>
  <c r="J38" i="3"/>
  <c r="AY97" i="1"/>
  <c r="J37" i="3"/>
  <c r="AX97" i="1"/>
  <c r="BI340" i="3"/>
  <c r="BH340" i="3"/>
  <c r="BG340" i="3"/>
  <c r="BF340" i="3"/>
  <c r="T340" i="3"/>
  <c r="R340" i="3"/>
  <c r="P340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1" i="3"/>
  <c r="BH331" i="3"/>
  <c r="BG331" i="3"/>
  <c r="BF331" i="3"/>
  <c r="T331" i="3"/>
  <c r="R331" i="3"/>
  <c r="P331" i="3"/>
  <c r="BI329" i="3"/>
  <c r="BH329" i="3"/>
  <c r="BG329" i="3"/>
  <c r="BF329" i="3"/>
  <c r="T329" i="3"/>
  <c r="R329" i="3"/>
  <c r="P329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10" i="3"/>
  <c r="BH310" i="3"/>
  <c r="BG310" i="3"/>
  <c r="BF310" i="3"/>
  <c r="T310" i="3"/>
  <c r="R310" i="3"/>
  <c r="P310" i="3"/>
  <c r="BI307" i="3"/>
  <c r="BH307" i="3"/>
  <c r="BG307" i="3"/>
  <c r="BF307" i="3"/>
  <c r="T307" i="3"/>
  <c r="R307" i="3"/>
  <c r="P307" i="3"/>
  <c r="BI304" i="3"/>
  <c r="BH304" i="3"/>
  <c r="BG304" i="3"/>
  <c r="BF304" i="3"/>
  <c r="T304" i="3"/>
  <c r="R304" i="3"/>
  <c r="P304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4" i="3"/>
  <c r="BH294" i="3"/>
  <c r="BG294" i="3"/>
  <c r="BF294" i="3"/>
  <c r="T294" i="3"/>
  <c r="R294" i="3"/>
  <c r="P294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4" i="3"/>
  <c r="BH274" i="3"/>
  <c r="BG274" i="3"/>
  <c r="BF274" i="3"/>
  <c r="T274" i="3"/>
  <c r="R274" i="3"/>
  <c r="P274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57" i="3"/>
  <c r="BH257" i="3"/>
  <c r="BG257" i="3"/>
  <c r="BF257" i="3"/>
  <c r="T257" i="3"/>
  <c r="R257" i="3"/>
  <c r="P257" i="3"/>
  <c r="BI253" i="3"/>
  <c r="BH253" i="3"/>
  <c r="BG253" i="3"/>
  <c r="BF253" i="3"/>
  <c r="T253" i="3"/>
  <c r="R253" i="3"/>
  <c r="P253" i="3"/>
  <c r="BI249" i="3"/>
  <c r="BH249" i="3"/>
  <c r="BG249" i="3"/>
  <c r="BF249" i="3"/>
  <c r="T249" i="3"/>
  <c r="R249" i="3"/>
  <c r="P249" i="3"/>
  <c r="BI246" i="3"/>
  <c r="BH246" i="3"/>
  <c r="BG246" i="3"/>
  <c r="BF246" i="3"/>
  <c r="T246" i="3"/>
  <c r="R246" i="3"/>
  <c r="P246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6" i="3"/>
  <c r="BH236" i="3"/>
  <c r="BG236" i="3"/>
  <c r="BF236" i="3"/>
  <c r="T236" i="3"/>
  <c r="T235" i="3"/>
  <c r="R236" i="3"/>
  <c r="R235" i="3" s="1"/>
  <c r="P236" i="3"/>
  <c r="P235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8" i="3"/>
  <c r="BH208" i="3"/>
  <c r="BG208" i="3"/>
  <c r="BF208" i="3"/>
  <c r="T208" i="3"/>
  <c r="R208" i="3"/>
  <c r="P208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3" i="3"/>
  <c r="BH143" i="3"/>
  <c r="BG143" i="3"/>
  <c r="BF143" i="3"/>
  <c r="T143" i="3"/>
  <c r="R143" i="3"/>
  <c r="P143" i="3"/>
  <c r="BI140" i="3"/>
  <c r="BH140" i="3"/>
  <c r="BG140" i="3"/>
  <c r="BF140" i="3"/>
  <c r="T140" i="3"/>
  <c r="R140" i="3"/>
  <c r="P140" i="3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F119" i="3"/>
  <c r="E117" i="3"/>
  <c r="F91" i="3"/>
  <c r="E89" i="3"/>
  <c r="J26" i="3"/>
  <c r="E26" i="3"/>
  <c r="J122" i="3" s="1"/>
  <c r="J25" i="3"/>
  <c r="J23" i="3"/>
  <c r="E23" i="3"/>
  <c r="J121" i="3" s="1"/>
  <c r="J22" i="3"/>
  <c r="J20" i="3"/>
  <c r="E20" i="3"/>
  <c r="F94" i="3" s="1"/>
  <c r="J19" i="3"/>
  <c r="J17" i="3"/>
  <c r="E17" i="3"/>
  <c r="F93" i="3" s="1"/>
  <c r="J16" i="3"/>
  <c r="J119" i="3"/>
  <c r="E7" i="3"/>
  <c r="E85" i="3"/>
  <c r="J125" i="2"/>
  <c r="J37" i="2"/>
  <c r="J36" i="2"/>
  <c r="AY95" i="1"/>
  <c r="J35" i="2"/>
  <c r="AX95" i="1" s="1"/>
  <c r="BI405" i="2"/>
  <c r="BH405" i="2"/>
  <c r="BG405" i="2"/>
  <c r="BF405" i="2"/>
  <c r="T405" i="2"/>
  <c r="R405" i="2"/>
  <c r="P405" i="2"/>
  <c r="BI403" i="2"/>
  <c r="BH403" i="2"/>
  <c r="BG403" i="2"/>
  <c r="BF403" i="2"/>
  <c r="T403" i="2"/>
  <c r="R403" i="2"/>
  <c r="P403" i="2"/>
  <c r="BI401" i="2"/>
  <c r="BH401" i="2"/>
  <c r="BG401" i="2"/>
  <c r="BF401" i="2"/>
  <c r="T401" i="2"/>
  <c r="R401" i="2"/>
  <c r="P401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5" i="2"/>
  <c r="BH375" i="2"/>
  <c r="BG375" i="2"/>
  <c r="BF375" i="2"/>
  <c r="T375" i="2"/>
  <c r="R375" i="2"/>
  <c r="P375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9" i="2"/>
  <c r="BH369" i="2"/>
  <c r="BG369" i="2"/>
  <c r="BF369" i="2"/>
  <c r="T369" i="2"/>
  <c r="R369" i="2"/>
  <c r="P369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98" i="2"/>
  <c r="F117" i="2"/>
  <c r="E115" i="2"/>
  <c r="F89" i="2"/>
  <c r="E87" i="2"/>
  <c r="J24" i="2"/>
  <c r="E24" i="2"/>
  <c r="J92" i="2" s="1"/>
  <c r="J23" i="2"/>
  <c r="J21" i="2"/>
  <c r="E21" i="2"/>
  <c r="J119" i="2" s="1"/>
  <c r="J20" i="2"/>
  <c r="J18" i="2"/>
  <c r="E18" i="2"/>
  <c r="F120" i="2" s="1"/>
  <c r="J17" i="2"/>
  <c r="J15" i="2"/>
  <c r="E15" i="2"/>
  <c r="F91" i="2" s="1"/>
  <c r="J14" i="2"/>
  <c r="J89" i="2"/>
  <c r="E7" i="2"/>
  <c r="E113" i="2"/>
  <c r="L90" i="1"/>
  <c r="AM90" i="1"/>
  <c r="AM89" i="1"/>
  <c r="L89" i="1"/>
  <c r="AM87" i="1"/>
  <c r="L87" i="1"/>
  <c r="L85" i="1"/>
  <c r="L84" i="1"/>
  <c r="BK405" i="2"/>
  <c r="BK235" i="2"/>
  <c r="J223" i="2"/>
  <c r="BK217" i="2"/>
  <c r="J209" i="2"/>
  <c r="BK195" i="2"/>
  <c r="BK176" i="2"/>
  <c r="J162" i="2"/>
  <c r="J154" i="2"/>
  <c r="J146" i="2"/>
  <c r="J399" i="2"/>
  <c r="BK392" i="2"/>
  <c r="J385" i="2"/>
  <c r="BK373" i="2"/>
  <c r="BK363" i="2"/>
  <c r="J355" i="2"/>
  <c r="BK343" i="2"/>
  <c r="BK338" i="2"/>
  <c r="J332" i="2"/>
  <c r="J330" i="2"/>
  <c r="J317" i="2"/>
  <c r="BK311" i="2"/>
  <c r="J303" i="2"/>
  <c r="J298" i="2"/>
  <c r="J291" i="2"/>
  <c r="BK285" i="2"/>
  <c r="BK279" i="2"/>
  <c r="BK265" i="2"/>
  <c r="J258" i="2"/>
  <c r="BK249" i="2"/>
  <c r="BK243" i="2"/>
  <c r="J227" i="2"/>
  <c r="BK221" i="2"/>
  <c r="J205" i="2"/>
  <c r="J193" i="2"/>
  <c r="J174" i="2"/>
  <c r="BK162" i="2"/>
  <c r="BK154" i="2"/>
  <c r="BK141" i="2"/>
  <c r="AS104" i="1"/>
  <c r="J390" i="2"/>
  <c r="BK383" i="2"/>
  <c r="J377" i="2"/>
  <c r="BK369" i="2"/>
  <c r="BK361" i="2"/>
  <c r="BK347" i="2"/>
  <c r="BK340" i="2"/>
  <c r="BK332" i="2"/>
  <c r="J326" i="2"/>
  <c r="BK315" i="2"/>
  <c r="J307" i="2"/>
  <c r="BK300" i="2"/>
  <c r="J293" i="2"/>
  <c r="J288" i="2"/>
  <c r="J281" i="2"/>
  <c r="BK275" i="2"/>
  <c r="J262" i="2"/>
  <c r="J254" i="2"/>
  <c r="BK246" i="2"/>
  <c r="BK237" i="2"/>
  <c r="BK223" i="2"/>
  <c r="BK203" i="2"/>
  <c r="BK180" i="2"/>
  <c r="BK164" i="2"/>
  <c r="BK146" i="2"/>
  <c r="J195" i="2"/>
  <c r="BK186" i="2"/>
  <c r="J180" i="2"/>
  <c r="BK133" i="2"/>
  <c r="BK334" i="3"/>
  <c r="J326" i="3"/>
  <c r="BK313" i="3"/>
  <c r="BK304" i="3"/>
  <c r="BK282" i="3"/>
  <c r="BK253" i="3"/>
  <c r="J243" i="3"/>
  <c r="BK224" i="3"/>
  <c r="BK212" i="3"/>
  <c r="BK192" i="3"/>
  <c r="BK172" i="3"/>
  <c r="BK165" i="3"/>
  <c r="J140" i="3"/>
  <c r="J323" i="3"/>
  <c r="J304" i="3"/>
  <c r="J294" i="3"/>
  <c r="J274" i="3"/>
  <c r="J257" i="3"/>
  <c r="BK208" i="3"/>
  <c r="BK198" i="3"/>
  <c r="BK188" i="3"/>
  <c r="J172" i="3"/>
  <c r="J143" i="3"/>
  <c r="J134" i="3"/>
  <c r="BK307" i="3"/>
  <c r="BK288" i="3"/>
  <c r="BK270" i="3"/>
  <c r="BK246" i="3"/>
  <c r="BK215" i="3"/>
  <c r="BK195" i="3"/>
  <c r="BK185" i="3"/>
  <c r="J161" i="3"/>
  <c r="BK340" i="3"/>
  <c r="J334" i="3"/>
  <c r="J212" i="4"/>
  <c r="J191" i="4"/>
  <c r="J163" i="4"/>
  <c r="BK139" i="4"/>
  <c r="J194" i="4"/>
  <c r="BK175" i="4"/>
  <c r="J169" i="4"/>
  <c r="BK133" i="4"/>
  <c r="J215" i="4"/>
  <c r="J200" i="4"/>
  <c r="J184" i="4"/>
  <c r="J175" i="4"/>
  <c r="BK158" i="4"/>
  <c r="BK149" i="4"/>
  <c r="BK147" i="4"/>
  <c r="J144" i="4"/>
  <c r="J133" i="4"/>
  <c r="BK215" i="4"/>
  <c r="J203" i="4"/>
  <c r="J197" i="4"/>
  <c r="BK181" i="4"/>
  <c r="BK153" i="4"/>
  <c r="J321" i="5"/>
  <c r="BK315" i="5"/>
  <c r="BK307" i="5"/>
  <c r="J290" i="5"/>
  <c r="J282" i="5"/>
  <c r="BK256" i="5"/>
  <c r="J237" i="5"/>
  <c r="J224" i="5"/>
  <c r="BK195" i="5"/>
  <c r="BK167" i="5"/>
  <c r="J153" i="5"/>
  <c r="BK138" i="5"/>
  <c r="BK321" i="5"/>
  <c r="J304" i="5"/>
  <c r="J279" i="5"/>
  <c r="J265" i="5"/>
  <c r="BK237" i="5"/>
  <c r="BK216" i="5"/>
  <c r="J198" i="5"/>
  <c r="BK129" i="5"/>
  <c r="J312" i="5"/>
  <c r="BK290" i="5"/>
  <c r="J271" i="5"/>
  <c r="J245" i="5"/>
  <c r="J204" i="5"/>
  <c r="BK179" i="5"/>
  <c r="J158" i="5"/>
  <c r="J292" i="5"/>
  <c r="J241" i="5"/>
  <c r="BK213" i="5"/>
  <c r="BK192" i="5"/>
  <c r="J167" i="5"/>
  <c r="BK158" i="5"/>
  <c r="BK144" i="5"/>
  <c r="J240" i="6"/>
  <c r="BK202" i="6"/>
  <c r="J185" i="6"/>
  <c r="J165" i="6"/>
  <c r="J153" i="6"/>
  <c r="J238" i="6"/>
  <c r="BK212" i="6"/>
  <c r="BK173" i="6"/>
  <c r="BK155" i="6"/>
  <c r="BK240" i="6"/>
  <c r="BK226" i="6"/>
  <c r="J209" i="6"/>
  <c r="BK185" i="6"/>
  <c r="J175" i="6"/>
  <c r="J149" i="6"/>
  <c r="BK223" i="6"/>
  <c r="BK193" i="6"/>
  <c r="J146" i="6"/>
  <c r="J224" i="7"/>
  <c r="J197" i="7"/>
  <c r="J178" i="7"/>
  <c r="BK162" i="7"/>
  <c r="BK152" i="7"/>
  <c r="J138" i="7"/>
  <c r="J257" i="7"/>
  <c r="J237" i="7"/>
  <c r="BK208" i="7"/>
  <c r="BK191" i="7"/>
  <c r="J184" i="7"/>
  <c r="BK154" i="7"/>
  <c r="J141" i="7"/>
  <c r="BK243" i="7"/>
  <c r="J211" i="7"/>
  <c r="BK184" i="7"/>
  <c r="J165" i="7"/>
  <c r="J156" i="7"/>
  <c r="BK129" i="7"/>
  <c r="J243" i="7"/>
  <c r="BK218" i="7"/>
  <c r="BK165" i="7"/>
  <c r="BK136" i="7"/>
  <c r="J1438" i="8"/>
  <c r="J1381" i="8"/>
  <c r="BK1337" i="8"/>
  <c r="J1295" i="8"/>
  <c r="J1268" i="8"/>
  <c r="BK1236" i="8"/>
  <c r="BK1213" i="8"/>
  <c r="BK1139" i="8"/>
  <c r="J1098" i="8"/>
  <c r="BK1086" i="8"/>
  <c r="BK1065" i="8"/>
  <c r="J1001" i="8"/>
  <c r="J951" i="8"/>
  <c r="BK857" i="8"/>
  <c r="BK836" i="8"/>
  <c r="J813" i="8"/>
  <c r="BK802" i="8"/>
  <c r="J726" i="8"/>
  <c r="J491" i="8"/>
  <c r="BK433" i="8"/>
  <c r="J349" i="8"/>
  <c r="BK172" i="8"/>
  <c r="J1236" i="8"/>
  <c r="BK1217" i="8"/>
  <c r="BK1183" i="8"/>
  <c r="J1118" i="8"/>
  <c r="J1104" i="8"/>
  <c r="J1073" i="8"/>
  <c r="J1048" i="8"/>
  <c r="J1016" i="8"/>
  <c r="BK962" i="8"/>
  <c r="J943" i="8"/>
  <c r="J893" i="8"/>
  <c r="J849" i="8"/>
  <c r="BK833" i="8"/>
  <c r="J823" i="8"/>
  <c r="J787" i="8"/>
  <c r="J774" i="8"/>
  <c r="BK755" i="8"/>
  <c r="J658" i="8"/>
  <c r="BK449" i="8"/>
  <c r="J347" i="8"/>
  <c r="BK236" i="8"/>
  <c r="BK200" i="8"/>
  <c r="BK179" i="8"/>
  <c r="BK151" i="8"/>
  <c r="J1384" i="8"/>
  <c r="BK1335" i="8"/>
  <c r="BK1318" i="8"/>
  <c r="J1310" i="8"/>
  <c r="J1274" i="8"/>
  <c r="BK1247" i="8"/>
  <c r="BK1209" i="8"/>
  <c r="BK1169" i="8"/>
  <c r="BK1129" i="8"/>
  <c r="BK1098" i="8"/>
  <c r="BK1048" i="8"/>
  <c r="BK1010" i="8"/>
  <c r="J988" i="8"/>
  <c r="BK943" i="8"/>
  <c r="J865" i="8"/>
  <c r="BK829" i="8"/>
  <c r="J765" i="8"/>
  <c r="BK716" i="8"/>
  <c r="BK491" i="8"/>
  <c r="J393" i="8"/>
  <c r="BK223" i="8"/>
  <c r="J151" i="8"/>
  <c r="BK1449" i="8"/>
  <c r="BK1446" i="8"/>
  <c r="BK1438" i="8"/>
  <c r="BK1330" i="8"/>
  <c r="BK1291" i="8"/>
  <c r="BK1271" i="8"/>
  <c r="J1247" i="8"/>
  <c r="J1157" i="8"/>
  <c r="J1144" i="8"/>
  <c r="J1114" i="8"/>
  <c r="J1040" i="8"/>
  <c r="BK1016" i="8"/>
  <c r="BK1007" i="8"/>
  <c r="BK940" i="8"/>
  <c r="J933" i="8"/>
  <c r="BK861" i="8"/>
  <c r="BK851" i="8"/>
  <c r="J819" i="8"/>
  <c r="J802" i="8"/>
  <c r="BK778" i="8"/>
  <c r="J728" i="8"/>
  <c r="J487" i="8"/>
  <c r="J447" i="8"/>
  <c r="J263" i="8"/>
  <c r="BK225" i="8"/>
  <c r="J208" i="8"/>
  <c r="J163" i="8"/>
  <c r="BK985" i="9"/>
  <c r="J912" i="9"/>
  <c r="BK858" i="9"/>
  <c r="J805" i="9"/>
  <c r="BK761" i="9"/>
  <c r="BK626" i="9"/>
  <c r="BK545" i="9"/>
  <c r="J517" i="9"/>
  <c r="J441" i="9"/>
  <c r="J395" i="9"/>
  <c r="J370" i="9"/>
  <c r="BK335" i="9"/>
  <c r="J318" i="9"/>
  <c r="BK282" i="9"/>
  <c r="J233" i="9"/>
  <c r="J195" i="9"/>
  <c r="J162" i="9"/>
  <c r="J987" i="9"/>
  <c r="BK940" i="9"/>
  <c r="BK846" i="9"/>
  <c r="BK780" i="9"/>
  <c r="BK741" i="9"/>
  <c r="J664" i="9"/>
  <c r="BK517" i="9"/>
  <c r="J484" i="9"/>
  <c r="J428" i="9"/>
  <c r="BK409" i="9"/>
  <c r="J391" i="9"/>
  <c r="J361" i="9"/>
  <c r="J339" i="9"/>
  <c r="BK324" i="9"/>
  <c r="BK313" i="9"/>
  <c r="J245" i="9"/>
  <c r="J227" i="9"/>
  <c r="BK195" i="9"/>
  <c r="BK987" i="9"/>
  <c r="J844" i="9"/>
  <c r="J768" i="9"/>
  <c r="J761" i="9"/>
  <c r="J683" i="9"/>
  <c r="BK569" i="9"/>
  <c r="J553" i="9"/>
  <c r="J523" i="9"/>
  <c r="J495" i="9"/>
  <c r="BK428" i="9"/>
  <c r="J399" i="9"/>
  <c r="BK367" i="9"/>
  <c r="J335" i="9"/>
  <c r="BK290" i="9"/>
  <c r="J254" i="9"/>
  <c r="BK227" i="9"/>
  <c r="BK162" i="9"/>
  <c r="BK896" i="9"/>
  <c r="J645" i="9"/>
  <c r="J545" i="9"/>
  <c r="BK525" i="9"/>
  <c r="BK468" i="9"/>
  <c r="BK414" i="9"/>
  <c r="BK391" i="9"/>
  <c r="J367" i="9"/>
  <c r="J315" i="9"/>
  <c r="BK303" i="9"/>
  <c r="J221" i="9"/>
  <c r="BK173" i="9"/>
  <c r="BK727" i="10"/>
  <c r="J606" i="10"/>
  <c r="BK593" i="10"/>
  <c r="BK558" i="10"/>
  <c r="J491" i="10"/>
  <c r="BK407" i="10"/>
  <c r="J363" i="10"/>
  <c r="BK326" i="10"/>
  <c r="J290" i="10"/>
  <c r="J277" i="10"/>
  <c r="J240" i="10"/>
  <c r="BK183" i="10"/>
  <c r="BK166" i="10"/>
  <c r="J143" i="10"/>
  <c r="J639" i="10"/>
  <c r="BK604" i="10"/>
  <c r="J593" i="10"/>
  <c r="BK579" i="10"/>
  <c r="J561" i="10"/>
  <c r="J558" i="10"/>
  <c r="BK555" i="10"/>
  <c r="J551" i="10"/>
  <c r="J549" i="10"/>
  <c r="J529" i="10"/>
  <c r="BK491" i="10"/>
  <c r="J453" i="10"/>
  <c r="J434" i="10"/>
  <c r="BK415" i="10"/>
  <c r="BK411" i="10"/>
  <c r="J407" i="10"/>
  <c r="BK390" i="10"/>
  <c r="J388" i="10"/>
  <c r="J373" i="10"/>
  <c r="BK369" i="10"/>
  <c r="BK361" i="10"/>
  <c r="BK331" i="10"/>
  <c r="J326" i="10"/>
  <c r="BK318" i="10"/>
  <c r="J310" i="10"/>
  <c r="J306" i="10"/>
  <c r="J295" i="10"/>
  <c r="BK290" i="10"/>
  <c r="J286" i="10"/>
  <c r="J283" i="10"/>
  <c r="BK280" i="10"/>
  <c r="BK275" i="10"/>
  <c r="BK254" i="10"/>
  <c r="BK248" i="10"/>
  <c r="J236" i="10"/>
  <c r="J230" i="10"/>
  <c r="J227" i="10"/>
  <c r="J221" i="10"/>
  <c r="J193" i="10"/>
  <c r="BK189" i="10"/>
  <c r="BK175" i="10"/>
  <c r="J164" i="10"/>
  <c r="BK157" i="10"/>
  <c r="J155" i="10"/>
  <c r="BK153" i="10"/>
  <c r="J743" i="10"/>
  <c r="BK741" i="10"/>
  <c r="BK737" i="10"/>
  <c r="J727" i="10"/>
  <c r="BK712" i="10"/>
  <c r="J684" i="10"/>
  <c r="BK639" i="10"/>
  <c r="BK623" i="10"/>
  <c r="BK602" i="10"/>
  <c r="BK596" i="10"/>
  <c r="BK588" i="10"/>
  <c r="J585" i="10"/>
  <c r="BK549" i="10"/>
  <c r="BK510" i="10"/>
  <c r="J411" i="10"/>
  <c r="J405" i="10"/>
  <c r="J390" i="10"/>
  <c r="BK376" i="10"/>
  <c r="BK373" i="10"/>
  <c r="J369" i="10"/>
  <c r="J366" i="10"/>
  <c r="J361" i="10"/>
  <c r="BK355" i="10"/>
  <c r="J349" i="10"/>
  <c r="J338" i="10"/>
  <c r="BK320" i="10"/>
  <c r="J314" i="10"/>
  <c r="BK300" i="10"/>
  <c r="J280" i="10"/>
  <c r="BK277" i="10"/>
  <c r="J275" i="10"/>
  <c r="BK272" i="10"/>
  <c r="J270" i="10"/>
  <c r="J258" i="10"/>
  <c r="BK245" i="10"/>
  <c r="J219" i="10"/>
  <c r="BK193" i="10"/>
  <c r="J166" i="10"/>
  <c r="BK143" i="10"/>
  <c r="BK606" i="10"/>
  <c r="BK551" i="10"/>
  <c r="J415" i="10"/>
  <c r="J355" i="10"/>
  <c r="J303" i="10"/>
  <c r="J266" i="10"/>
  <c r="J245" i="10"/>
  <c r="BK221" i="10"/>
  <c r="J189" i="10"/>
  <c r="BK793" i="11"/>
  <c r="BK658" i="11"/>
  <c r="J607" i="11"/>
  <c r="BK526" i="11"/>
  <c r="BK422" i="11"/>
  <c r="BK363" i="11"/>
  <c r="BK304" i="11"/>
  <c r="BK288" i="11"/>
  <c r="BK270" i="11"/>
  <c r="BK249" i="11"/>
  <c r="J217" i="11"/>
  <c r="J181" i="11"/>
  <c r="J158" i="11"/>
  <c r="BK781" i="11"/>
  <c r="BK706" i="11"/>
  <c r="BK650" i="11"/>
  <c r="BK564" i="11"/>
  <c r="BK450" i="11"/>
  <c r="BK418" i="11"/>
  <c r="BK335" i="11"/>
  <c r="J308" i="11"/>
  <c r="BK260" i="11"/>
  <c r="J244" i="11"/>
  <c r="BK231" i="11"/>
  <c r="BK220" i="11"/>
  <c r="BK171" i="11"/>
  <c r="BK797" i="11"/>
  <c r="BK752" i="11"/>
  <c r="J673" i="11"/>
  <c r="J618" i="11"/>
  <c r="BK469" i="11"/>
  <c r="J378" i="11"/>
  <c r="J320" i="11"/>
  <c r="BK275" i="11"/>
  <c r="J260" i="11"/>
  <c r="BK226" i="11"/>
  <c r="BK194" i="11"/>
  <c r="J163" i="11"/>
  <c r="J152" i="11"/>
  <c r="BK660" i="11"/>
  <c r="J650" i="11"/>
  <c r="BK618" i="11"/>
  <c r="BK605" i="11"/>
  <c r="BK488" i="11"/>
  <c r="J395" i="11"/>
  <c r="BK366" i="11"/>
  <c r="J335" i="11"/>
  <c r="J310" i="11"/>
  <c r="BK296" i="11"/>
  <c r="J278" i="11"/>
  <c r="J249" i="11"/>
  <c r="J185" i="11"/>
  <c r="J171" i="11"/>
  <c r="BK143" i="11"/>
  <c r="BK422" i="12"/>
  <c r="BK303" i="12"/>
  <c r="BK294" i="12"/>
  <c r="BK281" i="12"/>
  <c r="BK260" i="12"/>
  <c r="BK236" i="12"/>
  <c r="J212" i="12"/>
  <c r="J199" i="12"/>
  <c r="BK462" i="12"/>
  <c r="J460" i="12"/>
  <c r="BK436" i="12"/>
  <c r="J379" i="12"/>
  <c r="BK351" i="12"/>
  <c r="J303" i="12"/>
  <c r="J281" i="12"/>
  <c r="J265" i="12"/>
  <c r="J239" i="12"/>
  <c r="BK206" i="12"/>
  <c r="J158" i="12"/>
  <c r="J140" i="12"/>
  <c r="J386" i="12"/>
  <c r="J342" i="12"/>
  <c r="J310" i="12"/>
  <c r="J283" i="12"/>
  <c r="J260" i="12"/>
  <c r="BK184" i="12"/>
  <c r="J156" i="12"/>
  <c r="J422" i="12"/>
  <c r="BK382" i="12"/>
  <c r="J362" i="12"/>
  <c r="J355" i="12"/>
  <c r="BK307" i="12"/>
  <c r="BK283" i="12"/>
  <c r="J230" i="12"/>
  <c r="BK212" i="12"/>
  <c r="J184" i="12"/>
  <c r="J426" i="13"/>
  <c r="J409" i="13"/>
  <c r="BK383" i="13"/>
  <c r="BK372" i="13"/>
  <c r="J357" i="13"/>
  <c r="J335" i="13"/>
  <c r="J312" i="13"/>
  <c r="J290" i="13"/>
  <c r="J268" i="13"/>
  <c r="BK202" i="13"/>
  <c r="BK177" i="13"/>
  <c r="J146" i="13"/>
  <c r="BK452" i="13"/>
  <c r="J439" i="13"/>
  <c r="BK413" i="13"/>
  <c r="BK353" i="13"/>
  <c r="J345" i="13"/>
  <c r="BK317" i="13"/>
  <c r="J279" i="13"/>
  <c r="BK268" i="13"/>
  <c r="J199" i="13"/>
  <c r="J179" i="13"/>
  <c r="J452" i="13"/>
  <c r="BK415" i="13"/>
  <c r="J385" i="13"/>
  <c r="BK364" i="13"/>
  <c r="BK349" i="13"/>
  <c r="BK329" i="13"/>
  <c r="BK312" i="13"/>
  <c r="BK276" i="13"/>
  <c r="BK240" i="13"/>
  <c r="BK199" i="13"/>
  <c r="BK165" i="13"/>
  <c r="BK409" i="13"/>
  <c r="BK393" i="13"/>
  <c r="J372" i="13"/>
  <c r="J361" i="13"/>
  <c r="J351" i="13"/>
  <c r="J337" i="13"/>
  <c r="J300" i="13"/>
  <c r="BK287" i="13"/>
  <c r="J273" i="13"/>
  <c r="BK219" i="13"/>
  <c r="BK179" i="13"/>
  <c r="BK144" i="13"/>
  <c r="J214" i="14"/>
  <c r="BK201" i="14"/>
  <c r="BK142" i="14"/>
  <c r="J128" i="14"/>
  <c r="BK243" i="14"/>
  <c r="J199" i="14"/>
  <c r="J156" i="14"/>
  <c r="J132" i="14"/>
  <c r="J248" i="14"/>
  <c r="BK220" i="14"/>
  <c r="BK199" i="14"/>
  <c r="BK181" i="14"/>
  <c r="BK154" i="14"/>
  <c r="BK137" i="14"/>
  <c r="J271" i="14"/>
  <c r="J232" i="14"/>
  <c r="J220" i="14"/>
  <c r="J196" i="14"/>
  <c r="J185" i="14"/>
  <c r="J125" i="14"/>
  <c r="BK302" i="15"/>
  <c r="J242" i="15"/>
  <c r="BK219" i="15"/>
  <c r="BK190" i="15"/>
  <c r="J166" i="15"/>
  <c r="BK145" i="15"/>
  <c r="BK131" i="15"/>
  <c r="J270" i="15"/>
  <c r="J238" i="15"/>
  <c r="J225" i="15"/>
  <c r="J184" i="15"/>
  <c r="J152" i="15"/>
  <c r="BK143" i="15"/>
  <c r="BK296" i="15"/>
  <c r="J256" i="15"/>
  <c r="BK228" i="15"/>
  <c r="J214" i="15"/>
  <c r="BK196" i="15"/>
  <c r="BK173" i="15"/>
  <c r="J147" i="15"/>
  <c r="J137" i="15"/>
  <c r="J209" i="15"/>
  <c r="J192" i="15"/>
  <c r="J173" i="15"/>
  <c r="BK154" i="15"/>
  <c r="J131" i="15"/>
  <c r="BK141" i="16"/>
  <c r="BK147" i="16"/>
  <c r="BK137" i="16"/>
  <c r="J143" i="16"/>
  <c r="BK125" i="16"/>
  <c r="J141" i="16"/>
  <c r="BK127" i="16"/>
  <c r="BK276" i="17"/>
  <c r="BK260" i="17"/>
  <c r="BK247" i="17"/>
  <c r="J236" i="17"/>
  <c r="BK221" i="17"/>
  <c r="BK211" i="17"/>
  <c r="BK198" i="17"/>
  <c r="BK174" i="17"/>
  <c r="BK154" i="17"/>
  <c r="J142" i="17"/>
  <c r="BK272" i="17"/>
  <c r="J256" i="17"/>
  <c r="BK241" i="17"/>
  <c r="BK225" i="17"/>
  <c r="J207" i="17"/>
  <c r="BK181" i="17"/>
  <c r="BK166" i="17"/>
  <c r="J158" i="17"/>
  <c r="J298" i="17"/>
  <c r="J293" i="17"/>
  <c r="J281" i="17"/>
  <c r="BK268" i="17"/>
  <c r="J234" i="17"/>
  <c r="J223" i="17"/>
  <c r="BK207" i="17"/>
  <c r="BK168" i="17"/>
  <c r="J154" i="17"/>
  <c r="BK253" i="17"/>
  <c r="BK217" i="17"/>
  <c r="BK183" i="17"/>
  <c r="BK179" i="17"/>
  <c r="J168" i="17"/>
  <c r="BK150" i="17"/>
  <c r="J248" i="18"/>
  <c r="BK231" i="18"/>
  <c r="J204" i="18"/>
  <c r="BK176" i="18"/>
  <c r="J168" i="18"/>
  <c r="BK132" i="18"/>
  <c r="J238" i="18"/>
  <c r="J217" i="18"/>
  <c r="BK202" i="18"/>
  <c r="J166" i="18"/>
  <c r="J121" i="18"/>
  <c r="J229" i="18"/>
  <c r="BK208" i="18"/>
  <c r="J191" i="18"/>
  <c r="BK178" i="18"/>
  <c r="J152" i="18"/>
  <c r="J128" i="18"/>
  <c r="J234" i="18"/>
  <c r="J200" i="18"/>
  <c r="J172" i="18"/>
  <c r="J130" i="18"/>
  <c r="BK397" i="2"/>
  <c r="BK395" i="2"/>
  <c r="J228" i="2"/>
  <c r="J221" i="2"/>
  <c r="J211" i="2"/>
  <c r="BK197" i="2"/>
  <c r="BK182" i="2"/>
  <c r="J164" i="2"/>
  <c r="J158" i="2"/>
  <c r="BK143" i="2"/>
  <c r="BK394" i="2"/>
  <c r="BK390" i="2"/>
  <c r="J383" i="2"/>
  <c r="BK375" i="2"/>
  <c r="J369" i="2"/>
  <c r="BK359" i="2"/>
  <c r="J347" i="2"/>
  <c r="J341" i="2"/>
  <c r="J338" i="2"/>
  <c r="J334" i="2"/>
  <c r="BK328" i="2"/>
  <c r="BK323" i="2"/>
  <c r="BK309" i="2"/>
  <c r="J302" i="2"/>
  <c r="BK295" i="2"/>
  <c r="J289" i="2"/>
  <c r="BK281" i="2"/>
  <c r="J277" i="2"/>
  <c r="BK264" i="2"/>
  <c r="BK256" i="2"/>
  <c r="BK251" i="2"/>
  <c r="J237" i="2"/>
  <c r="J225" i="2"/>
  <c r="BK219" i="2"/>
  <c r="BK215" i="2"/>
  <c r="J188" i="2"/>
  <c r="J176" i="2"/>
  <c r="BK158" i="2"/>
  <c r="BK152" i="2"/>
  <c r="BK137" i="2"/>
  <c r="J401" i="2"/>
  <c r="J395" i="2"/>
  <c r="J392" i="2"/>
  <c r="BK387" i="2"/>
  <c r="BK382" i="2"/>
  <c r="J375" i="2"/>
  <c r="BK355" i="2"/>
  <c r="J349" i="2"/>
  <c r="BK341" i="2"/>
  <c r="BK330" i="2"/>
  <c r="J328" i="2"/>
  <c r="J325" i="2"/>
  <c r="J309" i="2"/>
  <c r="BK302" i="2"/>
  <c r="J295" i="2"/>
  <c r="BK289" i="2"/>
  <c r="J283" i="2"/>
  <c r="BK277" i="2"/>
  <c r="BK269" i="2"/>
  <c r="J256" i="2"/>
  <c r="J249" i="2"/>
  <c r="BK239" i="2"/>
  <c r="BK228" i="2"/>
  <c r="BK211" i="2"/>
  <c r="BK201" i="2"/>
  <c r="J170" i="2"/>
  <c r="BK156" i="2"/>
  <c r="J203" i="2"/>
  <c r="BK188" i="2"/>
  <c r="J182" i="2"/>
  <c r="BK178" i="2"/>
  <c r="J141" i="2"/>
  <c r="J128" i="2"/>
  <c r="BK320" i="3"/>
  <c r="J310" i="3"/>
  <c r="BK291" i="3"/>
  <c r="BK278" i="3"/>
  <c r="BK266" i="3"/>
  <c r="BK236" i="3"/>
  <c r="BK218" i="3"/>
  <c r="J208" i="3"/>
  <c r="J185" i="3"/>
  <c r="BK174" i="3"/>
  <c r="BK161" i="3"/>
  <c r="BK128" i="3"/>
  <c r="BK315" i="3"/>
  <c r="BK297" i="3"/>
  <c r="J270" i="3"/>
  <c r="BK249" i="3"/>
  <c r="J231" i="3"/>
  <c r="J195" i="3"/>
  <c r="BK182" i="3"/>
  <c r="J168" i="3"/>
  <c r="BK157" i="3"/>
  <c r="BK326" i="3"/>
  <c r="BK310" i="3"/>
  <c r="BK294" i="3"/>
  <c r="J278" i="3"/>
  <c r="J262" i="3"/>
  <c r="J236" i="3"/>
  <c r="BK204" i="3"/>
  <c r="J179" i="3"/>
  <c r="BK152" i="3"/>
  <c r="J340" i="3"/>
  <c r="BK337" i="3"/>
  <c r="BK329" i="3"/>
  <c r="BK203" i="4"/>
  <c r="J166" i="4"/>
  <c r="BK144" i="4"/>
  <c r="BK130" i="4"/>
  <c r="J187" i="4"/>
  <c r="J172" i="4"/>
  <c r="J161" i="4"/>
  <c r="J130" i="4"/>
  <c r="BK205" i="4"/>
  <c r="BK191" i="4"/>
  <c r="J178" i="4"/>
  <c r="BK169" i="4"/>
  <c r="J149" i="4"/>
  <c r="J147" i="4"/>
  <c r="J139" i="4"/>
  <c r="J127" i="4"/>
  <c r="BK212" i="4"/>
  <c r="BK200" i="4"/>
  <c r="BK184" i="4"/>
  <c r="BK178" i="4"/>
  <c r="J151" i="4"/>
  <c r="BK318" i="5"/>
  <c r="J301" i="5"/>
  <c r="BK285" i="5"/>
  <c r="BK265" i="5"/>
  <c r="J249" i="5"/>
  <c r="J220" i="5"/>
  <c r="J201" i="5"/>
  <c r="BK176" i="5"/>
  <c r="J156" i="5"/>
  <c r="J141" i="5"/>
  <c r="J324" i="5"/>
  <c r="J307" i="5"/>
  <c r="BK292" i="5"/>
  <c r="J256" i="5"/>
  <c r="BK227" i="5"/>
  <c r="J210" i="5"/>
  <c r="BK185" i="5"/>
  <c r="BK170" i="5"/>
  <c r="J315" i="5"/>
  <c r="BK298" i="5"/>
  <c r="BK275" i="5"/>
  <c r="J253" i="5"/>
  <c r="BK224" i="5"/>
  <c r="J189" i="5"/>
  <c r="J150" i="5"/>
  <c r="BK295" i="5"/>
  <c r="BK259" i="5"/>
  <c r="J227" i="5"/>
  <c r="BK198" i="5"/>
  <c r="J172" i="5"/>
  <c r="BK164" i="5"/>
  <c r="BK147" i="5"/>
  <c r="J226" i="6"/>
  <c r="BK196" i="6"/>
  <c r="J167" i="6"/>
  <c r="J158" i="6"/>
  <c r="BK134" i="6"/>
  <c r="J202" i="6"/>
  <c r="J170" i="6"/>
  <c r="BK153" i="6"/>
  <c r="BK238" i="6"/>
  <c r="J216" i="6"/>
  <c r="J196" i="6"/>
  <c r="J178" i="6"/>
  <c r="BK151" i="6"/>
  <c r="J137" i="6"/>
  <c r="J229" i="6"/>
  <c r="BK209" i="6"/>
  <c r="BK175" i="6"/>
  <c r="BK137" i="6"/>
  <c r="BK246" i="7"/>
  <c r="BK221" i="7"/>
  <c r="BK181" i="7"/>
  <c r="J170" i="7"/>
  <c r="J154" i="7"/>
  <c r="J144" i="7"/>
  <c r="J131" i="7"/>
  <c r="J246" i="7"/>
  <c r="J221" i="7"/>
  <c r="BK194" i="7"/>
  <c r="J187" i="7"/>
  <c r="J168" i="7"/>
  <c r="J129" i="7"/>
  <c r="BK237" i="7"/>
  <c r="BK206" i="7"/>
  <c r="BK187" i="7"/>
  <c r="J172" i="7"/>
  <c r="BK148" i="7"/>
  <c r="J253" i="7"/>
  <c r="J234" i="7"/>
  <c r="BK215" i="7"/>
  <c r="J159" i="7"/>
  <c r="BK138" i="7"/>
  <c r="J1423" i="8"/>
  <c r="BK1379" i="8"/>
  <c r="BK1327" i="8"/>
  <c r="BK1298" i="8"/>
  <c r="J1271" i="8"/>
  <c r="BK1243" i="8"/>
  <c r="J1217" i="8"/>
  <c r="BK1165" i="8"/>
  <c r="BK1132" i="8"/>
  <c r="J1092" i="8"/>
  <c r="BK1069" i="8"/>
  <c r="BK1051" i="8"/>
  <c r="BK893" i="8"/>
  <c r="J855" i="8"/>
  <c r="J829" i="8"/>
  <c r="BK799" i="8"/>
  <c r="BK658" i="8"/>
  <c r="BK493" i="8"/>
  <c r="BK461" i="8"/>
  <c r="BK393" i="8"/>
  <c r="BK218" i="8"/>
  <c r="BK163" i="8"/>
  <c r="BK1381" i="8"/>
  <c r="BK1355" i="8"/>
  <c r="J1330" i="8"/>
  <c r="J1305" i="8"/>
  <c r="BK1268" i="8"/>
  <c r="BK1229" i="8"/>
  <c r="BK1190" i="8"/>
  <c r="J1129" i="8"/>
  <c r="BK1110" i="8"/>
  <c r="J1076" i="8"/>
  <c r="J1061" i="8"/>
  <c r="BK1024" i="8"/>
  <c r="BK988" i="8"/>
  <c r="BK951" i="8"/>
  <c r="BK933" i="8"/>
  <c r="BK859" i="8"/>
  <c r="BK845" i="8"/>
  <c r="BK815" i="8"/>
  <c r="J778" i="8"/>
  <c r="J769" i="8"/>
  <c r="J751" i="8"/>
  <c r="J635" i="8"/>
  <c r="J471" i="8"/>
  <c r="BK395" i="8"/>
  <c r="BK263" i="8"/>
  <c r="BK211" i="8"/>
  <c r="BK183" i="8"/>
  <c r="J140" i="8"/>
  <c r="J1402" i="8"/>
  <c r="J1333" i="8"/>
  <c r="J1316" i="8"/>
  <c r="J1302" i="8"/>
  <c r="BK1265" i="8"/>
  <c r="BK1233" i="8"/>
  <c r="J1200" i="8"/>
  <c r="BK1153" i="8"/>
  <c r="BK1125" i="8"/>
  <c r="BK1073" i="8"/>
  <c r="J1034" i="8"/>
  <c r="J1004" i="8"/>
  <c r="BK931" i="8"/>
  <c r="J845" i="8"/>
  <c r="J833" i="8"/>
  <c r="BK774" i="8"/>
  <c r="BK751" i="8"/>
  <c r="BK629" i="8"/>
  <c r="BK435" i="8"/>
  <c r="BK238" i="8"/>
  <c r="J211" i="8"/>
  <c r="BK132" i="8"/>
  <c r="J1449" i="8"/>
  <c r="J1440" i="8"/>
  <c r="BK1333" i="8"/>
  <c r="BK1313" i="8"/>
  <c r="BK1274" i="8"/>
  <c r="J1259" i="8"/>
  <c r="J1243" i="8"/>
  <c r="J1153" i="8"/>
  <c r="J1125" i="8"/>
  <c r="BK1080" i="8"/>
  <c r="BK1034" i="8"/>
  <c r="J1013" i="8"/>
  <c r="BK970" i="8"/>
  <c r="J935" i="8"/>
  <c r="J863" i="8"/>
  <c r="BK855" i="8"/>
  <c r="J840" i="8"/>
  <c r="BK810" i="8"/>
  <c r="BK787" i="8"/>
  <c r="BK765" i="8"/>
  <c r="J719" i="8"/>
  <c r="J449" i="8"/>
  <c r="BK349" i="8"/>
  <c r="J230" i="8"/>
  <c r="J218" i="8"/>
  <c r="J179" i="8"/>
  <c r="J132" i="8"/>
  <c r="BK989" i="9"/>
  <c r="BK926" i="9"/>
  <c r="J849" i="9"/>
  <c r="J828" i="9"/>
  <c r="BK768" i="9"/>
  <c r="BK645" i="9"/>
  <c r="BK553" i="9"/>
  <c r="J533" i="9"/>
  <c r="J468" i="9"/>
  <c r="J418" i="9"/>
  <c r="J382" i="9"/>
  <c r="BK339" i="9"/>
  <c r="BK328" i="9"/>
  <c r="BK310" i="9"/>
  <c r="BK254" i="9"/>
  <c r="J230" i="9"/>
  <c r="BK215" i="9"/>
  <c r="J186" i="9"/>
  <c r="J142" i="9"/>
  <c r="BK973" i="9"/>
  <c r="J864" i="9"/>
  <c r="J858" i="9"/>
  <c r="BK799" i="9"/>
  <c r="BK744" i="9"/>
  <c r="BK683" i="9"/>
  <c r="J607" i="9"/>
  <c r="BK448" i="9"/>
  <c r="J430" i="9"/>
  <c r="J420" i="9"/>
  <c r="J402" i="9"/>
  <c r="J373" i="9"/>
  <c r="BK358" i="9"/>
  <c r="BK337" i="9"/>
  <c r="J282" i="9"/>
  <c r="BK249" i="9"/>
  <c r="BK230" i="9"/>
  <c r="BK186" i="9"/>
  <c r="BK912" i="9"/>
  <c r="BK805" i="9"/>
  <c r="J765" i="9"/>
  <c r="J741" i="9"/>
  <c r="J588" i="9"/>
  <c r="BK536" i="9"/>
  <c r="J497" i="9"/>
  <c r="BK430" i="9"/>
  <c r="J404" i="9"/>
  <c r="J376" i="9"/>
  <c r="BK356" i="9"/>
  <c r="BK300" i="9"/>
  <c r="BK264" i="9"/>
  <c r="BK240" i="9"/>
  <c r="J188" i="9"/>
  <c r="BK864" i="9"/>
  <c r="BK821" i="9"/>
  <c r="J557" i="9"/>
  <c r="BK533" i="9"/>
  <c r="BK523" i="9"/>
  <c r="J463" i="9"/>
  <c r="J409" i="9"/>
  <c r="BK386" i="9"/>
  <c r="J358" i="9"/>
  <c r="J264" i="9"/>
  <c r="J212" i="9"/>
  <c r="J160" i="9"/>
  <c r="BK743" i="10"/>
  <c r="J712" i="10"/>
  <c r="J604" i="10"/>
  <c r="J588" i="10"/>
  <c r="J555" i="10"/>
  <c r="BK434" i="10"/>
  <c r="BK383" i="10"/>
  <c r="BK338" i="10"/>
  <c r="J318" i="10"/>
  <c r="BK283" i="10"/>
  <c r="BK266" i="10"/>
  <c r="BK211" i="10"/>
  <c r="J175" i="10"/>
  <c r="J151" i="10"/>
  <c r="J698" i="10"/>
  <c r="BK155" i="10"/>
  <c r="J140" i="10"/>
  <c r="BK600" i="10"/>
  <c r="J383" i="10"/>
  <c r="BK314" i="10"/>
  <c r="J300" i="10"/>
  <c r="BK258" i="10"/>
  <c r="BK240" i="10"/>
  <c r="BK227" i="10"/>
  <c r="BK191" i="10"/>
  <c r="BK140" i="10"/>
  <c r="J766" i="11"/>
  <c r="J639" i="11"/>
  <c r="J605" i="11"/>
  <c r="J507" i="11"/>
  <c r="BK420" i="11"/>
  <c r="J366" i="11"/>
  <c r="BK310" i="11"/>
  <c r="J292" i="11"/>
  <c r="J275" i="11"/>
  <c r="J262" i="11"/>
  <c r="J231" i="11"/>
  <c r="J177" i="11"/>
  <c r="BK156" i="11"/>
  <c r="BK795" i="11"/>
  <c r="BK690" i="11"/>
  <c r="BK633" i="11"/>
  <c r="BK545" i="11"/>
  <c r="J422" i="11"/>
  <c r="BK393" i="11"/>
  <c r="BK328" i="11"/>
  <c r="BK315" i="11"/>
  <c r="BK278" i="11"/>
  <c r="BK252" i="11"/>
  <c r="J236" i="11"/>
  <c r="J224" i="11"/>
  <c r="BK177" i="11"/>
  <c r="BK152" i="11"/>
  <c r="J795" i="11"/>
  <c r="J706" i="11"/>
  <c r="BK647" i="11"/>
  <c r="J583" i="11"/>
  <c r="J428" i="11"/>
  <c r="J393" i="11"/>
  <c r="BK313" i="11"/>
  <c r="J281" i="11"/>
  <c r="BK262" i="11"/>
  <c r="BK224" i="11"/>
  <c r="J197" i="11"/>
  <c r="BK167" i="11"/>
  <c r="BK154" i="11"/>
  <c r="J752" i="11"/>
  <c r="BK654" i="11"/>
  <c r="BK642" i="11"/>
  <c r="J469" i="11"/>
  <c r="BK382" i="11"/>
  <c r="J363" i="11"/>
  <c r="J315" i="11"/>
  <c r="BK302" i="11"/>
  <c r="J288" i="11"/>
  <c r="J266" i="11"/>
  <c r="BK236" i="11"/>
  <c r="J175" i="11"/>
  <c r="J161" i="11"/>
  <c r="BK456" i="12"/>
  <c r="J377" i="12"/>
  <c r="BK373" i="12"/>
  <c r="J287" i="12"/>
  <c r="BK270" i="12"/>
  <c r="J245" i="12"/>
  <c r="BK224" i="12"/>
  <c r="BK202" i="12"/>
  <c r="J176" i="12"/>
  <c r="J462" i="12"/>
  <c r="J456" i="12"/>
  <c r="J382" i="12"/>
  <c r="J366" i="12"/>
  <c r="J344" i="12"/>
  <c r="J291" i="12"/>
  <c r="J274" i="12"/>
  <c r="BK245" i="12"/>
  <c r="BK208" i="12"/>
  <c r="BK143" i="12"/>
  <c r="J408" i="12"/>
  <c r="J351" i="12"/>
  <c r="BK317" i="12"/>
  <c r="J294" i="12"/>
  <c r="BK274" i="12"/>
  <c r="BK215" i="12"/>
  <c r="BK158" i="12"/>
  <c r="J436" i="12"/>
  <c r="BK386" i="12"/>
  <c r="BK366" i="12"/>
  <c r="BK319" i="12"/>
  <c r="BK287" i="12"/>
  <c r="J232" i="12"/>
  <c r="J215" i="12"/>
  <c r="BK186" i="12"/>
  <c r="BK156" i="12"/>
  <c r="BK439" i="13"/>
  <c r="J413" i="13"/>
  <c r="BK380" i="13"/>
  <c r="J369" i="13"/>
  <c r="BK343" i="13"/>
  <c r="BK333" i="13"/>
  <c r="J308" i="13"/>
  <c r="J287" i="13"/>
  <c r="J213" i="13"/>
  <c r="BK184" i="13"/>
  <c r="J162" i="13"/>
  <c r="BK455" i="13"/>
  <c r="BK447" i="13"/>
  <c r="BK417" i="13"/>
  <c r="BK351" i="13"/>
  <c r="BK339" i="13"/>
  <c r="BK308" i="13"/>
  <c r="J276" i="13"/>
  <c r="BK213" i="13"/>
  <c r="J184" i="13"/>
  <c r="J455" i="13"/>
  <c r="BK426" i="13"/>
  <c r="BK411" i="13"/>
  <c r="J388" i="13"/>
  <c r="J375" i="13"/>
  <c r="J353" i="13"/>
  <c r="J333" i="13"/>
  <c r="BK314" i="13"/>
  <c r="J297" i="13"/>
  <c r="BK250" i="13"/>
  <c r="J219" i="13"/>
  <c r="J177" i="13"/>
  <c r="J423" i="13"/>
  <c r="BK396" i="13"/>
  <c r="J377" i="13"/>
  <c r="J364" i="13"/>
  <c r="J355" i="13"/>
  <c r="J343" i="13"/>
  <c r="J314" i="13"/>
  <c r="J295" i="13"/>
  <c r="BK279" i="13"/>
  <c r="BK222" i="13"/>
  <c r="BK208" i="13"/>
  <c r="BK162" i="13"/>
  <c r="BK132" i="13"/>
  <c r="BK263" i="14"/>
  <c r="BK248" i="14"/>
  <c r="J234" i="14"/>
  <c r="BK212" i="14"/>
  <c r="J181" i="14"/>
  <c r="BK146" i="14"/>
  <c r="BK130" i="14"/>
  <c r="BK214" i="14"/>
  <c r="J191" i="14"/>
  <c r="BK144" i="14"/>
  <c r="BK125" i="14"/>
  <c r="BK246" i="14"/>
  <c r="BK224" i="14"/>
  <c r="J201" i="14"/>
  <c r="BK185" i="14"/>
  <c r="BK156" i="14"/>
  <c r="J144" i="14"/>
  <c r="BK128" i="14"/>
  <c r="J258" i="14"/>
  <c r="BK226" i="14"/>
  <c r="J207" i="14"/>
  <c r="BK191" i="14"/>
  <c r="J137" i="14"/>
  <c r="J296" i="15"/>
  <c r="BK263" i="15"/>
  <c r="J211" i="15"/>
  <c r="BK188" i="15"/>
  <c r="BK158" i="15"/>
  <c r="J143" i="15"/>
  <c r="J309" i="15"/>
  <c r="J284" i="15"/>
  <c r="BK256" i="15"/>
  <c r="J228" i="15"/>
  <c r="BK198" i="15"/>
  <c r="BK169" i="15"/>
  <c r="BK147" i="15"/>
  <c r="J133" i="15"/>
  <c r="J278" i="15"/>
  <c r="BK238" i="15"/>
  <c r="BK222" i="15"/>
  <c r="BK211" i="15"/>
  <c r="J202" i="15"/>
  <c r="BK162" i="15"/>
  <c r="J156" i="15"/>
  <c r="BK230" i="15"/>
  <c r="BK204" i="15"/>
  <c r="J181" i="15"/>
  <c r="BK160" i="15"/>
  <c r="J150" i="15"/>
  <c r="J127" i="16"/>
  <c r="BK139" i="16"/>
  <c r="J151" i="16"/>
  <c r="J131" i="16"/>
  <c r="BK145" i="16"/>
  <c r="J133" i="16"/>
  <c r="J125" i="16"/>
  <c r="BK264" i="17"/>
  <c r="BK256" i="17"/>
  <c r="BK243" i="17"/>
  <c r="BK234" i="17"/>
  <c r="BK219" i="17"/>
  <c r="BK209" i="17"/>
  <c r="J194" i="17"/>
  <c r="BK162" i="17"/>
  <c r="J303" i="17"/>
  <c r="BK287" i="17"/>
  <c r="J279" i="17"/>
  <c r="J258" i="17"/>
  <c r="J247" i="17"/>
  <c r="BK229" i="17"/>
  <c r="J221" i="17"/>
  <c r="J200" i="17"/>
  <c r="J177" i="17"/>
  <c r="BK164" i="17"/>
  <c r="J156" i="17"/>
  <c r="J284" i="17"/>
  <c r="J209" i="17"/>
  <c r="J162" i="17"/>
  <c r="BK148" i="17"/>
  <c r="J243" i="17"/>
  <c r="BK194" i="17"/>
  <c r="J174" i="17"/>
  <c r="BK158" i="17"/>
  <c r="J132" i="17"/>
  <c r="BK234" i="18"/>
  <c r="J208" i="18"/>
  <c r="BK184" i="18"/>
  <c r="J170" i="18"/>
  <c r="J148" i="18"/>
  <c r="BK244" i="18"/>
  <c r="J220" i="18"/>
  <c r="J206" i="18"/>
  <c r="J178" i="18"/>
  <c r="BK156" i="18"/>
  <c r="BK238" i="18"/>
  <c r="J223" i="18"/>
  <c r="BK206" i="18"/>
  <c r="J182" i="18"/>
  <c r="BK164" i="18"/>
  <c r="J132" i="18"/>
  <c r="J244" i="18"/>
  <c r="BK217" i="18"/>
  <c r="J176" i="18"/>
  <c r="J164" i="18"/>
  <c r="BK401" i="2"/>
  <c r="J233" i="2"/>
  <c r="BK225" i="2"/>
  <c r="J219" i="2"/>
  <c r="BK213" i="2"/>
  <c r="J199" i="2"/>
  <c r="J186" i="2"/>
  <c r="BK170" i="2"/>
  <c r="BK139" i="2"/>
  <c r="J137" i="2"/>
  <c r="J135" i="2"/>
  <c r="BK128" i="2"/>
  <c r="J405" i="2"/>
  <c r="J403" i="2"/>
  <c r="J387" i="2"/>
  <c r="BK379" i="2"/>
  <c r="BK371" i="2"/>
  <c r="BK364" i="2"/>
  <c r="J357" i="2"/>
  <c r="J351" i="2"/>
  <c r="BK326" i="2"/>
  <c r="BK319" i="2"/>
  <c r="J313" i="2"/>
  <c r="BK305" i="2"/>
  <c r="J296" i="2"/>
  <c r="BK288" i="2"/>
  <c r="J275" i="2"/>
  <c r="J269" i="2"/>
  <c r="BK262" i="2"/>
  <c r="BK254" i="2"/>
  <c r="J247" i="2"/>
  <c r="J239" i="2"/>
  <c r="J217" i="2"/>
  <c r="BK209" i="2"/>
  <c r="J201" i="2"/>
  <c r="BK190" i="2"/>
  <c r="J166" i="2"/>
  <c r="J156" i="2"/>
  <c r="J143" i="2"/>
  <c r="J131" i="2"/>
  <c r="BK403" i="2"/>
  <c r="J397" i="2"/>
  <c r="J394" i="2"/>
  <c r="J379" i="2"/>
  <c r="J371" i="2"/>
  <c r="J364" i="2"/>
  <c r="J359" i="2"/>
  <c r="BK353" i="2"/>
  <c r="J345" i="2"/>
  <c r="J336" i="2"/>
  <c r="J323" i="2"/>
  <c r="J319" i="2"/>
  <c r="BK313" i="2"/>
  <c r="J305" i="2"/>
  <c r="BK298" i="2"/>
  <c r="BK291" i="2"/>
  <c r="BK270" i="2"/>
  <c r="J267" i="2"/>
  <c r="J264" i="2"/>
  <c r="BK258" i="2"/>
  <c r="J251" i="2"/>
  <c r="J243" i="2"/>
  <c r="BK207" i="2"/>
  <c r="BK193" i="2"/>
  <c r="BK184" i="2"/>
  <c r="BK172" i="2"/>
  <c r="BK160" i="2"/>
  <c r="J145" i="2"/>
  <c r="J197" i="2"/>
  <c r="BK168" i="2"/>
  <c r="J152" i="2"/>
  <c r="BK145" i="2"/>
  <c r="BK131" i="2"/>
  <c r="BK331" i="3"/>
  <c r="J317" i="3"/>
  <c r="J285" i="3"/>
  <c r="BK274" i="3"/>
  <c r="BK257" i="3"/>
  <c r="J246" i="3"/>
  <c r="BK227" i="3"/>
  <c r="J215" i="3"/>
  <c r="J198" i="3"/>
  <c r="BK168" i="3"/>
  <c r="J157" i="3"/>
  <c r="J152" i="3"/>
  <c r="BK143" i="3"/>
  <c r="J337" i="3"/>
  <c r="BK317" i="3"/>
  <c r="BK285" i="3"/>
  <c r="J266" i="3"/>
  <c r="J221" i="3"/>
  <c r="BK179" i="3"/>
  <c r="J165" i="3"/>
  <c r="BK155" i="3"/>
  <c r="BK140" i="3"/>
  <c r="J128" i="3"/>
  <c r="J313" i="3"/>
  <c r="J297" i="3"/>
  <c r="J253" i="3"/>
  <c r="BK231" i="3"/>
  <c r="J224" i="3"/>
  <c r="J201" i="3"/>
  <c r="J188" i="3"/>
  <c r="J174" i="3"/>
  <c r="J331" i="3"/>
  <c r="J208" i="4"/>
  <c r="BK197" i="4"/>
  <c r="BK187" i="4"/>
  <c r="BK161" i="4"/>
  <c r="J136" i="4"/>
  <c r="BK208" i="4"/>
  <c r="BK166" i="4"/>
  <c r="J153" i="4"/>
  <c r="BK136" i="4"/>
  <c r="BK163" i="4"/>
  <c r="J295" i="5"/>
  <c r="J275" i="5"/>
  <c r="J259" i="5"/>
  <c r="BK245" i="5"/>
  <c r="J216" i="5"/>
  <c r="J185" i="5"/>
  <c r="J164" i="5"/>
  <c r="J144" i="5"/>
  <c r="BK312" i="5"/>
  <c r="BK301" i="5"/>
  <c r="J268" i="5"/>
  <c r="BK241" i="5"/>
  <c r="J213" i="5"/>
  <c r="J195" i="5"/>
  <c r="BK135" i="5"/>
  <c r="J318" i="5"/>
  <c r="BK304" i="5"/>
  <c r="J285" i="5"/>
  <c r="BK268" i="5"/>
  <c r="BK233" i="5"/>
  <c r="J192" i="5"/>
  <c r="J176" i="5"/>
  <c r="J135" i="5"/>
  <c r="BK288" i="5"/>
  <c r="J233" i="5"/>
  <c r="BK204" i="5"/>
  <c r="J170" i="5"/>
  <c r="BK156" i="5"/>
  <c r="BK141" i="5"/>
  <c r="BK235" i="6"/>
  <c r="J212" i="6"/>
  <c r="BK190" i="6"/>
  <c r="J181" i="6"/>
  <c r="BK161" i="6"/>
  <c r="J140" i="6"/>
  <c r="J231" i="6"/>
  <c r="J199" i="6"/>
  <c r="J161" i="6"/>
  <c r="J151" i="6"/>
  <c r="J235" i="6"/>
  <c r="J223" i="6"/>
  <c r="BK199" i="6"/>
  <c r="BK181" i="6"/>
  <c r="BK165" i="6"/>
  <c r="BK140" i="6"/>
  <c r="BK231" i="6"/>
  <c r="BK216" i="6"/>
  <c r="BK178" i="6"/>
  <c r="J134" i="6"/>
  <c r="J251" i="7"/>
  <c r="BK211" i="7"/>
  <c r="J191" i="7"/>
  <c r="BK172" i="7"/>
  <c r="BK156" i="7"/>
  <c r="J148" i="7"/>
  <c r="J136" i="7"/>
  <c r="BK249" i="7"/>
  <c r="BK224" i="7"/>
  <c r="BK197" i="7"/>
  <c r="J189" i="7"/>
  <c r="BK178" i="7"/>
  <c r="BK144" i="7"/>
  <c r="BK253" i="7"/>
  <c r="J215" i="7"/>
  <c r="J201" i="7"/>
  <c r="BK170" i="7"/>
  <c r="BK159" i="7"/>
  <c r="BK257" i="7"/>
  <c r="BK240" i="7"/>
  <c r="J208" i="7"/>
  <c r="BK201" i="7"/>
  <c r="J152" i="7"/>
  <c r="J1443" i="8"/>
  <c r="BK1384" i="8"/>
  <c r="J1355" i="8"/>
  <c r="BK1307" i="8"/>
  <c r="J1288" i="8"/>
  <c r="J1251" i="8"/>
  <c r="J1225" i="8"/>
  <c r="J1169" i="8"/>
  <c r="BK1136" i="8"/>
  <c r="J1110" i="8"/>
  <c r="J1080" i="8"/>
  <c r="BK1057" i="8"/>
  <c r="BK998" i="8"/>
  <c r="BK863" i="8"/>
  <c r="BK849" i="8"/>
  <c r="BK826" i="8"/>
  <c r="BK807" i="8"/>
  <c r="BK728" i="8"/>
  <c r="J629" i="8"/>
  <c r="BK463" i="8"/>
  <c r="J403" i="8"/>
  <c r="BK208" i="8"/>
  <c r="J153" i="8"/>
  <c r="BK1387" i="8"/>
  <c r="J1343" i="8"/>
  <c r="J1307" i="8"/>
  <c r="BK1302" i="8"/>
  <c r="BK1259" i="8"/>
  <c r="BK1225" i="8"/>
  <c r="J1213" i="8"/>
  <c r="J1165" i="8"/>
  <c r="BK1122" i="8"/>
  <c r="BK1092" i="8"/>
  <c r="J1069" i="8"/>
  <c r="BK1044" i="8"/>
  <c r="BK1013" i="8"/>
  <c r="J970" i="8"/>
  <c r="BK935" i="8"/>
  <c r="J861" i="8"/>
  <c r="J847" i="8"/>
  <c r="J826" i="8"/>
  <c r="J807" i="8"/>
  <c r="BK776" i="8"/>
  <c r="J758" i="8"/>
  <c r="J716" i="8"/>
  <c r="BK476" i="8"/>
  <c r="BK405" i="8"/>
  <c r="BK265" i="8"/>
  <c r="BK214" i="8"/>
  <c r="BK191" i="8"/>
  <c r="BK153" i="8"/>
  <c r="J1387" i="8"/>
  <c r="BK1343" i="8"/>
  <c r="BK1324" i="8"/>
  <c r="BK1305" i="8"/>
  <c r="BK1295" i="8"/>
  <c r="J1240" i="8"/>
  <c r="BK1221" i="8"/>
  <c r="J1183" i="8"/>
  <c r="BK1144" i="8"/>
  <c r="J1122" i="8"/>
  <c r="J1054" i="8"/>
  <c r="J1044" i="8"/>
  <c r="J1007" i="8"/>
  <c r="J982" i="8"/>
  <c r="J940" i="8"/>
  <c r="J853" i="8"/>
  <c r="J799" i="8"/>
  <c r="J761" i="8"/>
  <c r="BK635" i="8"/>
  <c r="J476" i="8"/>
  <c r="J433" i="8"/>
  <c r="BK230" i="8"/>
  <c r="J172" i="8"/>
  <c r="J1452" i="8"/>
  <c r="BK1443" i="8"/>
  <c r="J1413" i="8"/>
  <c r="J1318" i="8"/>
  <c r="BK1288" i="8"/>
  <c r="J1265" i="8"/>
  <c r="J1255" i="8"/>
  <c r="BK1200" i="8"/>
  <c r="J1148" i="8"/>
  <c r="J1136" i="8"/>
  <c r="BK1054" i="8"/>
  <c r="BK1029" i="8"/>
  <c r="J1010" i="8"/>
  <c r="BK954" i="8"/>
  <c r="BK865" i="8"/>
  <c r="BK853" i="8"/>
  <c r="BK842" i="8"/>
  <c r="BK813" i="8"/>
  <c r="J783" i="8"/>
  <c r="J755" i="8"/>
  <c r="BK471" i="8"/>
  <c r="J435" i="8"/>
  <c r="J236" i="8"/>
  <c r="J214" i="8"/>
  <c r="J183" i="8"/>
  <c r="BK140" i="8"/>
  <c r="J991" i="9"/>
  <c r="BK953" i="9"/>
  <c r="J896" i="9"/>
  <c r="BK831" i="9"/>
  <c r="BK793" i="9"/>
  <c r="BK748" i="9"/>
  <c r="BK565" i="9"/>
  <c r="J539" i="9"/>
  <c r="J525" i="9"/>
  <c r="J448" i="9"/>
  <c r="J416" i="9"/>
  <c r="BK379" i="9"/>
  <c r="J337" i="9"/>
  <c r="J321" i="9"/>
  <c r="J290" i="9"/>
  <c r="J236" i="9"/>
  <c r="J219" i="9"/>
  <c r="J193" i="9"/>
  <c r="J145" i="9"/>
  <c r="J985" i="9"/>
  <c r="J926" i="9"/>
  <c r="BK862" i="9"/>
  <c r="J821" i="9"/>
  <c r="BK763" i="9"/>
  <c r="BK702" i="9"/>
  <c r="J626" i="9"/>
  <c r="BK497" i="9"/>
  <c r="BK435" i="9"/>
  <c r="BK418" i="9"/>
  <c r="BK399" i="9"/>
  <c r="BK370" i="9"/>
  <c r="J356" i="9"/>
  <c r="J328" i="9"/>
  <c r="BK315" i="9"/>
  <c r="J275" i="9"/>
  <c r="BK233" i="9"/>
  <c r="J215" i="9"/>
  <c r="BK184" i="9"/>
  <c r="BK871" i="9"/>
  <c r="J799" i="9"/>
  <c r="J763" i="9"/>
  <c r="J702" i="9"/>
  <c r="BK607" i="9"/>
  <c r="BK561" i="9"/>
  <c r="BK529" i="9"/>
  <c r="J435" i="9"/>
  <c r="J414" i="9"/>
  <c r="BK395" i="9"/>
  <c r="BK361" i="9"/>
  <c r="J303" i="9"/>
  <c r="J259" i="9"/>
  <c r="BK193" i="9"/>
  <c r="BK160" i="9"/>
  <c r="J831" i="9"/>
  <c r="BK588" i="9"/>
  <c r="BK549" i="9"/>
  <c r="J529" i="9"/>
  <c r="BK484" i="9"/>
  <c r="BK416" i="9"/>
  <c r="BK404" i="9"/>
  <c r="BK382" i="9"/>
  <c r="BK321" i="9"/>
  <c r="J308" i="9"/>
  <c r="BK236" i="9"/>
  <c r="J184" i="9"/>
  <c r="BK142" i="9"/>
  <c r="J741" i="10"/>
  <c r="BK698" i="10"/>
  <c r="J600" i="10"/>
  <c r="BK585" i="10"/>
  <c r="BK529" i="10"/>
  <c r="BK472" i="10"/>
  <c r="BK366" i="10"/>
  <c r="J331" i="10"/>
  <c r="BK303" i="10"/>
  <c r="J272" i="10"/>
  <c r="BK230" i="10"/>
  <c r="J208" i="10"/>
  <c r="J173" i="10"/>
  <c r="J157" i="10"/>
  <c r="J737" i="10"/>
  <c r="J665" i="10"/>
  <c r="BK242" i="10"/>
  <c r="BK208" i="10"/>
  <c r="J191" i="10"/>
  <c r="J153" i="10"/>
  <c r="J623" i="10"/>
  <c r="BK561" i="10"/>
  <c r="BK560" i="10" s="1"/>
  <c r="J560" i="10" s="1"/>
  <c r="J110" i="10" s="1"/>
  <c r="BK453" i="10"/>
  <c r="J376" i="10"/>
  <c r="BK306" i="10"/>
  <c r="J254" i="10"/>
  <c r="J242" i="10"/>
  <c r="BK232" i="10"/>
  <c r="J211" i="10"/>
  <c r="J179" i="10"/>
  <c r="J781" i="11"/>
  <c r="J615" i="11"/>
  <c r="BK583" i="11"/>
  <c r="J425" i="11"/>
  <c r="BK416" i="11"/>
  <c r="J353" i="11"/>
  <c r="J302" i="11"/>
  <c r="BK284" i="11"/>
  <c r="BK268" i="11"/>
  <c r="BK240" i="11"/>
  <c r="BK185" i="11"/>
  <c r="BK161" i="11"/>
  <c r="BK799" i="11"/>
  <c r="BK733" i="11"/>
  <c r="J654" i="11"/>
  <c r="BK611" i="11"/>
  <c r="J488" i="11"/>
  <c r="J420" i="11"/>
  <c r="J372" i="11"/>
  <c r="BK324" i="11"/>
  <c r="J304" i="11"/>
  <c r="J255" i="11"/>
  <c r="J240" i="11"/>
  <c r="J226" i="11"/>
  <c r="BK181" i="11"/>
  <c r="BK163" i="11"/>
  <c r="J799" i="11"/>
  <c r="J733" i="11"/>
  <c r="J660" i="11"/>
  <c r="J603" i="11"/>
  <c r="J450" i="11"/>
  <c r="BK395" i="11"/>
  <c r="J369" i="11"/>
  <c r="J284" i="11"/>
  <c r="J270" i="11"/>
  <c r="BK244" i="11"/>
  <c r="BK217" i="11"/>
  <c r="BK175" i="11"/>
  <c r="BK158" i="11"/>
  <c r="J143" i="11"/>
  <c r="J658" i="11"/>
  <c r="BK639" i="11"/>
  <c r="BK607" i="11"/>
  <c r="BK507" i="11"/>
  <c r="J418" i="11"/>
  <c r="BK369" i="11"/>
  <c r="BK353" i="11"/>
  <c r="J313" i="11"/>
  <c r="J299" i="11"/>
  <c r="BK255" i="11"/>
  <c r="BK197" i="11"/>
  <c r="J173" i="11"/>
  <c r="J154" i="11"/>
  <c r="BK344" i="12"/>
  <c r="BK342" i="12"/>
  <c r="BK322" i="12"/>
  <c r="J313" i="12"/>
  <c r="BK310" i="12"/>
  <c r="J307" i="12"/>
  <c r="BK296" i="12"/>
  <c r="BK291" i="12"/>
  <c r="J277" i="12"/>
  <c r="BK250" i="12"/>
  <c r="BK232" i="12"/>
  <c r="J206" i="12"/>
  <c r="BK180" i="12"/>
  <c r="BK170" i="12"/>
  <c r="J458" i="12"/>
  <c r="J390" i="12"/>
  <c r="J373" i="12"/>
  <c r="J317" i="12"/>
  <c r="BK289" i="12"/>
  <c r="J267" i="12"/>
  <c r="BK230" i="12"/>
  <c r="BK199" i="12"/>
  <c r="BK146" i="12"/>
  <c r="J450" i="12"/>
  <c r="BK362" i="12"/>
  <c r="BK355" i="12"/>
  <c r="J319" i="12"/>
  <c r="J296" i="12"/>
  <c r="BK267" i="12"/>
  <c r="J217" i="12"/>
  <c r="J180" i="12"/>
  <c r="J146" i="12"/>
  <c r="BK408" i="12"/>
  <c r="BK379" i="12"/>
  <c r="BK358" i="12"/>
  <c r="BK313" i="12"/>
  <c r="BK265" i="12"/>
  <c r="J224" i="12"/>
  <c r="J208" i="12"/>
  <c r="BK176" i="12"/>
  <c r="BK442" i="13"/>
  <c r="BK420" i="13"/>
  <c r="J396" i="13"/>
  <c r="BK377" i="13"/>
  <c r="BK361" i="13"/>
  <c r="BK337" i="13"/>
  <c r="J331" i="13"/>
  <c r="J306" i="13"/>
  <c r="J285" i="13"/>
  <c r="J266" i="13"/>
  <c r="BK187" i="13"/>
  <c r="J169" i="13"/>
  <c r="J144" i="13"/>
  <c r="BK449" i="13"/>
  <c r="BK429" i="13"/>
  <c r="BK399" i="13"/>
  <c r="J349" i="13"/>
  <c r="BK335" i="13"/>
  <c r="BK306" i="13"/>
  <c r="BK273" i="13"/>
  <c r="J263" i="13"/>
  <c r="J187" i="13"/>
  <c r="BK156" i="13"/>
  <c r="J449" i="13"/>
  <c r="BK423" i="13"/>
  <c r="J391" i="13"/>
  <c r="J380" i="13"/>
  <c r="BK355" i="13"/>
  <c r="J347" i="13"/>
  <c r="BK325" i="13"/>
  <c r="J310" i="13"/>
  <c r="J282" i="13"/>
  <c r="BK263" i="13"/>
  <c r="BK216" i="13"/>
  <c r="BK173" i="13"/>
  <c r="BK146" i="13"/>
  <c r="J399" i="13"/>
  <c r="BK388" i="13"/>
  <c r="BK369" i="13"/>
  <c r="BK357" i="13"/>
  <c r="BK345" i="13"/>
  <c r="J329" i="13"/>
  <c r="J302" i="13"/>
  <c r="BK290" i="13"/>
  <c r="J270" i="13"/>
  <c r="J240" i="13"/>
  <c r="BK210" i="13"/>
  <c r="J165" i="13"/>
  <c r="BK261" i="14"/>
  <c r="J243" i="14"/>
  <c r="BK232" i="14"/>
  <c r="J210" i="14"/>
  <c r="J154" i="14"/>
  <c r="J139" i="14"/>
  <c r="J263" i="14"/>
  <c r="BK207" i="14"/>
  <c r="J175" i="14"/>
  <c r="J142" i="14"/>
  <c r="BK271" i="14"/>
  <c r="J238" i="14"/>
  <c r="J217" i="14"/>
  <c r="J194" i="14"/>
  <c r="BK178" i="14"/>
  <c r="BK152" i="14"/>
  <c r="BK132" i="14"/>
  <c r="J261" i="14"/>
  <c r="BK234" i="14"/>
  <c r="J228" i="14"/>
  <c r="BK210" i="14"/>
  <c r="BK194" i="14"/>
  <c r="J178" i="14"/>
  <c r="BK309" i="15"/>
  <c r="BK278" i="15"/>
  <c r="J236" i="15"/>
  <c r="J198" i="15"/>
  <c r="BK184" i="15"/>
  <c r="J154" i="15"/>
  <c r="BK139" i="15"/>
  <c r="J302" i="15"/>
  <c r="J263" i="15"/>
  <c r="BK236" i="15"/>
  <c r="BK214" i="15"/>
  <c r="BK181" i="15"/>
  <c r="J162" i="15"/>
  <c r="J141" i="15"/>
  <c r="BK290" i="15"/>
  <c r="BK248" i="15"/>
  <c r="BK225" i="15"/>
  <c r="J217" i="15"/>
  <c r="J207" i="15"/>
  <c r="BK192" i="15"/>
  <c r="J160" i="15"/>
  <c r="J139" i="15"/>
  <c r="BK217" i="15"/>
  <c r="BK202" i="15"/>
  <c r="BK177" i="15"/>
  <c r="BK156" i="15"/>
  <c r="BK133" i="15"/>
  <c r="BK151" i="16"/>
  <c r="BK149" i="16"/>
  <c r="BK131" i="16"/>
  <c r="BK133" i="16"/>
  <c r="J147" i="16"/>
  <c r="J139" i="16"/>
  <c r="J129" i="16"/>
  <c r="J272" i="17"/>
  <c r="BK258" i="17"/>
  <c r="J239" i="17"/>
  <c r="BK227" i="17"/>
  <c r="J213" i="17"/>
  <c r="BK200" i="17"/>
  <c r="BK172" i="17"/>
  <c r="J152" i="17"/>
  <c r="BK298" i="17"/>
  <c r="BK284" i="17"/>
  <c r="J268" i="17"/>
  <c r="J253" i="17"/>
  <c r="BK239" i="17"/>
  <c r="J227" i="17"/>
  <c r="J219" i="17"/>
  <c r="J191" i="17"/>
  <c r="J170" i="17"/>
  <c r="BK303" i="17"/>
  <c r="J287" i="17"/>
  <c r="J264" i="17"/>
  <c r="J232" i="17"/>
  <c r="J217" i="17"/>
  <c r="J211" i="17"/>
  <c r="BK204" i="17"/>
  <c r="BK160" i="17"/>
  <c r="J146" i="17"/>
  <c r="BK236" i="17"/>
  <c r="J215" i="17"/>
  <c r="J181" i="17"/>
  <c r="BK170" i="17"/>
  <c r="BK156" i="17"/>
  <c r="BK142" i="17"/>
  <c r="J246" i="18"/>
  <c r="BK229" i="18"/>
  <c r="BK191" i="18"/>
  <c r="BK174" i="18"/>
  <c r="BK162" i="18"/>
  <c r="BK128" i="18"/>
  <c r="J231" i="18"/>
  <c r="BK223" i="18"/>
  <c r="J211" i="18"/>
  <c r="BK182" i="18"/>
  <c r="J162" i="18"/>
  <c r="BK246" i="18"/>
  <c r="J214" i="18"/>
  <c r="BK204" i="18"/>
  <c r="J180" i="18"/>
  <c r="J156" i="18"/>
  <c r="BK130" i="18"/>
  <c r="BK236" i="18"/>
  <c r="J202" i="18"/>
  <c r="J174" i="18"/>
  <c r="BK158" i="18"/>
  <c r="BK399" i="2"/>
  <c r="BK241" i="2"/>
  <c r="BK227" i="2"/>
  <c r="J215" i="2"/>
  <c r="BK205" i="2"/>
  <c r="J190" i="2"/>
  <c r="J172" i="2"/>
  <c r="J160" i="2"/>
  <c r="BK148" i="2"/>
  <c r="J129" i="2"/>
  <c r="AS112" i="1"/>
  <c r="J388" i="2"/>
  <c r="J382" i="2"/>
  <c r="BK377" i="2"/>
  <c r="J361" i="2"/>
  <c r="J353" i="2"/>
  <c r="BK349" i="2"/>
  <c r="BK345" i="2"/>
  <c r="J340" i="2"/>
  <c r="BK336" i="2"/>
  <c r="BK325" i="2"/>
  <c r="BK321" i="2"/>
  <c r="J315" i="2"/>
  <c r="BK307" i="2"/>
  <c r="J300" i="2"/>
  <c r="BK293" i="2"/>
  <c r="BK283" i="2"/>
  <c r="J270" i="2"/>
  <c r="BK267" i="2"/>
  <c r="J260" i="2"/>
  <c r="J252" i="2"/>
  <c r="J246" i="2"/>
  <c r="J235" i="2"/>
  <c r="J213" i="2"/>
  <c r="J207" i="2"/>
  <c r="BK199" i="2"/>
  <c r="J178" i="2"/>
  <c r="J168" i="2"/>
  <c r="J150" i="2"/>
  <c r="J148" i="2"/>
  <c r="J139" i="2"/>
  <c r="AS96" i="1"/>
  <c r="BK388" i="2"/>
  <c r="BK385" i="2"/>
  <c r="J373" i="2"/>
  <c r="J363" i="2"/>
  <c r="BK357" i="2"/>
  <c r="BK351" i="2"/>
  <c r="J343" i="2"/>
  <c r="BK334" i="2"/>
  <c r="J321" i="2"/>
  <c r="BK317" i="2"/>
  <c r="J311" i="2"/>
  <c r="BK303" i="2"/>
  <c r="BK296" i="2"/>
  <c r="J285" i="2"/>
  <c r="J279" i="2"/>
  <c r="J265" i="2"/>
  <c r="BK260" i="2"/>
  <c r="BK252" i="2"/>
  <c r="BK247" i="2"/>
  <c r="J241" i="2"/>
  <c r="BK233" i="2"/>
  <c r="BK192" i="2"/>
  <c r="BK174" i="2"/>
  <c r="BK166" i="2"/>
  <c r="J133" i="2"/>
  <c r="J192" i="2"/>
  <c r="J184" i="2"/>
  <c r="BK150" i="2"/>
  <c r="BK135" i="2"/>
  <c r="BK129" i="2"/>
  <c r="J329" i="3"/>
  <c r="J315" i="3"/>
  <c r="J307" i="3"/>
  <c r="J288" i="3"/>
  <c r="BK262" i="3"/>
  <c r="J249" i="3"/>
  <c r="J240" i="3"/>
  <c r="BK221" i="3"/>
  <c r="BK201" i="3"/>
  <c r="J182" i="3"/>
  <c r="J159" i="3"/>
  <c r="J155" i="3"/>
  <c r="J146" i="3"/>
  <c r="BK137" i="3"/>
  <c r="J320" i="3"/>
  <c r="BK301" i="3"/>
  <c r="J291" i="3"/>
  <c r="BK243" i="3"/>
  <c r="J218" i="3"/>
  <c r="J204" i="3"/>
  <c r="J177" i="3"/>
  <c r="BK159" i="3"/>
  <c r="BK146" i="3"/>
  <c r="J137" i="3"/>
  <c r="BK323" i="3"/>
  <c r="J301" i="3"/>
  <c r="J282" i="3"/>
  <c r="BK240" i="3"/>
  <c r="J227" i="3"/>
  <c r="J212" i="3"/>
  <c r="J192" i="3"/>
  <c r="BK177" i="3"/>
  <c r="BK134" i="3"/>
  <c r="J205" i="4"/>
  <c r="BK194" i="4"/>
  <c r="BK172" i="4"/>
  <c r="BK156" i="4"/>
  <c r="BK127" i="4"/>
  <c r="J181" i="4"/>
  <c r="J156" i="4"/>
  <c r="BK151" i="4"/>
  <c r="J158" i="4"/>
  <c r="J288" i="5"/>
  <c r="BK262" i="5"/>
  <c r="BK253" i="5"/>
  <c r="J230" i="5"/>
  <c r="BK207" i="5"/>
  <c r="J182" i="5"/>
  <c r="BK160" i="5"/>
  <c r="BK150" i="5"/>
  <c r="J129" i="5"/>
  <c r="J309" i="5"/>
  <c r="J298" i="5"/>
  <c r="BK271" i="5"/>
  <c r="BK249" i="5"/>
  <c r="BK220" i="5"/>
  <c r="BK201" i="5"/>
  <c r="J179" i="5"/>
  <c r="BK324" i="5"/>
  <c r="BK309" i="5"/>
  <c r="BK282" i="5"/>
  <c r="J262" i="5"/>
  <c r="J207" i="5"/>
  <c r="BK182" i="5"/>
  <c r="BK172" i="5"/>
  <c r="J147" i="5"/>
  <c r="BK279" i="5"/>
  <c r="BK230" i="5"/>
  <c r="BK210" i="5"/>
  <c r="BK189" i="5"/>
  <c r="J160" i="5"/>
  <c r="BK153" i="5"/>
  <c r="J138" i="5"/>
  <c r="J233" i="6"/>
  <c r="J205" i="6"/>
  <c r="J187" i="6"/>
  <c r="BK170" i="6"/>
  <c r="J155" i="6"/>
  <c r="BK128" i="6"/>
  <c r="BK205" i="6"/>
  <c r="J193" i="6"/>
  <c r="BK167" i="6"/>
  <c r="BK149" i="6"/>
  <c r="BK229" i="6"/>
  <c r="BK220" i="6"/>
  <c r="BK187" i="6"/>
  <c r="BK158" i="6"/>
  <c r="BK146" i="6"/>
  <c r="BK233" i="6"/>
  <c r="J220" i="6"/>
  <c r="J190" i="6"/>
  <c r="J173" i="6"/>
  <c r="J128" i="6"/>
  <c r="BK231" i="7"/>
  <c r="J218" i="7"/>
  <c r="J194" i="7"/>
  <c r="BK168" i="7"/>
  <c r="BK146" i="7"/>
  <c r="BK251" i="7"/>
  <c r="BK234" i="7"/>
  <c r="J206" i="7"/>
  <c r="BK189" i="7"/>
  <c r="J181" i="7"/>
  <c r="BK131" i="7"/>
  <c r="J240" i="7"/>
  <c r="BK203" i="7"/>
  <c r="J176" i="7"/>
  <c r="J162" i="7"/>
  <c r="BK141" i="7"/>
  <c r="J249" i="7"/>
  <c r="J231" i="7"/>
  <c r="J203" i="7"/>
  <c r="BK176" i="7"/>
  <c r="J146" i="7"/>
  <c r="BK1440" i="8"/>
  <c r="BK1402" i="8"/>
  <c r="J1368" i="8"/>
  <c r="J1324" i="8"/>
  <c r="J1291" i="8"/>
  <c r="BK1255" i="8"/>
  <c r="J1233" i="8"/>
  <c r="BK1196" i="8"/>
  <c r="BK1148" i="8"/>
  <c r="BK1118" i="8"/>
  <c r="BK1076" i="8"/>
  <c r="BK1061" i="8"/>
  <c r="BK982" i="8"/>
  <c r="J859" i="8"/>
  <c r="BK840" i="8"/>
  <c r="BK823" i="8"/>
  <c r="J810" i="8"/>
  <c r="J789" i="8"/>
  <c r="BK632" i="8"/>
  <c r="BK487" i="8"/>
  <c r="J405" i="8"/>
  <c r="BK347" i="8"/>
  <c r="J200" i="8"/>
  <c r="BK1413" i="8"/>
  <c r="J1379" i="8"/>
  <c r="J1337" i="8"/>
  <c r="BK1310" i="8"/>
  <c r="BK1282" i="8"/>
  <c r="BK1240" i="8"/>
  <c r="J1221" i="8"/>
  <c r="J1209" i="8"/>
  <c r="BK1157" i="8"/>
  <c r="BK1114" i="8"/>
  <c r="J1086" i="8"/>
  <c r="J1065" i="8"/>
  <c r="BK1040" i="8"/>
  <c r="BK1004" i="8"/>
  <c r="J954" i="8"/>
  <c r="BK937" i="8"/>
  <c r="BK875" i="8"/>
  <c r="J851" i="8"/>
  <c r="J842" i="8"/>
  <c r="BK819" i="8"/>
  <c r="BK783" i="8"/>
  <c r="BK761" i="8"/>
  <c r="BK719" i="8"/>
  <c r="J493" i="8"/>
  <c r="J461" i="8"/>
  <c r="BK403" i="8"/>
  <c r="J225" i="8"/>
  <c r="BK198" i="8"/>
  <c r="BK161" i="8"/>
  <c r="BK1423" i="8"/>
  <c r="BK1368" i="8"/>
  <c r="J1327" i="8"/>
  <c r="J1313" i="8"/>
  <c r="J1298" i="8"/>
  <c r="J1262" i="8"/>
  <c r="J1229" i="8"/>
  <c r="J1190" i="8"/>
  <c r="J1132" i="8"/>
  <c r="BK1104" i="8"/>
  <c r="J1051" i="8"/>
  <c r="J1029" i="8"/>
  <c r="BK1001" i="8"/>
  <c r="J962" i="8"/>
  <c r="J875" i="8"/>
  <c r="J836" i="8"/>
  <c r="J776" i="8"/>
  <c r="BK758" i="8"/>
  <c r="J632" i="8"/>
  <c r="BK447" i="8"/>
  <c r="J265" i="8"/>
  <c r="J198" i="8"/>
  <c r="BK1452" i="8"/>
  <c r="J1446" i="8"/>
  <c r="J1335" i="8"/>
  <c r="BK1316" i="8"/>
  <c r="J1282" i="8"/>
  <c r="BK1262" i="8"/>
  <c r="BK1251" i="8"/>
  <c r="J1196" i="8"/>
  <c r="J1139" i="8"/>
  <c r="J1057" i="8"/>
  <c r="J1024" i="8"/>
  <c r="J998" i="8"/>
  <c r="J937" i="8"/>
  <c r="J931" i="8"/>
  <c r="J857" i="8"/>
  <c r="BK847" i="8"/>
  <c r="J815" i="8"/>
  <c r="BK789" i="8"/>
  <c r="BK769" i="8"/>
  <c r="BK726" i="8"/>
  <c r="J463" i="8"/>
  <c r="J395" i="8"/>
  <c r="J238" i="8"/>
  <c r="J223" i="8"/>
  <c r="J191" i="8"/>
  <c r="J161" i="8"/>
  <c r="BK991" i="9"/>
  <c r="J940" i="9"/>
  <c r="J862" i="9"/>
  <c r="J846" i="9"/>
  <c r="J780" i="9"/>
  <c r="BK721" i="9"/>
  <c r="BK557" i="9"/>
  <c r="J536" i="9"/>
  <c r="J515" i="9"/>
  <c r="BK420" i="9"/>
  <c r="J386" i="9"/>
  <c r="J346" i="9"/>
  <c r="J324" i="9"/>
  <c r="J313" i="9"/>
  <c r="BK245" i="9"/>
  <c r="BK221" i="9"/>
  <c r="BK212" i="9"/>
  <c r="J173" i="9"/>
  <c r="J989" i="9"/>
  <c r="J973" i="9"/>
  <c r="J871" i="9"/>
  <c r="BK844" i="9"/>
  <c r="BK765" i="9"/>
  <c r="J721" i="9"/>
  <c r="J569" i="9"/>
  <c r="BK441" i="9"/>
  <c r="BK426" i="9"/>
  <c r="BK407" i="9"/>
  <c r="BK376" i="9"/>
  <c r="BK364" i="9"/>
  <c r="BK346" i="9"/>
  <c r="BK318" i="9"/>
  <c r="J300" i="9"/>
  <c r="J240" i="9"/>
  <c r="BK219" i="9"/>
  <c r="BK188" i="9"/>
  <c r="J953" i="9"/>
  <c r="BK828" i="9"/>
  <c r="J793" i="9"/>
  <c r="J744" i="9"/>
  <c r="BK664" i="9"/>
  <c r="J565" i="9"/>
  <c r="J549" i="9"/>
  <c r="BK515" i="9"/>
  <c r="BK463" i="9"/>
  <c r="J407" i="9"/>
  <c r="J379" i="9"/>
  <c r="J364" i="9"/>
  <c r="BK308" i="9"/>
  <c r="BK275" i="9"/>
  <c r="J249" i="9"/>
  <c r="J191" i="9"/>
  <c r="BK849" i="9"/>
  <c r="J748" i="9"/>
  <c r="J561" i="9"/>
  <c r="BK539" i="9"/>
  <c r="BK495" i="9"/>
  <c r="J426" i="9"/>
  <c r="BK402" i="9"/>
  <c r="BK373" i="9"/>
  <c r="J310" i="9"/>
  <c r="BK259" i="9"/>
  <c r="BK191" i="9"/>
  <c r="BK145" i="9"/>
  <c r="BK739" i="10"/>
  <c r="BK665" i="10"/>
  <c r="J596" i="10"/>
  <c r="J579" i="10"/>
  <c r="J510" i="10"/>
  <c r="BK405" i="10"/>
  <c r="BK349" i="10"/>
  <c r="J320" i="10"/>
  <c r="BK286" i="10"/>
  <c r="BK270" i="10"/>
  <c r="BK214" i="10"/>
  <c r="BK179" i="10"/>
  <c r="BK164" i="10"/>
  <c r="J739" i="10"/>
  <c r="BK684" i="10"/>
  <c r="J232" i="10"/>
  <c r="J214" i="10"/>
  <c r="BK173" i="10"/>
  <c r="BK151" i="10"/>
  <c r="J602" i="10"/>
  <c r="J472" i="10"/>
  <c r="BK388" i="10"/>
  <c r="BK363" i="10"/>
  <c r="BK310" i="10"/>
  <c r="BK295" i="10"/>
  <c r="J248" i="10"/>
  <c r="BK236" i="10"/>
  <c r="BK219" i="10"/>
  <c r="J183" i="10"/>
  <c r="J797" i="11"/>
  <c r="J633" i="11"/>
  <c r="J545" i="11"/>
  <c r="BK428" i="11"/>
  <c r="J382" i="11"/>
  <c r="J324" i="11"/>
  <c r="J296" i="11"/>
  <c r="BK281" i="11"/>
  <c r="BK266" i="11"/>
  <c r="BK234" i="11"/>
  <c r="J191" i="11"/>
  <c r="BK169" i="11"/>
  <c r="BK140" i="11"/>
  <c r="BK766" i="11"/>
  <c r="BK656" i="11"/>
  <c r="BK615" i="11"/>
  <c r="J526" i="11"/>
  <c r="BK431" i="11"/>
  <c r="J416" i="11"/>
  <c r="BK361" i="11"/>
  <c r="BK320" i="11"/>
  <c r="J268" i="11"/>
  <c r="J246" i="11"/>
  <c r="J234" i="11"/>
  <c r="J194" i="11"/>
  <c r="J167" i="11"/>
  <c r="J140" i="11"/>
  <c r="J793" i="11"/>
  <c r="J690" i="11"/>
  <c r="J642" i="11"/>
  <c r="J564" i="11"/>
  <c r="BK425" i="11"/>
  <c r="BK372" i="11"/>
  <c r="BK299" i="11"/>
  <c r="BK272" i="11"/>
  <c r="J252" i="11"/>
  <c r="J220" i="11"/>
  <c r="BK191" i="11"/>
  <c r="BK173" i="11"/>
  <c r="J156" i="11"/>
  <c r="BK673" i="11"/>
  <c r="J656" i="11"/>
  <c r="J647" i="11"/>
  <c r="J611" i="11"/>
  <c r="BK603" i="11"/>
  <c r="J431" i="11"/>
  <c r="BK378" i="11"/>
  <c r="J361" i="11"/>
  <c r="J328" i="11"/>
  <c r="BK308" i="11"/>
  <c r="BK292" i="11"/>
  <c r="J272" i="11"/>
  <c r="BK246" i="11"/>
  <c r="J169" i="11"/>
  <c r="J392" i="12"/>
  <c r="BK370" i="12"/>
  <c r="BK263" i="12"/>
  <c r="BK239" i="12"/>
  <c r="BK221" i="12"/>
  <c r="J186" i="12"/>
  <c r="BK174" i="12"/>
  <c r="BK460" i="12"/>
  <c r="BK450" i="12"/>
  <c r="BK377" i="12"/>
  <c r="BK347" i="12"/>
  <c r="J300" i="12"/>
  <c r="BK277" i="12"/>
  <c r="J263" i="12"/>
  <c r="BK217" i="12"/>
  <c r="J174" i="12"/>
  <c r="BK458" i="12"/>
  <c r="BK392" i="12"/>
  <c r="J358" i="12"/>
  <c r="J322" i="12"/>
  <c r="BK300" i="12"/>
  <c r="J270" i="12"/>
  <c r="J236" i="12"/>
  <c r="J170" i="12"/>
  <c r="J143" i="12"/>
  <c r="BK390" i="12"/>
  <c r="J370" i="12"/>
  <c r="J347" i="12"/>
  <c r="J289" i="12"/>
  <c r="J250" i="12"/>
  <c r="J221" i="12"/>
  <c r="J202" i="12"/>
  <c r="BK140" i="12"/>
  <c r="J429" i="13"/>
  <c r="J415" i="13"/>
  <c r="BK391" i="13"/>
  <c r="BK375" i="13"/>
  <c r="J359" i="13"/>
  <c r="BK341" i="13"/>
  <c r="BK310" i="13"/>
  <c r="BK302" i="13"/>
  <c r="BK282" i="13"/>
  <c r="J210" i="13"/>
  <c r="J181" i="13"/>
  <c r="J156" i="13"/>
  <c r="BK142" i="13"/>
  <c r="J442" i="13"/>
  <c r="J420" i="13"/>
  <c r="J411" i="13"/>
  <c r="BK347" i="13"/>
  <c r="BK331" i="13"/>
  <c r="BK295" i="13"/>
  <c r="BK270" i="13"/>
  <c r="J202" i="13"/>
  <c r="BK181" i="13"/>
  <c r="J132" i="13"/>
  <c r="J447" i="13"/>
  <c r="J393" i="13"/>
  <c r="J383" i="13"/>
  <c r="J367" i="13"/>
  <c r="J339" i="13"/>
  <c r="J317" i="13"/>
  <c r="BK300" i="13"/>
  <c r="BK266" i="13"/>
  <c r="J222" i="13"/>
  <c r="J208" i="13"/>
  <c r="BK169" i="13"/>
  <c r="J417" i="13"/>
  <c r="BK385" i="13"/>
  <c r="BK367" i="13"/>
  <c r="BK359" i="13"/>
  <c r="J341" i="13"/>
  <c r="J325" i="13"/>
  <c r="BK297" i="13"/>
  <c r="BK285" i="13"/>
  <c r="J250" i="13"/>
  <c r="J216" i="13"/>
  <c r="J173" i="13"/>
  <c r="J142" i="13"/>
  <c r="BK268" i="14"/>
  <c r="BK258" i="14"/>
  <c r="BK238" i="14"/>
  <c r="BK217" i="14"/>
  <c r="J204" i="14"/>
  <c r="BK148" i="14"/>
  <c r="BK266" i="14"/>
  <c r="BK228" i="14"/>
  <c r="BK196" i="14"/>
  <c r="J152" i="14"/>
  <c r="BK139" i="14"/>
  <c r="J268" i="14"/>
  <c r="J226" i="14"/>
  <c r="J212" i="14"/>
  <c r="J188" i="14"/>
  <c r="BK175" i="14"/>
  <c r="J148" i="14"/>
  <c r="J130" i="14"/>
  <c r="J266" i="14"/>
  <c r="J246" i="14"/>
  <c r="J224" i="14"/>
  <c r="BK204" i="14"/>
  <c r="BK188" i="14"/>
  <c r="J146" i="14"/>
  <c r="BK284" i="15"/>
  <c r="J248" i="15"/>
  <c r="BK232" i="15"/>
  <c r="J196" i="15"/>
  <c r="J169" i="15"/>
  <c r="BK150" i="15"/>
  <c r="BK137" i="15"/>
  <c r="J290" i="15"/>
  <c r="BK242" i="15"/>
  <c r="J232" i="15"/>
  <c r="J204" i="15"/>
  <c r="J177" i="15"/>
  <c r="J145" i="15"/>
  <c r="J127" i="15"/>
  <c r="BK270" i="15"/>
  <c r="J230" i="15"/>
  <c r="J219" i="15"/>
  <c r="BK209" i="15"/>
  <c r="J190" i="15"/>
  <c r="J158" i="15"/>
  <c r="BK141" i="15"/>
  <c r="J222" i="15"/>
  <c r="BK207" i="15"/>
  <c r="J188" i="15"/>
  <c r="BK166" i="15"/>
  <c r="BK152" i="15"/>
  <c r="BK127" i="15"/>
  <c r="BK129" i="16"/>
  <c r="J145" i="16"/>
  <c r="BK135" i="16"/>
  <c r="J135" i="16"/>
  <c r="J149" i="16"/>
  <c r="BK143" i="16"/>
  <c r="J137" i="16"/>
  <c r="BK279" i="17"/>
  <c r="BK251" i="17"/>
  <c r="J241" i="17"/>
  <c r="J229" i="17"/>
  <c r="BK215" i="17"/>
  <c r="J204" i="17"/>
  <c r="J179" i="17"/>
  <c r="J164" i="17"/>
  <c r="J150" i="17"/>
  <c r="BK293" i="17"/>
  <c r="BK281" i="17"/>
  <c r="J260" i="17"/>
  <c r="J251" i="17"/>
  <c r="BK232" i="17"/>
  <c r="BK223" i="17"/>
  <c r="J198" i="17"/>
  <c r="J172" i="17"/>
  <c r="J160" i="17"/>
  <c r="J148" i="17"/>
  <c r="J276" i="17"/>
  <c r="BK213" i="17"/>
  <c r="J183" i="17"/>
  <c r="BK152" i="17"/>
  <c r="BK132" i="17"/>
  <c r="J225" i="17"/>
  <c r="BK191" i="17"/>
  <c r="BK177" i="17"/>
  <c r="J166" i="17"/>
  <c r="BK146" i="17"/>
  <c r="BK220" i="18"/>
  <c r="BK200" i="18"/>
  <c r="BK172" i="18"/>
  <c r="BK152" i="18"/>
  <c r="BK121" i="18"/>
  <c r="J226" i="18"/>
  <c r="BK214" i="18"/>
  <c r="BK168" i="18"/>
  <c r="J158" i="18"/>
  <c r="J236" i="18"/>
  <c r="BK211" i="18"/>
  <c r="J184" i="18"/>
  <c r="BK170" i="18"/>
  <c r="BK148" i="18"/>
  <c r="BK248" i="18"/>
  <c r="BK226" i="18"/>
  <c r="BK180" i="18"/>
  <c r="BK166" i="18"/>
  <c r="P127" i="2" l="1"/>
  <c r="R245" i="2"/>
  <c r="R287" i="2"/>
  <c r="R381" i="2"/>
  <c r="R126" i="2" s="1"/>
  <c r="R124" i="2" s="1"/>
  <c r="R123" i="2" s="1"/>
  <c r="R127" i="3"/>
  <c r="R191" i="3"/>
  <c r="T239" i="3"/>
  <c r="P126" i="4"/>
  <c r="P165" i="4"/>
  <c r="T190" i="4"/>
  <c r="BK128" i="5"/>
  <c r="J128" i="5"/>
  <c r="J100" i="5" s="1"/>
  <c r="P175" i="5"/>
  <c r="BK191" i="5"/>
  <c r="J191" i="5"/>
  <c r="J102" i="5" s="1"/>
  <c r="BK223" i="5"/>
  <c r="J223" i="5"/>
  <c r="J104" i="5"/>
  <c r="T127" i="6"/>
  <c r="R184" i="6"/>
  <c r="P219" i="6"/>
  <c r="R128" i="7"/>
  <c r="T167" i="7"/>
  <c r="T183" i="7"/>
  <c r="P200" i="7"/>
  <c r="R131" i="8"/>
  <c r="T764" i="8"/>
  <c r="T828" i="8"/>
  <c r="T892" i="8"/>
  <c r="BK939" i="8"/>
  <c r="J939" i="8" s="1"/>
  <c r="J104" i="8" s="1"/>
  <c r="BK1378" i="8"/>
  <c r="J1378" i="8"/>
  <c r="J105" i="8" s="1"/>
  <c r="R141" i="9"/>
  <c r="P235" i="9"/>
  <c r="T274" i="9"/>
  <c r="P327" i="9"/>
  <c r="R385" i="9"/>
  <c r="BK394" i="9"/>
  <c r="J394" i="9"/>
  <c r="J107" i="9" s="1"/>
  <c r="R447" i="9"/>
  <c r="P740" i="9"/>
  <c r="BK767" i="9"/>
  <c r="J767" i="9" s="1"/>
  <c r="J111" i="9" s="1"/>
  <c r="BK845" i="9"/>
  <c r="J845" i="9"/>
  <c r="J112" i="9" s="1"/>
  <c r="R870" i="9"/>
  <c r="BK972" i="9"/>
  <c r="J972" i="9"/>
  <c r="J115" i="9" s="1"/>
  <c r="T139" i="10"/>
  <c r="R235" i="10"/>
  <c r="BK244" i="10"/>
  <c r="J244" i="10" s="1"/>
  <c r="J104" i="10" s="1"/>
  <c r="BK289" i="10"/>
  <c r="J289" i="10"/>
  <c r="J105" i="10" s="1"/>
  <c r="BK302" i="10"/>
  <c r="J302" i="10"/>
  <c r="J106" i="10"/>
  <c r="R337" i="10"/>
  <c r="R548" i="10"/>
  <c r="T578" i="10"/>
  <c r="P605" i="10"/>
  <c r="BK726" i="10"/>
  <c r="J726" i="10"/>
  <c r="J113" i="10"/>
  <c r="R139" i="11"/>
  <c r="R239" i="11"/>
  <c r="T248" i="11"/>
  <c r="T287" i="11"/>
  <c r="BK139" i="12"/>
  <c r="J139" i="12" s="1"/>
  <c r="J102" i="12" s="1"/>
  <c r="P220" i="12"/>
  <c r="BK259" i="12"/>
  <c r="J259" i="12"/>
  <c r="J104" i="12"/>
  <c r="P276" i="12"/>
  <c r="T286" i="12"/>
  <c r="T302" i="12"/>
  <c r="R341" i="12"/>
  <c r="R346" i="12"/>
  <c r="R378" i="12"/>
  <c r="R391" i="12"/>
  <c r="R449" i="12"/>
  <c r="R131" i="13"/>
  <c r="T262" i="13"/>
  <c r="R281" i="13"/>
  <c r="BK316" i="13"/>
  <c r="J316" i="13" s="1"/>
  <c r="J103" i="13" s="1"/>
  <c r="R328" i="13"/>
  <c r="R398" i="13"/>
  <c r="P422" i="13"/>
  <c r="P421" i="13"/>
  <c r="BK124" i="14"/>
  <c r="J124" i="14"/>
  <c r="J98" i="14" s="1"/>
  <c r="R187" i="14"/>
  <c r="R206" i="14"/>
  <c r="P223" i="14"/>
  <c r="BK257" i="14"/>
  <c r="J257" i="14"/>
  <c r="J102" i="14"/>
  <c r="BK130" i="15"/>
  <c r="BK201" i="15"/>
  <c r="J201" i="15"/>
  <c r="J100" i="15" s="1"/>
  <c r="BK241" i="15"/>
  <c r="J241" i="15"/>
  <c r="J102" i="15"/>
  <c r="BK277" i="15"/>
  <c r="J277" i="15"/>
  <c r="J103" i="15"/>
  <c r="BK124" i="16"/>
  <c r="J124" i="16" s="1"/>
  <c r="J100" i="16" s="1"/>
  <c r="R131" i="17"/>
  <c r="BK176" i="17"/>
  <c r="J176" i="17" s="1"/>
  <c r="J101" i="17" s="1"/>
  <c r="R231" i="17"/>
  <c r="BK238" i="17"/>
  <c r="J238" i="17" s="1"/>
  <c r="J103" i="17" s="1"/>
  <c r="BK255" i="17"/>
  <c r="J255" i="17"/>
  <c r="J104" i="17" s="1"/>
  <c r="BK278" i="17"/>
  <c r="J278" i="17"/>
  <c r="J105" i="17"/>
  <c r="P297" i="17"/>
  <c r="R127" i="2"/>
  <c r="T245" i="2"/>
  <c r="BK287" i="2"/>
  <c r="J287" i="2"/>
  <c r="J102" i="2" s="1"/>
  <c r="T381" i="2"/>
  <c r="P127" i="3"/>
  <c r="P191" i="3"/>
  <c r="BK239" i="3"/>
  <c r="J239" i="3" s="1"/>
  <c r="J103" i="3" s="1"/>
  <c r="R126" i="4"/>
  <c r="T165" i="4"/>
  <c r="P190" i="4"/>
  <c r="P128" i="5"/>
  <c r="R175" i="5"/>
  <c r="P191" i="5"/>
  <c r="T223" i="5"/>
  <c r="BK127" i="6"/>
  <c r="J127" i="6"/>
  <c r="J100" i="6" s="1"/>
  <c r="T184" i="6"/>
  <c r="T219" i="6"/>
  <c r="BK128" i="7"/>
  <c r="J128" i="7" s="1"/>
  <c r="J100" i="7" s="1"/>
  <c r="BK167" i="7"/>
  <c r="J167" i="7"/>
  <c r="J101" i="7" s="1"/>
  <c r="R167" i="7"/>
  <c r="P183" i="7"/>
  <c r="R200" i="7"/>
  <c r="T131" i="8"/>
  <c r="R764" i="8"/>
  <c r="P828" i="8"/>
  <c r="P892" i="8"/>
  <c r="R939" i="8"/>
  <c r="P1378" i="8"/>
  <c r="P141" i="9"/>
  <c r="R235" i="9"/>
  <c r="P274" i="9"/>
  <c r="R327" i="9"/>
  <c r="BK385" i="9"/>
  <c r="J385" i="9"/>
  <c r="J106" i="9" s="1"/>
  <c r="R394" i="9"/>
  <c r="BK447" i="9"/>
  <c r="J447" i="9"/>
  <c r="J108" i="9" s="1"/>
  <c r="BK740" i="9"/>
  <c r="J740" i="9"/>
  <c r="J109" i="9"/>
  <c r="P767" i="9"/>
  <c r="R845" i="9"/>
  <c r="T870" i="9"/>
  <c r="T972" i="9"/>
  <c r="P139" i="10"/>
  <c r="T235" i="10"/>
  <c r="R244" i="10"/>
  <c r="R289" i="10"/>
  <c r="T302" i="10"/>
  <c r="BK337" i="10"/>
  <c r="J337" i="10"/>
  <c r="J107" i="10"/>
  <c r="P548" i="10"/>
  <c r="BK578" i="10"/>
  <c r="J578" i="10"/>
  <c r="J111" i="10"/>
  <c r="T605" i="10"/>
  <c r="P726" i="10"/>
  <c r="T139" i="11"/>
  <c r="P239" i="11"/>
  <c r="BK327" i="11"/>
  <c r="J327" i="11" s="1"/>
  <c r="J107" i="11" s="1"/>
  <c r="T327" i="11"/>
  <c r="P602" i="11"/>
  <c r="R602" i="11"/>
  <c r="BK632" i="11"/>
  <c r="J632" i="11"/>
  <c r="J111" i="11" s="1"/>
  <c r="R632" i="11"/>
  <c r="T659" i="11"/>
  <c r="T780" i="11"/>
  <c r="P139" i="12"/>
  <c r="R220" i="12"/>
  <c r="T259" i="12"/>
  <c r="T276" i="12"/>
  <c r="R286" i="12"/>
  <c r="P302" i="12"/>
  <c r="T341" i="12"/>
  <c r="BK346" i="12"/>
  <c r="J346" i="12" s="1"/>
  <c r="J110" i="12" s="1"/>
  <c r="BK378" i="12"/>
  <c r="J378" i="12" s="1"/>
  <c r="J111" i="12" s="1"/>
  <c r="T391" i="12"/>
  <c r="P449" i="12"/>
  <c r="T131" i="13"/>
  <c r="BK262" i="13"/>
  <c r="J262" i="13"/>
  <c r="J101" i="13"/>
  <c r="BK281" i="13"/>
  <c r="J281" i="13" s="1"/>
  <c r="J102" i="13" s="1"/>
  <c r="P316" i="13"/>
  <c r="P328" i="13"/>
  <c r="P398" i="13"/>
  <c r="R422" i="13"/>
  <c r="R421" i="13"/>
  <c r="P124" i="14"/>
  <c r="BK187" i="14"/>
  <c r="J187" i="14"/>
  <c r="J99" i="14"/>
  <c r="P206" i="14"/>
  <c r="R223" i="14"/>
  <c r="R257" i="14"/>
  <c r="T130" i="15"/>
  <c r="R201" i="15"/>
  <c r="R126" i="15" s="1"/>
  <c r="P241" i="15"/>
  <c r="T277" i="15"/>
  <c r="R124" i="16"/>
  <c r="R123" i="16"/>
  <c r="R122" i="16" s="1"/>
  <c r="P131" i="17"/>
  <c r="R176" i="17"/>
  <c r="P231" i="17"/>
  <c r="P238" i="17"/>
  <c r="P255" i="17"/>
  <c r="P278" i="17"/>
  <c r="BK297" i="17"/>
  <c r="J297" i="17" s="1"/>
  <c r="J107" i="17" s="1"/>
  <c r="P120" i="18"/>
  <c r="P119" i="18"/>
  <c r="P118" i="18" s="1"/>
  <c r="AU115" i="1" s="1"/>
  <c r="T127" i="2"/>
  <c r="BK245" i="2"/>
  <c r="J245" i="2" s="1"/>
  <c r="J101" i="2" s="1"/>
  <c r="P287" i="2"/>
  <c r="BK381" i="2"/>
  <c r="J381" i="2" s="1"/>
  <c r="J103" i="2" s="1"/>
  <c r="BK127" i="3"/>
  <c r="J127" i="3"/>
  <c r="J100" i="3" s="1"/>
  <c r="T191" i="3"/>
  <c r="R239" i="3"/>
  <c r="T126" i="4"/>
  <c r="T125" i="4" s="1"/>
  <c r="T124" i="4" s="1"/>
  <c r="R165" i="4"/>
  <c r="R190" i="4"/>
  <c r="T128" i="5"/>
  <c r="T175" i="5"/>
  <c r="R191" i="5"/>
  <c r="P223" i="5"/>
  <c r="R127" i="6"/>
  <c r="BK184" i="6"/>
  <c r="J184" i="6"/>
  <c r="J101" i="6"/>
  <c r="BK219" i="6"/>
  <c r="J219" i="6" s="1"/>
  <c r="J103" i="6" s="1"/>
  <c r="P128" i="7"/>
  <c r="BK183" i="7"/>
  <c r="J183" i="7" s="1"/>
  <c r="J102" i="7" s="1"/>
  <c r="BK200" i="7"/>
  <c r="J200" i="7" s="1"/>
  <c r="J103" i="7" s="1"/>
  <c r="BK131" i="8"/>
  <c r="J131" i="8"/>
  <c r="J100" i="8" s="1"/>
  <c r="BK764" i="8"/>
  <c r="J764" i="8"/>
  <c r="J101" i="8"/>
  <c r="BK828" i="8"/>
  <c r="J828" i="8" s="1"/>
  <c r="J102" i="8" s="1"/>
  <c r="R892" i="8"/>
  <c r="T939" i="8"/>
  <c r="R1378" i="8"/>
  <c r="T141" i="9"/>
  <c r="BK235" i="9"/>
  <c r="J235" i="9" s="1"/>
  <c r="J103" i="9" s="1"/>
  <c r="R274" i="9"/>
  <c r="T327" i="9"/>
  <c r="T385" i="9"/>
  <c r="P394" i="9"/>
  <c r="T447" i="9"/>
  <c r="R740" i="9"/>
  <c r="T767" i="9"/>
  <c r="T766" i="9" s="1"/>
  <c r="T845" i="9"/>
  <c r="BK870" i="9"/>
  <c r="J870" i="9" s="1"/>
  <c r="J114" i="9" s="1"/>
  <c r="R972" i="9"/>
  <c r="R139" i="10"/>
  <c r="BK235" i="10"/>
  <c r="J235" i="10" s="1"/>
  <c r="J103" i="10" s="1"/>
  <c r="T244" i="10"/>
  <c r="P289" i="10"/>
  <c r="R302" i="10"/>
  <c r="P337" i="10"/>
  <c r="BK548" i="10"/>
  <c r="J548" i="10" s="1"/>
  <c r="J108" i="10" s="1"/>
  <c r="R578" i="10"/>
  <c r="BK605" i="10"/>
  <c r="J605" i="10" s="1"/>
  <c r="J112" i="10" s="1"/>
  <c r="R726" i="10"/>
  <c r="P139" i="11"/>
  <c r="BK239" i="11"/>
  <c r="J239" i="11" s="1"/>
  <c r="J103" i="11" s="1"/>
  <c r="T239" i="11"/>
  <c r="P248" i="11"/>
  <c r="BK287" i="11"/>
  <c r="J287" i="11"/>
  <c r="J105" i="11"/>
  <c r="P287" i="11"/>
  <c r="BK298" i="11"/>
  <c r="J298" i="11"/>
  <c r="J106" i="11"/>
  <c r="R298" i="11"/>
  <c r="P327" i="11"/>
  <c r="P632" i="11"/>
  <c r="P616" i="11"/>
  <c r="T632" i="11"/>
  <c r="R659" i="11"/>
  <c r="R780" i="11"/>
  <c r="R139" i="12"/>
  <c r="BK220" i="12"/>
  <c r="J220" i="12"/>
  <c r="J103" i="12"/>
  <c r="P259" i="12"/>
  <c r="BK276" i="12"/>
  <c r="J276" i="12"/>
  <c r="J105" i="12"/>
  <c r="BK286" i="12"/>
  <c r="J286" i="12" s="1"/>
  <c r="J106" i="12" s="1"/>
  <c r="BK302" i="12"/>
  <c r="J302" i="12" s="1"/>
  <c r="J107" i="12" s="1"/>
  <c r="P341" i="12"/>
  <c r="P346" i="12"/>
  <c r="P378" i="12"/>
  <c r="P391" i="12"/>
  <c r="BK449" i="12"/>
  <c r="J449" i="12"/>
  <c r="J113" i="12" s="1"/>
  <c r="BK131" i="13"/>
  <c r="J131" i="13"/>
  <c r="J100" i="13"/>
  <c r="P262" i="13"/>
  <c r="P281" i="13"/>
  <c r="T316" i="13"/>
  <c r="T328" i="13"/>
  <c r="BK398" i="13"/>
  <c r="J398" i="13" s="1"/>
  <c r="J105" i="13" s="1"/>
  <c r="T422" i="13"/>
  <c r="T421" i="13" s="1"/>
  <c r="T124" i="14"/>
  <c r="P187" i="14"/>
  <c r="BK206" i="14"/>
  <c r="J206" i="14" s="1"/>
  <c r="J100" i="14" s="1"/>
  <c r="T223" i="14"/>
  <c r="T257" i="14"/>
  <c r="P130" i="15"/>
  <c r="P201" i="15"/>
  <c r="P126" i="15" s="1"/>
  <c r="R241" i="15"/>
  <c r="P277" i="15"/>
  <c r="P124" i="16"/>
  <c r="P123" i="16"/>
  <c r="P122" i="16"/>
  <c r="AU113" i="1" s="1"/>
  <c r="BK131" i="17"/>
  <c r="J131" i="17"/>
  <c r="J100" i="17"/>
  <c r="T176" i="17"/>
  <c r="T231" i="17"/>
  <c r="R238" i="17"/>
  <c r="R255" i="17"/>
  <c r="T278" i="17"/>
  <c r="T297" i="17"/>
  <c r="BK120" i="18"/>
  <c r="BK119" i="18"/>
  <c r="J119" i="18" s="1"/>
  <c r="J97" i="18" s="1"/>
  <c r="R120" i="18"/>
  <c r="R119" i="18"/>
  <c r="R118" i="18" s="1"/>
  <c r="BK127" i="2"/>
  <c r="J127" i="2" s="1"/>
  <c r="J100" i="2" s="1"/>
  <c r="P245" i="2"/>
  <c r="T287" i="2"/>
  <c r="P381" i="2"/>
  <c r="T127" i="3"/>
  <c r="T126" i="3" s="1"/>
  <c r="T125" i="3" s="1"/>
  <c r="BK191" i="3"/>
  <c r="J191" i="3"/>
  <c r="J101" i="3" s="1"/>
  <c r="P239" i="3"/>
  <c r="BK126" i="4"/>
  <c r="J126" i="4"/>
  <c r="J100" i="4" s="1"/>
  <c r="BK165" i="4"/>
  <c r="J165" i="4"/>
  <c r="J101" i="4"/>
  <c r="BK190" i="4"/>
  <c r="J190" i="4" s="1"/>
  <c r="J102" i="4" s="1"/>
  <c r="R128" i="5"/>
  <c r="BK175" i="5"/>
  <c r="J175" i="5" s="1"/>
  <c r="J101" i="5" s="1"/>
  <c r="T191" i="5"/>
  <c r="R223" i="5"/>
  <c r="P127" i="6"/>
  <c r="P184" i="6"/>
  <c r="R219" i="6"/>
  <c r="T128" i="7"/>
  <c r="P167" i="7"/>
  <c r="R183" i="7"/>
  <c r="T200" i="7"/>
  <c r="P131" i="8"/>
  <c r="P130" i="8" s="1"/>
  <c r="P129" i="8" s="1"/>
  <c r="AU103" i="1"/>
  <c r="P764" i="8"/>
  <c r="R828" i="8"/>
  <c r="BK892" i="8"/>
  <c r="J892" i="8"/>
  <c r="J103" i="8" s="1"/>
  <c r="P939" i="8"/>
  <c r="T1378" i="8"/>
  <c r="BK141" i="9"/>
  <c r="T235" i="9"/>
  <c r="BK274" i="9"/>
  <c r="J274" i="9" s="1"/>
  <c r="J104" i="9" s="1"/>
  <c r="BK327" i="9"/>
  <c r="J327" i="9"/>
  <c r="J105" i="9" s="1"/>
  <c r="P385" i="9"/>
  <c r="T394" i="9"/>
  <c r="P447" i="9"/>
  <c r="T740" i="9"/>
  <c r="R767" i="9"/>
  <c r="R766" i="9"/>
  <c r="P845" i="9"/>
  <c r="P870" i="9"/>
  <c r="P972" i="9"/>
  <c r="BK139" i="10"/>
  <c r="J139" i="10"/>
  <c r="J102" i="10" s="1"/>
  <c r="P235" i="10"/>
  <c r="P244" i="10"/>
  <c r="T289" i="10"/>
  <c r="P302" i="10"/>
  <c r="T337" i="10"/>
  <c r="T548" i="10"/>
  <c r="P578" i="10"/>
  <c r="P559" i="10" s="1"/>
  <c r="R605" i="10"/>
  <c r="T726" i="10"/>
  <c r="BK139" i="11"/>
  <c r="J139" i="11" s="1"/>
  <c r="J102" i="11" s="1"/>
  <c r="BK248" i="11"/>
  <c r="J248" i="11"/>
  <c r="J104" i="11" s="1"/>
  <c r="R248" i="11"/>
  <c r="R287" i="11"/>
  <c r="P298" i="11"/>
  <c r="T298" i="11"/>
  <c r="R327" i="11"/>
  <c r="BK602" i="11"/>
  <c r="J602" i="11"/>
  <c r="J108" i="11" s="1"/>
  <c r="T602" i="11"/>
  <c r="BK659" i="11"/>
  <c r="J659" i="11"/>
  <c r="J112" i="11" s="1"/>
  <c r="P659" i="11"/>
  <c r="BK780" i="11"/>
  <c r="J780" i="11"/>
  <c r="J113" i="11" s="1"/>
  <c r="P780" i="11"/>
  <c r="T139" i="12"/>
  <c r="T220" i="12"/>
  <c r="R259" i="12"/>
  <c r="R276" i="12"/>
  <c r="P286" i="12"/>
  <c r="R302" i="12"/>
  <c r="BK341" i="12"/>
  <c r="J341" i="12" s="1"/>
  <c r="J108" i="12" s="1"/>
  <c r="T346" i="12"/>
  <c r="T345" i="12" s="1"/>
  <c r="T378" i="12"/>
  <c r="BK391" i="12"/>
  <c r="J391" i="12"/>
  <c r="J112" i="12" s="1"/>
  <c r="T449" i="12"/>
  <c r="P131" i="13"/>
  <c r="P130" i="13"/>
  <c r="P129" i="13" s="1"/>
  <c r="AU109" i="1" s="1"/>
  <c r="R262" i="13"/>
  <c r="T281" i="13"/>
  <c r="R316" i="13"/>
  <c r="BK328" i="13"/>
  <c r="J328" i="13"/>
  <c r="J104" i="13"/>
  <c r="T398" i="13"/>
  <c r="BK422" i="13"/>
  <c r="J422" i="13"/>
  <c r="J107" i="13"/>
  <c r="R124" i="14"/>
  <c r="R123" i="14" s="1"/>
  <c r="R122" i="14" s="1"/>
  <c r="T187" i="14"/>
  <c r="T206" i="14"/>
  <c r="BK223" i="14"/>
  <c r="J223" i="14"/>
  <c r="J101" i="14"/>
  <c r="P257" i="14"/>
  <c r="R130" i="15"/>
  <c r="T201" i="15"/>
  <c r="T126" i="15" s="1"/>
  <c r="T241" i="15"/>
  <c r="T240" i="15" s="1"/>
  <c r="R277" i="15"/>
  <c r="T124" i="16"/>
  <c r="T123" i="16" s="1"/>
  <c r="T122" i="16" s="1"/>
  <c r="T131" i="17"/>
  <c r="P176" i="17"/>
  <c r="BK231" i="17"/>
  <c r="J231" i="17" s="1"/>
  <c r="J102" i="17" s="1"/>
  <c r="T238" i="17"/>
  <c r="T255" i="17"/>
  <c r="R278" i="17"/>
  <c r="R297" i="17"/>
  <c r="T120" i="18"/>
  <c r="T119" i="18" s="1"/>
  <c r="T118" i="18" s="1"/>
  <c r="BK219" i="5"/>
  <c r="J219" i="5"/>
  <c r="J103" i="5" s="1"/>
  <c r="BK863" i="9"/>
  <c r="J863" i="9"/>
  <c r="J113" i="9"/>
  <c r="BK283" i="17"/>
  <c r="J283" i="17" s="1"/>
  <c r="J106" i="17" s="1"/>
  <c r="BK617" i="11"/>
  <c r="J617" i="11" s="1"/>
  <c r="J110" i="11" s="1"/>
  <c r="BK215" i="6"/>
  <c r="J215" i="6"/>
  <c r="J102" i="6"/>
  <c r="BK256" i="7"/>
  <c r="J256" i="7" s="1"/>
  <c r="J104" i="7" s="1"/>
  <c r="BK1451" i="8"/>
  <c r="J1451" i="8" s="1"/>
  <c r="J107" i="8" s="1"/>
  <c r="BK235" i="3"/>
  <c r="J235" i="3"/>
  <c r="J102" i="3" s="1"/>
  <c r="BK308" i="15"/>
  <c r="J308" i="15"/>
  <c r="J104" i="15"/>
  <c r="J89" i="18"/>
  <c r="F92" i="18"/>
  <c r="F114" i="18"/>
  <c r="BE121" i="18"/>
  <c r="BE130" i="18"/>
  <c r="BE148" i="18"/>
  <c r="BE152" i="18"/>
  <c r="BE168" i="18"/>
  <c r="BE206" i="18"/>
  <c r="BE208" i="18"/>
  <c r="BE220" i="18"/>
  <c r="BE226" i="18"/>
  <c r="BE229" i="18"/>
  <c r="BE244" i="18"/>
  <c r="BE248" i="18"/>
  <c r="E108" i="18"/>
  <c r="J115" i="18"/>
  <c r="BE158" i="18"/>
  <c r="BE162" i="18"/>
  <c r="BE166" i="18"/>
  <c r="BE172" i="18"/>
  <c r="BE174" i="18"/>
  <c r="BE191" i="18"/>
  <c r="BE214" i="18"/>
  <c r="BE223" i="18"/>
  <c r="BE231" i="18"/>
  <c r="J91" i="18"/>
  <c r="BE128" i="18"/>
  <c r="BE132" i="18"/>
  <c r="BE170" i="18"/>
  <c r="BE176" i="18"/>
  <c r="BE182" i="18"/>
  <c r="BE184" i="18"/>
  <c r="BE200" i="18"/>
  <c r="BE202" i="18"/>
  <c r="BE217" i="18"/>
  <c r="BE234" i="18"/>
  <c r="BE246" i="18"/>
  <c r="BE156" i="18"/>
  <c r="BE164" i="18"/>
  <c r="BE178" i="18"/>
  <c r="BE180" i="18"/>
  <c r="BE204" i="18"/>
  <c r="BE211" i="18"/>
  <c r="BE236" i="18"/>
  <c r="BE238" i="18"/>
  <c r="J94" i="17"/>
  <c r="F125" i="17"/>
  <c r="BE160" i="17"/>
  <c r="BE162" i="17"/>
  <c r="BE204" i="17"/>
  <c r="BE209" i="17"/>
  <c r="BE211" i="17"/>
  <c r="BE227" i="17"/>
  <c r="BE229" i="17"/>
  <c r="BE241" i="17"/>
  <c r="E85" i="17"/>
  <c r="J93" i="17"/>
  <c r="BE150" i="17"/>
  <c r="BE164" i="17"/>
  <c r="BE170" i="17"/>
  <c r="BE172" i="17"/>
  <c r="BE177" i="17"/>
  <c r="BE191" i="17"/>
  <c r="BE194" i="17"/>
  <c r="BE200" i="17"/>
  <c r="BE207" i="17"/>
  <c r="BE217" i="17"/>
  <c r="BE219" i="17"/>
  <c r="BE221" i="17"/>
  <c r="BE225" i="17"/>
  <c r="BE236" i="17"/>
  <c r="BE239" i="17"/>
  <c r="BE247" i="17"/>
  <c r="BE251" i="17"/>
  <c r="BE256" i="17"/>
  <c r="BE258" i="17"/>
  <c r="BE260" i="17"/>
  <c r="BE264" i="17"/>
  <c r="BE272" i="17"/>
  <c r="BE276" i="17"/>
  <c r="BE281" i="17"/>
  <c r="BE293" i="17"/>
  <c r="F126" i="17"/>
  <c r="BE132" i="17"/>
  <c r="BE142" i="17"/>
  <c r="BE148" i="17"/>
  <c r="BE152" i="17"/>
  <c r="BE174" i="17"/>
  <c r="BE198" i="17"/>
  <c r="BE213" i="17"/>
  <c r="BE215" i="17"/>
  <c r="BE234" i="17"/>
  <c r="BE243" i="17"/>
  <c r="BE268" i="17"/>
  <c r="BE279" i="17"/>
  <c r="BE284" i="17"/>
  <c r="BE298" i="17"/>
  <c r="BE303" i="17"/>
  <c r="J91" i="17"/>
  <c r="BE146" i="17"/>
  <c r="BE154" i="17"/>
  <c r="BE156" i="17"/>
  <c r="BE158" i="17"/>
  <c r="BE166" i="17"/>
  <c r="BE168" i="17"/>
  <c r="BE179" i="17"/>
  <c r="BE181" i="17"/>
  <c r="BE183" i="17"/>
  <c r="BE223" i="17"/>
  <c r="BE232" i="17"/>
  <c r="BE253" i="17"/>
  <c r="BE287" i="17"/>
  <c r="E85" i="16"/>
  <c r="F93" i="16"/>
  <c r="F119" i="16"/>
  <c r="BE133" i="16"/>
  <c r="BE137" i="16"/>
  <c r="BK240" i="15"/>
  <c r="J240" i="15"/>
  <c r="J101" i="15" s="1"/>
  <c r="J93" i="16"/>
  <c r="J116" i="16"/>
  <c r="BE139" i="16"/>
  <c r="BE145" i="16"/>
  <c r="BE147" i="16"/>
  <c r="BE149" i="16"/>
  <c r="J119" i="16"/>
  <c r="BE125" i="16"/>
  <c r="BE127" i="16"/>
  <c r="BE129" i="16"/>
  <c r="BE141" i="16"/>
  <c r="BE151" i="16"/>
  <c r="BE131" i="16"/>
  <c r="BE135" i="16"/>
  <c r="BE143" i="16"/>
  <c r="J91" i="15"/>
  <c r="BE137" i="15"/>
  <c r="BE141" i="15"/>
  <c r="BE143" i="15"/>
  <c r="BE145" i="15"/>
  <c r="BE181" i="15"/>
  <c r="BE184" i="15"/>
  <c r="BE188" i="15"/>
  <c r="BE196" i="15"/>
  <c r="BE198" i="15"/>
  <c r="BE209" i="15"/>
  <c r="BE211" i="15"/>
  <c r="BE236" i="15"/>
  <c r="E85" i="15"/>
  <c r="J92" i="15"/>
  <c r="J118" i="15"/>
  <c r="BE131" i="15"/>
  <c r="BE147" i="15"/>
  <c r="BE150" i="15"/>
  <c r="BE152" i="15"/>
  <c r="BE166" i="15"/>
  <c r="BE242" i="15"/>
  <c r="BE263" i="15"/>
  <c r="BE284" i="15"/>
  <c r="F91" i="15"/>
  <c r="BE133" i="15"/>
  <c r="BE139" i="15"/>
  <c r="BE154" i="15"/>
  <c r="BE156" i="15"/>
  <c r="BE158" i="15"/>
  <c r="BE190" i="15"/>
  <c r="BE192" i="15"/>
  <c r="BE204" i="15"/>
  <c r="BE219" i="15"/>
  <c r="BE232" i="15"/>
  <c r="BE248" i="15"/>
  <c r="BE278" i="15"/>
  <c r="BE302" i="15"/>
  <c r="BE309" i="15"/>
  <c r="F92" i="15"/>
  <c r="BE127" i="15"/>
  <c r="BE160" i="15"/>
  <c r="BE162" i="15"/>
  <c r="BE169" i="15"/>
  <c r="BE173" i="15"/>
  <c r="BE177" i="15"/>
  <c r="BE202" i="15"/>
  <c r="BE207" i="15"/>
  <c r="BE214" i="15"/>
  <c r="BE217" i="15"/>
  <c r="BE222" i="15"/>
  <c r="BE225" i="15"/>
  <c r="BE228" i="15"/>
  <c r="BE230" i="15"/>
  <c r="BE238" i="15"/>
  <c r="BE256" i="15"/>
  <c r="BE270" i="15"/>
  <c r="BE290" i="15"/>
  <c r="BE296" i="15"/>
  <c r="J89" i="14"/>
  <c r="E112" i="14"/>
  <c r="F118" i="14"/>
  <c r="BE130" i="14"/>
  <c r="BE132" i="14"/>
  <c r="BE137" i="14"/>
  <c r="BE142" i="14"/>
  <c r="BE148" i="14"/>
  <c r="BE156" i="14"/>
  <c r="BE199" i="14"/>
  <c r="BE214" i="14"/>
  <c r="BE243" i="14"/>
  <c r="BE246" i="14"/>
  <c r="BE268" i="14"/>
  <c r="J92" i="14"/>
  <c r="F119" i="14"/>
  <c r="BE125" i="14"/>
  <c r="BE139" i="14"/>
  <c r="BE191" i="14"/>
  <c r="BE204" i="14"/>
  <c r="BE207" i="14"/>
  <c r="BE212" i="14"/>
  <c r="BE228" i="14"/>
  <c r="BE232" i="14"/>
  <c r="BE261" i="14"/>
  <c r="BE263" i="14"/>
  <c r="BE271" i="14"/>
  <c r="J118" i="14"/>
  <c r="BE128" i="14"/>
  <c r="BE146" i="14"/>
  <c r="BE178" i="14"/>
  <c r="BE181" i="14"/>
  <c r="BE201" i="14"/>
  <c r="BE210" i="14"/>
  <c r="BE217" i="14"/>
  <c r="BE224" i="14"/>
  <c r="BE226" i="14"/>
  <c r="BE234" i="14"/>
  <c r="BE238" i="14"/>
  <c r="BE248" i="14"/>
  <c r="BE258" i="14"/>
  <c r="BE144" i="14"/>
  <c r="BE152" i="14"/>
  <c r="BE154" i="14"/>
  <c r="BE175" i="14"/>
  <c r="BE185" i="14"/>
  <c r="BE188" i="14"/>
  <c r="BE194" i="14"/>
  <c r="BE196" i="14"/>
  <c r="BE220" i="14"/>
  <c r="BE266" i="14"/>
  <c r="E85" i="13"/>
  <c r="F94" i="13"/>
  <c r="J125" i="13"/>
  <c r="BE146" i="13"/>
  <c r="BE156" i="13"/>
  <c r="BE165" i="13"/>
  <c r="BE173" i="13"/>
  <c r="BE187" i="13"/>
  <c r="BE266" i="13"/>
  <c r="BE306" i="13"/>
  <c r="BE308" i="13"/>
  <c r="BE317" i="13"/>
  <c r="BE329" i="13"/>
  <c r="BE331" i="13"/>
  <c r="BE333" i="13"/>
  <c r="BE361" i="13"/>
  <c r="BE364" i="13"/>
  <c r="BE375" i="13"/>
  <c r="BE385" i="13"/>
  <c r="BE388" i="13"/>
  <c r="BE391" i="13"/>
  <c r="BE411" i="13"/>
  <c r="BE413" i="13"/>
  <c r="BE415" i="13"/>
  <c r="BE426" i="13"/>
  <c r="F93" i="13"/>
  <c r="J94" i="13"/>
  <c r="BE132" i="13"/>
  <c r="BE179" i="13"/>
  <c r="BE181" i="13"/>
  <c r="BE184" i="13"/>
  <c r="BE199" i="13"/>
  <c r="BE210" i="13"/>
  <c r="BE219" i="13"/>
  <c r="BE268" i="13"/>
  <c r="BE270" i="13"/>
  <c r="BE276" i="13"/>
  <c r="BE287" i="13"/>
  <c r="BE290" i="13"/>
  <c r="BE302" i="13"/>
  <c r="BE335" i="13"/>
  <c r="BE337" i="13"/>
  <c r="BE343" i="13"/>
  <c r="BE349" i="13"/>
  <c r="BE357" i="13"/>
  <c r="BE377" i="13"/>
  <c r="BE383" i="13"/>
  <c r="BE396" i="13"/>
  <c r="BE399" i="13"/>
  <c r="BE420" i="13"/>
  <c r="BE429" i="13"/>
  <c r="BE439" i="13"/>
  <c r="BE449" i="13"/>
  <c r="BE455" i="13"/>
  <c r="J91" i="13"/>
  <c r="BE142" i="13"/>
  <c r="BE144" i="13"/>
  <c r="BE162" i="13"/>
  <c r="BE169" i="13"/>
  <c r="BE177" i="13"/>
  <c r="BE208" i="13"/>
  <c r="BE216" i="13"/>
  <c r="BE222" i="13"/>
  <c r="BE282" i="13"/>
  <c r="BE285" i="13"/>
  <c r="BE300" i="13"/>
  <c r="BE310" i="13"/>
  <c r="BE339" i="13"/>
  <c r="BE341" i="13"/>
  <c r="BE355" i="13"/>
  <c r="BE359" i="13"/>
  <c r="BE442" i="13"/>
  <c r="BE447" i="13"/>
  <c r="BE452" i="13"/>
  <c r="BE202" i="13"/>
  <c r="BE213" i="13"/>
  <c r="BE240" i="13"/>
  <c r="BE250" i="13"/>
  <c r="BE263" i="13"/>
  <c r="BE273" i="13"/>
  <c r="BE279" i="13"/>
  <c r="BE295" i="13"/>
  <c r="BE297" i="13"/>
  <c r="BE312" i="13"/>
  <c r="BE314" i="13"/>
  <c r="BE325" i="13"/>
  <c r="BE345" i="13"/>
  <c r="BE347" i="13"/>
  <c r="BE351" i="13"/>
  <c r="BE353" i="13"/>
  <c r="BE367" i="13"/>
  <c r="BE369" i="13"/>
  <c r="BE372" i="13"/>
  <c r="BE380" i="13"/>
  <c r="BE393" i="13"/>
  <c r="BE409" i="13"/>
  <c r="BE417" i="13"/>
  <c r="BE423" i="13"/>
  <c r="J95" i="12"/>
  <c r="F96" i="12"/>
  <c r="J131" i="12"/>
  <c r="J134" i="12"/>
  <c r="BE206" i="12"/>
  <c r="BE208" i="12"/>
  <c r="BE215" i="12"/>
  <c r="BE250" i="12"/>
  <c r="BE260" i="12"/>
  <c r="BE270" i="12"/>
  <c r="BE274" i="12"/>
  <c r="BE277" i="12"/>
  <c r="BE291" i="12"/>
  <c r="BE347" i="12"/>
  <c r="BE351" i="12"/>
  <c r="BE373" i="12"/>
  <c r="BE422" i="12"/>
  <c r="BE436" i="12"/>
  <c r="BE458" i="12"/>
  <c r="BE140" i="12"/>
  <c r="BE186" i="12"/>
  <c r="BE199" i="12"/>
  <c r="BE202" i="12"/>
  <c r="BE224" i="12"/>
  <c r="BE230" i="12"/>
  <c r="BE236" i="12"/>
  <c r="BE239" i="12"/>
  <c r="BE245" i="12"/>
  <c r="BE263" i="12"/>
  <c r="BE287" i="12"/>
  <c r="BE303" i="12"/>
  <c r="BE382" i="12"/>
  <c r="BE390" i="12"/>
  <c r="BE450" i="12"/>
  <c r="BE146" i="12"/>
  <c r="BE158" i="12"/>
  <c r="BE170" i="12"/>
  <c r="BE174" i="12"/>
  <c r="BE176" i="12"/>
  <c r="BE180" i="12"/>
  <c r="BE184" i="12"/>
  <c r="BE221" i="12"/>
  <c r="BE232" i="12"/>
  <c r="BE267" i="12"/>
  <c r="BE281" i="12"/>
  <c r="BE283" i="12"/>
  <c r="BE289" i="12"/>
  <c r="BE294" i="12"/>
  <c r="BE296" i="12"/>
  <c r="BE307" i="12"/>
  <c r="BE310" i="12"/>
  <c r="BE319" i="12"/>
  <c r="BE322" i="12"/>
  <c r="BE342" i="12"/>
  <c r="BE344" i="12"/>
  <c r="BE355" i="12"/>
  <c r="BE366" i="12"/>
  <c r="BE370" i="12"/>
  <c r="BE392" i="12"/>
  <c r="BE408" i="12"/>
  <c r="BE456" i="12"/>
  <c r="BE460" i="12"/>
  <c r="BE462" i="12"/>
  <c r="E85" i="12"/>
  <c r="F95" i="12"/>
  <c r="BE143" i="12"/>
  <c r="BE156" i="12"/>
  <c r="BE212" i="12"/>
  <c r="BE217" i="12"/>
  <c r="BE265" i="12"/>
  <c r="BE300" i="12"/>
  <c r="BE313" i="12"/>
  <c r="BE317" i="12"/>
  <c r="BE358" i="12"/>
  <c r="BE362" i="12"/>
  <c r="BE377" i="12"/>
  <c r="BE379" i="12"/>
  <c r="BE386" i="12"/>
  <c r="E85" i="11"/>
  <c r="J96" i="11"/>
  <c r="J133" i="11"/>
  <c r="BE154" i="11"/>
  <c r="BE161" i="11"/>
  <c r="BE171" i="11"/>
  <c r="BE175" i="11"/>
  <c r="BE177" i="11"/>
  <c r="BE181" i="11"/>
  <c r="BE191" i="11"/>
  <c r="BE226" i="11"/>
  <c r="BE240" i="11"/>
  <c r="BE260" i="11"/>
  <c r="BE422" i="11"/>
  <c r="BE526" i="11"/>
  <c r="BE564" i="11"/>
  <c r="BE615" i="11"/>
  <c r="BE690" i="11"/>
  <c r="F134" i="11"/>
  <c r="BE152" i="11"/>
  <c r="BE169" i="11"/>
  <c r="BE234" i="11"/>
  <c r="BE236" i="11"/>
  <c r="BE246" i="11"/>
  <c r="BE249" i="11"/>
  <c r="BE266" i="11"/>
  <c r="BE268" i="11"/>
  <c r="BE278" i="11"/>
  <c r="BE288" i="11"/>
  <c r="BE302" i="11"/>
  <c r="BE304" i="11"/>
  <c r="BE308" i="11"/>
  <c r="BE335" i="11"/>
  <c r="BE353" i="11"/>
  <c r="BE361" i="11"/>
  <c r="BE416" i="11"/>
  <c r="BE418" i="11"/>
  <c r="BE420" i="11"/>
  <c r="BE428" i="11"/>
  <c r="BE507" i="11"/>
  <c r="BE545" i="11"/>
  <c r="BE611" i="11"/>
  <c r="BE618" i="11"/>
  <c r="BE633" i="11"/>
  <c r="BE650" i="11"/>
  <c r="BE766" i="11"/>
  <c r="BE799" i="11"/>
  <c r="F95" i="11"/>
  <c r="J131" i="11"/>
  <c r="BE140" i="11"/>
  <c r="BE156" i="11"/>
  <c r="BE158" i="11"/>
  <c r="BE167" i="11"/>
  <c r="BE185" i="11"/>
  <c r="BE262" i="11"/>
  <c r="BE270" i="11"/>
  <c r="BE272" i="11"/>
  <c r="BE281" i="11"/>
  <c r="BE284" i="11"/>
  <c r="BE292" i="11"/>
  <c r="BE296" i="11"/>
  <c r="BE299" i="11"/>
  <c r="BE310" i="11"/>
  <c r="BE363" i="11"/>
  <c r="BE366" i="11"/>
  <c r="BE369" i="11"/>
  <c r="BE372" i="11"/>
  <c r="BE395" i="11"/>
  <c r="BE425" i="11"/>
  <c r="BE488" i="11"/>
  <c r="BE583" i="11"/>
  <c r="BE603" i="11"/>
  <c r="BE605" i="11"/>
  <c r="BE639" i="11"/>
  <c r="BE642" i="11"/>
  <c r="BE658" i="11"/>
  <c r="BE660" i="11"/>
  <c r="BE752" i="11"/>
  <c r="BE793" i="11"/>
  <c r="BE797" i="11"/>
  <c r="BE143" i="11"/>
  <c r="BE163" i="11"/>
  <c r="BE173" i="11"/>
  <c r="BE194" i="11"/>
  <c r="BE197" i="11"/>
  <c r="BE217" i="11"/>
  <c r="BE220" i="11"/>
  <c r="BE224" i="11"/>
  <c r="BE231" i="11"/>
  <c r="BE244" i="11"/>
  <c r="BE252" i="11"/>
  <c r="BE255" i="11"/>
  <c r="BE275" i="11"/>
  <c r="BE313" i="11"/>
  <c r="BE315" i="11"/>
  <c r="BE320" i="11"/>
  <c r="BE324" i="11"/>
  <c r="BE328" i="11"/>
  <c r="BE378" i="11"/>
  <c r="BE382" i="11"/>
  <c r="BE393" i="11"/>
  <c r="BE431" i="11"/>
  <c r="BE450" i="11"/>
  <c r="BE469" i="11"/>
  <c r="BE607" i="11"/>
  <c r="BE647" i="11"/>
  <c r="BE654" i="11"/>
  <c r="BE656" i="11"/>
  <c r="BE673" i="11"/>
  <c r="BE706" i="11"/>
  <c r="BE733" i="11"/>
  <c r="BE781" i="11"/>
  <c r="BE795" i="11"/>
  <c r="F96" i="10"/>
  <c r="E123" i="10"/>
  <c r="F133" i="10"/>
  <c r="BE143" i="10"/>
  <c r="BE151" i="10"/>
  <c r="BE155" i="10"/>
  <c r="BE164" i="10"/>
  <c r="BE166" i="10"/>
  <c r="BE193" i="10"/>
  <c r="BE266" i="10"/>
  <c r="BE272" i="10"/>
  <c r="BE277" i="10"/>
  <c r="BE283" i="10"/>
  <c r="BE320" i="10"/>
  <c r="BE331" i="10"/>
  <c r="BE366" i="10"/>
  <c r="BE390" i="10"/>
  <c r="BE405" i="10"/>
  <c r="BE407" i="10"/>
  <c r="BE491" i="10"/>
  <c r="BE529" i="10"/>
  <c r="BE551" i="10"/>
  <c r="BE558" i="10"/>
  <c r="BE579" i="10"/>
  <c r="BE588" i="10"/>
  <c r="BE593" i="10"/>
  <c r="BE639" i="10"/>
  <c r="J93" i="10"/>
  <c r="BE157" i="10"/>
  <c r="BE175" i="10"/>
  <c r="BE183" i="10"/>
  <c r="BE189" i="10"/>
  <c r="BE211" i="10"/>
  <c r="BE214" i="10"/>
  <c r="BE227" i="10"/>
  <c r="BE230" i="10"/>
  <c r="BE236" i="10"/>
  <c r="BE248" i="10"/>
  <c r="BE280" i="10"/>
  <c r="BE286" i="10"/>
  <c r="BE290" i="10"/>
  <c r="BE303" i="10"/>
  <c r="BE314" i="10"/>
  <c r="BE326" i="10"/>
  <c r="BE338" i="10"/>
  <c r="BE383" i="10"/>
  <c r="BE415" i="10"/>
  <c r="BE434" i="10"/>
  <c r="BE472" i="10"/>
  <c r="BE555" i="10"/>
  <c r="BE604" i="10"/>
  <c r="BE684" i="10"/>
  <c r="BE698" i="10"/>
  <c r="BE727" i="10"/>
  <c r="BE739" i="10"/>
  <c r="J96" i="10"/>
  <c r="J133" i="10"/>
  <c r="BE173" i="10"/>
  <c r="BE179" i="10"/>
  <c r="BE208" i="10"/>
  <c r="BE240" i="10"/>
  <c r="BE242" i="10"/>
  <c r="BE270" i="10"/>
  <c r="BE310" i="10"/>
  <c r="BE349" i="10"/>
  <c r="BE363" i="10"/>
  <c r="BE373" i="10"/>
  <c r="BE376" i="10"/>
  <c r="BE453" i="10"/>
  <c r="BE510" i="10"/>
  <c r="BE585" i="10"/>
  <c r="BE596" i="10"/>
  <c r="BE600" i="10"/>
  <c r="BE737" i="10"/>
  <c r="BE743" i="10"/>
  <c r="BE140" i="10"/>
  <c r="BE153" i="10"/>
  <c r="BE191" i="10"/>
  <c r="BE219" i="10"/>
  <c r="BE221" i="10"/>
  <c r="BE232" i="10"/>
  <c r="BE245" i="10"/>
  <c r="BE254" i="10"/>
  <c r="BE258" i="10"/>
  <c r="BE275" i="10"/>
  <c r="BE295" i="10"/>
  <c r="BE300" i="10"/>
  <c r="BE306" i="10"/>
  <c r="BE318" i="10"/>
  <c r="BE355" i="10"/>
  <c r="BE361" i="10"/>
  <c r="BE369" i="10"/>
  <c r="BE388" i="10"/>
  <c r="BE411" i="10"/>
  <c r="BE549" i="10"/>
  <c r="BE561" i="10"/>
  <c r="BE602" i="10"/>
  <c r="BE606" i="10"/>
  <c r="BE623" i="10"/>
  <c r="BE665" i="10"/>
  <c r="BE712" i="10"/>
  <c r="BE741" i="10"/>
  <c r="J93" i="9"/>
  <c r="F96" i="9"/>
  <c r="J136" i="9"/>
  <c r="BE145" i="9"/>
  <c r="BE215" i="9"/>
  <c r="BE219" i="9"/>
  <c r="BE221" i="9"/>
  <c r="BE227" i="9"/>
  <c r="BE233" i="9"/>
  <c r="BE240" i="9"/>
  <c r="BE245" i="9"/>
  <c r="BE249" i="9"/>
  <c r="BE275" i="9"/>
  <c r="BE282" i="9"/>
  <c r="BE308" i="9"/>
  <c r="BE313" i="9"/>
  <c r="BE324" i="9"/>
  <c r="BE328" i="9"/>
  <c r="BE335" i="9"/>
  <c r="BE346" i="9"/>
  <c r="BE361" i="9"/>
  <c r="BE376" i="9"/>
  <c r="BE399" i="9"/>
  <c r="BE418" i="9"/>
  <c r="BE420" i="9"/>
  <c r="BE428" i="9"/>
  <c r="BE435" i="9"/>
  <c r="BE441" i="9"/>
  <c r="BE497" i="9"/>
  <c r="BE517" i="9"/>
  <c r="BE607" i="9"/>
  <c r="BE683" i="9"/>
  <c r="BE721" i="9"/>
  <c r="BE763" i="9"/>
  <c r="BE780" i="9"/>
  <c r="BE793" i="9"/>
  <c r="BE799" i="9"/>
  <c r="BE831" i="9"/>
  <c r="BE844" i="9"/>
  <c r="BE858" i="9"/>
  <c r="BE896" i="9"/>
  <c r="BE912" i="9"/>
  <c r="E85" i="9"/>
  <c r="J95" i="9"/>
  <c r="BE142" i="9"/>
  <c r="BE173" i="9"/>
  <c r="BE186" i="9"/>
  <c r="BE195" i="9"/>
  <c r="BE212" i="9"/>
  <c r="BE230" i="9"/>
  <c r="BE337" i="9"/>
  <c r="BE339" i="9"/>
  <c r="BE370" i="9"/>
  <c r="BE382" i="9"/>
  <c r="BE386" i="9"/>
  <c r="BE416" i="9"/>
  <c r="BE515" i="9"/>
  <c r="BE525" i="9"/>
  <c r="BE533" i="9"/>
  <c r="BE539" i="9"/>
  <c r="BE553" i="9"/>
  <c r="BE557" i="9"/>
  <c r="BE626" i="9"/>
  <c r="BE702" i="9"/>
  <c r="BE744" i="9"/>
  <c r="BE768" i="9"/>
  <c r="BE821" i="9"/>
  <c r="BE846" i="9"/>
  <c r="BE849" i="9"/>
  <c r="BE862" i="9"/>
  <c r="BE926" i="9"/>
  <c r="BE953" i="9"/>
  <c r="BE987" i="9"/>
  <c r="BE989" i="9"/>
  <c r="F95" i="9"/>
  <c r="BE160" i="9"/>
  <c r="BE162" i="9"/>
  <c r="BE191" i="9"/>
  <c r="BE236" i="9"/>
  <c r="BE254" i="9"/>
  <c r="BE259" i="9"/>
  <c r="BE300" i="9"/>
  <c r="BE310" i="9"/>
  <c r="BE318" i="9"/>
  <c r="BE321" i="9"/>
  <c r="BE379" i="9"/>
  <c r="BE391" i="9"/>
  <c r="BE463" i="9"/>
  <c r="BE468" i="9"/>
  <c r="BE565" i="9"/>
  <c r="BE748" i="9"/>
  <c r="BE761" i="9"/>
  <c r="BE805" i="9"/>
  <c r="BE828" i="9"/>
  <c r="BE871" i="9"/>
  <c r="BE940" i="9"/>
  <c r="BE184" i="9"/>
  <c r="BE188" i="9"/>
  <c r="BE193" i="9"/>
  <c r="BE264" i="9"/>
  <c r="BE290" i="9"/>
  <c r="BE303" i="9"/>
  <c r="BE315" i="9"/>
  <c r="BE356" i="9"/>
  <c r="BE358" i="9"/>
  <c r="BE364" i="9"/>
  <c r="BE367" i="9"/>
  <c r="BE373" i="9"/>
  <c r="BE395" i="9"/>
  <c r="BE402" i="9"/>
  <c r="BE404" i="9"/>
  <c r="BE407" i="9"/>
  <c r="BE409" i="9"/>
  <c r="BE414" i="9"/>
  <c r="BE426" i="9"/>
  <c r="BE430" i="9"/>
  <c r="BE448" i="9"/>
  <c r="BE484" i="9"/>
  <c r="BE495" i="9"/>
  <c r="BE523" i="9"/>
  <c r="BE529" i="9"/>
  <c r="BE536" i="9"/>
  <c r="BE545" i="9"/>
  <c r="BE549" i="9"/>
  <c r="BE561" i="9"/>
  <c r="BE569" i="9"/>
  <c r="BE588" i="9"/>
  <c r="BE645" i="9"/>
  <c r="BE664" i="9"/>
  <c r="BE741" i="9"/>
  <c r="BE765" i="9"/>
  <c r="BE864" i="9"/>
  <c r="BE973" i="9"/>
  <c r="BE985" i="9"/>
  <c r="BE991" i="9"/>
  <c r="J91" i="8"/>
  <c r="J125" i="8"/>
  <c r="BE153" i="8"/>
  <c r="BE225" i="8"/>
  <c r="BE265" i="8"/>
  <c r="BE393" i="8"/>
  <c r="BE395" i="8"/>
  <c r="BE405" i="8"/>
  <c r="BE476" i="8"/>
  <c r="BE487" i="8"/>
  <c r="BE491" i="8"/>
  <c r="BE493" i="8"/>
  <c r="BE629" i="8"/>
  <c r="BE632" i="8"/>
  <c r="BE635" i="8"/>
  <c r="BE658" i="8"/>
  <c r="BE728" i="8"/>
  <c r="BE758" i="8"/>
  <c r="BE774" i="8"/>
  <c r="BE826" i="8"/>
  <c r="BE829" i="8"/>
  <c r="BE833" i="8"/>
  <c r="BE836" i="8"/>
  <c r="BE845" i="8"/>
  <c r="BE875" i="8"/>
  <c r="BE893" i="8"/>
  <c r="BE1001" i="8"/>
  <c r="BE1048" i="8"/>
  <c r="BE1061" i="8"/>
  <c r="BE1073" i="8"/>
  <c r="BE1086" i="8"/>
  <c r="BE1092" i="8"/>
  <c r="BE1098" i="8"/>
  <c r="BE1114" i="8"/>
  <c r="BE1118" i="8"/>
  <c r="BE1125" i="8"/>
  <c r="BE1148" i="8"/>
  <c r="BE1165" i="8"/>
  <c r="BE1169" i="8"/>
  <c r="BE1209" i="8"/>
  <c r="BE1213" i="8"/>
  <c r="BE1217" i="8"/>
  <c r="BE1229" i="8"/>
  <c r="BE1233" i="8"/>
  <c r="BE1236" i="8"/>
  <c r="BE1265" i="8"/>
  <c r="BE1302" i="8"/>
  <c r="BE1305" i="8"/>
  <c r="BE1307" i="8"/>
  <c r="BE1318" i="8"/>
  <c r="BE1335" i="8"/>
  <c r="BE1337" i="8"/>
  <c r="BE1368" i="8"/>
  <c r="BE1387" i="8"/>
  <c r="BE1440" i="8"/>
  <c r="BE1443" i="8"/>
  <c r="BE1446" i="8"/>
  <c r="BE1449" i="8"/>
  <c r="BE1452" i="8"/>
  <c r="E85" i="8"/>
  <c r="J94" i="8"/>
  <c r="F126" i="8"/>
  <c r="BE151" i="8"/>
  <c r="BE161" i="8"/>
  <c r="BE179" i="8"/>
  <c r="BE191" i="8"/>
  <c r="BE198" i="8"/>
  <c r="BE200" i="8"/>
  <c r="BE211" i="8"/>
  <c r="BE214" i="8"/>
  <c r="BE347" i="8"/>
  <c r="BE403" i="8"/>
  <c r="BE449" i="8"/>
  <c r="BE461" i="8"/>
  <c r="BE463" i="8"/>
  <c r="BE719" i="8"/>
  <c r="BE726" i="8"/>
  <c r="BE783" i="8"/>
  <c r="BE787" i="8"/>
  <c r="BE789" i="8"/>
  <c r="BE802" i="8"/>
  <c r="BE810" i="8"/>
  <c r="BE813" i="8"/>
  <c r="BE815" i="8"/>
  <c r="BE819" i="8"/>
  <c r="BE823" i="8"/>
  <c r="BE840" i="8"/>
  <c r="BE842" i="8"/>
  <c r="BE847" i="8"/>
  <c r="BE857" i="8"/>
  <c r="BE933" i="8"/>
  <c r="BE935" i="8"/>
  <c r="BE951" i="8"/>
  <c r="BE954" i="8"/>
  <c r="BE970" i="8"/>
  <c r="BE988" i="8"/>
  <c r="BE1013" i="8"/>
  <c r="BE1065" i="8"/>
  <c r="BE1076" i="8"/>
  <c r="BE1080" i="8"/>
  <c r="BE1110" i="8"/>
  <c r="BE1129" i="8"/>
  <c r="BE1136" i="8"/>
  <c r="BE1157" i="8"/>
  <c r="BE1190" i="8"/>
  <c r="BE1247" i="8"/>
  <c r="BE1268" i="8"/>
  <c r="BE1282" i="8"/>
  <c r="BE1327" i="8"/>
  <c r="BE1355" i="8"/>
  <c r="BE1379" i="8"/>
  <c r="BE1381" i="8"/>
  <c r="BE1413" i="8"/>
  <c r="F93" i="8"/>
  <c r="BE132" i="8"/>
  <c r="BE163" i="8"/>
  <c r="BE208" i="8"/>
  <c r="BE223" i="8"/>
  <c r="BE238" i="8"/>
  <c r="BE349" i="8"/>
  <c r="BE433" i="8"/>
  <c r="BE716" i="8"/>
  <c r="BE799" i="8"/>
  <c r="BE807" i="8"/>
  <c r="BE853" i="8"/>
  <c r="BE855" i="8"/>
  <c r="BE859" i="8"/>
  <c r="BE861" i="8"/>
  <c r="BE863" i="8"/>
  <c r="BE943" i="8"/>
  <c r="BE998" i="8"/>
  <c r="BE1051" i="8"/>
  <c r="BE1054" i="8"/>
  <c r="BE1057" i="8"/>
  <c r="BE1122" i="8"/>
  <c r="BE1132" i="8"/>
  <c r="BE1139" i="8"/>
  <c r="BE1144" i="8"/>
  <c r="BE1196" i="8"/>
  <c r="BE1243" i="8"/>
  <c r="BE1251" i="8"/>
  <c r="BE1255" i="8"/>
  <c r="BE1262" i="8"/>
  <c r="BE1271" i="8"/>
  <c r="BE1288" i="8"/>
  <c r="BE1291" i="8"/>
  <c r="BE1295" i="8"/>
  <c r="BE1298" i="8"/>
  <c r="BE1313" i="8"/>
  <c r="BE1316" i="8"/>
  <c r="BE1324" i="8"/>
  <c r="BE1333" i="8"/>
  <c r="BE1384" i="8"/>
  <c r="BE1402" i="8"/>
  <c r="BE1423" i="8"/>
  <c r="BE140" i="8"/>
  <c r="BE172" i="8"/>
  <c r="BE183" i="8"/>
  <c r="BE218" i="8"/>
  <c r="BE230" i="8"/>
  <c r="BE236" i="8"/>
  <c r="BE263" i="8"/>
  <c r="BE435" i="8"/>
  <c r="BE447" i="8"/>
  <c r="BE471" i="8"/>
  <c r="BE751" i="8"/>
  <c r="BE755" i="8"/>
  <c r="BE761" i="8"/>
  <c r="BE765" i="8"/>
  <c r="BE769" i="8"/>
  <c r="BE776" i="8"/>
  <c r="BE778" i="8"/>
  <c r="BE849" i="8"/>
  <c r="BE851" i="8"/>
  <c r="BE865" i="8"/>
  <c r="BE931" i="8"/>
  <c r="BE937" i="8"/>
  <c r="BE940" i="8"/>
  <c r="BE962" i="8"/>
  <c r="BE982" i="8"/>
  <c r="BE1004" i="8"/>
  <c r="BE1007" i="8"/>
  <c r="BE1010" i="8"/>
  <c r="BE1016" i="8"/>
  <c r="BE1024" i="8"/>
  <c r="BE1029" i="8"/>
  <c r="BE1034" i="8"/>
  <c r="BE1040" i="8"/>
  <c r="BE1044" i="8"/>
  <c r="BE1069" i="8"/>
  <c r="BE1104" i="8"/>
  <c r="BE1153" i="8"/>
  <c r="BE1183" i="8"/>
  <c r="BE1200" i="8"/>
  <c r="BE1221" i="8"/>
  <c r="BE1225" i="8"/>
  <c r="BE1240" i="8"/>
  <c r="BE1259" i="8"/>
  <c r="BE1274" i="8"/>
  <c r="BE1310" i="8"/>
  <c r="BE1330" i="8"/>
  <c r="BE1343" i="8"/>
  <c r="BE1438" i="8"/>
  <c r="J93" i="7"/>
  <c r="BE129" i="7"/>
  <c r="BE141" i="7"/>
  <c r="BE144" i="7"/>
  <c r="BE146" i="7"/>
  <c r="BE148" i="7"/>
  <c r="BE152" i="7"/>
  <c r="BE154" i="7"/>
  <c r="BE170" i="7"/>
  <c r="BE208" i="7"/>
  <c r="BE234" i="7"/>
  <c r="BE243" i="7"/>
  <c r="BE251" i="7"/>
  <c r="BE253" i="7"/>
  <c r="BE257" i="7"/>
  <c r="E85" i="7"/>
  <c r="J120" i="7"/>
  <c r="J123" i="7"/>
  <c r="BE131" i="7"/>
  <c r="BE156" i="7"/>
  <c r="BE165" i="7"/>
  <c r="BE178" i="7"/>
  <c r="BE187" i="7"/>
  <c r="BE189" i="7"/>
  <c r="BE218" i="7"/>
  <c r="BE221" i="7"/>
  <c r="BE224" i="7"/>
  <c r="BE231" i="7"/>
  <c r="BE246" i="7"/>
  <c r="F93" i="7"/>
  <c r="F94" i="7"/>
  <c r="BE136" i="7"/>
  <c r="BE159" i="7"/>
  <c r="BE168" i="7"/>
  <c r="BE172" i="7"/>
  <c r="BE176" i="7"/>
  <c r="BE181" i="7"/>
  <c r="BE184" i="7"/>
  <c r="BE197" i="7"/>
  <c r="BE211" i="7"/>
  <c r="BE215" i="7"/>
  <c r="BE240" i="7"/>
  <c r="BE138" i="7"/>
  <c r="BE162" i="7"/>
  <c r="BE191" i="7"/>
  <c r="BE194" i="7"/>
  <c r="BE201" i="7"/>
  <c r="BE203" i="7"/>
  <c r="BE206" i="7"/>
  <c r="BE237" i="7"/>
  <c r="BE249" i="7"/>
  <c r="J93" i="6"/>
  <c r="F122" i="6"/>
  <c r="BE146" i="6"/>
  <c r="BE151" i="6"/>
  <c r="BE158" i="6"/>
  <c r="BE161" i="6"/>
  <c r="BE165" i="6"/>
  <c r="BE185" i="6"/>
  <c r="BE196" i="6"/>
  <c r="BE240" i="6"/>
  <c r="J91" i="6"/>
  <c r="J94" i="6"/>
  <c r="BE155" i="6"/>
  <c r="BE167" i="6"/>
  <c r="BE170" i="6"/>
  <c r="BE173" i="6"/>
  <c r="BE193" i="6"/>
  <c r="BE233" i="6"/>
  <c r="E85" i="6"/>
  <c r="F93" i="6"/>
  <c r="BE128" i="6"/>
  <c r="BE134" i="6"/>
  <c r="BE140" i="6"/>
  <c r="BE175" i="6"/>
  <c r="BE178" i="6"/>
  <c r="BE187" i="6"/>
  <c r="BE190" i="6"/>
  <c r="BE205" i="6"/>
  <c r="BE216" i="6"/>
  <c r="BE223" i="6"/>
  <c r="BE226" i="6"/>
  <c r="BE229" i="6"/>
  <c r="BE235" i="6"/>
  <c r="BE137" i="6"/>
  <c r="BE149" i="6"/>
  <c r="BE153" i="6"/>
  <c r="BE181" i="6"/>
  <c r="BE199" i="6"/>
  <c r="BE202" i="6"/>
  <c r="BE209" i="6"/>
  <c r="BE212" i="6"/>
  <c r="BE220" i="6"/>
  <c r="BE231" i="6"/>
  <c r="BE238" i="6"/>
  <c r="E85" i="5"/>
  <c r="J93" i="5"/>
  <c r="F122" i="5"/>
  <c r="BE138" i="5"/>
  <c r="BE141" i="5"/>
  <c r="BE150" i="5"/>
  <c r="BE158" i="5"/>
  <c r="BE167" i="5"/>
  <c r="BE172" i="5"/>
  <c r="BE179" i="5"/>
  <c r="BE185" i="5"/>
  <c r="BE198" i="5"/>
  <c r="BE213" i="5"/>
  <c r="BE220" i="5"/>
  <c r="BE233" i="5"/>
  <c r="BE241" i="5"/>
  <c r="BE249" i="5"/>
  <c r="BE253" i="5"/>
  <c r="BE265" i="5"/>
  <c r="BE275" i="5"/>
  <c r="BE279" i="5"/>
  <c r="BE282" i="5"/>
  <c r="BE290" i="5"/>
  <c r="J94" i="5"/>
  <c r="J120" i="5"/>
  <c r="F123" i="5"/>
  <c r="BE129" i="5"/>
  <c r="BE135" i="5"/>
  <c r="BE144" i="5"/>
  <c r="BE153" i="5"/>
  <c r="BE156" i="5"/>
  <c r="BE176" i="5"/>
  <c r="BE182" i="5"/>
  <c r="BE195" i="5"/>
  <c r="BE210" i="5"/>
  <c r="BE216" i="5"/>
  <c r="BE227" i="5"/>
  <c r="BE245" i="5"/>
  <c r="BE262" i="5"/>
  <c r="BE288" i="5"/>
  <c r="BE301" i="5"/>
  <c r="BE170" i="5"/>
  <c r="BE204" i="5"/>
  <c r="BE207" i="5"/>
  <c r="BE224" i="5"/>
  <c r="BE230" i="5"/>
  <c r="BE256" i="5"/>
  <c r="BE259" i="5"/>
  <c r="BE271" i="5"/>
  <c r="BE285" i="5"/>
  <c r="BE295" i="5"/>
  <c r="BE304" i="5"/>
  <c r="BE307" i="5"/>
  <c r="BE315" i="5"/>
  <c r="BE318" i="5"/>
  <c r="BE324" i="5"/>
  <c r="BE147" i="5"/>
  <c r="BE160" i="5"/>
  <c r="BE164" i="5"/>
  <c r="BE189" i="5"/>
  <c r="BE192" i="5"/>
  <c r="BE201" i="5"/>
  <c r="BE237" i="5"/>
  <c r="BE268" i="5"/>
  <c r="BE292" i="5"/>
  <c r="BE298" i="5"/>
  <c r="BE309" i="5"/>
  <c r="BE312" i="5"/>
  <c r="BE321" i="5"/>
  <c r="BE151" i="4"/>
  <c r="BE158" i="4"/>
  <c r="BE172" i="4"/>
  <c r="BE187" i="4"/>
  <c r="BE191" i="4"/>
  <c r="F93" i="4"/>
  <c r="J94" i="4"/>
  <c r="BE139" i="4"/>
  <c r="BE153" i="4"/>
  <c r="BE163" i="4"/>
  <c r="BE175" i="4"/>
  <c r="BE194" i="4"/>
  <c r="E85" i="4"/>
  <c r="J93" i="4"/>
  <c r="J118" i="4"/>
  <c r="BE130" i="4"/>
  <c r="BE144" i="4"/>
  <c r="BE149" i="4"/>
  <c r="BE156" i="4"/>
  <c r="BE161" i="4"/>
  <c r="BE178" i="4"/>
  <c r="BE181" i="4"/>
  <c r="BE197" i="4"/>
  <c r="BE200" i="4"/>
  <c r="BE203" i="4"/>
  <c r="BE205" i="4"/>
  <c r="BE208" i="4"/>
  <c r="BE212" i="4"/>
  <c r="BK126" i="3"/>
  <c r="J126" i="3" s="1"/>
  <c r="J99" i="3" s="1"/>
  <c r="F94" i="4"/>
  <c r="BE127" i="4"/>
  <c r="BE133" i="4"/>
  <c r="BE136" i="4"/>
  <c r="BE147" i="4"/>
  <c r="BE166" i="4"/>
  <c r="BE169" i="4"/>
  <c r="BE184" i="4"/>
  <c r="BE215" i="4"/>
  <c r="J93" i="3"/>
  <c r="BE331" i="3"/>
  <c r="BE334" i="3"/>
  <c r="BE340" i="3"/>
  <c r="J91" i="3"/>
  <c r="J94" i="3"/>
  <c r="F121" i="3"/>
  <c r="BE137" i="3"/>
  <c r="BE146" i="3"/>
  <c r="BE174" i="3"/>
  <c r="BE182" i="3"/>
  <c r="BE192" i="3"/>
  <c r="BE201" i="3"/>
  <c r="BE212" i="3"/>
  <c r="BE227" i="3"/>
  <c r="BE243" i="3"/>
  <c r="BE249" i="3"/>
  <c r="BE266" i="3"/>
  <c r="BE278" i="3"/>
  <c r="BE285" i="3"/>
  <c r="BE291" i="3"/>
  <c r="BE304" i="3"/>
  <c r="BE315" i="3"/>
  <c r="BE323" i="3"/>
  <c r="BE329" i="3"/>
  <c r="E113" i="3"/>
  <c r="F122" i="3"/>
  <c r="BE143" i="3"/>
  <c r="BE152" i="3"/>
  <c r="BE155" i="3"/>
  <c r="BE177" i="3"/>
  <c r="BE179" i="3"/>
  <c r="BE185" i="3"/>
  <c r="BE188" i="3"/>
  <c r="BE195" i="3"/>
  <c r="BE240" i="3"/>
  <c r="BE246" i="3"/>
  <c r="BE270" i="3"/>
  <c r="BE282" i="3"/>
  <c r="BE294" i="3"/>
  <c r="BE297" i="3"/>
  <c r="BE301" i="3"/>
  <c r="BE313" i="3"/>
  <c r="BE326" i="3"/>
  <c r="BE128" i="3"/>
  <c r="BE134" i="3"/>
  <c r="BE140" i="3"/>
  <c r="BE157" i="3"/>
  <c r="BE159" i="3"/>
  <c r="BE161" i="3"/>
  <c r="BE165" i="3"/>
  <c r="BE168" i="3"/>
  <c r="BE172" i="3"/>
  <c r="BE198" i="3"/>
  <c r="BE204" i="3"/>
  <c r="BE208" i="3"/>
  <c r="BE215" i="3"/>
  <c r="BE218" i="3"/>
  <c r="BE221" i="3"/>
  <c r="BE224" i="3"/>
  <c r="BE231" i="3"/>
  <c r="BE236" i="3"/>
  <c r="BE253" i="3"/>
  <c r="BE257" i="3"/>
  <c r="BE262" i="3"/>
  <c r="BE274" i="3"/>
  <c r="BE288" i="3"/>
  <c r="BE307" i="3"/>
  <c r="BE310" i="3"/>
  <c r="BE317" i="3"/>
  <c r="BE320" i="3"/>
  <c r="BE337" i="3"/>
  <c r="F92" i="2"/>
  <c r="F119" i="2"/>
  <c r="BE137" i="2"/>
  <c r="BE141" i="2"/>
  <c r="BE143" i="2"/>
  <c r="BE146" i="2"/>
  <c r="BE152" i="2"/>
  <c r="BE154" i="2"/>
  <c r="BE156" i="2"/>
  <c r="BE158" i="2"/>
  <c r="BE160" i="2"/>
  <c r="BE162" i="2"/>
  <c r="BE170" i="2"/>
  <c r="BE174" i="2"/>
  <c r="E85" i="2"/>
  <c r="J117" i="2"/>
  <c r="J120" i="2"/>
  <c r="BE128" i="2"/>
  <c r="BE129" i="2"/>
  <c r="BE133" i="2"/>
  <c r="BE135" i="2"/>
  <c r="BE139" i="2"/>
  <c r="BE148" i="2"/>
  <c r="BE150" i="2"/>
  <c r="BE176" i="2"/>
  <c r="BE178" i="2"/>
  <c r="BE186" i="2"/>
  <c r="BE188" i="2"/>
  <c r="BE193" i="2"/>
  <c r="BE199" i="2"/>
  <c r="BE205" i="2"/>
  <c r="BE209" i="2"/>
  <c r="BE219" i="2"/>
  <c r="BE221" i="2"/>
  <c r="BE227" i="2"/>
  <c r="BE235" i="2"/>
  <c r="BE239" i="2"/>
  <c r="BE241" i="2"/>
  <c r="BE243" i="2"/>
  <c r="BE246" i="2"/>
  <c r="BE251" i="2"/>
  <c r="BE256" i="2"/>
  <c r="BE258" i="2"/>
  <c r="BE269" i="2"/>
  <c r="BE270" i="2"/>
  <c r="BE275" i="2"/>
  <c r="BE288" i="2"/>
  <c r="BE289" i="2"/>
  <c r="BE296" i="2"/>
  <c r="BE298" i="2"/>
  <c r="BE302" i="2"/>
  <c r="BE303" i="2"/>
  <c r="BE311" i="2"/>
  <c r="BE317" i="2"/>
  <c r="BE328" i="2"/>
  <c r="BE330" i="2"/>
  <c r="BE332" i="2"/>
  <c r="BE336" i="2"/>
  <c r="BE338" i="2"/>
  <c r="BE343" i="2"/>
  <c r="BE345" i="2"/>
  <c r="BE351" i="2"/>
  <c r="BE353" i="2"/>
  <c r="BE355" i="2"/>
  <c r="BE361" i="2"/>
  <c r="BE363" i="2"/>
  <c r="BE364" i="2"/>
  <c r="BE371" i="2"/>
  <c r="BE379" i="2"/>
  <c r="BE382" i="2"/>
  <c r="BE383" i="2"/>
  <c r="BE385" i="2"/>
  <c r="BE387" i="2"/>
  <c r="BE388" i="2"/>
  <c r="BE392" i="2"/>
  <c r="BE405" i="2"/>
  <c r="BE131" i="2"/>
  <c r="BE145" i="2"/>
  <c r="BE164" i="2"/>
  <c r="BE168" i="2"/>
  <c r="BE182" i="2"/>
  <c r="BE184" i="2"/>
  <c r="BE195" i="2"/>
  <c r="BE197" i="2"/>
  <c r="BE207" i="2"/>
  <c r="BE211" i="2"/>
  <c r="BE213" i="2"/>
  <c r="BE217" i="2"/>
  <c r="BE223" i="2"/>
  <c r="BE233" i="2"/>
  <c r="BE247" i="2"/>
  <c r="BE249" i="2"/>
  <c r="BE252" i="2"/>
  <c r="BE254" i="2"/>
  <c r="BE260" i="2"/>
  <c r="BE262" i="2"/>
  <c r="BE264" i="2"/>
  <c r="BE265" i="2"/>
  <c r="BE267" i="2"/>
  <c r="BE277" i="2"/>
  <c r="BE279" i="2"/>
  <c r="BE281" i="2"/>
  <c r="BE283" i="2"/>
  <c r="BE285" i="2"/>
  <c r="BE291" i="2"/>
  <c r="BE293" i="2"/>
  <c r="BE295" i="2"/>
  <c r="BE300" i="2"/>
  <c r="BE305" i="2"/>
  <c r="BE307" i="2"/>
  <c r="BE309" i="2"/>
  <c r="BE313" i="2"/>
  <c r="BE315" i="2"/>
  <c r="BE319" i="2"/>
  <c r="BE321" i="2"/>
  <c r="BE323" i="2"/>
  <c r="BE325" i="2"/>
  <c r="BE326" i="2"/>
  <c r="BE334" i="2"/>
  <c r="BE340" i="2"/>
  <c r="BE341" i="2"/>
  <c r="BE347" i="2"/>
  <c r="BE349" i="2"/>
  <c r="BE357" i="2"/>
  <c r="BE359" i="2"/>
  <c r="BE369" i="2"/>
  <c r="BE373" i="2"/>
  <c r="BE375" i="2"/>
  <c r="BE377" i="2"/>
  <c r="BE390" i="2"/>
  <c r="BE394" i="2"/>
  <c r="BE397" i="2"/>
  <c r="BE401" i="2"/>
  <c r="J91" i="2"/>
  <c r="BE166" i="2"/>
  <c r="BE172" i="2"/>
  <c r="BE180" i="2"/>
  <c r="BE190" i="2"/>
  <c r="BE192" i="2"/>
  <c r="BE201" i="2"/>
  <c r="BE203" i="2"/>
  <c r="BE215" i="2"/>
  <c r="BE225" i="2"/>
  <c r="BE228" i="2"/>
  <c r="BE237" i="2"/>
  <c r="BE395" i="2"/>
  <c r="BE399" i="2"/>
  <c r="BE403" i="2"/>
  <c r="F35" i="2"/>
  <c r="BB95" i="1" s="1"/>
  <c r="F34" i="2"/>
  <c r="BA95" i="1" s="1"/>
  <c r="F36" i="3"/>
  <c r="BA97" i="1" s="1"/>
  <c r="F38" i="4"/>
  <c r="BC98" i="1"/>
  <c r="F39" i="4"/>
  <c r="BD98" i="1" s="1"/>
  <c r="F36" i="5"/>
  <c r="BA99" i="1"/>
  <c r="J36" i="5"/>
  <c r="AW99" i="1" s="1"/>
  <c r="F38" i="6"/>
  <c r="BC100" i="1"/>
  <c r="F37" i="7"/>
  <c r="BB101" i="1" s="1"/>
  <c r="F38" i="8"/>
  <c r="BC103" i="1" s="1"/>
  <c r="F40" i="9"/>
  <c r="BC105" i="1" s="1"/>
  <c r="F38" i="10"/>
  <c r="BA106" i="1"/>
  <c r="J38" i="11"/>
  <c r="AW107" i="1" s="1"/>
  <c r="J38" i="12"/>
  <c r="AW108" i="1"/>
  <c r="F39" i="12"/>
  <c r="BB108" i="1" s="1"/>
  <c r="F37" i="13"/>
  <c r="BB109" i="1"/>
  <c r="J34" i="14"/>
  <c r="AW110" i="1" s="1"/>
  <c r="F35" i="15"/>
  <c r="BB111" i="1" s="1"/>
  <c r="F39" i="16"/>
  <c r="BD113" i="1" s="1"/>
  <c r="F36" i="17"/>
  <c r="BA114" i="1"/>
  <c r="J36" i="17"/>
  <c r="AW114" i="1" s="1"/>
  <c r="F34" i="18"/>
  <c r="BA115" i="1"/>
  <c r="J34" i="2"/>
  <c r="AW95" i="1" s="1"/>
  <c r="F38" i="3"/>
  <c r="BC97" i="1"/>
  <c r="F36" i="4"/>
  <c r="BA98" i="1" s="1"/>
  <c r="J36" i="4"/>
  <c r="AW98" i="1" s="1"/>
  <c r="F37" i="5"/>
  <c r="BB99" i="1" s="1"/>
  <c r="F37" i="6"/>
  <c r="BB100" i="1"/>
  <c r="F39" i="6"/>
  <c r="BD100" i="1" s="1"/>
  <c r="F36" i="7"/>
  <c r="BA101" i="1"/>
  <c r="J36" i="8"/>
  <c r="AW103" i="1" s="1"/>
  <c r="F36" i="8"/>
  <c r="BA103" i="1"/>
  <c r="F39" i="9"/>
  <c r="BB105" i="1" s="1"/>
  <c r="F41" i="10"/>
  <c r="BD106" i="1" s="1"/>
  <c r="F38" i="11"/>
  <c r="BA107" i="1" s="1"/>
  <c r="F40" i="12"/>
  <c r="BC108" i="1"/>
  <c r="F41" i="12"/>
  <c r="BD108" i="1" s="1"/>
  <c r="F39" i="13"/>
  <c r="BD109" i="1"/>
  <c r="F37" i="14"/>
  <c r="BD110" i="1" s="1"/>
  <c r="F34" i="15"/>
  <c r="BA111" i="1"/>
  <c r="J36" i="16"/>
  <c r="AW113" i="1" s="1"/>
  <c r="F37" i="16"/>
  <c r="BB113" i="1" s="1"/>
  <c r="F38" i="17"/>
  <c r="BC114" i="1" s="1"/>
  <c r="F36" i="18"/>
  <c r="BC115" i="1"/>
  <c r="F37" i="18"/>
  <c r="BD115" i="1" s="1"/>
  <c r="F37" i="2"/>
  <c r="BD95" i="1" s="1"/>
  <c r="J36" i="3"/>
  <c r="AW97" i="1" s="1"/>
  <c r="F37" i="4"/>
  <c r="BB98" i="1"/>
  <c r="F38" i="5"/>
  <c r="BC99" i="1" s="1"/>
  <c r="J36" i="6"/>
  <c r="AW100" i="1" s="1"/>
  <c r="J36" i="7"/>
  <c r="AW101" i="1" s="1"/>
  <c r="F39" i="8"/>
  <c r="BD103" i="1"/>
  <c r="F41" i="9"/>
  <c r="BD105" i="1" s="1"/>
  <c r="F40" i="10"/>
  <c r="BC106" i="1"/>
  <c r="J38" i="10"/>
  <c r="AW106" i="1" s="1"/>
  <c r="F39" i="11"/>
  <c r="BB107" i="1"/>
  <c r="F38" i="12"/>
  <c r="BA108" i="1" s="1"/>
  <c r="F38" i="13"/>
  <c r="BC109" i="1"/>
  <c r="F35" i="14"/>
  <c r="BB110" i="1" s="1"/>
  <c r="F34" i="14"/>
  <c r="BA110" i="1"/>
  <c r="F36" i="15"/>
  <c r="BC111" i="1" s="1"/>
  <c r="J34" i="15"/>
  <c r="AW111" i="1"/>
  <c r="F38" i="16"/>
  <c r="BC113" i="1" s="1"/>
  <c r="F37" i="17"/>
  <c r="BB114" i="1"/>
  <c r="F35" i="18"/>
  <c r="BB115" i="1" s="1"/>
  <c r="F36" i="2"/>
  <c r="BC95" i="1" s="1"/>
  <c r="AS102" i="1"/>
  <c r="F39" i="3"/>
  <c r="BD97" i="1"/>
  <c r="F37" i="3"/>
  <c r="BB97" i="1"/>
  <c r="F39" i="5"/>
  <c r="BD99" i="1"/>
  <c r="F36" i="6"/>
  <c r="BA100" i="1"/>
  <c r="F39" i="7"/>
  <c r="BD101" i="1"/>
  <c r="F38" i="7"/>
  <c r="BC101" i="1"/>
  <c r="F37" i="8"/>
  <c r="BB103" i="1"/>
  <c r="F38" i="9"/>
  <c r="BA105" i="1"/>
  <c r="J38" i="9"/>
  <c r="AW105" i="1"/>
  <c r="F39" i="10"/>
  <c r="BB106" i="1"/>
  <c r="F40" i="11"/>
  <c r="BC107" i="1"/>
  <c r="F41" i="11"/>
  <c r="BD107" i="1"/>
  <c r="F36" i="13"/>
  <c r="BA109" i="1"/>
  <c r="J36" i="13"/>
  <c r="AW109" i="1"/>
  <c r="F36" i="14"/>
  <c r="BC110" i="1"/>
  <c r="F37" i="15"/>
  <c r="BD111" i="1"/>
  <c r="F36" i="16"/>
  <c r="BA113" i="1"/>
  <c r="F39" i="17"/>
  <c r="BD114" i="1"/>
  <c r="J34" i="18"/>
  <c r="AW115" i="1"/>
  <c r="T125" i="15" l="1"/>
  <c r="T124" i="15" s="1"/>
  <c r="R616" i="11"/>
  <c r="J130" i="15"/>
  <c r="J99" i="15" s="1"/>
  <c r="BK126" i="15"/>
  <c r="J126" i="15" s="1"/>
  <c r="J98" i="15" s="1"/>
  <c r="J141" i="9"/>
  <c r="J102" i="9" s="1"/>
  <c r="BK140" i="9"/>
  <c r="J140" i="9" s="1"/>
  <c r="J101" i="9" s="1"/>
  <c r="T616" i="11"/>
  <c r="P345" i="12"/>
  <c r="R138" i="12"/>
  <c r="T126" i="2"/>
  <c r="T124" i="2" s="1"/>
  <c r="T123" i="2" s="1"/>
  <c r="P130" i="17"/>
  <c r="P129" i="17" s="1"/>
  <c r="AU114" i="1" s="1"/>
  <c r="AU112" i="1" s="1"/>
  <c r="R345" i="12"/>
  <c r="T138" i="10"/>
  <c r="R140" i="9"/>
  <c r="R139" i="9" s="1"/>
  <c r="P126" i="2"/>
  <c r="P124" i="2" s="1"/>
  <c r="P123" i="2" s="1"/>
  <c r="AU95" i="1" s="1"/>
  <c r="T130" i="17"/>
  <c r="T129" i="17" s="1"/>
  <c r="P138" i="11"/>
  <c r="P137" i="11" s="1"/>
  <c r="AU107" i="1" s="1"/>
  <c r="R138" i="10"/>
  <c r="T138" i="11"/>
  <c r="T137" i="11" s="1"/>
  <c r="P766" i="9"/>
  <c r="P139" i="9" s="1"/>
  <c r="AU105" i="1" s="1"/>
  <c r="P140" i="9"/>
  <c r="R130" i="17"/>
  <c r="R129" i="17" s="1"/>
  <c r="R130" i="13"/>
  <c r="R129" i="13" s="1"/>
  <c r="R138" i="11"/>
  <c r="R137" i="11" s="1"/>
  <c r="T559" i="10"/>
  <c r="R127" i="7"/>
  <c r="R126" i="7"/>
  <c r="R127" i="5"/>
  <c r="R126" i="5"/>
  <c r="T140" i="9"/>
  <c r="T139" i="9"/>
  <c r="P127" i="7"/>
  <c r="P126" i="7"/>
  <c r="AU101" i="1" s="1"/>
  <c r="R126" i="6"/>
  <c r="R125" i="6" s="1"/>
  <c r="P240" i="15"/>
  <c r="P125" i="15" s="1"/>
  <c r="P124" i="15" s="1"/>
  <c r="AU111" i="1" s="1"/>
  <c r="P138" i="12"/>
  <c r="P137" i="12" s="1"/>
  <c r="AU108" i="1" s="1"/>
  <c r="P138" i="10"/>
  <c r="P137" i="10" s="1"/>
  <c r="AU106" i="1" s="1"/>
  <c r="T130" i="8"/>
  <c r="T129" i="8" s="1"/>
  <c r="P127" i="5"/>
  <c r="P126" i="5" s="1"/>
  <c r="AU99" i="1" s="1"/>
  <c r="R130" i="8"/>
  <c r="R129" i="8" s="1"/>
  <c r="P125" i="4"/>
  <c r="P124" i="4"/>
  <c r="AU98" i="1" s="1"/>
  <c r="T138" i="12"/>
  <c r="T137" i="12" s="1"/>
  <c r="T127" i="7"/>
  <c r="T126" i="7" s="1"/>
  <c r="P126" i="6"/>
  <c r="P125" i="6" s="1"/>
  <c r="AU100" i="1" s="1"/>
  <c r="R240" i="15"/>
  <c r="R125" i="15"/>
  <c r="R124" i="15" s="1"/>
  <c r="T123" i="14"/>
  <c r="T122" i="14" s="1"/>
  <c r="R559" i="10"/>
  <c r="T127" i="5"/>
  <c r="T126" i="5"/>
  <c r="P123" i="14"/>
  <c r="P122" i="14"/>
  <c r="AU110" i="1" s="1"/>
  <c r="T130" i="13"/>
  <c r="T129" i="13" s="1"/>
  <c r="R125" i="4"/>
  <c r="R124" i="4" s="1"/>
  <c r="P126" i="3"/>
  <c r="P125" i="3" s="1"/>
  <c r="AU97" i="1" s="1"/>
  <c r="BK138" i="12"/>
  <c r="T126" i="6"/>
  <c r="T125" i="6" s="1"/>
  <c r="R126" i="3"/>
  <c r="R125" i="3" s="1"/>
  <c r="BK126" i="2"/>
  <c r="J126" i="2" s="1"/>
  <c r="J99" i="2" s="1"/>
  <c r="BK127" i="7"/>
  <c r="J127" i="7"/>
  <c r="J99" i="7" s="1"/>
  <c r="BK1450" i="8"/>
  <c r="J1450" i="8" s="1"/>
  <c r="J106" i="8" s="1"/>
  <c r="BK559" i="10"/>
  <c r="J559" i="10"/>
  <c r="J109" i="10" s="1"/>
  <c r="BK130" i="13"/>
  <c r="J130" i="13" s="1"/>
  <c r="J99" i="13" s="1"/>
  <c r="BK130" i="17"/>
  <c r="J130" i="17"/>
  <c r="J99" i="17" s="1"/>
  <c r="BK130" i="8"/>
  <c r="J130" i="8" s="1"/>
  <c r="J99" i="8" s="1"/>
  <c r="BK616" i="11"/>
  <c r="J616" i="11"/>
  <c r="J109" i="11" s="1"/>
  <c r="BK421" i="13"/>
  <c r="J421" i="13" s="1"/>
  <c r="J106" i="13" s="1"/>
  <c r="BK123" i="14"/>
  <c r="J123" i="14"/>
  <c r="J97" i="14" s="1"/>
  <c r="BK123" i="16"/>
  <c r="J123" i="16" s="1"/>
  <c r="J99" i="16" s="1"/>
  <c r="J120" i="18"/>
  <c r="J98" i="18"/>
  <c r="BK125" i="4"/>
  <c r="J125" i="4"/>
  <c r="J99" i="4" s="1"/>
  <c r="BK127" i="5"/>
  <c r="BK126" i="5" s="1"/>
  <c r="J126" i="5" s="1"/>
  <c r="J32" i="5" s="1"/>
  <c r="AG99" i="1" s="1"/>
  <c r="AN99" i="1" s="1"/>
  <c r="BK766" i="9"/>
  <c r="J766" i="9" s="1"/>
  <c r="J110" i="9" s="1"/>
  <c r="BK345" i="12"/>
  <c r="J345" i="12" s="1"/>
  <c r="J109" i="12" s="1"/>
  <c r="BK126" i="6"/>
  <c r="J126" i="6"/>
  <c r="J99" i="6" s="1"/>
  <c r="BK138" i="10"/>
  <c r="J138" i="10" s="1"/>
  <c r="J101" i="10" s="1"/>
  <c r="BK138" i="11"/>
  <c r="J138" i="11"/>
  <c r="J101" i="11" s="1"/>
  <c r="BK118" i="18"/>
  <c r="J118" i="18" s="1"/>
  <c r="J96" i="18" s="1"/>
  <c r="BK139" i="9"/>
  <c r="J139" i="9" s="1"/>
  <c r="J34" i="9" s="1"/>
  <c r="AG105" i="1" s="1"/>
  <c r="BK125" i="3"/>
  <c r="J125" i="3" s="1"/>
  <c r="J98" i="3" s="1"/>
  <c r="F33" i="2"/>
  <c r="AZ95" i="1" s="1"/>
  <c r="F35" i="5"/>
  <c r="AZ99" i="1" s="1"/>
  <c r="BD96" i="1"/>
  <c r="BB96" i="1"/>
  <c r="AX96" i="1"/>
  <c r="F35" i="8"/>
  <c r="AZ103" i="1"/>
  <c r="F37" i="11"/>
  <c r="AZ107" i="1" s="1"/>
  <c r="BB104" i="1"/>
  <c r="AX104" i="1"/>
  <c r="BA104" i="1"/>
  <c r="AW104" i="1" s="1"/>
  <c r="J35" i="13"/>
  <c r="AV109" i="1"/>
  <c r="AT109" i="1" s="1"/>
  <c r="J35" i="16"/>
  <c r="AV113" i="1"/>
  <c r="AT113" i="1"/>
  <c r="BC112" i="1"/>
  <c r="AY112" i="1" s="1"/>
  <c r="J33" i="18"/>
  <c r="AV115" i="1"/>
  <c r="AT115" i="1" s="1"/>
  <c r="F35" i="3"/>
  <c r="AZ97" i="1"/>
  <c r="J35" i="4"/>
  <c r="AV98" i="1" s="1"/>
  <c r="AT98" i="1" s="1"/>
  <c r="J35" i="6"/>
  <c r="AV100" i="1"/>
  <c r="AT100" i="1" s="1"/>
  <c r="J35" i="7"/>
  <c r="AV101" i="1"/>
  <c r="AT101" i="1"/>
  <c r="F37" i="9"/>
  <c r="AZ105" i="1" s="1"/>
  <c r="J37" i="10"/>
  <c r="AV106" i="1" s="1"/>
  <c r="AT106" i="1" s="1"/>
  <c r="F37" i="12"/>
  <c r="AZ108" i="1" s="1"/>
  <c r="F33" i="14"/>
  <c r="AZ110" i="1"/>
  <c r="F33" i="15"/>
  <c r="AZ111" i="1" s="1"/>
  <c r="BB112" i="1"/>
  <c r="AX112" i="1"/>
  <c r="F35" i="17"/>
  <c r="AZ114" i="1" s="1"/>
  <c r="J33" i="2"/>
  <c r="AV95" i="1" s="1"/>
  <c r="AT95" i="1" s="1"/>
  <c r="J35" i="5"/>
  <c r="AV99" i="1"/>
  <c r="AT99" i="1" s="1"/>
  <c r="BC96" i="1"/>
  <c r="AY96" i="1"/>
  <c r="BA96" i="1"/>
  <c r="AW96" i="1" s="1"/>
  <c r="J35" i="8"/>
  <c r="AV103" i="1"/>
  <c r="AT103" i="1" s="1"/>
  <c r="J37" i="11"/>
  <c r="AV107" i="1" s="1"/>
  <c r="AT107" i="1" s="1"/>
  <c r="BD104" i="1"/>
  <c r="BC104" i="1"/>
  <c r="AY104" i="1" s="1"/>
  <c r="F35" i="13"/>
  <c r="AZ109" i="1" s="1"/>
  <c r="F35" i="16"/>
  <c r="AZ113" i="1" s="1"/>
  <c r="BA112" i="1"/>
  <c r="AW112" i="1" s="1"/>
  <c r="J35" i="17"/>
  <c r="AV114" i="1" s="1"/>
  <c r="AT114" i="1" s="1"/>
  <c r="AS94" i="1"/>
  <c r="J35" i="3"/>
  <c r="AV97" i="1" s="1"/>
  <c r="AT97" i="1" s="1"/>
  <c r="F35" i="4"/>
  <c r="AZ98" i="1"/>
  <c r="F35" i="6"/>
  <c r="AZ100" i="1"/>
  <c r="F35" i="7"/>
  <c r="AZ101" i="1"/>
  <c r="J37" i="9"/>
  <c r="AV105" i="1"/>
  <c r="AT105" i="1" s="1"/>
  <c r="F37" i="10"/>
  <c r="AZ106" i="1" s="1"/>
  <c r="J37" i="12"/>
  <c r="AV108" i="1" s="1"/>
  <c r="AT108" i="1" s="1"/>
  <c r="J33" i="14"/>
  <c r="AV110" i="1"/>
  <c r="AT110" i="1" s="1"/>
  <c r="J33" i="15"/>
  <c r="AV111" i="1" s="1"/>
  <c r="AT111" i="1" s="1"/>
  <c r="BD112" i="1"/>
  <c r="F33" i="18"/>
  <c r="AZ115" i="1" s="1"/>
  <c r="BK125" i="15" l="1"/>
  <c r="J125" i="15" s="1"/>
  <c r="J97" i="15" s="1"/>
  <c r="T137" i="10"/>
  <c r="BK137" i="12"/>
  <c r="J137" i="12"/>
  <c r="J34" i="12" s="1"/>
  <c r="AG108" i="1" s="1"/>
  <c r="R137" i="10"/>
  <c r="R137" i="12"/>
  <c r="J98" i="5"/>
  <c r="BK126" i="7"/>
  <c r="J126" i="7" s="1"/>
  <c r="J32" i="7" s="1"/>
  <c r="AG101" i="1" s="1"/>
  <c r="BK129" i="8"/>
  <c r="J129" i="8"/>
  <c r="BK137" i="11"/>
  <c r="J137" i="11" s="1"/>
  <c r="J34" i="11" s="1"/>
  <c r="AG107" i="1" s="1"/>
  <c r="BK122" i="14"/>
  <c r="J122" i="14"/>
  <c r="J127" i="5"/>
  <c r="J99" i="5" s="1"/>
  <c r="BK124" i="4"/>
  <c r="J124" i="4"/>
  <c r="BK125" i="6"/>
  <c r="J125" i="6" s="1"/>
  <c r="J98" i="6" s="1"/>
  <c r="J138" i="12"/>
  <c r="J101" i="12"/>
  <c r="BK129" i="13"/>
  <c r="J129" i="13" s="1"/>
  <c r="J98" i="13" s="1"/>
  <c r="BK122" i="16"/>
  <c r="J122" i="16" s="1"/>
  <c r="J98" i="16" s="1"/>
  <c r="BK129" i="17"/>
  <c r="J129" i="17"/>
  <c r="J32" i="17" s="1"/>
  <c r="AG114" i="1" s="1"/>
  <c r="BK124" i="2"/>
  <c r="J124" i="2" s="1"/>
  <c r="J97" i="2" s="1"/>
  <c r="BK137" i="10"/>
  <c r="J137" i="10" s="1"/>
  <c r="J34" i="10" s="1"/>
  <c r="AG106" i="1" s="1"/>
  <c r="BK124" i="15"/>
  <c r="J124" i="15"/>
  <c r="J96" i="15"/>
  <c r="AN105" i="1"/>
  <c r="J100" i="9"/>
  <c r="J43" i="9"/>
  <c r="J41" i="5"/>
  <c r="AU96" i="1"/>
  <c r="J32" i="8"/>
  <c r="AG103" i="1" s="1"/>
  <c r="J32" i="4"/>
  <c r="AG98" i="1"/>
  <c r="BA102" i="1"/>
  <c r="AW102" i="1" s="1"/>
  <c r="AU104" i="1"/>
  <c r="AU102" i="1"/>
  <c r="J30" i="18"/>
  <c r="AG115" i="1" s="1"/>
  <c r="J30" i="14"/>
  <c r="AG110" i="1" s="1"/>
  <c r="J32" i="3"/>
  <c r="AG97" i="1"/>
  <c r="AZ104" i="1"/>
  <c r="AV104" i="1" s="1"/>
  <c r="AT104" i="1" s="1"/>
  <c r="BD102" i="1"/>
  <c r="BC102" i="1"/>
  <c r="AY102" i="1" s="1"/>
  <c r="AZ112" i="1"/>
  <c r="AV112" i="1"/>
  <c r="AT112" i="1"/>
  <c r="AZ96" i="1"/>
  <c r="AV96" i="1"/>
  <c r="AT96" i="1" s="1"/>
  <c r="BB102" i="1"/>
  <c r="AX102" i="1"/>
  <c r="J43" i="10" l="1"/>
  <c r="J39" i="18"/>
  <c r="J41" i="17"/>
  <c r="J41" i="7"/>
  <c r="J41" i="4"/>
  <c r="J41" i="8"/>
  <c r="J43" i="12"/>
  <c r="J43" i="11"/>
  <c r="J39" i="14"/>
  <c r="J100" i="12"/>
  <c r="J98" i="4"/>
  <c r="J96" i="14"/>
  <c r="J98" i="8"/>
  <c r="J98" i="17"/>
  <c r="BK123" i="2"/>
  <c r="J123" i="2"/>
  <c r="J96" i="2" s="1"/>
  <c r="J100" i="10"/>
  <c r="J98" i="7"/>
  <c r="J100" i="11"/>
  <c r="J41" i="3"/>
  <c r="AN97" i="1"/>
  <c r="AN115" i="1"/>
  <c r="AN98" i="1"/>
  <c r="AN101" i="1"/>
  <c r="AN106" i="1"/>
  <c r="AN103" i="1"/>
  <c r="AN107" i="1"/>
  <c r="AN114" i="1"/>
  <c r="AN108" i="1"/>
  <c r="AN110" i="1"/>
  <c r="AU94" i="1"/>
  <c r="J32" i="13"/>
  <c r="AG109" i="1" s="1"/>
  <c r="J32" i="16"/>
  <c r="AG113" i="1"/>
  <c r="AG112" i="1" s="1"/>
  <c r="AG104" i="1"/>
  <c r="J30" i="15"/>
  <c r="AG111" i="1"/>
  <c r="AN111" i="1" s="1"/>
  <c r="BC94" i="1"/>
  <c r="AY94" i="1" s="1"/>
  <c r="BB94" i="1"/>
  <c r="W31" i="1" s="1"/>
  <c r="AZ102" i="1"/>
  <c r="AV102" i="1"/>
  <c r="AT102" i="1"/>
  <c r="BA94" i="1"/>
  <c r="W30" i="1" s="1"/>
  <c r="J32" i="6"/>
  <c r="AG100" i="1"/>
  <c r="AG96" i="1" s="1"/>
  <c r="AN96" i="1" s="1"/>
  <c r="BD94" i="1"/>
  <c r="W33" i="1"/>
  <c r="J41" i="16" l="1"/>
  <c r="J41" i="6"/>
  <c r="J41" i="13"/>
  <c r="J39" i="15"/>
  <c r="AN109" i="1"/>
  <c r="AN113" i="1"/>
  <c r="AN100" i="1"/>
  <c r="AG102" i="1"/>
  <c r="AN102" i="1" s="1"/>
  <c r="AN104" i="1"/>
  <c r="AN112" i="1"/>
  <c r="J30" i="2"/>
  <c r="AG95" i="1" s="1"/>
  <c r="AG94" i="1" s="1"/>
  <c r="AK26" i="1" s="1"/>
  <c r="AW94" i="1"/>
  <c r="AK30" i="1" s="1"/>
  <c r="AX94" i="1"/>
  <c r="W32" i="1"/>
  <c r="AZ94" i="1"/>
  <c r="W29" i="1" s="1"/>
  <c r="J39" i="2" l="1"/>
  <c r="AN95" i="1"/>
  <c r="AV94" i="1"/>
  <c r="AK29" i="1" s="1"/>
  <c r="AK35" i="1" s="1"/>
  <c r="AT94" i="1" l="1"/>
  <c r="AN94" i="1"/>
</calcChain>
</file>

<file path=xl/sharedStrings.xml><?xml version="1.0" encoding="utf-8"?>
<sst xmlns="http://schemas.openxmlformats.org/spreadsheetml/2006/main" count="63905" uniqueCount="5133">
  <si>
    <t>Export Komplet</t>
  </si>
  <si>
    <t/>
  </si>
  <si>
    <t>2.0</t>
  </si>
  <si>
    <t>False</t>
  </si>
  <si>
    <t>{56571406-1c60-4ef6-8090-67af1bd4c126}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</si>
  <si>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</si>
  <si>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</si>
  <si>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</si>
  <si>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</si>
  <si>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</si>
  <si>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</si>
  <si>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</si>
  <si>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</si>
  <si>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</si>
  <si>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230055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</si>
  <si>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</si>
  <si>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</si>
  <si>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VMO Kohoutova, Sládkova - rekonstrukce vodovodu -  část I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</si>
  <si>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</si>
  <si>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</si>
  <si>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</si>
  <si>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</si>
  <si>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</si>
  <si>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</si>
  <si>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</si>
  <si>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</si>
  <si>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</si>
  <si>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</si>
  <si>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</si>
  <si>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</si>
  <si>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1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</si>
  <si>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</si>
  <si>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</si>
  <si>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</si>
  <si>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</si>
  <si>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</si>
  <si>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</si>
  <si>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</si>
  <si>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</si>
  <si>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</si>
  <si>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</si>
  <si>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</si>
  <si>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</si>
  <si>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</si>
  <si>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</si>
  <si>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</si>
  <si>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</si>
  <si>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</si>
  <si>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</si>
  <si>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</si>
  <si>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</si>
  <si>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</si>
  <si>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</si>
  <si>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</si>
  <si>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</si>
  <si>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</si>
  <si>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</si>
  <si>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</si>
  <si>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</si>
  <si>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</si>
  <si>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</si>
  <si>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</si>
  <si>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</si>
  <si>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</si>
  <si>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</si>
  <si>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</si>
  <si>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</si>
  <si>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</si>
  <si>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</si>
  <si>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</si>
  <si>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</si>
  <si>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</si>
  <si>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</si>
  <si>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</si>
  <si>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</si>
  <si>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</si>
  <si>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</si>
  <si>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</si>
  <si>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</si>
  <si>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>Trubní vystrojení armaturních šachet</t>
  </si>
  <si>
    <t>STA</t>
  </si>
  <si>
    <t>{18bf8313-c063-44cf-9b69-883a12ff17cf}</t>
  </si>
  <si>
    <t>2</t>
  </si>
  <si>
    <t>SO 100</t>
  </si>
  <si>
    <t>Komunikace</t>
  </si>
  <si>
    <t>{4b428a49-b29b-44cc-81b4-64b6ea3b3c14}</t>
  </si>
  <si>
    <t>SO 101</t>
  </si>
  <si>
    <t>Komunikace Sládkova</t>
  </si>
  <si>
    <t>Soupis</t>
  </si>
  <si>
    <t>{be18776d-4f00-4e95-bb38-d3b5572399eb}</t>
  </si>
  <si>
    <t>SO 102</t>
  </si>
  <si>
    <t>Komunikace Porgesova - rampa I/42</t>
  </si>
  <si>
    <t>{147f956b-ebd3-416f-a143-d09e82eba29f}</t>
  </si>
  <si>
    <t>SO 103</t>
  </si>
  <si>
    <t>Komunikace Merhautova</t>
  </si>
  <si>
    <t>{75486366-d68f-4bf6-ae3b-65b38d7df91c}</t>
  </si>
  <si>
    <t>SO 104</t>
  </si>
  <si>
    <t>Chodníky Merhautova</t>
  </si>
  <si>
    <t>{1e97cdcd-9160-410a-8f29-7a19a897b853}</t>
  </si>
  <si>
    <t>SO 105</t>
  </si>
  <si>
    <t>Odvodnění vozovky Merhautova</t>
  </si>
  <si>
    <t>{a0b156d9-7afd-4056-8779-78b3ac3d14bd}</t>
  </si>
  <si>
    <t>SO 330</t>
  </si>
  <si>
    <t>Vodovod</t>
  </si>
  <si>
    <t>{36796612-2fda-4d30-a4f8-dc3e895465da}</t>
  </si>
  <si>
    <t>SO 331</t>
  </si>
  <si>
    <t>Vodovodní řady</t>
  </si>
  <si>
    <t>{e58cebc0-4268-4231-b7e3-3c0380579eb1}</t>
  </si>
  <si>
    <t>SO 332</t>
  </si>
  <si>
    <t>Armaturní šachty</t>
  </si>
  <si>
    <t>{142ba4d5-adef-4f86-aa5c-7d33dbc9cea8}</t>
  </si>
  <si>
    <t>SO 332.1</t>
  </si>
  <si>
    <t>Armaturní šachta 1</t>
  </si>
  <si>
    <t>3</t>
  </si>
  <si>
    <t>{27e28f67-9845-4dd9-80c0-5a5086732873}</t>
  </si>
  <si>
    <t>SO 332.2</t>
  </si>
  <si>
    <t>Armaturní šachta 2</t>
  </si>
  <si>
    <t>{a3c0ce6a-553a-42dc-9dfa-31fd7548cc44}</t>
  </si>
  <si>
    <t>SO 332.3</t>
  </si>
  <si>
    <t>Armaturní šachta 3</t>
  </si>
  <si>
    <t>{0b9c91e3-152f-4abc-947c-5433143f09aa}</t>
  </si>
  <si>
    <t>SO 332.4</t>
  </si>
  <si>
    <t>Vzdušníková šachta</t>
  </si>
  <si>
    <t>{3b99731e-3a46-47b1-bb62-36e9411c250b}</t>
  </si>
  <si>
    <t>SO 333</t>
  </si>
  <si>
    <t>Náhradní zásobování</t>
  </si>
  <si>
    <t>{fe184c04-f7a2-40a6-8989-e693ff78bc03}</t>
  </si>
  <si>
    <t>SO 310</t>
  </si>
  <si>
    <t>Kanalizační přípojky</t>
  </si>
  <si>
    <t>{604119aa-35ee-4b37-9419-071198814d55}</t>
  </si>
  <si>
    <t>SO 800</t>
  </si>
  <si>
    <t>Náhradní výsadba</t>
  </si>
  <si>
    <t>{a1f9cf2d-0508-4fad-b00a-e5dc86a19d97}</t>
  </si>
  <si>
    <t>SO 900</t>
  </si>
  <si>
    <t>Přeložka inženýrských sítí</t>
  </si>
  <si>
    <t>{2d049270-a8a6-4696-bd2c-088b24a6a621}</t>
  </si>
  <si>
    <t>SO 901</t>
  </si>
  <si>
    <t>Přeložka sloupu trakčního vedeni</t>
  </si>
  <si>
    <t>{6b4a1c49-ea41-4413-9697-61af8151a522}</t>
  </si>
  <si>
    <t>SO 902</t>
  </si>
  <si>
    <t>Přeložka vedení veřejného osvětlení</t>
  </si>
  <si>
    <t>{b8130fe5-d0f4-49c6-af70-18af9511938f}</t>
  </si>
  <si>
    <t>SO 9000</t>
  </si>
  <si>
    <t>Ostatní rozpočtové náklady</t>
  </si>
  <si>
    <t>{73022733-5a75-4ccf-8acc-ba3eb8403db1}</t>
  </si>
  <si>
    <t>KRYCÍ LIST SOUPISU PRACÍ</t>
  </si>
  <si>
    <t>Objekt:</t>
  </si>
  <si>
    <t>PS 01 - Trubní vystrojení armaturních šachet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</si>
  <si>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</si>
  <si>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</si>
  <si>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</si>
  <si>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</si>
  <si>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</si>
  <si>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</si>
  <si>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</si>
  <si>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8 - Vedení trubní dálková a přípojná</t>
  </si>
  <si>
    <t xml:space="preserve">      81 - Armatuční šachta Š1</t>
  </si>
  <si>
    <t xml:space="preserve">      82 - Armaturní šachta Š2</t>
  </si>
  <si>
    <t xml:space="preserve">      83 - Armaturní šachta Š3</t>
  </si>
  <si>
    <t xml:space="preserve">      84 - Vzdušníková šachta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</si>
  <si>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</si>
  <si>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</si>
  <si>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</si>
  <si>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</si>
  <si>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</si>
  <si>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</si>
  <si>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</si>
  <si>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</si>
  <si>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</si>
  <si>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</si>
  <si>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</si>
  <si>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</si>
  <si>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</si>
  <si>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</si>
  <si>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</si>
  <si>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</si>
  <si>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</si>
  <si>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8</t>
  </si>
  <si>
    <t>Vedení trubní dálková a přípojná</t>
  </si>
  <si>
    <t>81</t>
  </si>
  <si>
    <t>Armatuční šachta Š1</t>
  </si>
  <si>
    <t>K</t>
  </si>
  <si>
    <t>11</t>
  </si>
  <si>
    <t>Potrubí vystrojení - potrubí PN 10</t>
  </si>
  <si>
    <t>4</t>
  </si>
  <si>
    <t>-340782354</t>
  </si>
  <si>
    <t>1Š1</t>
  </si>
  <si>
    <t>D+M Potrubí - nerez ocel dle DIN 1.4404 1018 x 9 mm, přesun hmot</t>
  </si>
  <si>
    <t>m</t>
  </si>
  <si>
    <t>-1724704008</t>
  </si>
  <si>
    <t>VV</t>
  </si>
  <si>
    <t>5,5</t>
  </si>
  <si>
    <t>2Š1</t>
  </si>
  <si>
    <t>D+M Potrubí - nerez ocel dle DIN 1.4404 818 x 9 mm, přesun hmot</t>
  </si>
  <si>
    <t>-2141972392</t>
  </si>
  <si>
    <t>3Š1</t>
  </si>
  <si>
    <t>D+M Potrubí - nerez ocel dle DIN 1.4404 616 x 8 mm, přesun hmot</t>
  </si>
  <si>
    <t>65717839</t>
  </si>
  <si>
    <t>9</t>
  </si>
  <si>
    <t>5</t>
  </si>
  <si>
    <t>4Š1</t>
  </si>
  <si>
    <t>D+M Potrubí - nerez ocel dle DIN 1.4404 514 x 7 mm, přesun hmot</t>
  </si>
  <si>
    <t>-155637445</t>
  </si>
  <si>
    <t>6</t>
  </si>
  <si>
    <t>5Š1</t>
  </si>
  <si>
    <t>D+M Potrubí - nerez ocel dle DIN 1.4404 210 x 5 mm, přesun hmot</t>
  </si>
  <si>
    <t>-317186524</t>
  </si>
  <si>
    <t>7</t>
  </si>
  <si>
    <t>6Š1</t>
  </si>
  <si>
    <t>D+M Potrubí - nerez ocel dle DIN 1.4404 160 x 5 mm, přesun hmot</t>
  </si>
  <si>
    <t>1101068870</t>
  </si>
  <si>
    <t>7Š1</t>
  </si>
  <si>
    <t>D+M Potrubí - nerez ocel dle DIN 1.4404 110 x 5 mm, přesun hmot</t>
  </si>
  <si>
    <t>1166714034</t>
  </si>
  <si>
    <t>8Š1</t>
  </si>
  <si>
    <t>D+M  Potrubí - nerez ocel dle DIN 1.4404 88 x 4 mm, přesun hmot</t>
  </si>
  <si>
    <t>-1838756984</t>
  </si>
  <si>
    <t>10</t>
  </si>
  <si>
    <t>Potrubní vystrojení - tvarovky PN10, NEREZ 1.4404</t>
  </si>
  <si>
    <t>857049676</t>
  </si>
  <si>
    <t>9Š1</t>
  </si>
  <si>
    <t>D+M Koleno 90° nerez DN 600, přesun hmot</t>
  </si>
  <si>
    <t>kus</t>
  </si>
  <si>
    <t>1156199994</t>
  </si>
  <si>
    <t>10Š1</t>
  </si>
  <si>
    <t>D+M Koleno 75° nerez DN 600, přesun hmot</t>
  </si>
  <si>
    <t>1843538060</t>
  </si>
  <si>
    <t>13</t>
  </si>
  <si>
    <t>11Š1</t>
  </si>
  <si>
    <t>D+M Koleno 90° nerez DN 500, přesun hmot</t>
  </si>
  <si>
    <t>-1546619568</t>
  </si>
  <si>
    <t>14</t>
  </si>
  <si>
    <t>12Š1</t>
  </si>
  <si>
    <t>D+M Koleno 60° nerez DN 500, přesun hmot</t>
  </si>
  <si>
    <t>-1805389326</t>
  </si>
  <si>
    <t>15</t>
  </si>
  <si>
    <t>13Š1</t>
  </si>
  <si>
    <t>D+M Koleno 90° nerez DN 200, přesun hmot</t>
  </si>
  <si>
    <t>547771226</t>
  </si>
  <si>
    <t>16</t>
  </si>
  <si>
    <t>14Š1</t>
  </si>
  <si>
    <t>D+M Koleno 45° nerez DN 200, přesun hmot</t>
  </si>
  <si>
    <t>621555312</t>
  </si>
  <si>
    <t>17</t>
  </si>
  <si>
    <t>15Š1</t>
  </si>
  <si>
    <t>D+M Redukce nerez DN 1000/800, přesun hmot</t>
  </si>
  <si>
    <t>1691254716</t>
  </si>
  <si>
    <t>18</t>
  </si>
  <si>
    <t>16Š1</t>
  </si>
  <si>
    <t>D+M T- kus nerez DN 600/600, přesun hmot</t>
  </si>
  <si>
    <t>83954142</t>
  </si>
  <si>
    <t>19</t>
  </si>
  <si>
    <t>17Š1</t>
  </si>
  <si>
    <t>D+M   T- kus nerez DN 600/500, přesun hmot</t>
  </si>
  <si>
    <t>1342871564</t>
  </si>
  <si>
    <t>20</t>
  </si>
  <si>
    <t>18Š1</t>
  </si>
  <si>
    <t>D+M  T- kus nerez DN 500/500, přesun hmot</t>
  </si>
  <si>
    <t>1498628555</t>
  </si>
  <si>
    <t>19Š1</t>
  </si>
  <si>
    <t>D+M T- kus nerez DN 500/200, přesun hmot</t>
  </si>
  <si>
    <t>817843110</t>
  </si>
  <si>
    <t>22</t>
  </si>
  <si>
    <t>20Š1</t>
  </si>
  <si>
    <t>D+M T- kus nerez DN 200/200, přesun hmot</t>
  </si>
  <si>
    <t>-1797645907</t>
  </si>
  <si>
    <t>23</t>
  </si>
  <si>
    <t>21Š1</t>
  </si>
  <si>
    <t>D+M T- kus nerez DN 150/150, přesun hmot</t>
  </si>
  <si>
    <t>983690660</t>
  </si>
  <si>
    <t>24</t>
  </si>
  <si>
    <t>22Š1</t>
  </si>
  <si>
    <t>D+M T- kus nerez DN 100/100, přesun hmot</t>
  </si>
  <si>
    <t>-1959240283</t>
  </si>
  <si>
    <t>25</t>
  </si>
  <si>
    <t>23Š1</t>
  </si>
  <si>
    <t>D+M T- kus nerez DN 80/80, přesu hmot</t>
  </si>
  <si>
    <t>1123751754</t>
  </si>
  <si>
    <t>26</t>
  </si>
  <si>
    <t>24Š1</t>
  </si>
  <si>
    <t>D+M Příruba nerez DN 1000, přesun hmot</t>
  </si>
  <si>
    <t>880621261</t>
  </si>
  <si>
    <t>27</t>
  </si>
  <si>
    <t>25Š1</t>
  </si>
  <si>
    <t>D+M Příruba nerez DN 800, přesun hmot</t>
  </si>
  <si>
    <t>321927911</t>
  </si>
  <si>
    <t>28</t>
  </si>
  <si>
    <t>26Š1</t>
  </si>
  <si>
    <t>D+M Příruba nerez DN 600, přesun hmot</t>
  </si>
  <si>
    <t>589655039</t>
  </si>
  <si>
    <t>29</t>
  </si>
  <si>
    <t>27Š1</t>
  </si>
  <si>
    <t>D+M Příruba nerez DN 500, přesun hmot</t>
  </si>
  <si>
    <t>742308295</t>
  </si>
  <si>
    <t>30</t>
  </si>
  <si>
    <t>28Š1</t>
  </si>
  <si>
    <t>D+M Příruba nerez DN 200, přesun hmot</t>
  </si>
  <si>
    <t>-82761215</t>
  </si>
  <si>
    <t>31</t>
  </si>
  <si>
    <t>29Š1</t>
  </si>
  <si>
    <t>D+M Příruba nerez DN 150, přesun hmot</t>
  </si>
  <si>
    <t>-1764798561</t>
  </si>
  <si>
    <t>32</t>
  </si>
  <si>
    <t>30Š1</t>
  </si>
  <si>
    <t>D+M Příruba nerez DN 100, přesun hmot</t>
  </si>
  <si>
    <t>452402719</t>
  </si>
  <si>
    <t>33</t>
  </si>
  <si>
    <t>31Š1</t>
  </si>
  <si>
    <t>D+M Příruba nerez DN 80, přesun hmot</t>
  </si>
  <si>
    <t>1642997646</t>
  </si>
  <si>
    <t>34</t>
  </si>
  <si>
    <t>Potrubní vystrojení - armatury min. PN10</t>
  </si>
  <si>
    <t>1037283159</t>
  </si>
  <si>
    <t>35</t>
  </si>
  <si>
    <t>32Š1</t>
  </si>
  <si>
    <t>D+M Přírubová uzavírací klapka s prodlouženým ovládáním pevnou kovanou zemní soupravou DN 800, přesun hmot</t>
  </si>
  <si>
    <t>-1335649043</t>
  </si>
  <si>
    <t>36</t>
  </si>
  <si>
    <t>33Š1</t>
  </si>
  <si>
    <t>D+M Přírubová uzavírací klapka s prodlouženým ovládáním pevnou kovanou zemní soupravou DN 600, přesun hmot</t>
  </si>
  <si>
    <t>1978369734</t>
  </si>
  <si>
    <t>37</t>
  </si>
  <si>
    <t>34Š1</t>
  </si>
  <si>
    <t>D+M Přírubová uzavírací klapka s prodlouženým ovládáním pevnou kovanou zemní soupravou DN 500, přesun hmot</t>
  </si>
  <si>
    <t>-1623731326</t>
  </si>
  <si>
    <t>38</t>
  </si>
  <si>
    <t>35Š1</t>
  </si>
  <si>
    <t>D+M Uzavírací šoupátko s prodlouženým ovládáním pevnou kovanou zemní soupravo DN 200, přesu hmot</t>
  </si>
  <si>
    <t>-2009886235</t>
  </si>
  <si>
    <t>39</t>
  </si>
  <si>
    <t>36Š1</t>
  </si>
  <si>
    <t>D+M Uzavírací šoupátko s prodlouženým ovládáním pevnou kovanou zemní soupravo DN 150, přesun hmot</t>
  </si>
  <si>
    <t>1141667953</t>
  </si>
  <si>
    <t>40</t>
  </si>
  <si>
    <t>37Š1</t>
  </si>
  <si>
    <t>D+M Uzavírací šoupátko s ručním kolem DN 150, přesun hmot</t>
  </si>
  <si>
    <t>-2092160370</t>
  </si>
  <si>
    <t>41</t>
  </si>
  <si>
    <t>38Š1</t>
  </si>
  <si>
    <t>D+M Uzavírací šoupátko s ručním kolem DN 100, přesu hmot</t>
  </si>
  <si>
    <t>1796217201</t>
  </si>
  <si>
    <t>42</t>
  </si>
  <si>
    <t>39Š1</t>
  </si>
  <si>
    <t>D+M Uzavírací šoupátko s prodlouženým ovládáním pevnou kovanou zemní soupravo DN 100, přesun hmot</t>
  </si>
  <si>
    <t>197346372</t>
  </si>
  <si>
    <t>43</t>
  </si>
  <si>
    <t>40Š1</t>
  </si>
  <si>
    <t>D+M Uzavírací šoupátko s ručním kolem DN 80, přesun hmot</t>
  </si>
  <si>
    <t>1921732850</t>
  </si>
  <si>
    <t>44</t>
  </si>
  <si>
    <t>41Š1</t>
  </si>
  <si>
    <t>D+M Uzavírací šoupátko s prodlouženým ovládáním pevnou kovanou zemní soupravo DN 80, přesun hmot</t>
  </si>
  <si>
    <t>817884226</t>
  </si>
  <si>
    <t>45</t>
  </si>
  <si>
    <t>42Š2</t>
  </si>
  <si>
    <t>D+M Za/odvzdušňovací ventil přírubový DN 150, přesun hmot</t>
  </si>
  <si>
    <t>-1695577224</t>
  </si>
  <si>
    <t>46</t>
  </si>
  <si>
    <t>43Š1</t>
  </si>
  <si>
    <t>D+M Za/odvzdušňovací ventil přírubový DN 100, přesun hmot</t>
  </si>
  <si>
    <t>1990539929</t>
  </si>
  <si>
    <t>47</t>
  </si>
  <si>
    <t>44Š1</t>
  </si>
  <si>
    <t>D+M Za/odvzdušňovací ventil přírubový DN 80, přesun hmot</t>
  </si>
  <si>
    <t>1327296241</t>
  </si>
  <si>
    <t>48</t>
  </si>
  <si>
    <t>45Š1</t>
  </si>
  <si>
    <t>D+M Montážní vložka přírubová DN 800, přesun hmot</t>
  </si>
  <si>
    <t>997638718</t>
  </si>
  <si>
    <t>49</t>
  </si>
  <si>
    <t>47Š1</t>
  </si>
  <si>
    <t>D+M Montážní vložka přírubová DN 600, přesun hmot</t>
  </si>
  <si>
    <t>-1891909410</t>
  </si>
  <si>
    <t>50</t>
  </si>
  <si>
    <t>48Š1</t>
  </si>
  <si>
    <t>D+M Montážní vložka přírubová DN 500, přesun hmot</t>
  </si>
  <si>
    <t>-293849126</t>
  </si>
  <si>
    <t>51</t>
  </si>
  <si>
    <t>49Š1</t>
  </si>
  <si>
    <t>D+M Šoupátkový poklop litinový zemní, přesun hmot</t>
  </si>
  <si>
    <t>2010815419</t>
  </si>
  <si>
    <t>52</t>
  </si>
  <si>
    <t>Potrubní vystrojení - ostatní dodávky</t>
  </si>
  <si>
    <t>2063327550</t>
  </si>
  <si>
    <t>53</t>
  </si>
  <si>
    <t>50Š1</t>
  </si>
  <si>
    <t>Demontáž rušeného vystrojení</t>
  </si>
  <si>
    <t>kg</t>
  </si>
  <si>
    <t>1758730186</t>
  </si>
  <si>
    <t>strojně technologické a trubní vystrojení vč. armatur</t>
  </si>
  <si>
    <t>a veškerého příslušenství, odvozu a likvidace.</t>
  </si>
  <si>
    <t>Demontované zařízení zůstává majetkem objedantele.</t>
  </si>
  <si>
    <t>25000</t>
  </si>
  <si>
    <t>54</t>
  </si>
  <si>
    <t>52Š1</t>
  </si>
  <si>
    <t>D+M Přírubové a ostatní spoje, spojovací materiál (těsnění, šrouby a podložky z nerezové oceli, matky nerezové), včetně přesunu hmot</t>
  </si>
  <si>
    <t>kpl</t>
  </si>
  <si>
    <t>1717027906</t>
  </si>
  <si>
    <t>55</t>
  </si>
  <si>
    <t>53Š1</t>
  </si>
  <si>
    <t>D+M Kotvící a upevňovací prvky z nerez oceli 1.4301 s objímkami s gumovou výstelkou pro upevnění potrubí a armatur, včetně přesunu hmot</t>
  </si>
  <si>
    <t>1508813530</t>
  </si>
  <si>
    <t>56</t>
  </si>
  <si>
    <t>54Š1</t>
  </si>
  <si>
    <t>D+M ochrana potrubí, armatur a zařízení při stavebních pracích vhodnými obaly, včetně přesunu hmot</t>
  </si>
  <si>
    <t>-2111718293</t>
  </si>
  <si>
    <t>57</t>
  </si>
  <si>
    <t>55Š1</t>
  </si>
  <si>
    <t>D+M Označení potrubních větví, armatur a zařízení, přesun hmot   včetně projednání</t>
  </si>
  <si>
    <t>-1000377505</t>
  </si>
  <si>
    <t>58</t>
  </si>
  <si>
    <t>56Š1</t>
  </si>
  <si>
    <t>Tlakové zkoušky</t>
  </si>
  <si>
    <t>248167021</t>
  </si>
  <si>
    <t>59</t>
  </si>
  <si>
    <t>57Š1</t>
  </si>
  <si>
    <t>Proplachy, kontrola průchodnosti, dezinfekce potrubí a zařízení, krácené rozbory kvality vody</t>
  </si>
  <si>
    <t>-820129368</t>
  </si>
  <si>
    <t>82</t>
  </si>
  <si>
    <t>Armaturní šachta Š2</t>
  </si>
  <si>
    <t>60</t>
  </si>
  <si>
    <t>112</t>
  </si>
  <si>
    <t>795865238</t>
  </si>
  <si>
    <t>61</t>
  </si>
  <si>
    <t>1Š2</t>
  </si>
  <si>
    <t>1700351207</t>
  </si>
  <si>
    <t>62</t>
  </si>
  <si>
    <t>2Š2</t>
  </si>
  <si>
    <t>-1557876145</t>
  </si>
  <si>
    <t>63</t>
  </si>
  <si>
    <t>122</t>
  </si>
  <si>
    <t>2054938654</t>
  </si>
  <si>
    <t>64</t>
  </si>
  <si>
    <t>3Š2</t>
  </si>
  <si>
    <t>-1673589269</t>
  </si>
  <si>
    <t>65</t>
  </si>
  <si>
    <t>4Š2</t>
  </si>
  <si>
    <t>D+M T- kus nerez DN 500/500, přesun hmot</t>
  </si>
  <si>
    <t xml:space="preserve">kus </t>
  </si>
  <si>
    <t>32542310</t>
  </si>
  <si>
    <t>66</t>
  </si>
  <si>
    <t>5Š2</t>
  </si>
  <si>
    <t>1923561688</t>
  </si>
  <si>
    <t>67</t>
  </si>
  <si>
    <t>6Š2</t>
  </si>
  <si>
    <t>D+M Příruba nerez DN 600 zaslepovací, přesun hmot</t>
  </si>
  <si>
    <t>188883676</t>
  </si>
  <si>
    <t>68</t>
  </si>
  <si>
    <t>7Š2</t>
  </si>
  <si>
    <t>-1396624105</t>
  </si>
  <si>
    <t>69</t>
  </si>
  <si>
    <t>8Š2</t>
  </si>
  <si>
    <t>D+M Příruba nerez DN 500 zaslepovací, přesun hmot</t>
  </si>
  <si>
    <t>-72983982</t>
  </si>
  <si>
    <t>70</t>
  </si>
  <si>
    <t>123</t>
  </si>
  <si>
    <t>Potrubní vystrojení - tvarovky PN10, TLT</t>
  </si>
  <si>
    <t>2071380081</t>
  </si>
  <si>
    <t>71</t>
  </si>
  <si>
    <t>9Š2</t>
  </si>
  <si>
    <t>D+M TLT koleno 90° se dvěma přírubami a patkou DN 600, přesun hmot</t>
  </si>
  <si>
    <t>1041439154</t>
  </si>
  <si>
    <t>72</t>
  </si>
  <si>
    <t>10Š2</t>
  </si>
  <si>
    <t>D+M TLT koleno 90° se dvěma přírubami a patkou DN 500, přesun hmot</t>
  </si>
  <si>
    <t>-1215810674</t>
  </si>
  <si>
    <t>73</t>
  </si>
  <si>
    <t>124</t>
  </si>
  <si>
    <t>1092793941</t>
  </si>
  <si>
    <t>74</t>
  </si>
  <si>
    <t>11Š2</t>
  </si>
  <si>
    <t>1315782282</t>
  </si>
  <si>
    <t>10000</t>
  </si>
  <si>
    <t>75</t>
  </si>
  <si>
    <t>13Š2</t>
  </si>
  <si>
    <t>D+M Přírubové a ostatní spoje, spojovací materiál (těsnění, šrouby a podložky z nerezové oceli, matky nerezové), přesun hmot</t>
  </si>
  <si>
    <t>1666583400</t>
  </si>
  <si>
    <t>76</t>
  </si>
  <si>
    <t>14Š2</t>
  </si>
  <si>
    <t>D+M Kotvící a upevňovací prvky z nerez oceli 1.4301 s objímkami s gumovou výstelkou pro upevnění potrubí a armatur, přesun hmot</t>
  </si>
  <si>
    <t>1835681376</t>
  </si>
  <si>
    <t>77</t>
  </si>
  <si>
    <t>15Š2</t>
  </si>
  <si>
    <t>D+M Ochrana potrubí, armatur a zařízení při stavebních pracích vhodnými obaly, přesun hmot</t>
  </si>
  <si>
    <t>-727670605</t>
  </si>
  <si>
    <t>78</t>
  </si>
  <si>
    <t>16Š2</t>
  </si>
  <si>
    <t>D+M Označení potrubních větví, armatur a zařízení, přesun hmot včetně projednání</t>
  </si>
  <si>
    <t>2044226413</t>
  </si>
  <si>
    <t>79</t>
  </si>
  <si>
    <t>17Š2</t>
  </si>
  <si>
    <t>Tlakové zkouškty</t>
  </si>
  <si>
    <t>1413223963</t>
  </si>
  <si>
    <t>80</t>
  </si>
  <si>
    <t>18Š2</t>
  </si>
  <si>
    <t>1614099819</t>
  </si>
  <si>
    <t>83</t>
  </si>
  <si>
    <t>Armaturní šachta Š3</t>
  </si>
  <si>
    <t>131</t>
  </si>
  <si>
    <t>Potrubní vystrojení - potrubí PN10 nerez</t>
  </si>
  <si>
    <t>-1641947779</t>
  </si>
  <si>
    <t>1Š3</t>
  </si>
  <si>
    <t>1591848873</t>
  </si>
  <si>
    <t>2,5</t>
  </si>
  <si>
    <t>2Š3</t>
  </si>
  <si>
    <t>D+M Potrubí - nerez ocel dle DIN 1.4404 514 x 7 mm, přesun hmotb</t>
  </si>
  <si>
    <t>-948432706</t>
  </si>
  <si>
    <t>1,5</t>
  </si>
  <si>
    <t>84</t>
  </si>
  <si>
    <t>3Š3</t>
  </si>
  <si>
    <t>-493871626</t>
  </si>
  <si>
    <t>0,5</t>
  </si>
  <si>
    <t>85</t>
  </si>
  <si>
    <t>132</t>
  </si>
  <si>
    <t>Potrubní vystrojení - potrubí PN10, TLT</t>
  </si>
  <si>
    <t>62571757</t>
  </si>
  <si>
    <t>86</t>
  </si>
  <si>
    <t>4Š3</t>
  </si>
  <si>
    <t>D+M TLT přírubová  trubka TP DN 200 L=100 mm, přesun hmot</t>
  </si>
  <si>
    <t>1596908126</t>
  </si>
  <si>
    <t>87</t>
  </si>
  <si>
    <t>5Š3</t>
  </si>
  <si>
    <t>D+M TLT přírubová  trubka TP DN 200 L=200 mm, přesun hmot</t>
  </si>
  <si>
    <t>-2056227019</t>
  </si>
  <si>
    <t>88</t>
  </si>
  <si>
    <t>6Š3</t>
  </si>
  <si>
    <t>D+M TLT přírubová  trubka TP DN 200 L=400 mm, přesun hmot</t>
  </si>
  <si>
    <t>1465058748</t>
  </si>
  <si>
    <t>89</t>
  </si>
  <si>
    <t>133</t>
  </si>
  <si>
    <t>1776258236</t>
  </si>
  <si>
    <t>90</t>
  </si>
  <si>
    <t>7Š3</t>
  </si>
  <si>
    <t>D+M Koleno 66° nerez DN 600, přesun hmot</t>
  </si>
  <si>
    <t>-1889863020</t>
  </si>
  <si>
    <t>91</t>
  </si>
  <si>
    <t>8Š3</t>
  </si>
  <si>
    <t>D+M Koleno 90° nerez DN 100, přesun hmot</t>
  </si>
  <si>
    <t>-1599239714</t>
  </si>
  <si>
    <t>92</t>
  </si>
  <si>
    <t>9Š3</t>
  </si>
  <si>
    <t>D+M Redukce nerez DN 600/500, přesun hmot</t>
  </si>
  <si>
    <t>758419690</t>
  </si>
  <si>
    <t>93</t>
  </si>
  <si>
    <t>10Š3</t>
  </si>
  <si>
    <t>-1430653476</t>
  </si>
  <si>
    <t>94</t>
  </si>
  <si>
    <t>11Š3</t>
  </si>
  <si>
    <t>1086213742</t>
  </si>
  <si>
    <t>95</t>
  </si>
  <si>
    <t>12Š3</t>
  </si>
  <si>
    <t>1535563495</t>
  </si>
  <si>
    <t>96</t>
  </si>
  <si>
    <t>13Š3</t>
  </si>
  <si>
    <t>-1130425719</t>
  </si>
  <si>
    <t>97</t>
  </si>
  <si>
    <t>14Š3</t>
  </si>
  <si>
    <t>D+M Příruba nerez DN 600 zaslepovací s návarkem DN 100, přesun hmot</t>
  </si>
  <si>
    <t>158158298</t>
  </si>
  <si>
    <t>98</t>
  </si>
  <si>
    <t>15Š3</t>
  </si>
  <si>
    <t>-240877514</t>
  </si>
  <si>
    <t>99</t>
  </si>
  <si>
    <t>16Š3</t>
  </si>
  <si>
    <t>Příruba nerez DN 500 zaslepovací s návarkem DN 100, přesun hmot</t>
  </si>
  <si>
    <t>2124293209</t>
  </si>
  <si>
    <t>100</t>
  </si>
  <si>
    <t>17Š3</t>
  </si>
  <si>
    <t>-1515092857</t>
  </si>
  <si>
    <t>101</t>
  </si>
  <si>
    <t>134</t>
  </si>
  <si>
    <t>-1822952194</t>
  </si>
  <si>
    <t>102</t>
  </si>
  <si>
    <t>18Š3</t>
  </si>
  <si>
    <t>2143544121</t>
  </si>
  <si>
    <t>103</t>
  </si>
  <si>
    <t>19Š3</t>
  </si>
  <si>
    <t>773197021</t>
  </si>
  <si>
    <t>104</t>
  </si>
  <si>
    <t>20Š3</t>
  </si>
  <si>
    <t>D+M TLT koleno 90° se dvěma přírubami a patkou DN 200, přesun hmot</t>
  </si>
  <si>
    <t>-1813738333</t>
  </si>
  <si>
    <t>105</t>
  </si>
  <si>
    <t>21Š3</t>
  </si>
  <si>
    <t>D+M TLT koleno 90° se dvěma přírubami DN 200, přesun hmot</t>
  </si>
  <si>
    <t>-547509793</t>
  </si>
  <si>
    <t>106</t>
  </si>
  <si>
    <t>22Š3</t>
  </si>
  <si>
    <t>D+M TLT koleno 45° se dvěma přírubami DN 200, přesun hmot</t>
  </si>
  <si>
    <t>1567091738</t>
  </si>
  <si>
    <t>107</t>
  </si>
  <si>
    <t>23Š3</t>
  </si>
  <si>
    <t>D+M TLT T-kus DN 600/200 krátká stavební délka, přesun hmot</t>
  </si>
  <si>
    <t>-550958434</t>
  </si>
  <si>
    <t>108</t>
  </si>
  <si>
    <t>24Š3</t>
  </si>
  <si>
    <t>D+M TLT T-kus DN 500/200 krátká stavební délka, přesun hmot</t>
  </si>
  <si>
    <t>186793395</t>
  </si>
  <si>
    <t>109</t>
  </si>
  <si>
    <t>135</t>
  </si>
  <si>
    <t>-1086561350</t>
  </si>
  <si>
    <t>110</t>
  </si>
  <si>
    <t>25Š3</t>
  </si>
  <si>
    <t>-422984357</t>
  </si>
  <si>
    <t>111</t>
  </si>
  <si>
    <t>26Š3</t>
  </si>
  <si>
    <t>955071340</t>
  </si>
  <si>
    <t>27Š3</t>
  </si>
  <si>
    <t>D+M Mezipřírubová uzavírací klapka s ručním kolem DN 100, přesun hmot</t>
  </si>
  <si>
    <t>1008042375</t>
  </si>
  <si>
    <t>113</t>
  </si>
  <si>
    <t>28Š3</t>
  </si>
  <si>
    <t>D+M Uzavírací šoupátko s prodlouženým ovládáním pevnou kovanou zemní soupravou DN 200, přesun hmot</t>
  </si>
  <si>
    <t>-157305547</t>
  </si>
  <si>
    <t>114</t>
  </si>
  <si>
    <t>29Š3</t>
  </si>
  <si>
    <t>D+M Uzavírací šoupátko s prodlouženým ovládáním pevnou kovanou zemní soupravou DN 100, přesun hmot</t>
  </si>
  <si>
    <t>-517714069</t>
  </si>
  <si>
    <t>115</t>
  </si>
  <si>
    <t>30Š3</t>
  </si>
  <si>
    <t>D+M Uzavírací šoupátko s prodlouženým ovládáním DN 100, přesun hmot</t>
  </si>
  <si>
    <t>-548714654</t>
  </si>
  <si>
    <t>116</t>
  </si>
  <si>
    <t>31Š3</t>
  </si>
  <si>
    <t>D+M Uzavírací šoupátko sručním kolem DN 100, přesun hmot</t>
  </si>
  <si>
    <t>-1961194197</t>
  </si>
  <si>
    <t>117</t>
  </si>
  <si>
    <t>32Š3</t>
  </si>
  <si>
    <t>-1549478783</t>
  </si>
  <si>
    <t>118</t>
  </si>
  <si>
    <t>33Š3</t>
  </si>
  <si>
    <t>378673021</t>
  </si>
  <si>
    <t>119</t>
  </si>
  <si>
    <t>34Š3</t>
  </si>
  <si>
    <t>665780572</t>
  </si>
  <si>
    <t>120</t>
  </si>
  <si>
    <t>35Š3</t>
  </si>
  <si>
    <t>568964280</t>
  </si>
  <si>
    <t>121</t>
  </si>
  <si>
    <t>136</t>
  </si>
  <si>
    <t>891542288</t>
  </si>
  <si>
    <t>36Š3</t>
  </si>
  <si>
    <t>-2013346514</t>
  </si>
  <si>
    <t>15000</t>
  </si>
  <si>
    <t>37Š3</t>
  </si>
  <si>
    <t>-2085662621</t>
  </si>
  <si>
    <t>38Š3</t>
  </si>
  <si>
    <t>-418167353</t>
  </si>
  <si>
    <t>125</t>
  </si>
  <si>
    <t>39Š3</t>
  </si>
  <si>
    <t>-485475641</t>
  </si>
  <si>
    <t>126</t>
  </si>
  <si>
    <t>40Š3</t>
  </si>
  <si>
    <t>D+M Označení potrubních větví, armatur a zařízení, přesun hmot</t>
  </si>
  <si>
    <t>-1297311512</t>
  </si>
  <si>
    <t>127</t>
  </si>
  <si>
    <t>41Š3</t>
  </si>
  <si>
    <t>D+M Tlaková zkouška</t>
  </si>
  <si>
    <t>-281443361</t>
  </si>
  <si>
    <t>128</t>
  </si>
  <si>
    <t>42Š3</t>
  </si>
  <si>
    <t>D+M Proplachy, kontrola průchodnosti, dezinfekce potrubí a zařízení, krácené rozbory kvality vody</t>
  </si>
  <si>
    <t>1415588304</t>
  </si>
  <si>
    <t>129</t>
  </si>
  <si>
    <t>141</t>
  </si>
  <si>
    <t>1990918158</t>
  </si>
  <si>
    <t>130</t>
  </si>
  <si>
    <t>1Š4</t>
  </si>
  <si>
    <t>75047469</t>
  </si>
  <si>
    <t>2Š4</t>
  </si>
  <si>
    <t>D+M TLT T-kus DN 200/80, přesun hmot</t>
  </si>
  <si>
    <t>666421743</t>
  </si>
  <si>
    <t>142</t>
  </si>
  <si>
    <t>1039575843</t>
  </si>
  <si>
    <t>3Š4</t>
  </si>
  <si>
    <t>D+M Uzavírací šoupátko s ručním kolem DN 200, přesun hmot</t>
  </si>
  <si>
    <t>-504813533</t>
  </si>
  <si>
    <t>4Š4</t>
  </si>
  <si>
    <t>1816472454</t>
  </si>
  <si>
    <t>5Š4</t>
  </si>
  <si>
    <t>1445181840</t>
  </si>
  <si>
    <t>143</t>
  </si>
  <si>
    <t>-1655763961</t>
  </si>
  <si>
    <t>137</t>
  </si>
  <si>
    <t>6Š4</t>
  </si>
  <si>
    <t>D+M Přírubové a ostatní spoje, spojovací materiál (těsnění, šrouby a podložky z nerezové oceli, matky nerezové) , přesun hmot</t>
  </si>
  <si>
    <t>-1515493546</t>
  </si>
  <si>
    <t>138</t>
  </si>
  <si>
    <t>7Š4</t>
  </si>
  <si>
    <t>-1169755114</t>
  </si>
  <si>
    <t>139</t>
  </si>
  <si>
    <t>8Š4</t>
  </si>
  <si>
    <t>-1987596694</t>
  </si>
  <si>
    <t>140</t>
  </si>
  <si>
    <t>9Š4</t>
  </si>
  <si>
    <t>D+M Označení potrubních větví, armatur a zařízení, přesu hmot</t>
  </si>
  <si>
    <t>-1390538774</t>
  </si>
  <si>
    <t>10Š4</t>
  </si>
  <si>
    <t>D+M Tlakové zkoušky</t>
  </si>
  <si>
    <t>-197533248</t>
  </si>
  <si>
    <t>11Š4</t>
  </si>
  <si>
    <t>-1704908472</t>
  </si>
  <si>
    <t>SO 100 - Komunikace</t>
  </si>
  <si>
    <t>Soupis:</t>
  </si>
  <si>
    <t>SO 101 - Komunikace Sládkova</t>
  </si>
  <si>
    <t xml:space="preserve">    5 - Komunikace pozemní</t>
  </si>
  <si>
    <t xml:space="preserve">    9 - Ostatní konstrukce a práce, bourání</t>
  </si>
  <si>
    <t>113106123</t>
  </si>
  <si>
    <t>Rozebrání dlažeb ze zámkových dlaždic komunikací pro pěší ručně</t>
  </si>
  <si>
    <t>m2</t>
  </si>
  <si>
    <t>CS ÚRS 2025 01</t>
  </si>
  <si>
    <t>-542515345</t>
  </si>
  <si>
    <t>B 22</t>
  </si>
  <si>
    <t>122,8</t>
  </si>
  <si>
    <t>B 26</t>
  </si>
  <si>
    <t>5,7</t>
  </si>
  <si>
    <t>Součet</t>
  </si>
  <si>
    <t>113107222</t>
  </si>
  <si>
    <t>Odstranění podkladu z kameniva drceného tl přes 100 do 200 mm strojně pl přes 200 m2</t>
  </si>
  <si>
    <t>1422954121</t>
  </si>
  <si>
    <t>B 10</t>
  </si>
  <si>
    <t>1324,2</t>
  </si>
  <si>
    <t>113107242</t>
  </si>
  <si>
    <t>Odstranění podkladu živičného tl přes 50 do 100 mm strojně pl přes 200 m2</t>
  </si>
  <si>
    <t>-1835061338</t>
  </si>
  <si>
    <t>B 4</t>
  </si>
  <si>
    <t>1318,5</t>
  </si>
  <si>
    <t>113107232</t>
  </si>
  <si>
    <t>Odstranění podkladu z betonu prostého tl přes 150 do 300 mm strojně pl přes 200 m2</t>
  </si>
  <si>
    <t>1299771814</t>
  </si>
  <si>
    <t>B 8</t>
  </si>
  <si>
    <t>1396,92</t>
  </si>
  <si>
    <t>113154513V</t>
  </si>
  <si>
    <t>Frézování živičného krytu tl 50 mm - včetně překážek v trase</t>
  </si>
  <si>
    <t>1869671035</t>
  </si>
  <si>
    <t>B 6</t>
  </si>
  <si>
    <t>1083,48</t>
  </si>
  <si>
    <t>113202111</t>
  </si>
  <si>
    <t>Vytrhání obrub krajníků obrubníků stojatých</t>
  </si>
  <si>
    <t>-1424815854</t>
  </si>
  <si>
    <t>B 16</t>
  </si>
  <si>
    <t>304</t>
  </si>
  <si>
    <t>B 20</t>
  </si>
  <si>
    <t>122251105</t>
  </si>
  <si>
    <t>Odkopávky a prokopávky nezapažené v hornině třídy těžitelnosti I skupiny 3 objem do 1000 m3 strojně</t>
  </si>
  <si>
    <t>m3</t>
  </si>
  <si>
    <t>1316358923</t>
  </si>
  <si>
    <t>I 1</t>
  </si>
  <si>
    <t>825,87</t>
  </si>
  <si>
    <t>162751115</t>
  </si>
  <si>
    <t>Vodorovné přemístění přes 7 000 do 8000 m výkopku/sypaniny z horniny třídy těžitelnosti I skupiny 1 až 3</t>
  </si>
  <si>
    <t>828129334</t>
  </si>
  <si>
    <t>171251201</t>
  </si>
  <si>
    <t>Uložení sypaniny na skládky nebo meziskládky</t>
  </si>
  <si>
    <t>1893343950</t>
  </si>
  <si>
    <t>202510203</t>
  </si>
  <si>
    <t>Poplatek za skládku  "navážky"</t>
  </si>
  <si>
    <t>1031375718</t>
  </si>
  <si>
    <t>171101141</t>
  </si>
  <si>
    <t>Násyp pro silnice a železnice v množství 0,75 m3/m se zhutněním</t>
  </si>
  <si>
    <t>1362245373</t>
  </si>
  <si>
    <t>výměna podloží</t>
  </si>
  <si>
    <t>I 2</t>
  </si>
  <si>
    <t>648,04</t>
  </si>
  <si>
    <t>M</t>
  </si>
  <si>
    <t>58344197V</t>
  </si>
  <si>
    <t>Náhradní zásypový materiál</t>
  </si>
  <si>
    <t>t</t>
  </si>
  <si>
    <t>-1671168511</t>
  </si>
  <si>
    <t>648,04*1,1*1,05*1,8</t>
  </si>
  <si>
    <t>167151111</t>
  </si>
  <si>
    <t>Nakládání výkopku z hornin třídy těžitelnosti I skupiny 1 až 3 přes 100 m3</t>
  </si>
  <si>
    <t>2006072682</t>
  </si>
  <si>
    <t>648,04*1,1*1,05</t>
  </si>
  <si>
    <t>0,15*299,4</t>
  </si>
  <si>
    <t>162351103</t>
  </si>
  <si>
    <t>Vodorovné přemístění přes 50 do 500 m výkopku/sypaniny z horniny třídy těžitelnosti I skupiny 1 až 3</t>
  </si>
  <si>
    <t>1891985134</t>
  </si>
  <si>
    <t>793,396</t>
  </si>
  <si>
    <t>181351003</t>
  </si>
  <si>
    <t>Rozprostření ornice tl vrstvy do 200 mm pl do 100 m2 v rovině nebo ve svahu do 1:5 strojně</t>
  </si>
  <si>
    <t>-148872687</t>
  </si>
  <si>
    <t>G 1</t>
  </si>
  <si>
    <t>299,4</t>
  </si>
  <si>
    <t>10364101</t>
  </si>
  <si>
    <t>zemina pro terénní úpravy - ornice</t>
  </si>
  <si>
    <t>-1535181971</t>
  </si>
  <si>
    <t>0,15*299,4*1,6</t>
  </si>
  <si>
    <t>181411131</t>
  </si>
  <si>
    <t>Založení parkového trávníku výsevem pl do 1000 m2 v rovině a ve svahu do 1:5</t>
  </si>
  <si>
    <t>-1514514383</t>
  </si>
  <si>
    <t>00572410</t>
  </si>
  <si>
    <t>osivo směs travní parková</t>
  </si>
  <si>
    <t>557138239</t>
  </si>
  <si>
    <t>299,4*0,03*1,05</t>
  </si>
  <si>
    <t>181951113V</t>
  </si>
  <si>
    <t xml:space="preserve">Úprava pláně v hornině třídy těžitelnosti II skupiny 1 až 4  bez zhutnění </t>
  </si>
  <si>
    <t>-1723701641</t>
  </si>
  <si>
    <t>G 4</t>
  </si>
  <si>
    <t>181152345.1</t>
  </si>
  <si>
    <t xml:space="preserve">Úprava pláně HTÚ dle předepsaných sklonů vč. případných hutnících pokusů a vystavení protokolů o zkoušce ověření modulu přetvárnosti se zhutněním na požadovanou hodnotu Edef2=45MPa při poměru Edef2/Edef1 dle požadavku ČSN 72006 </t>
  </si>
  <si>
    <t>-425689936</t>
  </si>
  <si>
    <t>A 17</t>
  </si>
  <si>
    <t>1458,9</t>
  </si>
  <si>
    <t>Komunikace pozemní</t>
  </si>
  <si>
    <t>564851111</t>
  </si>
  <si>
    <t>Podklad ze štěrkodrtě ŠD plochy přes 100 m2 tl 150 mm</t>
  </si>
  <si>
    <t>15489554</t>
  </si>
  <si>
    <t>A 18</t>
  </si>
  <si>
    <t>565176111V</t>
  </si>
  <si>
    <t>Asfaltový beton vrstva podkladní ACP 22+ (obalované kamenivo OKH) tl 100 mm</t>
  </si>
  <si>
    <t>-1308620480</t>
  </si>
  <si>
    <t>A 20</t>
  </si>
  <si>
    <t>1485,94</t>
  </si>
  <si>
    <t>567132115</t>
  </si>
  <si>
    <t>Podklad ze směsi stmelené cementem SC C 8/10 (KSC I) tl 200 mm</t>
  </si>
  <si>
    <t>1768541734</t>
  </si>
  <si>
    <t>A 19</t>
  </si>
  <si>
    <t>1620,82</t>
  </si>
  <si>
    <t>569903311V</t>
  </si>
  <si>
    <t>Zřízení zemních krajnic se zhutněním, včetně materiálu</t>
  </si>
  <si>
    <t>-214259560</t>
  </si>
  <si>
    <t>E 9</t>
  </si>
  <si>
    <t>30,4</t>
  </si>
  <si>
    <t>573111113</t>
  </si>
  <si>
    <t>Postřik živičný infiltrační s posypem z asfaltu množství 1,5 kg/m2</t>
  </si>
  <si>
    <t>-622744602</t>
  </si>
  <si>
    <t>PI-E 0,6-1,3 kg/m2</t>
  </si>
  <si>
    <t>A 22</t>
  </si>
  <si>
    <t>573211112</t>
  </si>
  <si>
    <t>Postřik živičný spojovací z asfaltu v množství 0,70 kg/m2</t>
  </si>
  <si>
    <t>-815587235</t>
  </si>
  <si>
    <t>PS-E 0,15-0,25 kg/m2</t>
  </si>
  <si>
    <t>E 23</t>
  </si>
  <si>
    <t>1690,9</t>
  </si>
  <si>
    <t>577144111V</t>
  </si>
  <si>
    <t>Asfaltový beton vrstva obrusná ACO 11+ (ABS) tř. I tl 50 mm</t>
  </si>
  <si>
    <t>-2115210383</t>
  </si>
  <si>
    <t>A 21</t>
  </si>
  <si>
    <t>PC101</t>
  </si>
  <si>
    <t>Vyplnění spár živičnou zálivkou - bez prořezu</t>
  </si>
  <si>
    <t>-582872470</t>
  </si>
  <si>
    <t>B 15</t>
  </si>
  <si>
    <t>44,2</t>
  </si>
  <si>
    <t>596212210</t>
  </si>
  <si>
    <t xml:space="preserve">Kladení zámkové dlažby pozemních komunikací ručně tl 80 mm skupiny,  lože drt tl. 50 mm </t>
  </si>
  <si>
    <t>-1148375654</t>
  </si>
  <si>
    <t>D 1</t>
  </si>
  <si>
    <t>596245041</t>
  </si>
  <si>
    <t xml:space="preserve">Kladení zámkové dlažby  ručně tl 80 mm, včetně  lože MC tl. 50 mm </t>
  </si>
  <si>
    <t>1893955151</t>
  </si>
  <si>
    <t>E 10</t>
  </si>
  <si>
    <t>307</t>
  </si>
  <si>
    <t>596212234</t>
  </si>
  <si>
    <t xml:space="preserve">Příplatek za kombinaci dvou barev u betonových dlažeb pozemních komunikací ručně tl 80 mm </t>
  </si>
  <si>
    <t>1891717324</t>
  </si>
  <si>
    <t>307+5,7</t>
  </si>
  <si>
    <t>59245013R</t>
  </si>
  <si>
    <t>dlažba betonová 200 x 100 x 80 mm přírodní</t>
  </si>
  <si>
    <t>1370738883</t>
  </si>
  <si>
    <t>E 11</t>
  </si>
  <si>
    <t>307*1,01</t>
  </si>
  <si>
    <t>59245010R</t>
  </si>
  <si>
    <t>dlažba betonová 200 x 100 x 80 mm barevná</t>
  </si>
  <si>
    <t>-1421732989</t>
  </si>
  <si>
    <t>D 2</t>
  </si>
  <si>
    <t>5,7*1,01</t>
  </si>
  <si>
    <t>899331111</t>
  </si>
  <si>
    <t>Výšková úprava vstupu do 20 cm, zvýšení poklopu</t>
  </si>
  <si>
    <t>-1346610847</t>
  </si>
  <si>
    <t>B 28</t>
  </si>
  <si>
    <t>Ostatní konstrukce a práce, bourání</t>
  </si>
  <si>
    <t>920231912</t>
  </si>
  <si>
    <t>Obnova komunikační zeleně viz. PD</t>
  </si>
  <si>
    <t>-563460118</t>
  </si>
  <si>
    <t>"Položka je pro celou stavbu"</t>
  </si>
  <si>
    <t>914001111</t>
  </si>
  <si>
    <t>Osazení svislé doprav.značky a sloupku, bet.základ</t>
  </si>
  <si>
    <t>1700881819</t>
  </si>
  <si>
    <t>H 14</t>
  </si>
  <si>
    <t>914001125</t>
  </si>
  <si>
    <t>Osazení svislé dopr.značky na sloupek nebo konzolu</t>
  </si>
  <si>
    <t>65546291</t>
  </si>
  <si>
    <t>H 8</t>
  </si>
  <si>
    <t>40445020</t>
  </si>
  <si>
    <t>Značka doprav zákazová B1-B34 500 fól 1, EG 7letá</t>
  </si>
  <si>
    <t>256371685</t>
  </si>
  <si>
    <t>H 9</t>
  </si>
  <si>
    <t>1*1,01</t>
  </si>
  <si>
    <t>40445044</t>
  </si>
  <si>
    <t>Značka dopravní informativní provozní IP 4b - IP 7,10a,b, rozměr 500 x 500 mm, fólie 1</t>
  </si>
  <si>
    <t>-1211990635</t>
  </si>
  <si>
    <t>H 12</t>
  </si>
  <si>
    <t>4044545</t>
  </si>
  <si>
    <t>Značka dopravní dodatková E 2c, rozměr 700 x 500 mm, fólie 1</t>
  </si>
  <si>
    <t>724466587</t>
  </si>
  <si>
    <t>"E 13"</t>
  </si>
  <si>
    <t>H 11</t>
  </si>
  <si>
    <t>10*1,01</t>
  </si>
  <si>
    <t>40445050</t>
  </si>
  <si>
    <t>Značka dopravní informativní provozní IP 11 - IP 13, rozměr 500 x 700 mm, fólie 1</t>
  </si>
  <si>
    <t>1523221108</t>
  </si>
  <si>
    <t>H 13</t>
  </si>
  <si>
    <t>5*1,01</t>
  </si>
  <si>
    <t>40445157</t>
  </si>
  <si>
    <t>Značka dopravní dodatková E 8 svislá, rozměr 500 x 150 mm, fólie 1</t>
  </si>
  <si>
    <t>-436813061</t>
  </si>
  <si>
    <t>H 10</t>
  </si>
  <si>
    <t>40445950</t>
  </si>
  <si>
    <t>Sloupek Fe pr.60 pozinkovaný, l= 3000 mm</t>
  </si>
  <si>
    <t>-1154349697</t>
  </si>
  <si>
    <t>H 15</t>
  </si>
  <si>
    <t>4044595</t>
  </si>
  <si>
    <t>Patka kotevní kompletní AP 60/4, čtyřkotevní</t>
  </si>
  <si>
    <t>-260708538</t>
  </si>
  <si>
    <t>4059540</t>
  </si>
  <si>
    <t>Víčko pr. 60</t>
  </si>
  <si>
    <t>-808900294</t>
  </si>
  <si>
    <t>915711111</t>
  </si>
  <si>
    <t>Vodorovné značení dělicích čar 12 cm střík.barvou žlutou</t>
  </si>
  <si>
    <t>-1264637362</t>
  </si>
  <si>
    <t>H 2</t>
  </si>
  <si>
    <t>915711111V</t>
  </si>
  <si>
    <t>Vodorovné značení dělicích čar 12 cm střík.barvou, barva modrá</t>
  </si>
  <si>
    <t>480457719</t>
  </si>
  <si>
    <t>H 1</t>
  </si>
  <si>
    <t>407</t>
  </si>
  <si>
    <t>915721111</t>
  </si>
  <si>
    <t>Vodorovné značení střík.barvou stopčar,zeber atd., barva bílá</t>
  </si>
  <si>
    <t>1891976848</t>
  </si>
  <si>
    <t>H 3</t>
  </si>
  <si>
    <t>71,8</t>
  </si>
  <si>
    <t>915791111</t>
  </si>
  <si>
    <t>Předznačení pro značení dělící čáry,vodící proužky</t>
  </si>
  <si>
    <t>204297327</t>
  </si>
  <si>
    <t>H 4</t>
  </si>
  <si>
    <t>479</t>
  </si>
  <si>
    <t>915791112</t>
  </si>
  <si>
    <t>Předznačení pro značení stopčáry, zebry, nápisů</t>
  </si>
  <si>
    <t>-635860448</t>
  </si>
  <si>
    <t>H 5</t>
  </si>
  <si>
    <t>916131213</t>
  </si>
  <si>
    <t>Osazení silničního obrubníku betonového stojatého s boční opěrou do lože z betonu prostého</t>
  </si>
  <si>
    <t>-1647217757</t>
  </si>
  <si>
    <t xml:space="preserve">E2    E3   E4   </t>
  </si>
  <si>
    <t>5+2,5+304</t>
  </si>
  <si>
    <t>916991121</t>
  </si>
  <si>
    <t>Lože pod obrubníky, krajníky nebo obruby z dlažebních kostek z betonu prostého</t>
  </si>
  <si>
    <t>385584119</t>
  </si>
  <si>
    <t>0,15*0,25*311,5</t>
  </si>
  <si>
    <t>59217031</t>
  </si>
  <si>
    <t>obrubník silniční betonový 1000x150x250mm</t>
  </si>
  <si>
    <t>-371896106</t>
  </si>
  <si>
    <t>304*1,01</t>
  </si>
  <si>
    <t>59217029</t>
  </si>
  <si>
    <t>obrubník silniční betonový nájezdový 1000x150x150mm</t>
  </si>
  <si>
    <t>1812831876</t>
  </si>
  <si>
    <t>59217076</t>
  </si>
  <si>
    <t>obrubník silniční betonový přechodový 1000x150x250mm</t>
  </si>
  <si>
    <t>-637014854</t>
  </si>
  <si>
    <t>2,5*1,01</t>
  </si>
  <si>
    <t>916231292</t>
  </si>
  <si>
    <t xml:space="preserve">Příplatek za řezání obrubníků při osazování do oblouku </t>
  </si>
  <si>
    <t>366883247</t>
  </si>
  <si>
    <t>916231293</t>
  </si>
  <si>
    <t>Příplatek za osazení obloukového obrubníku</t>
  </si>
  <si>
    <t>-928102887</t>
  </si>
  <si>
    <t>919735112</t>
  </si>
  <si>
    <t>Řezání stávajícího živičného krytu hl přes 50 do 100 mm</t>
  </si>
  <si>
    <t>711453190</t>
  </si>
  <si>
    <t>B 12</t>
  </si>
  <si>
    <t>919735113</t>
  </si>
  <si>
    <t>Řezání stávajícího živičného krytu hl přes 100 do 150 mm</t>
  </si>
  <si>
    <t>1596070335</t>
  </si>
  <si>
    <t>B 13</t>
  </si>
  <si>
    <t>242,4</t>
  </si>
  <si>
    <t>919735124</t>
  </si>
  <si>
    <t>Řezání stávajícího betonového krytu hl přes 150 do 200 mm</t>
  </si>
  <si>
    <t>-289010360</t>
  </si>
  <si>
    <t>B 14</t>
  </si>
  <si>
    <t>966006132</t>
  </si>
  <si>
    <t>Odstranění značek dopravních nebo orientačních se sloupky s betonovými patkami</t>
  </si>
  <si>
    <t>546887536</t>
  </si>
  <si>
    <t>H 6</t>
  </si>
  <si>
    <t>997221561</t>
  </si>
  <si>
    <t>Vodorovná doprava suti z kusových materiálů do 1 km</t>
  </si>
  <si>
    <t>-2024686940</t>
  </si>
  <si>
    <t>1769,482</t>
  </si>
  <si>
    <t>997221569</t>
  </si>
  <si>
    <t>Příplatek ZKD 1 km u vodorovné dopravy suti z kusových materiálů</t>
  </si>
  <si>
    <t>-93613152</t>
  </si>
  <si>
    <t>1769,482*7</t>
  </si>
  <si>
    <t>202110104</t>
  </si>
  <si>
    <t>Poplatek za skládku živice</t>
  </si>
  <si>
    <t>-1460006704</t>
  </si>
  <si>
    <t>290,07+124,6</t>
  </si>
  <si>
    <t>202110105</t>
  </si>
  <si>
    <t>Poplatek za skládku suti s příměsí</t>
  </si>
  <si>
    <t>-406046690</t>
  </si>
  <si>
    <t>1769,482-414,67</t>
  </si>
  <si>
    <t>998225111</t>
  </si>
  <si>
    <t>Přesun hmot pro pozemní komunikace s krytem z kamene, monolitickým betonovým nebo živičným</t>
  </si>
  <si>
    <t>365042145</t>
  </si>
  <si>
    <t>SO 102 - Komunikace Porgesova - rampa I/42</t>
  </si>
  <si>
    <t>113107162</t>
  </si>
  <si>
    <t>Odstranění podkladu z kameniva drceného tl přes 100 do 200 mm strojně pl přes 50 do 200 m2</t>
  </si>
  <si>
    <t>-1877863014</t>
  </si>
  <si>
    <t>B 9</t>
  </si>
  <si>
    <t>113107163</t>
  </si>
  <si>
    <t>Odstranění podkladu z kameniva drceného tl přes 200 do 300 mm strojně pl přes 50 do 200 m2</t>
  </si>
  <si>
    <t>-280482162</t>
  </si>
  <si>
    <t>B 7</t>
  </si>
  <si>
    <t>80,85</t>
  </si>
  <si>
    <t>113107186</t>
  </si>
  <si>
    <t>Odstranění podkladu živičného tl přes 250 do 300 mm strojně pl přes 50 do 200 m2</t>
  </si>
  <si>
    <t>-1995465638</t>
  </si>
  <si>
    <t>B 1</t>
  </si>
  <si>
    <t>113154512V</t>
  </si>
  <si>
    <t>Frézování živičného krytu tl 40 mm -  včetně překážek v trase</t>
  </si>
  <si>
    <t>888090379</t>
  </si>
  <si>
    <t>B 3</t>
  </si>
  <si>
    <t>191,4</t>
  </si>
  <si>
    <t>-1269985857</t>
  </si>
  <si>
    <t>tlouška 15 cm</t>
  </si>
  <si>
    <t>B 5</t>
  </si>
  <si>
    <t>13,7*3</t>
  </si>
  <si>
    <t>122251102</t>
  </si>
  <si>
    <t>Odkopávky a prokopávky nezapažené v hornině třídy těžitelnosti I skupiny 3 objem do 50 m3 strojně</t>
  </si>
  <si>
    <t>1667857957</t>
  </si>
  <si>
    <t>E 1</t>
  </si>
  <si>
    <t>33,3</t>
  </si>
  <si>
    <t>1750953833</t>
  </si>
  <si>
    <t>918846021</t>
  </si>
  <si>
    <t>-1224100511</t>
  </si>
  <si>
    <t>514727690</t>
  </si>
  <si>
    <t>E 2</t>
  </si>
  <si>
    <t>-1176577810</t>
  </si>
  <si>
    <t>33,3*1,1*1,05*1,8</t>
  </si>
  <si>
    <t>167151101</t>
  </si>
  <si>
    <t>Nakládání výkopku z hornin třídy těžitelnosti I skupiny 1 až 3 do 100 m3</t>
  </si>
  <si>
    <t>-1748189980</t>
  </si>
  <si>
    <t>33,3*1,1*1,05</t>
  </si>
  <si>
    <t>-1365787958</t>
  </si>
  <si>
    <t>38,462</t>
  </si>
  <si>
    <t>489715262</t>
  </si>
  <si>
    <t>564851011</t>
  </si>
  <si>
    <t>Podklad ze štěrkodrtě ŠD plochy do 100 m2 tl 150 mm</t>
  </si>
  <si>
    <t>1928497173</t>
  </si>
  <si>
    <t>A 5</t>
  </si>
  <si>
    <t>567142115</t>
  </si>
  <si>
    <t>Podklad ze směsi stmelené cementem SC C 8/10 (KSC I) tl 250 mm</t>
  </si>
  <si>
    <t>-491655051</t>
  </si>
  <si>
    <t>A 6</t>
  </si>
  <si>
    <t>565186111V</t>
  </si>
  <si>
    <t xml:space="preserve">Asfaltový beton vrstva podkladní ACP 22S tl 150 mm </t>
  </si>
  <si>
    <t>379742595</t>
  </si>
  <si>
    <t>A 7</t>
  </si>
  <si>
    <t>87,7</t>
  </si>
  <si>
    <t>1754665199</t>
  </si>
  <si>
    <t>A 10</t>
  </si>
  <si>
    <t>1603679747</t>
  </si>
  <si>
    <t>A 11</t>
  </si>
  <si>
    <t>311,85</t>
  </si>
  <si>
    <t>577175132V</t>
  </si>
  <si>
    <t>Asfaltový beton vrstva ložní ACL 22S tl. 80 mm</t>
  </si>
  <si>
    <t>446056783</t>
  </si>
  <si>
    <t>A 8</t>
  </si>
  <si>
    <t>94,55</t>
  </si>
  <si>
    <t>576133211V</t>
  </si>
  <si>
    <t>Asfaltový koberec mastixový SMA 11S (AKMS) tl 40 mm š do 3 m</t>
  </si>
  <si>
    <t>1903191708</t>
  </si>
  <si>
    <t>A 9</t>
  </si>
  <si>
    <t>224,3</t>
  </si>
  <si>
    <t>1398663584</t>
  </si>
  <si>
    <t>13,7</t>
  </si>
  <si>
    <t>915712111</t>
  </si>
  <si>
    <t>Vodorovné značení proužků š.25 cm střík.barvou, barva bílá</t>
  </si>
  <si>
    <t>2075927372</t>
  </si>
  <si>
    <t>1412284397</t>
  </si>
  <si>
    <t>1349661066</t>
  </si>
  <si>
    <t>B 11</t>
  </si>
  <si>
    <t>255613293</t>
  </si>
  <si>
    <t>-527517406</t>
  </si>
  <si>
    <t>131,835</t>
  </si>
  <si>
    <t>159731779</t>
  </si>
  <si>
    <t>131,835*7</t>
  </si>
  <si>
    <t>-365957268</t>
  </si>
  <si>
    <t>52,4661</t>
  </si>
  <si>
    <t>17,604</t>
  </si>
  <si>
    <t>-1185750649</t>
  </si>
  <si>
    <t>131,835-70,07</t>
  </si>
  <si>
    <t>1165512068</t>
  </si>
  <si>
    <t>SO 103 - Komunikace Merhautova</t>
  </si>
  <si>
    <t xml:space="preserve">    2 - Zakládání</t>
  </si>
  <si>
    <t>-215110068</t>
  </si>
  <si>
    <t>569</t>
  </si>
  <si>
    <t>599,48</t>
  </si>
  <si>
    <t>113107184</t>
  </si>
  <si>
    <t>Odstranění podkladu živičného tl přes 150 do 200 mm strojně pl přes 50 do 200 m2</t>
  </si>
  <si>
    <t>625041743</t>
  </si>
  <si>
    <t>-478472681</t>
  </si>
  <si>
    <t>585,88</t>
  </si>
  <si>
    <t>466370828</t>
  </si>
  <si>
    <t>113203111</t>
  </si>
  <si>
    <t>Vytrhání obrub z dlažebních kostek</t>
  </si>
  <si>
    <t>-1101334790</t>
  </si>
  <si>
    <t>B 19</t>
  </si>
  <si>
    <t>459393157</t>
  </si>
  <si>
    <t>335,21</t>
  </si>
  <si>
    <t>132251102</t>
  </si>
  <si>
    <t>Hloubení rýh nezapažených š do 800 mm v hornině třídy těžitelnosti I skupiny 3 objem do 50 m3 strojně</t>
  </si>
  <si>
    <t>-4017378</t>
  </si>
  <si>
    <t>19,36</t>
  </si>
  <si>
    <t>780563869</t>
  </si>
  <si>
    <t>335,21+19,36</t>
  </si>
  <si>
    <t>1804448165</t>
  </si>
  <si>
    <t>354,57</t>
  </si>
  <si>
    <t>-1684169562</t>
  </si>
  <si>
    <t>-810254207</t>
  </si>
  <si>
    <t>307,61</t>
  </si>
  <si>
    <t>43162846</t>
  </si>
  <si>
    <t>307,61*1,1*1,05*1,8</t>
  </si>
  <si>
    <t>451318114</t>
  </si>
  <si>
    <t>307,61*1,1*1,05</t>
  </si>
  <si>
    <t>228519747</t>
  </si>
  <si>
    <t>355,29</t>
  </si>
  <si>
    <t>438435439</t>
  </si>
  <si>
    <t>A 16</t>
  </si>
  <si>
    <t>664,1</t>
  </si>
  <si>
    <t>Zakládání</t>
  </si>
  <si>
    <t>212572111</t>
  </si>
  <si>
    <t>Lože pro trativody ze štěrkopísku tříděného</t>
  </si>
  <si>
    <t>1010633314</t>
  </si>
  <si>
    <t>F 3</t>
  </si>
  <si>
    <t>1,82</t>
  </si>
  <si>
    <t>212755214</t>
  </si>
  <si>
    <t>Trativody z drenážních trubek plastových flexibilních DN 100 mm bez lože a obsypu</t>
  </si>
  <si>
    <t>114667870</t>
  </si>
  <si>
    <t>122,21</t>
  </si>
  <si>
    <t>211571112</t>
  </si>
  <si>
    <t>Výplň odvodňovacích žeber nebo trativodů štěrkopískem netříděným</t>
  </si>
  <si>
    <t>367588307</t>
  </si>
  <si>
    <t>F 4</t>
  </si>
  <si>
    <t>16,94</t>
  </si>
  <si>
    <t>-1673948191</t>
  </si>
  <si>
    <t>1365224007</t>
  </si>
  <si>
    <t>18,76</t>
  </si>
  <si>
    <t>1768829656</t>
  </si>
  <si>
    <t>577145132R</t>
  </si>
  <si>
    <t xml:space="preserve">Asfaltový beton vrstva ložní ACL 16+ tl 50 mm </t>
  </si>
  <si>
    <t>-424666002</t>
  </si>
  <si>
    <t>780,78</t>
  </si>
  <si>
    <t>565176111R</t>
  </si>
  <si>
    <t xml:space="preserve">Asfaltový beton vrstva podkladní ACP 22+ tl 100 mm </t>
  </si>
  <si>
    <t>1834621682</t>
  </si>
  <si>
    <t>704,96</t>
  </si>
  <si>
    <t>2047989412</t>
  </si>
  <si>
    <t>724,52</t>
  </si>
  <si>
    <t>-2104148689</t>
  </si>
  <si>
    <t>D 7</t>
  </si>
  <si>
    <t>12,8</t>
  </si>
  <si>
    <t>-1447755742</t>
  </si>
  <si>
    <t>-305686070</t>
  </si>
  <si>
    <t>A 23</t>
  </si>
  <si>
    <t>1661,18</t>
  </si>
  <si>
    <t>-1326796543</t>
  </si>
  <si>
    <t>880,4</t>
  </si>
  <si>
    <t>-678201991</t>
  </si>
  <si>
    <t>318,3</t>
  </si>
  <si>
    <t>-1020820491</t>
  </si>
  <si>
    <t>B 23</t>
  </si>
  <si>
    <t>2070625100</t>
  </si>
  <si>
    <t>G 11</t>
  </si>
  <si>
    <t>-1265111696</t>
  </si>
  <si>
    <t>G 7</t>
  </si>
  <si>
    <t>1584723382</t>
  </si>
  <si>
    <t>G 8</t>
  </si>
  <si>
    <t>40445212RV</t>
  </si>
  <si>
    <t>Značka dopravní upravující přednost P 2, rozměr 500 x 500 mm</t>
  </si>
  <si>
    <t>1063803024</t>
  </si>
  <si>
    <t>G 9</t>
  </si>
  <si>
    <t>40445215</t>
  </si>
  <si>
    <t>Značka dopravní upravující přednost P 4, rozměr 900 mm</t>
  </si>
  <si>
    <t>-1580133432</t>
  </si>
  <si>
    <t>G 10</t>
  </si>
  <si>
    <t>-1337923722</t>
  </si>
  <si>
    <t>G 12</t>
  </si>
  <si>
    <t>2*1,01</t>
  </si>
  <si>
    <t>316228341</t>
  </si>
  <si>
    <t>-697777064</t>
  </si>
  <si>
    <t>Vodorovné značení dělicích čar 12 cm střík.barvou, barva bílá</t>
  </si>
  <si>
    <t>2122720481</t>
  </si>
  <si>
    <t>G1</t>
  </si>
  <si>
    <t>621285512</t>
  </si>
  <si>
    <t>G 2</t>
  </si>
  <si>
    <t>47,3</t>
  </si>
  <si>
    <t>-1327140000</t>
  </si>
  <si>
    <t>G 3</t>
  </si>
  <si>
    <t>138733629</t>
  </si>
  <si>
    <t>916111123</t>
  </si>
  <si>
    <t>Osazení obruby z drobných kostek s boční opěrou do lože z betonu prostého</t>
  </si>
  <si>
    <t>1754074038</t>
  </si>
  <si>
    <t>D 8</t>
  </si>
  <si>
    <t>58381015V</t>
  </si>
  <si>
    <t>kostka dlažební  20x10x8 cm</t>
  </si>
  <si>
    <t>1118530367</t>
  </si>
  <si>
    <t>0,1*128*1,01</t>
  </si>
  <si>
    <t>1021086599</t>
  </si>
  <si>
    <t>0,15*0,1*128</t>
  </si>
  <si>
    <t>0,15*0,25*144,5</t>
  </si>
  <si>
    <t>1445211715</t>
  </si>
  <si>
    <t xml:space="preserve">D1  D2  D3 </t>
  </si>
  <si>
    <t>128 +8 +8,5</t>
  </si>
  <si>
    <t>1030020562</t>
  </si>
  <si>
    <t>128*1,01</t>
  </si>
  <si>
    <t>910818699</t>
  </si>
  <si>
    <t>8*1,01</t>
  </si>
  <si>
    <t>1584024557</t>
  </si>
  <si>
    <t>8,5*1,01</t>
  </si>
  <si>
    <t>-150929276</t>
  </si>
  <si>
    <t>-2104406086</t>
  </si>
  <si>
    <t>357466926</t>
  </si>
  <si>
    <t>1568557683</t>
  </si>
  <si>
    <t>152,4</t>
  </si>
  <si>
    <t>-1087016897</t>
  </si>
  <si>
    <t>979071012</t>
  </si>
  <si>
    <t>Očištění dlažebních kostek velkých se spárováním živičnou směsí nebo MC při překopech inženýrských sítí</t>
  </si>
  <si>
    <t>1267986958</t>
  </si>
  <si>
    <t>B 21</t>
  </si>
  <si>
    <t>997221612</t>
  </si>
  <si>
    <t>Nakládání vybouraných hmot na dopravní prostředky pro vodorovnou dopravu</t>
  </si>
  <si>
    <t>-675739627</t>
  </si>
  <si>
    <t>0,228*12,8</t>
  </si>
  <si>
    <t>997221571</t>
  </si>
  <si>
    <t>Vodorovná doprava vybouraných hmot do 1 km, složení</t>
  </si>
  <si>
    <t>-1461248984</t>
  </si>
  <si>
    <t>2,918</t>
  </si>
  <si>
    <t>997221579</t>
  </si>
  <si>
    <t>Příplatek ZKD 1 km u vodorovné dopravy vybouraných hmot</t>
  </si>
  <si>
    <t>647577385</t>
  </si>
  <si>
    <t>2,918*7</t>
  </si>
  <si>
    <t>-365818499</t>
  </si>
  <si>
    <t>703,245-2,918</t>
  </si>
  <si>
    <t>-1198187453</t>
  </si>
  <si>
    <t>700,327*7</t>
  </si>
  <si>
    <t>1631289658</t>
  </si>
  <si>
    <t>256,05+67,376</t>
  </si>
  <si>
    <t>-1260658452</t>
  </si>
  <si>
    <t>700,327-323,426</t>
  </si>
  <si>
    <t>1480399317</t>
  </si>
  <si>
    <t>SO 104 - Chodníky Merhautova</t>
  </si>
  <si>
    <t>-1045088128</t>
  </si>
  <si>
    <t>329,65</t>
  </si>
  <si>
    <t>35,5</t>
  </si>
  <si>
    <t>113107122</t>
  </si>
  <si>
    <t>Odstranění podkladu z kameniva drceného tl přes 100 do 200 mm ručně</t>
  </si>
  <si>
    <t>-1047391958</t>
  </si>
  <si>
    <t>365,15</t>
  </si>
  <si>
    <t>113107132</t>
  </si>
  <si>
    <t>Odstranění podkladu z betonu prostého tl přes 150 do 300 mm ručně</t>
  </si>
  <si>
    <t>415669178</t>
  </si>
  <si>
    <t>36,5</t>
  </si>
  <si>
    <t>909404334</t>
  </si>
  <si>
    <t>-215805273</t>
  </si>
  <si>
    <t>F 1</t>
  </si>
  <si>
    <t>39,29</t>
  </si>
  <si>
    <t>1019170742</t>
  </si>
  <si>
    <t>2050830888</t>
  </si>
  <si>
    <t>-861402881</t>
  </si>
  <si>
    <t>1735777312</t>
  </si>
  <si>
    <t>F 2</t>
  </si>
  <si>
    <t>2,2</t>
  </si>
  <si>
    <t>481621224</t>
  </si>
  <si>
    <t>2,2*1,1*1,05*1,8</t>
  </si>
  <si>
    <t>-715855569</t>
  </si>
  <si>
    <t>2,2*1,1*1,05</t>
  </si>
  <si>
    <t>0,15*47,5</t>
  </si>
  <si>
    <t>1000422790</t>
  </si>
  <si>
    <t>9,666</t>
  </si>
  <si>
    <t>-382770423</t>
  </si>
  <si>
    <t>47,5</t>
  </si>
  <si>
    <t>702123742</t>
  </si>
  <si>
    <t>0,15*47,5*1,6</t>
  </si>
  <si>
    <t>557179642</t>
  </si>
  <si>
    <t>-548436757</t>
  </si>
  <si>
    <t>47,5*0,03*1,05</t>
  </si>
  <si>
    <t>730375407</t>
  </si>
  <si>
    <t>E 4</t>
  </si>
  <si>
    <t>181951114V</t>
  </si>
  <si>
    <t>Úprava pláně v hornině třídy těžitelnosti II skupiny 1 - 4 se zhutněním</t>
  </si>
  <si>
    <t>191752184</t>
  </si>
  <si>
    <t>A 13</t>
  </si>
  <si>
    <t>279,6</t>
  </si>
  <si>
    <t>320714647</t>
  </si>
  <si>
    <t>-1805175023</t>
  </si>
  <si>
    <t>20,35</t>
  </si>
  <si>
    <t>1111159838</t>
  </si>
  <si>
    <t>D 3</t>
  </si>
  <si>
    <t>6,25</t>
  </si>
  <si>
    <t>596211110</t>
  </si>
  <si>
    <t xml:space="preserve">Kladení zámkové dlažby komunikací pro pěší ručně tl 60 mm skupiny A pl do 50 m2, lože drt tl. 40 mm </t>
  </si>
  <si>
    <t>2067860402</t>
  </si>
  <si>
    <t>C 1</t>
  </si>
  <si>
    <t>259,25</t>
  </si>
  <si>
    <t>596211210</t>
  </si>
  <si>
    <t xml:space="preserve">Kladení zámkové dlažby komunikací  ručně tl 80 mm skupiny A pl do 50 m2, lože drt tl. 40 mm </t>
  </si>
  <si>
    <t>1212337421</t>
  </si>
  <si>
    <t>C 6</t>
  </si>
  <si>
    <t>596211214</t>
  </si>
  <si>
    <t>Příplatek za kombinaci dvou barev u kladení betonových dlažeb komunikací pro pěší ručně tl 80 mm skupiny A</t>
  </si>
  <si>
    <t>-1607955265</t>
  </si>
  <si>
    <t>259,25+20,35</t>
  </si>
  <si>
    <t>59245015R</t>
  </si>
  <si>
    <t>dlažba  betonová  200 x 100 x 60mm přírodní</t>
  </si>
  <si>
    <t>-724666889</t>
  </si>
  <si>
    <t>(259,25-8,97)*1,01</t>
  </si>
  <si>
    <t>5922451151</t>
  </si>
  <si>
    <t>dlažba betonová  pro nevidomé 200 x 100 x 60 mm červená</t>
  </si>
  <si>
    <t>-1084499291</t>
  </si>
  <si>
    <t>C 5</t>
  </si>
  <si>
    <t>8,97*1,01</t>
  </si>
  <si>
    <t>dlažba  betonová  200 x 100 x 80 mm přírodní</t>
  </si>
  <si>
    <t>2090427955</t>
  </si>
  <si>
    <t>(20,35-3,2)*1,01</t>
  </si>
  <si>
    <t>592451158</t>
  </si>
  <si>
    <t>dlažba betonová pro nevidomé 200 x 100 x 80 mm červená</t>
  </si>
  <si>
    <t>-678111134</t>
  </si>
  <si>
    <t>3,2*1,01</t>
  </si>
  <si>
    <t>2011562071</t>
  </si>
  <si>
    <t>B 18</t>
  </si>
  <si>
    <t>-611047372</t>
  </si>
  <si>
    <t>19604555</t>
  </si>
  <si>
    <t>0,15*0,25*125</t>
  </si>
  <si>
    <t>379445689</t>
  </si>
  <si>
    <t>125*1,01</t>
  </si>
  <si>
    <t>-1315777635</t>
  </si>
  <si>
    <t>-2077578813</t>
  </si>
  <si>
    <t>-678404526</t>
  </si>
  <si>
    <t>249,885</t>
  </si>
  <si>
    <t>227194875</t>
  </si>
  <si>
    <t>249,885*7</t>
  </si>
  <si>
    <t>-72303075</t>
  </si>
  <si>
    <t>998223011</t>
  </si>
  <si>
    <t>Přesun hmot pro pozemní komunikace s krytem dlážděným</t>
  </si>
  <si>
    <t>1845057778</t>
  </si>
  <si>
    <t>SO 105 - Odvodnění vozovky Merhautova</t>
  </si>
  <si>
    <t xml:space="preserve">    3 - Svislé a kompletní konstrukce</t>
  </si>
  <si>
    <t xml:space="preserve">    4 - Vodorovné konstrukce</t>
  </si>
  <si>
    <t>139001101</t>
  </si>
  <si>
    <t>Příplatek za ztížení vykopávky v blízkosti podzemního vedení</t>
  </si>
  <si>
    <t>-790176204</t>
  </si>
  <si>
    <t>32,4</t>
  </si>
  <si>
    <t>132254202</t>
  </si>
  <si>
    <t>Hloubení zapažených rýh š do 2000 mm v hornině třídy těžitelnosti I skupiny 3 objem do 50 m3, VČETNĚ svislého přemístění do 4 m, započtena lepivost</t>
  </si>
  <si>
    <t>-1736751901</t>
  </si>
  <si>
    <t>D1    D2</t>
  </si>
  <si>
    <t>10,8+21,6</t>
  </si>
  <si>
    <t>"tř. 3 z 60%"32,4*0,6</t>
  </si>
  <si>
    <t>132354202</t>
  </si>
  <si>
    <t>Hloubení zapažených rýh š do 2000 mm v hornině třídy těžitelnosti II skupiny 4 objem do 50 m3, VČETNĚ svislého přemístění do 4 m, započtena lepivost</t>
  </si>
  <si>
    <t>662363927</t>
  </si>
  <si>
    <t>"tř. 4 z 40%"32,4*0,4</t>
  </si>
  <si>
    <t>151101101</t>
  </si>
  <si>
    <t>Zřízení příložného pažení a rozepření stěn rýh hl do 2 m</t>
  </si>
  <si>
    <t>-1312423908</t>
  </si>
  <si>
    <t>C5</t>
  </si>
  <si>
    <t>42,48</t>
  </si>
  <si>
    <t>151101111</t>
  </si>
  <si>
    <t>Odstranění příložného pažení a rozepření stěn rýh hl do 2 m</t>
  </si>
  <si>
    <t>1572003721</t>
  </si>
  <si>
    <t xml:space="preserve">C5 </t>
  </si>
  <si>
    <t>-1634070895</t>
  </si>
  <si>
    <t>19,44</t>
  </si>
  <si>
    <t>162751135</t>
  </si>
  <si>
    <t>Vodorovné přemístění přes 7 000 do 8000 m výkopku/sypaniny z horniny třídy těžitelnosti II skupiny 4 a 5</t>
  </si>
  <si>
    <t>1325702646</t>
  </si>
  <si>
    <t>12,96</t>
  </si>
  <si>
    <t>1081730719</t>
  </si>
  <si>
    <t>202510201</t>
  </si>
  <si>
    <t xml:space="preserve">Poplatek za skládku zeminy v tř. 1 - 4 </t>
  </si>
  <si>
    <t>-774753297</t>
  </si>
  <si>
    <t>"z 60%"32,4*0,6</t>
  </si>
  <si>
    <t>1179207877</t>
  </si>
  <si>
    <t>"z 40%"32,4*0,4</t>
  </si>
  <si>
    <t>174151101</t>
  </si>
  <si>
    <t>Zásyp jam, šachet rýh nebo kolem objektů sypaninou se zhutněním</t>
  </si>
  <si>
    <t>-388377061</t>
  </si>
  <si>
    <t>D 6</t>
  </si>
  <si>
    <t>31,69</t>
  </si>
  <si>
    <t>1997566023</t>
  </si>
  <si>
    <t>31,69*1,1*1,05*1,8</t>
  </si>
  <si>
    <t>-683324544</t>
  </si>
  <si>
    <t>31,69*1,1*1,05</t>
  </si>
  <si>
    <t>-1480357324</t>
  </si>
  <si>
    <t>36,602</t>
  </si>
  <si>
    <t>Svislé a kompletní konstrukce</t>
  </si>
  <si>
    <t>358315114</t>
  </si>
  <si>
    <t>Bourání stoky kompletní nebo vybourání otvorů z prostého betonu plochy do 4 m2</t>
  </si>
  <si>
    <t>-854074836</t>
  </si>
  <si>
    <t>899202211</t>
  </si>
  <si>
    <t>Demontáž mříží litinových včetně rámů hmotnosti přes 50 do 100 kg</t>
  </si>
  <si>
    <t>-13265667</t>
  </si>
  <si>
    <t>997013151</t>
  </si>
  <si>
    <t>Vnitrostaveništní doprava suti a vybouraných hmot pro budovy v do 6 m s omezením mechanizace</t>
  </si>
  <si>
    <t>-940499763</t>
  </si>
  <si>
    <t>3*2,2</t>
  </si>
  <si>
    <t>0,06*3</t>
  </si>
  <si>
    <t>997013501</t>
  </si>
  <si>
    <t>Odvoz suti a vybouraných hmot na skládku nebo meziskládku do 1 km se složením</t>
  </si>
  <si>
    <t>-1892928637</t>
  </si>
  <si>
    <t>6,78</t>
  </si>
  <si>
    <t>997013509</t>
  </si>
  <si>
    <t>Příplatek k odvozu suti a vybouraných hmot na skládku ZKD 1 km přes 1 km</t>
  </si>
  <si>
    <t>-386678996</t>
  </si>
  <si>
    <t>6,78*7</t>
  </si>
  <si>
    <t>202317904</t>
  </si>
  <si>
    <t>-960457098</t>
  </si>
  <si>
    <t>Vodorovné konstrukce</t>
  </si>
  <si>
    <t>451573111</t>
  </si>
  <si>
    <t>Lože pod potrubí otevřený výkop ze štěrkopísku</t>
  </si>
  <si>
    <t>811674545</t>
  </si>
  <si>
    <t>1,3</t>
  </si>
  <si>
    <t>-1154624931</t>
  </si>
  <si>
    <t>162351103.1</t>
  </si>
  <si>
    <t>96441862</t>
  </si>
  <si>
    <t>452311131</t>
  </si>
  <si>
    <t>Podkladní desky z betonu prostého bez zvýšených nároků na prostředí tř. C 12/15 otevřený výkop</t>
  </si>
  <si>
    <t>-129942856</t>
  </si>
  <si>
    <t>C 7</t>
  </si>
  <si>
    <t>1,15</t>
  </si>
  <si>
    <t>452111111</t>
  </si>
  <si>
    <t>Osazení betonových pražců otevřený výkop pl do 25000 mm2</t>
  </si>
  <si>
    <t>584440876</t>
  </si>
  <si>
    <t>C 10</t>
  </si>
  <si>
    <t>59223R</t>
  </si>
  <si>
    <t>podkladek betonový pod hrdlové trouby DN 150, DN 200 + klíny betonové</t>
  </si>
  <si>
    <t>610525268</t>
  </si>
  <si>
    <t>15*2*1,01</t>
  </si>
  <si>
    <t>202115011</t>
  </si>
  <si>
    <t>Jádrový vývrt, těsnění Forscheda, tvarovka DN 150</t>
  </si>
  <si>
    <t>1760496482</t>
  </si>
  <si>
    <t>831312121</t>
  </si>
  <si>
    <t>Montáž potrubí z trub kameninových hrdlových s integrovaným těsněním výkop sklon do 20 % DN 150</t>
  </si>
  <si>
    <t>-932000715</t>
  </si>
  <si>
    <t>C 12</t>
  </si>
  <si>
    <t>831262191</t>
  </si>
  <si>
    <t>Příplatek za práce na potrubí z trub kameninových s integrovaným těsněním sklon přes 20 % DN do 300</t>
  </si>
  <si>
    <t>1931806907</t>
  </si>
  <si>
    <t>59710632</t>
  </si>
  <si>
    <t>trouba kameninová glazovaná DN 150 dl 1,00m spojovací systém F</t>
  </si>
  <si>
    <t>-2123122169</t>
  </si>
  <si>
    <t>15*1,015</t>
  </si>
  <si>
    <t>837312221</t>
  </si>
  <si>
    <t>Montáž kameninových tvarovek jednoosých s integrovaným těsněním otevřený výkop DN 150</t>
  </si>
  <si>
    <t>970699667</t>
  </si>
  <si>
    <t>C 14</t>
  </si>
  <si>
    <t>6+6+3</t>
  </si>
  <si>
    <t>59710964</t>
  </si>
  <si>
    <t>koleno kameninové glazované DN 150 30° spojovací systém F</t>
  </si>
  <si>
    <t>-1556918695</t>
  </si>
  <si>
    <t>6*1,015</t>
  </si>
  <si>
    <t>59710984</t>
  </si>
  <si>
    <t>koleno kameninové glazované DN 150 45° spojovací systém F</t>
  </si>
  <si>
    <t>-158454752</t>
  </si>
  <si>
    <t>3*1,015</t>
  </si>
  <si>
    <t>59711024</t>
  </si>
  <si>
    <t>koleno kameninové glazované DN 150 90° spojovací systém F</t>
  </si>
  <si>
    <t>-1308530487</t>
  </si>
  <si>
    <t>899623141</t>
  </si>
  <si>
    <t>Obetonování potrubí nebo zdiva stok betonem prostým tř. C 12/15 v otevřeném výkopu</t>
  </si>
  <si>
    <t>529187895</t>
  </si>
  <si>
    <t>C 23</t>
  </si>
  <si>
    <t>potrubí</t>
  </si>
  <si>
    <t>1,56</t>
  </si>
  <si>
    <t>vpust</t>
  </si>
  <si>
    <t>0,5*3</t>
  </si>
  <si>
    <t>895941111</t>
  </si>
  <si>
    <t>Zřízení vpusti kanalizační uliční z betonových dílců typ UV-50 normální</t>
  </si>
  <si>
    <t>-2004395900</t>
  </si>
  <si>
    <t>C 16</t>
  </si>
  <si>
    <t>PFB.1110011.1</t>
  </si>
  <si>
    <t>Dílce dešťové vpustě  TBV-Q 50/79 KV BRNO</t>
  </si>
  <si>
    <t>-1669543620</t>
  </si>
  <si>
    <t>3*1,01</t>
  </si>
  <si>
    <t>PFB.1110010.1</t>
  </si>
  <si>
    <t>Dílce dešťové vpustě  TBV-Q 50/59 SO BRNO</t>
  </si>
  <si>
    <t>146054731</t>
  </si>
  <si>
    <t>PFB.1110004</t>
  </si>
  <si>
    <t>Dílce dešťové vpustě  TBV-Q 50/79 SV</t>
  </si>
  <si>
    <t>354538154</t>
  </si>
  <si>
    <t>PFB.1110001.1</t>
  </si>
  <si>
    <t>Dílce dešťové vpustě  TBV-Q 50/20 CP</t>
  </si>
  <si>
    <t>-295913116</t>
  </si>
  <si>
    <t>PFB.1111901OZ.1</t>
  </si>
  <si>
    <t>Dílce dešťové vpustě  TBV-Q 10b vyrovnávací prstenec pro rám 300x500</t>
  </si>
  <si>
    <t>-91978929</t>
  </si>
  <si>
    <t>899204112</t>
  </si>
  <si>
    <t>Osazení mříží litinových včetně rámů a košů na bahno pro třídu zatížení D400, E600</t>
  </si>
  <si>
    <t>-643839353</t>
  </si>
  <si>
    <t>0059688</t>
  </si>
  <si>
    <t>Uliční vpust rám s mříží D400, 500x500 Plast</t>
  </si>
  <si>
    <t>-320147072</t>
  </si>
  <si>
    <t>59223871R</t>
  </si>
  <si>
    <t xml:space="preserve">koš  pro uliční vpusti žárově Pz plech pro rám </t>
  </si>
  <si>
    <t>1217785484</t>
  </si>
  <si>
    <t>998275101</t>
  </si>
  <si>
    <t>Přesun hmot pro trubní vedení z trub kameninových otevřený výkop</t>
  </si>
  <si>
    <t>1685594278</t>
  </si>
  <si>
    <t>SO 330 - Vodovod</t>
  </si>
  <si>
    <t>SO 331 - Vodovodní řady</t>
  </si>
  <si>
    <t xml:space="preserve">    8 - Trubní vedení</t>
  </si>
  <si>
    <t>PSV - Práce a dodávky PSV</t>
  </si>
  <si>
    <t xml:space="preserve">    767 - Konstrukce zámečnické</t>
  </si>
  <si>
    <t>113107344</t>
  </si>
  <si>
    <t>Odstranění podkladu živičného tl přes 150 do 200 mm strojně pl do 50 m2</t>
  </si>
  <si>
    <t>402885858</t>
  </si>
  <si>
    <t>ŘAD V2</t>
  </si>
  <si>
    <t>1,8*17,5*(1+1)</t>
  </si>
  <si>
    <t>ŘAD V3</t>
  </si>
  <si>
    <t>1,9*17,5*(1+1)</t>
  </si>
  <si>
    <t>ŘAD V4</t>
  </si>
  <si>
    <t>1,9*21,5*(1+1)</t>
  </si>
  <si>
    <t>113107346</t>
  </si>
  <si>
    <t>Odstranění podkladu živičného tl přes 250 do 300 mm strojně pl do 50 m2</t>
  </si>
  <si>
    <t>417467368</t>
  </si>
  <si>
    <t>ŘAD V1</t>
  </si>
  <si>
    <t xml:space="preserve">   DN 800</t>
  </si>
  <si>
    <t>2,3*5,5</t>
  </si>
  <si>
    <t>1,8*6,3</t>
  </si>
  <si>
    <t>1,9*6,3</t>
  </si>
  <si>
    <t>113107324</t>
  </si>
  <si>
    <t>Odstranění podkladu z kameniva drceného tl přes 300 do 400 mm strojně pl do 50 m2</t>
  </si>
  <si>
    <t>-958025102</t>
  </si>
  <si>
    <t>47,93</t>
  </si>
  <si>
    <t>113107332</t>
  </si>
  <si>
    <t>Odstranění podkladu z betonu prostého tl přes 150 do 300 mm strojně pl do 50 m2</t>
  </si>
  <si>
    <t>849155614</t>
  </si>
  <si>
    <t>1,8*17,5*(1)</t>
  </si>
  <si>
    <t>1,9*17,5*(1)</t>
  </si>
  <si>
    <t>1,9*21,5*(1)</t>
  </si>
  <si>
    <t>113107323</t>
  </si>
  <si>
    <t>Odstranění podkladu z kameniva drceného tl přes 200 do 300 mm strojně pl do 50 m2</t>
  </si>
  <si>
    <t>-1315039630</t>
  </si>
  <si>
    <t>105,6</t>
  </si>
  <si>
    <t>113107244</t>
  </si>
  <si>
    <t>Odstranění podkladu živičného tl přes 150 do 200 mm strojně pl přes 200 m2</t>
  </si>
  <si>
    <t>1278265131</t>
  </si>
  <si>
    <t>ŘAD V2, V3, V4</t>
  </si>
  <si>
    <t>4*54,9*(1+1)</t>
  </si>
  <si>
    <t>Mezisoučet</t>
  </si>
  <si>
    <t xml:space="preserve">    DN 1000</t>
  </si>
  <si>
    <t>2,5*215,5</t>
  </si>
  <si>
    <t>1676126357</t>
  </si>
  <si>
    <t>4*54,9*(1)</t>
  </si>
  <si>
    <t>538,75</t>
  </si>
  <si>
    <t>113107223</t>
  </si>
  <si>
    <t>Odstranění podkladu z kameniva drceného tl přes 200 do 300 mm strojně pl přes 200 m2</t>
  </si>
  <si>
    <t>-1729265499</t>
  </si>
  <si>
    <t>219,6</t>
  </si>
  <si>
    <t>-1449163576</t>
  </si>
  <si>
    <t>3*2</t>
  </si>
  <si>
    <t>5*1</t>
  </si>
  <si>
    <t>2*2</t>
  </si>
  <si>
    <t>115101201</t>
  </si>
  <si>
    <t>Čerpání vody na dopravní výšku do 10 m průměrný přítok do 500 l/min</t>
  </si>
  <si>
    <t>hod</t>
  </si>
  <si>
    <t>1979564560</t>
  </si>
  <si>
    <t>- voda zbytkový z potrubí</t>
  </si>
  <si>
    <t>- voda z přívalových deštů</t>
  </si>
  <si>
    <t>- voda ve výkopu</t>
  </si>
  <si>
    <t>Platí pro všechny objekty stavby</t>
  </si>
  <si>
    <t>100+450</t>
  </si>
  <si>
    <t>115101301</t>
  </si>
  <si>
    <t>Pohotovost čerpací soupravy pro dopravní výšku do 10 m přítok do 500 l/min</t>
  </si>
  <si>
    <t>den</t>
  </si>
  <si>
    <t>823764820</t>
  </si>
  <si>
    <t>360</t>
  </si>
  <si>
    <t>119001401</t>
  </si>
  <si>
    <t>Dočasné zajištění potrubí ocelového nebo litinového DN do 200 mm</t>
  </si>
  <si>
    <t>807823572</t>
  </si>
  <si>
    <t>2,5*1</t>
  </si>
  <si>
    <t>2,5*7</t>
  </si>
  <si>
    <t>2,5*2</t>
  </si>
  <si>
    <t>2,5*12</t>
  </si>
  <si>
    <t>4*1</t>
  </si>
  <si>
    <t>119001402</t>
  </si>
  <si>
    <t>Dočasné zajištění potrubí ocelového nebo litinového DN přes 200 do 500 mm</t>
  </si>
  <si>
    <t>-370131204</t>
  </si>
  <si>
    <t>119001411</t>
  </si>
  <si>
    <t>Dočasné zajištění potrubí betonového, ŽB nebo kameninového DN do 200 mm</t>
  </si>
  <si>
    <t>1017743796</t>
  </si>
  <si>
    <t>4*3</t>
  </si>
  <si>
    <t>119001413</t>
  </si>
  <si>
    <t>Dočasné zajištění potrubí betonového, ŽB nebo kameninového DN přes 200 do 600 mm</t>
  </si>
  <si>
    <t>410344971</t>
  </si>
  <si>
    <t>1*4</t>
  </si>
  <si>
    <t>119001421</t>
  </si>
  <si>
    <t>Dočasné zajištění kabelů a kabelových tratí ze 3 volně ložených kabelů</t>
  </si>
  <si>
    <t>1441081365</t>
  </si>
  <si>
    <t>2,5*6</t>
  </si>
  <si>
    <t>2,3*4</t>
  </si>
  <si>
    <t>4*7</t>
  </si>
  <si>
    <t>119001423R</t>
  </si>
  <si>
    <t>Dočasné zajištění kabelů a kabelových tratí z více než 6 volně ložených kabelů - KABELOVOD</t>
  </si>
  <si>
    <t>-902243458</t>
  </si>
  <si>
    <t>121121117</t>
  </si>
  <si>
    <t>Příplatek za podkopání zdi a její statické zajištění  vč. ochrany zdi proti poškození pomocí desek a geotextilie</t>
  </si>
  <si>
    <t>bm</t>
  </si>
  <si>
    <t>-2078561000</t>
  </si>
  <si>
    <t>(0,5+1,8+0,5)*1</t>
  </si>
  <si>
    <t>(0,5+1,9+0,5)*1</t>
  </si>
  <si>
    <t>460671112</t>
  </si>
  <si>
    <t>Výstražná fólie pro krytí kabelů šířky přes 20 do 25 cm</t>
  </si>
  <si>
    <t>-1087441715</t>
  </si>
  <si>
    <t>4*6</t>
  </si>
  <si>
    <t>4*4</t>
  </si>
  <si>
    <t>46051020R</t>
  </si>
  <si>
    <t>D+M žlabu kabelové do rýhy bez výkopových prací z prefabrikovaných betonových žlabů včetně víka</t>
  </si>
  <si>
    <t>783322211</t>
  </si>
  <si>
    <t>121151103</t>
  </si>
  <si>
    <t>Sejmutí ornice plochy do 100 m2 tl vrstvy do 200 mm strojně</t>
  </si>
  <si>
    <t>-595291823</t>
  </si>
  <si>
    <t>1,8*2,7</t>
  </si>
  <si>
    <t>1,9*2,7</t>
  </si>
  <si>
    <t>Propoj 1</t>
  </si>
  <si>
    <t>1,8*7</t>
  </si>
  <si>
    <t>Propoj 2</t>
  </si>
  <si>
    <t>1,9*7</t>
  </si>
  <si>
    <t>Propoj 3</t>
  </si>
  <si>
    <t>1,8*8</t>
  </si>
  <si>
    <t>Propoj 4</t>
  </si>
  <si>
    <t>1,8*5</t>
  </si>
  <si>
    <t xml:space="preserve">     DN 1000</t>
  </si>
  <si>
    <t>2,5*30,5</t>
  </si>
  <si>
    <t>2,3*18,5</t>
  </si>
  <si>
    <t>4*19,6</t>
  </si>
  <si>
    <t>nad Husovickým tunelem</t>
  </si>
  <si>
    <t>6,5*27</t>
  </si>
  <si>
    <t>-2014854836</t>
  </si>
  <si>
    <t>"10%"(369,161+2152,485+280,8)*0,10</t>
  </si>
  <si>
    <t>132254204</t>
  </si>
  <si>
    <t>Hloubení zapažených rýh š do 2000 mm v hornině třídy těžitelnosti I skupiny 3 objem do 500 m3, VČETNĚ svislého přemístění do 4 m, započtena lepivost</t>
  </si>
  <si>
    <t>-244954041</t>
  </si>
  <si>
    <t>Celková kubatůra</t>
  </si>
  <si>
    <t>2,37*1,8*17,5</t>
  </si>
  <si>
    <t>odpočet</t>
  </si>
  <si>
    <t xml:space="preserve">      asfaltová vozovka</t>
  </si>
  <si>
    <t>-(0,4+0,2+0,3)*1,8*17,5</t>
  </si>
  <si>
    <t>5,49*1,8*1</t>
  </si>
  <si>
    <t>((2,24+2,04)/2)*1,8*6,3</t>
  </si>
  <si>
    <t>((2,04+3,32)/2)*1,8*0,7</t>
  </si>
  <si>
    <t>((3,32+3,39)/2)*1,8*1,0</t>
  </si>
  <si>
    <t xml:space="preserve">    nezpevněno</t>
  </si>
  <si>
    <t>-0,2*1,8*2,7</t>
  </si>
  <si>
    <t xml:space="preserve">   asfaltová vozovka</t>
  </si>
  <si>
    <t>-(0,27+0,4)*1,8*6,3</t>
  </si>
  <si>
    <t>2,4*1,9*17,5</t>
  </si>
  <si>
    <t>Odpočet</t>
  </si>
  <si>
    <t>-(0,4+0,2+0,3)*1,9*17,5</t>
  </si>
  <si>
    <t>5,49*1,9*1</t>
  </si>
  <si>
    <t>((2,29+2,09)/2)*1,9*6,3</t>
  </si>
  <si>
    <t>((2,09+3,37)/2)*1,9*0,7</t>
  </si>
  <si>
    <t>((3,37+3,44)/2)*1,9*1</t>
  </si>
  <si>
    <t xml:space="preserve">     nezpevněno</t>
  </si>
  <si>
    <t>-0,2*1,9*2,7</t>
  </si>
  <si>
    <t xml:space="preserve">  asfaltová vozovka</t>
  </si>
  <si>
    <t>-(0,27+0,4)*1,9*6,3</t>
  </si>
  <si>
    <t>2,49*1,9*21,5</t>
  </si>
  <si>
    <t>-(0,4+0,2+0,3)*1,9*21,5</t>
  </si>
  <si>
    <t>5,54*1,9*1</t>
  </si>
  <si>
    <t>1,97*1,8*7</t>
  </si>
  <si>
    <t xml:space="preserve">   nezpevněno</t>
  </si>
  <si>
    <t>-0,2*1,8*7</t>
  </si>
  <si>
    <t>2,02*1,9*7</t>
  </si>
  <si>
    <t xml:space="preserve">  nezpevněno</t>
  </si>
  <si>
    <t>-0,2*1,9*7</t>
  </si>
  <si>
    <t>1,9*1,8*8</t>
  </si>
  <si>
    <t>-0,2*1,8*8</t>
  </si>
  <si>
    <t>3,15*1,8*5</t>
  </si>
  <si>
    <t>-0,2*1,8*5</t>
  </si>
  <si>
    <t>"tř. 3 z 60%"369,161*0,6</t>
  </si>
  <si>
    <t>132354204</t>
  </si>
  <si>
    <t>Hloubení zapažených rýh š do 2000 mm v hornině třídy těžitelnosti II skupiny 4 objem do 500 m3, VČETNĚ svislého přemístění do 4 m, započtena lepivost</t>
  </si>
  <si>
    <t>-958579001</t>
  </si>
  <si>
    <t>"tř. 4 z 60%"369,161*0,4</t>
  </si>
  <si>
    <t>131251206</t>
  </si>
  <si>
    <t>Hloubení jam zapažených v hornině třídy těžitelnosti I skupiny 3 objem do 5000 m3 strojně, VČETNĚ svislého přemístění do 4 m, započtena lepivost</t>
  </si>
  <si>
    <t>-1440348636</t>
  </si>
  <si>
    <t>Celková kabatůra</t>
  </si>
  <si>
    <t>3,03*2,5*246</t>
  </si>
  <si>
    <t>-(0,2+0,25+0,25)*2,5*215,5</t>
  </si>
  <si>
    <t>-0,2*2,5*30,5</t>
  </si>
  <si>
    <t>((4,36+3,28)/2)*2,3*16</t>
  </si>
  <si>
    <t>((3,28+3,08)/2)*2,3*5,5</t>
  </si>
  <si>
    <t>((3,08+4,38)/2)*2,3*2,5</t>
  </si>
  <si>
    <t>-0,2*2,3*18,5</t>
  </si>
  <si>
    <t>-(0,27+0,4)*2,3*5,5</t>
  </si>
  <si>
    <t>2,65*4*74,5</t>
  </si>
  <si>
    <t>-(0,4+0,2+0,3)*4*54,9</t>
  </si>
  <si>
    <t>-0,2*4*19,6</t>
  </si>
  <si>
    <t>Vytěžené potrubí</t>
  </si>
  <si>
    <t>-3,14*0,525*0,525*12,5</t>
  </si>
  <si>
    <t>-3,14*0,315*0,315*9</t>
  </si>
  <si>
    <t>-3,14*0,265*0,265*9</t>
  </si>
  <si>
    <t>-3,14*0,515*0,515*4,5</t>
  </si>
  <si>
    <t>-3,14*0,415*0,415*13,5</t>
  </si>
  <si>
    <t>-3,14*0,315*0,315*115</t>
  </si>
  <si>
    <t>-3,14*0,265*0,265*73,5</t>
  </si>
  <si>
    <t>-3,14*0,26*0,26*3</t>
  </si>
  <si>
    <t>-3,14*0,31*0,31*3</t>
  </si>
  <si>
    <t>"tř. 3 z 60%"2152,485*0,6</t>
  </si>
  <si>
    <t>131351206</t>
  </si>
  <si>
    <t>Hloubení jam zapažených v hornině třídy těžitelnosti II skupiny 4 objem do 5000 m3 strojně, VČETNĚ svislého přemístění do 4 m, započtena lepivost</t>
  </si>
  <si>
    <t>1694731188</t>
  </si>
  <si>
    <t>"tř. 4 z 40%"2152,485*0,4</t>
  </si>
  <si>
    <t>131251104</t>
  </si>
  <si>
    <t>Hloubení jam nezapažených v hornině třídy těžitelnosti I skupiny 3 objem do 500 m3 strojně, VČETNĚ svislého přemístění do 4 m, započtena lepivost</t>
  </si>
  <si>
    <t>-381146328</t>
  </si>
  <si>
    <t>11,7*27</t>
  </si>
  <si>
    <t>-0,2*6,5*27</t>
  </si>
  <si>
    <t>"tř. 3 z 60%"280,8*0,6</t>
  </si>
  <si>
    <t>131351104</t>
  </si>
  <si>
    <t>Hloubení jam nezapažených v hornině třídy těžitelnosti II skupiny 4 objem do 500 m3 strojně, VČETNĚ svislého přemístění do 4 m, započtena lepivost</t>
  </si>
  <si>
    <t>-1422579243</t>
  </si>
  <si>
    <t>"tř. 4 z 60%"280,8*0,4</t>
  </si>
  <si>
    <t>151201102</t>
  </si>
  <si>
    <t>Zřízení zátažného pažení a rozepření stěn rýh hl přes 2 do 4 m</t>
  </si>
  <si>
    <t>-980353733</t>
  </si>
  <si>
    <t>2,37*17,5*2</t>
  </si>
  <si>
    <t>5,49*1*2</t>
  </si>
  <si>
    <t>((2,24+2,04)/2)*6,3*2</t>
  </si>
  <si>
    <t>((2,04+3,32)/2)*0,7*2</t>
  </si>
  <si>
    <t>((3,32+3,39)/2)*1,0*2</t>
  </si>
  <si>
    <t>2,4*17,5*2</t>
  </si>
  <si>
    <t>((2,29+2,09)/2)*6,3*2</t>
  </si>
  <si>
    <t>((2,09+3,37)/2)*0,7*2</t>
  </si>
  <si>
    <t>((3,37+3,44)/2)*1*2</t>
  </si>
  <si>
    <t>2,49*21,5*2</t>
  </si>
  <si>
    <t>5,54*1*2</t>
  </si>
  <si>
    <t>1,97*7*2</t>
  </si>
  <si>
    <t>2,02*7*2</t>
  </si>
  <si>
    <t>1,9*8*2</t>
  </si>
  <si>
    <t>3,15*5*2</t>
  </si>
  <si>
    <t>151201112</t>
  </si>
  <si>
    <t>Odstranění zátažného pažení a rozepření stěn rýh hl přes 2 do 4 m</t>
  </si>
  <si>
    <t>-542054135</t>
  </si>
  <si>
    <t>538,698</t>
  </si>
  <si>
    <t>151201201</t>
  </si>
  <si>
    <t>Zřízení zátažného pažení stěn výkopu hl do 4 m</t>
  </si>
  <si>
    <t>387856758</t>
  </si>
  <si>
    <t>3,03*246*2</t>
  </si>
  <si>
    <t>((4,36+3,28)/2)*16*2</t>
  </si>
  <si>
    <t>((3,28+3,08)/2)*5,5*2</t>
  </si>
  <si>
    <t>((3,08+4,38)/2)*2,5*2</t>
  </si>
  <si>
    <t>2,65*74,5*2</t>
  </si>
  <si>
    <t>151201211</t>
  </si>
  <si>
    <t>Odstranění pažení stěn zátažného hl do 4 m</t>
  </si>
  <si>
    <t>1137008562</t>
  </si>
  <si>
    <t>2061,48</t>
  </si>
  <si>
    <t>151201301</t>
  </si>
  <si>
    <t>Zřízení rozepření stěn při pažení zátažném hl do 4 m</t>
  </si>
  <si>
    <t>1152641119</t>
  </si>
  <si>
    <t>151201311</t>
  </si>
  <si>
    <t>Odstranění rozepření stěn při pažení zátažném hl do 4 m</t>
  </si>
  <si>
    <t>1869428380</t>
  </si>
  <si>
    <t>2855,401</t>
  </si>
  <si>
    <t>1797751733</t>
  </si>
  <si>
    <t>221,497</t>
  </si>
  <si>
    <t>1291,491</t>
  </si>
  <si>
    <t>168,48</t>
  </si>
  <si>
    <t>0,2*437,12</t>
  </si>
  <si>
    <t>131295593</t>
  </si>
  <si>
    <t>147,664</t>
  </si>
  <si>
    <t>860,994</t>
  </si>
  <si>
    <t>112,32</t>
  </si>
  <si>
    <t>-2026380064</t>
  </si>
  <si>
    <t>87,424</t>
  </si>
  <si>
    <t>-1889618008</t>
  </si>
  <si>
    <t>"60%"2802,45*0,6</t>
  </si>
  <si>
    <t>1445461091</t>
  </si>
  <si>
    <t>"40%"2802,45*0,4</t>
  </si>
  <si>
    <t>-1821437635</t>
  </si>
  <si>
    <t>a) zásyp náhradním zásypovým materiálem</t>
  </si>
  <si>
    <t>Celková kabatůra - podsyp - obsyp</t>
  </si>
  <si>
    <t>(3,03-0,1-1-0,3)*2,5*246</t>
  </si>
  <si>
    <t xml:space="preserve">    vozovka</t>
  </si>
  <si>
    <t>-0,5*2,5*215,5</t>
  </si>
  <si>
    <t>Celková kubatůra - podsyp - obsyp</t>
  </si>
  <si>
    <t>((4,36+3,28)/2-0,1-0,8-0,3)*2,3*16</t>
  </si>
  <si>
    <t>((3,28+3,08)/2-0,1-0,8-0,3)*2,3*5,5</t>
  </si>
  <si>
    <t>((3,08+4,38)/2-0,1-0,8-0,3)*2,3*2,5</t>
  </si>
  <si>
    <t>-0,5*2,3*5,5</t>
  </si>
  <si>
    <t>ŘAD V2, V3, V4 - podsyp - obsyp</t>
  </si>
  <si>
    <t>(2,65-0,1-0,6-0,3)*4*74,5</t>
  </si>
  <si>
    <t>-0,5*4*54,9</t>
  </si>
  <si>
    <t>Celková kubatůra - podsyp a obsyp</t>
  </si>
  <si>
    <t>(2,37-0,1-0,5-0,3)*1,8*17,5</t>
  </si>
  <si>
    <t xml:space="preserve">       vozovka</t>
  </si>
  <si>
    <t>-0,5*1,8*17,5</t>
  </si>
  <si>
    <t>Celková kubatůra- podsyp a obsyp</t>
  </si>
  <si>
    <t>(5,49-0,1-0,5-0,3)*1,8*1</t>
  </si>
  <si>
    <t>((2,24+2,04)/2-0,1-0,5-0,3)*1,8*6,3</t>
  </si>
  <si>
    <t>((2,04+3,32)/2-0,1-0,5-0,3)*1,8*0,7</t>
  </si>
  <si>
    <t>((3,32+3,39)/2-1-0,5-0,3)*1,8*1,0</t>
  </si>
  <si>
    <t>-0,5*1,8*6,3</t>
  </si>
  <si>
    <t>Celková kubatůra - posyp - obsyp</t>
  </si>
  <si>
    <t>(2,4-0,1-0,6-0,3)*1,9*17,5</t>
  </si>
  <si>
    <t>-0,5*1,9*17,5</t>
  </si>
  <si>
    <t>(5,49-0,1-0,6-0,3)*1,9*1</t>
  </si>
  <si>
    <t>((2,29+2,09)/2-0,1-0,6-0,3)*1,9*6,3</t>
  </si>
  <si>
    <t>((2,09+3,37)/2-0,1-0,6-0,3)*1,9*0,7</t>
  </si>
  <si>
    <t>((3,37+3,44)/2-0,1-0,6-0,3)*1,9*1</t>
  </si>
  <si>
    <t xml:space="preserve">   vozovka</t>
  </si>
  <si>
    <t>-0,5*1,9*6,3</t>
  </si>
  <si>
    <t>(2,49-0,1-0,6-0,3)*1,9*21,5</t>
  </si>
  <si>
    <t>-0,5*1,9*21,5</t>
  </si>
  <si>
    <t>(5,54-0,1-0,6-0,3)*1,9*1</t>
  </si>
  <si>
    <t>(1,97-0,1-0,5-0,3)*1,8*7</t>
  </si>
  <si>
    <t>(2,02-0,1-0,6-0,3)*1,9*7</t>
  </si>
  <si>
    <t>(1,9-0,1-0,5-0,3)*1,8*8</t>
  </si>
  <si>
    <t>(3,15-0,1-0,5-0,3)*1,8*5</t>
  </si>
  <si>
    <t>b) zásyp asfaltovým recyklátem</t>
  </si>
  <si>
    <t>0,5*2,3*5,5</t>
  </si>
  <si>
    <t>0,5*1,8*6,3</t>
  </si>
  <si>
    <t>0,5*1,9*6,3</t>
  </si>
  <si>
    <t>0,5*2,5*215,5</t>
  </si>
  <si>
    <t>0,5*1,8*17,5</t>
  </si>
  <si>
    <t>0,5*1,9*17,5</t>
  </si>
  <si>
    <t>0,5*1,9*21,5</t>
  </si>
  <si>
    <t>0,5*4*54,9</t>
  </si>
  <si>
    <t>c) nad Husovický tunelem - zásyp zeminou</t>
  </si>
  <si>
    <t>podsyp</t>
  </si>
  <si>
    <t>-0,38*27</t>
  </si>
  <si>
    <t>obsyp</t>
  </si>
  <si>
    <t>-3,87*27</t>
  </si>
  <si>
    <t>1258954479</t>
  </si>
  <si>
    <t>1424,07*1,1*1,05*1,8</t>
  </si>
  <si>
    <t>10364100</t>
  </si>
  <si>
    <t>zemina pro terénní úpravy - tříděná</t>
  </si>
  <si>
    <t>-892634643</t>
  </si>
  <si>
    <t>166,05*1,1*1,05*1,6</t>
  </si>
  <si>
    <t>58981152R</t>
  </si>
  <si>
    <t>recyklát asfaltový</t>
  </si>
  <si>
    <t>-269650430</t>
  </si>
  <si>
    <t>455,94*1,1*1,05*2,16</t>
  </si>
  <si>
    <t>175151101</t>
  </si>
  <si>
    <t>Obsypání potrubí strojně sypaninou bez prohození, uloženou do 3 m</t>
  </si>
  <si>
    <t>-1762141805</t>
  </si>
  <si>
    <t>(1+0,3)*2,5*246</t>
  </si>
  <si>
    <t>-3,14*0,5*0,5*246</t>
  </si>
  <si>
    <t>(0,8+0,3)*2,3*16</t>
  </si>
  <si>
    <t>(0,8+0,3)*2,3*5,5</t>
  </si>
  <si>
    <t>(0,8+0,3)*2,3*2,5</t>
  </si>
  <si>
    <t>-3,14*0,4*0,4*24</t>
  </si>
  <si>
    <t>(0,6+0,3)*4*74,5</t>
  </si>
  <si>
    <t>-3,14*0,25*0,25*74,5</t>
  </si>
  <si>
    <t>-3,14*0,3*0,3*74,5</t>
  </si>
  <si>
    <t>(0,5+0,3)*1,8*17,5</t>
  </si>
  <si>
    <t>-3,14*0,25*0,25*17,5</t>
  </si>
  <si>
    <t>(0,5+0,3)*1,8*1</t>
  </si>
  <si>
    <t>(0,5+0,3)*1,8*6,3</t>
  </si>
  <si>
    <t>(0,5+0,3)*1,8*0,7</t>
  </si>
  <si>
    <t>(0,5+0,3)*1,8*1,0</t>
  </si>
  <si>
    <t>-3,14*0,25*0,25*9</t>
  </si>
  <si>
    <t>(0,6+0,3)*1,9*17,5</t>
  </si>
  <si>
    <t>-3,14*0,3*0,3*17,5</t>
  </si>
  <si>
    <t>(0,6+0,3)*1,9*1</t>
  </si>
  <si>
    <t>(0,6+0,3)*1,9*6,3</t>
  </si>
  <si>
    <t>(0,6+0,3)*1,9*0,7</t>
  </si>
  <si>
    <t>-3,14*0,3*0,3*9</t>
  </si>
  <si>
    <t>(0,6+0,3)*1,9*21,5</t>
  </si>
  <si>
    <t>-3,14*0,3*0,3*21,5</t>
  </si>
  <si>
    <t>(0,5+0,3)*1,8*7</t>
  </si>
  <si>
    <t>-3,14*0,25*0,25*7</t>
  </si>
  <si>
    <t>(0,6+0,3)*1,9*7</t>
  </si>
  <si>
    <t>-3,14*0,3*0,3*7</t>
  </si>
  <si>
    <t>(0,5+0,3)*1,8*8</t>
  </si>
  <si>
    <t>-3,1*0,25*0,25*8</t>
  </si>
  <si>
    <t>(0,5+0,3)*1,8*5</t>
  </si>
  <si>
    <t>-3,14*0,25*0,25*5</t>
  </si>
  <si>
    <t>nad Husovický tunelem - zásyp zeminou</t>
  </si>
  <si>
    <t>3,87*27</t>
  </si>
  <si>
    <t>-3,14*0,25*0,25*27</t>
  </si>
  <si>
    <t>-3,14*0,3*0,3*27</t>
  </si>
  <si>
    <t>58331351</t>
  </si>
  <si>
    <t>kamenivo těžené drobné frakce 0/4</t>
  </si>
  <si>
    <t>1536284680</t>
  </si>
  <si>
    <t>1099,663*1,1*1,05*1,8</t>
  </si>
  <si>
    <t>1591504500</t>
  </si>
  <si>
    <t>455,94*1,1*1,05</t>
  </si>
  <si>
    <t>1424,07*1,1*1,05</t>
  </si>
  <si>
    <t>166,05*1,1*1,05</t>
  </si>
  <si>
    <t>1099,663*1,1*1,05</t>
  </si>
  <si>
    <t>-145121131</t>
  </si>
  <si>
    <t>3720,735</t>
  </si>
  <si>
    <t>181311103</t>
  </si>
  <si>
    <t>Rozprostření ornice tl vrstvy do 200 mm v rovině nebo ve svahu do 1:5 ručně</t>
  </si>
  <si>
    <t>-541244375</t>
  </si>
  <si>
    <t>509225820</t>
  </si>
  <si>
    <t>zemina pro terénní úpravy - ornice odplevelená</t>
  </si>
  <si>
    <t>-367256561</t>
  </si>
  <si>
    <t>0,2*437,12*1,6</t>
  </si>
  <si>
    <t>2011370953</t>
  </si>
  <si>
    <t>261,62+175,5</t>
  </si>
  <si>
    <t>-643172835</t>
  </si>
  <si>
    <t>437,12*0,03*1,05</t>
  </si>
  <si>
    <t>20250210</t>
  </si>
  <si>
    <t>Odkávka potřebná pro vjezd techniky při zhotovovení mikropilot a  betonový bloků, manipulace, uložení, poplatek + zabezpečení výkopu, úprava, zhutnění v místě  "statického zajištění stávajícího potrubí DN 1000"</t>
  </si>
  <si>
    <t>-679007402</t>
  </si>
  <si>
    <t>Zásyp se zhutněním včetně dodávky materiaálu</t>
  </si>
  <si>
    <t>po zhotovení betonových bloků</t>
  </si>
  <si>
    <t>451541111</t>
  </si>
  <si>
    <t>Lože pod potrubí otevřený výkop ze štěrkodrtě</t>
  </si>
  <si>
    <t>-1534429068</t>
  </si>
  <si>
    <t>statického zajištění stávajícího potrubí DN 1000</t>
  </si>
  <si>
    <t>viz. výkres D.1.1.1.1.9.2</t>
  </si>
  <si>
    <t>0,2*(0,2+1+0,2)*(0,2+2,5+0,2)*(1+1)</t>
  </si>
  <si>
    <t>-848161762</t>
  </si>
  <si>
    <t>1,624</t>
  </si>
  <si>
    <t>-1959505973</t>
  </si>
  <si>
    <t>452311171</t>
  </si>
  <si>
    <t>Podkladní desky z betonu prostého bez zvýšených nároků na prostředí tř. C 30/37 otevřený výkop</t>
  </si>
  <si>
    <t>-225870370</t>
  </si>
  <si>
    <t>0,1*(0,2+1+0,2)*(0,2+2,5+0,2)*(1+1)</t>
  </si>
  <si>
    <t>452351111</t>
  </si>
  <si>
    <t>Bednění podkladních desek nebo sedlového lože pod potrubí, stoky a drobné objekty otevřený výkop zřízení</t>
  </si>
  <si>
    <t>598661882</t>
  </si>
  <si>
    <t>(0,2+0,1)*(0,2+1+0,2)*2*(1+1)</t>
  </si>
  <si>
    <t>(0,2+0,1)*(0,2+2,5+0,2)*2*(1+1)</t>
  </si>
  <si>
    <t>452351112</t>
  </si>
  <si>
    <t>Bednění podkladních desek nebo sedlového lože pod potrubí, stoky a drobné objekty otevřený výkop odstranění</t>
  </si>
  <si>
    <t>2054019712</t>
  </si>
  <si>
    <t>5,16</t>
  </si>
  <si>
    <t>225511114R</t>
  </si>
  <si>
    <t>Vrty maloprofilové jádrové D přes 195 do 245 mm úklon do 45° hl 0 až 25 m  - pro DN 200</t>
  </si>
  <si>
    <t>576540825</t>
  </si>
  <si>
    <t>v ceně položky</t>
  </si>
  <si>
    <t>- výtýčení místa vrtu piloty</t>
  </si>
  <si>
    <t>- vyvrtání piloty, naložení, vodorovné přemístění,</t>
  </si>
  <si>
    <t>složení, poplatek</t>
  </si>
  <si>
    <t>- vyčištění piloty</t>
  </si>
  <si>
    <t>D+M betonové směsi + přesun hmot</t>
  </si>
  <si>
    <t>10,5*8</t>
  </si>
  <si>
    <t>231611114R</t>
  </si>
  <si>
    <t xml:space="preserve">Výztuž pilot betonovaných do země ocel z betonářské oceli </t>
  </si>
  <si>
    <t>-580565979</t>
  </si>
  <si>
    <t>4011/1000</t>
  </si>
  <si>
    <t>20250211</t>
  </si>
  <si>
    <t>Před betonáží bloků důkladné vytýčení polohy stěny vůči smykové přírubě do které bude kotven opěrný ocelový rám (380 mm !!!)</t>
  </si>
  <si>
    <t>692305996</t>
  </si>
  <si>
    <t>Plocha stěny vůči poloze smykové příruby</t>
  </si>
  <si>
    <t>je navržena s možností rektifikace 50 !!!</t>
  </si>
  <si>
    <t>viz. příloha D.1.1.1.9.1</t>
  </si>
  <si>
    <t>452323171R</t>
  </si>
  <si>
    <t>Bloky ze ŽB bez zvýšených nároků na prostředí tř. C 30/37 otevřený výkop</t>
  </si>
  <si>
    <t>-2107439956</t>
  </si>
  <si>
    <t>1,9*1*2,5*(1+1)</t>
  </si>
  <si>
    <t>452353111</t>
  </si>
  <si>
    <t>Bednění podkladních bloků pod potrubí, stoky a drobné objekty otevřený výkop zřízení</t>
  </si>
  <si>
    <t>567234088</t>
  </si>
  <si>
    <t>1,9*(1+2,5+1+2,5)*(1+1)</t>
  </si>
  <si>
    <t>452353112</t>
  </si>
  <si>
    <t>Bednění podkladních bloků pod potrubí, stoky a drobné objekty otevřený výkop odstranění</t>
  </si>
  <si>
    <t>279560495</t>
  </si>
  <si>
    <t>26,6</t>
  </si>
  <si>
    <t>452368113R</t>
  </si>
  <si>
    <t xml:space="preserve">Výztuž podkladních desek nebo bloků nebo pražců otevřený výkop z betonářské oceli </t>
  </si>
  <si>
    <t>755593052</t>
  </si>
  <si>
    <t>515,38/1000</t>
  </si>
  <si>
    <t>767995118</t>
  </si>
  <si>
    <t>Montáž atypických zámečnických konstrukcí hmotnosti přes 500 kg</t>
  </si>
  <si>
    <t>-683412933</t>
  </si>
  <si>
    <t>Rám - světle modře</t>
  </si>
  <si>
    <t>1321</t>
  </si>
  <si>
    <t>13010990R</t>
  </si>
  <si>
    <t>ocel profilová jakost S235JR - průřez HEB, P20, P30, zavitová tyč, podložky, matky atd.</t>
  </si>
  <si>
    <t>56138777</t>
  </si>
  <si>
    <t>1321*1,1/1000</t>
  </si>
  <si>
    <t>20250212</t>
  </si>
  <si>
    <t>D+M potřebného doplňkového materiálu k statického zajištění stávajícího potrubí DN 1000</t>
  </si>
  <si>
    <t>1416562102</t>
  </si>
  <si>
    <t>-1523758717</t>
  </si>
  <si>
    <t>- betonové bloky kolem potrubí</t>
  </si>
  <si>
    <t>- beton ve výkopu</t>
  </si>
  <si>
    <t>12,1</t>
  </si>
  <si>
    <t>358325114</t>
  </si>
  <si>
    <t>Bourání stoky kompletní nebo vybourání otvorů z železobetonu plochy do 4 m2</t>
  </si>
  <si>
    <t>-1745583427</t>
  </si>
  <si>
    <t>6,2</t>
  </si>
  <si>
    <t>313759917</t>
  </si>
  <si>
    <t>12,1*2,2</t>
  </si>
  <si>
    <t>6,2*2,4</t>
  </si>
  <si>
    <t>851234538</t>
  </si>
  <si>
    <t>41,5</t>
  </si>
  <si>
    <t>-313511896</t>
  </si>
  <si>
    <t>41,5*7</t>
  </si>
  <si>
    <t>104405199</t>
  </si>
  <si>
    <t>891182100</t>
  </si>
  <si>
    <t>Vytažení demontáž stávajícího potrubí litinového DN 1000 z výkopu vč. tvarovek armatur, vč. odvozu a likvidace, poplatek</t>
  </si>
  <si>
    <t>-84317984</t>
  </si>
  <si>
    <t>12,5</t>
  </si>
  <si>
    <t>891182101</t>
  </si>
  <si>
    <t>Vytažení demontáž stávajícího potrubí litinového DN 600 z výkopu vč. tvarovek armatur, vč. odvozu a likvidace, poplatek</t>
  </si>
  <si>
    <t>-642604686</t>
  </si>
  <si>
    <t>891182102</t>
  </si>
  <si>
    <t>Vytažení demontáž stávajícího potrubí litinového DN 500 z výkopu vč. tvarovek armatur, vč. odvozu a likvidace, poplatek</t>
  </si>
  <si>
    <t>-174173458</t>
  </si>
  <si>
    <t>871495811V</t>
  </si>
  <si>
    <t>Vytažení demontáž stávajícího potrubí sklolaminátového DN 1000 z výkopu vč. tvarovek armatur, vč. odvozu a likvidace, poplatek</t>
  </si>
  <si>
    <t>-242045355</t>
  </si>
  <si>
    <t>4,5</t>
  </si>
  <si>
    <t>871475811V</t>
  </si>
  <si>
    <t>Vytažení demontáž stávajícího potrubí sklolaminátovéhoo DN 800 z výkopu vč. tvarovek armatur, vč. odvozu a likvidace, poplatek</t>
  </si>
  <si>
    <t>1114935547</t>
  </si>
  <si>
    <t>13,5</t>
  </si>
  <si>
    <t>891182200V</t>
  </si>
  <si>
    <t>Vytažení demontáž stávajícího potrubí sklolaminátového DN 600 z výkopu vč. tvarovek armatur, vč. odvozu a likvidace, poplatek</t>
  </si>
  <si>
    <t>1963059920</t>
  </si>
  <si>
    <t>871445801V</t>
  </si>
  <si>
    <t>Vytažení demontáž stávajícího potrubí sklolaminátového DN 500 z výkopu vč. tvarovek armatur, vč. odvozu a likvidace, poplatek</t>
  </si>
  <si>
    <t>1195787216</t>
  </si>
  <si>
    <t>73,5</t>
  </si>
  <si>
    <t>891182150</t>
  </si>
  <si>
    <t>Vytažení demontáž stávajícího potrubí z nerezu DN 600 z výkopu vč. tvarovek armatur, vč. odvozu a likvidace, poplatek</t>
  </si>
  <si>
    <t>1369566153</t>
  </si>
  <si>
    <t>891182152</t>
  </si>
  <si>
    <t>Vytažení demontáž stávajícího potrubí z nerezu DN500 z výkopu vč. tvarovek armatur, vč. odvozu a likvidace, poplatek</t>
  </si>
  <si>
    <t>-1319787764</t>
  </si>
  <si>
    <t>899910212V</t>
  </si>
  <si>
    <t>Výplň potrubí pod tlakem cementopopílkovou suspenzí  potrubí, včetně všech souvisejích prací tj. např. zřízení zazdívek</t>
  </si>
  <si>
    <t>-1048772561</t>
  </si>
  <si>
    <t>DN 1000</t>
  </si>
  <si>
    <t>3,14*0,5*0,5*(157+72)</t>
  </si>
  <si>
    <t>DN 800</t>
  </si>
  <si>
    <t>3,14*0,4*0,4*(9)</t>
  </si>
  <si>
    <t>DN 600</t>
  </si>
  <si>
    <t>3,14*0,3*0,3*(52)</t>
  </si>
  <si>
    <t>DN 500</t>
  </si>
  <si>
    <t>3,14*0,25*0,25*(56)</t>
  </si>
  <si>
    <t>359320201</t>
  </si>
  <si>
    <t>Zrušení železobetonové vzdušníkové šachty o vnitřním rozměru 2,0 x 1,8 m hlobka 2,1 m</t>
  </si>
  <si>
    <t>-1013621577</t>
  </si>
  <si>
    <t>Jedná se podzemní železebetonovou šachtu o vnitřních</t>
  </si>
  <si>
    <t xml:space="preserve">rozměrech 2,0 x 1,8 m, hloubka 2,1 m. </t>
  </si>
  <si>
    <t>V ceně položky je:</t>
  </si>
  <si>
    <t>- demontážř všech stávajích zámečnický výrovků - žebříků, poklopu</t>
  </si>
  <si>
    <t xml:space="preserve">  madla  atd.</t>
  </si>
  <si>
    <t>- demontáž trubního vystrojení</t>
  </si>
  <si>
    <t>- výkopové práce včetně skrývky ornice</t>
  </si>
  <si>
    <t>- demolice strobní konstrukce, vstupního komínku a demolice</t>
  </si>
  <si>
    <t>stěn</t>
  </si>
  <si>
    <t>- dno šachty zůstane zachované, jámá po šachtě bude zasypána</t>
  </si>
  <si>
    <t xml:space="preserve">  dovezeným zásypovým materiálem, zásyp bude po vrstvách</t>
  </si>
  <si>
    <t xml:space="preserve">   hutněn</t>
  </si>
  <si>
    <t>- odvoz vybouraného materiálu nařízenou skládku plus</t>
  </si>
  <si>
    <t xml:space="preserve">  poplatek za uložení</t>
  </si>
  <si>
    <t>- uvedení povrchu do původního stavu urovnání a osetí</t>
  </si>
  <si>
    <t>451572111</t>
  </si>
  <si>
    <t>Lože pod potrubí otevřený výkop z kameniva drobného těženého</t>
  </si>
  <si>
    <t>1128080818</t>
  </si>
  <si>
    <t>0,1*2,5*246</t>
  </si>
  <si>
    <t>0,1*2,3*16</t>
  </si>
  <si>
    <t>0,1*2,3*5,5</t>
  </si>
  <si>
    <t>0,1*2,3*2,5</t>
  </si>
  <si>
    <t>0,1*4*74,5</t>
  </si>
  <si>
    <t>0,1*1,8*17,5</t>
  </si>
  <si>
    <t>0,1*1,8*1</t>
  </si>
  <si>
    <t>0,1*1,8*6,3</t>
  </si>
  <si>
    <t>0,1*1,8*0,7</t>
  </si>
  <si>
    <t>0,1*1,8*1,0</t>
  </si>
  <si>
    <t>0,1*1,9*17,5</t>
  </si>
  <si>
    <t>0,1*1,9*1</t>
  </si>
  <si>
    <t>0,1*1,9*6,3</t>
  </si>
  <si>
    <t>0,1*1,9*0,7</t>
  </si>
  <si>
    <t>0,1*1,9*21,5</t>
  </si>
  <si>
    <t>0,1*1,8*7</t>
  </si>
  <si>
    <t>0,1*1,9*7</t>
  </si>
  <si>
    <t>0,1*1,8*8</t>
  </si>
  <si>
    <t>0,1*1,8*5</t>
  </si>
  <si>
    <t>0,38*27</t>
  </si>
  <si>
    <t>1513368524</t>
  </si>
  <si>
    <t>127,61</t>
  </si>
  <si>
    <t>-1502468218</t>
  </si>
  <si>
    <t>PREV1</t>
  </si>
  <si>
    <t>D+M prefabrikátový opěrný blok pro zajištění potrubí - ŘAD V1</t>
  </si>
  <si>
    <t>296972437</t>
  </si>
  <si>
    <t>PREPR2</t>
  </si>
  <si>
    <t>D+M prefabrikátový blok pro zajištění potrubí - PROPOJE č. 1, 2, 3, 4</t>
  </si>
  <si>
    <t>-1937758019</t>
  </si>
  <si>
    <t>Trubní vedení</t>
  </si>
  <si>
    <t>851491131</t>
  </si>
  <si>
    <t>Montáž potrubí z trub litinových hrdlových s integrovaným těsněním otevřený výkop DN 1000</t>
  </si>
  <si>
    <t>-1336804674</t>
  </si>
  <si>
    <t>Řad V1</t>
  </si>
  <si>
    <t>246</t>
  </si>
  <si>
    <t>25.OL1000</t>
  </si>
  <si>
    <t>TLT se zámkovými spoji s návarkem PN 16, třída Class s tlouštou stěny litiny min 11,1 mm  DN 1000, těsnění</t>
  </si>
  <si>
    <t>-701134541</t>
  </si>
  <si>
    <t>Vnější povrchová úprava se speciální ochranou</t>
  </si>
  <si>
    <t>viz. příloha D.1.1.1.1.1 Technická zpráva</t>
  </si>
  <si>
    <t>Vnitřní ochrana - odstředivě nanášená cementová vystýlka</t>
  </si>
  <si>
    <t>246*1,01</t>
  </si>
  <si>
    <t>248,46*1,01 'Přepočtené koeficientem množství</t>
  </si>
  <si>
    <t>851471131</t>
  </si>
  <si>
    <t>Montáž potrubí z trub litinových hrdlových s integrovaným těsněním otevřený výkop DN 800</t>
  </si>
  <si>
    <t>1583035721</t>
  </si>
  <si>
    <t>25.OL800</t>
  </si>
  <si>
    <t>TLT se zámkovými spoji s návarkem PN 16, třída Class s tlouštou stěny litiny min  9,6 mm  DN 800, těsnění</t>
  </si>
  <si>
    <t>-1693316777</t>
  </si>
  <si>
    <t>24*1,01</t>
  </si>
  <si>
    <t>24,24*1,01 'Přepočtené koeficientem množství</t>
  </si>
  <si>
    <t>851441131</t>
  </si>
  <si>
    <t>Montáž potrubí z trub litinových hrdlových s integrovaným těsněním otevřený výkop DN 600</t>
  </si>
  <si>
    <t>1908460199</t>
  </si>
  <si>
    <t>Řad V4</t>
  </si>
  <si>
    <t>PROPOJE č. 1, 2, 3, 4</t>
  </si>
  <si>
    <t>25OPL600</t>
  </si>
  <si>
    <t>TLT se zámkovými spoji PN 10, třída Class s tlouštou stěny litiny min  8,0 mm  DN 600, těsnění</t>
  </si>
  <si>
    <t>-692940702</t>
  </si>
  <si>
    <t>132*1,01</t>
  </si>
  <si>
    <t>264,62*1,01 'Přepočtené koeficientem množství</t>
  </si>
  <si>
    <t>851421131</t>
  </si>
  <si>
    <t>Montáž potrubí z trub litinových hrdlových s integrovaným těsněním otevřený výkop DN 500</t>
  </si>
  <si>
    <t>-93857279</t>
  </si>
  <si>
    <t>25OL500</t>
  </si>
  <si>
    <t>TLT se zámkovými spoji  PN 10, třída Class s tlouštou stěny litiny min  7,2 mm   DN 500, těsnění</t>
  </si>
  <si>
    <t>931477985</t>
  </si>
  <si>
    <t>18*1,01</t>
  </si>
  <si>
    <t>144,43*1,01 'Přepočtené koeficientem množství</t>
  </si>
  <si>
    <t>851251000</t>
  </si>
  <si>
    <t>Příplatek za montáž zámkových spojků na potrubí a tvarovkách DN 1000</t>
  </si>
  <si>
    <t>ks</t>
  </si>
  <si>
    <t>-533388243</t>
  </si>
  <si>
    <t>PD1001</t>
  </si>
  <si>
    <t>Zámkového spoje DN 1000</t>
  </si>
  <si>
    <t>-384993025</t>
  </si>
  <si>
    <t>47*1,01</t>
  </si>
  <si>
    <t>PD1002</t>
  </si>
  <si>
    <t>Elastomeravá manžeta DN  1000</t>
  </si>
  <si>
    <t>-757418897</t>
  </si>
  <si>
    <t>851252800</t>
  </si>
  <si>
    <t>Příplatek za montáž zámkových spojků na potrubí a tvarovkách DN 800</t>
  </si>
  <si>
    <t>-40468871</t>
  </si>
  <si>
    <t>PD801</t>
  </si>
  <si>
    <t>Zámkové spoje DN 800</t>
  </si>
  <si>
    <t>Kus</t>
  </si>
  <si>
    <t>-1968180423</t>
  </si>
  <si>
    <t>PD802</t>
  </si>
  <si>
    <t>Elastomerové manžety DN 800</t>
  </si>
  <si>
    <t>332009533</t>
  </si>
  <si>
    <t>85125600</t>
  </si>
  <si>
    <t>Příplatek za montáž zámkových spojků na potrubí a tvarovkách DN 600</t>
  </si>
  <si>
    <t>1310730643</t>
  </si>
  <si>
    <t>Řad V3</t>
  </si>
  <si>
    <t>PD601</t>
  </si>
  <si>
    <t>Zámkový spoj DN 600</t>
  </si>
  <si>
    <t>1817420039</t>
  </si>
  <si>
    <t>35*1,01</t>
  </si>
  <si>
    <t>36*1,01</t>
  </si>
  <si>
    <t>PD602</t>
  </si>
  <si>
    <t>Elastomová manžeta DN 600</t>
  </si>
  <si>
    <t>2054707085</t>
  </si>
  <si>
    <t>85125500</t>
  </si>
  <si>
    <t>Příplatek za montáž zámkových spojků na potrubí a tvarovkách DN 500</t>
  </si>
  <si>
    <t>1350961285</t>
  </si>
  <si>
    <t>Řad V2</t>
  </si>
  <si>
    <t>PD501</t>
  </si>
  <si>
    <t>Zámkový spoj DN 500</t>
  </si>
  <si>
    <t>-1736606627</t>
  </si>
  <si>
    <t>PD502</t>
  </si>
  <si>
    <t>Elastomerová manžeta DN 500</t>
  </si>
  <si>
    <t>-511717856</t>
  </si>
  <si>
    <t>85125200</t>
  </si>
  <si>
    <t>Příplatek za montáž zámkových spojků na potrubí a tvarovkách DN 200</t>
  </si>
  <si>
    <t>-1164008148</t>
  </si>
  <si>
    <t>PD201</t>
  </si>
  <si>
    <t>Zámkový spoj DN 200</t>
  </si>
  <si>
    <t>1874550673</t>
  </si>
  <si>
    <t>PD202</t>
  </si>
  <si>
    <t>Elastomerová manžeta DN 200</t>
  </si>
  <si>
    <t>-789570768</t>
  </si>
  <si>
    <t>857491131</t>
  </si>
  <si>
    <t>Montáž litinových tvarovek jednoosých hrdlových otevřený výkop s integrovaným těsněním DN 1000</t>
  </si>
  <si>
    <t>1511284172</t>
  </si>
  <si>
    <t>4+2+1</t>
  </si>
  <si>
    <t>5525947125</t>
  </si>
  <si>
    <t>koleno hrdlové z tvárné litiny MMK-kus DN 1000-45° se zámkovým spojem</t>
  </si>
  <si>
    <t>-690704639</t>
  </si>
  <si>
    <t>4*1,01</t>
  </si>
  <si>
    <t>5525941225</t>
  </si>
  <si>
    <t>koleno hrdlové z tvárné litiny MMK-kus DN 1000-11° se zámkovým spojem</t>
  </si>
  <si>
    <t>-542580910</t>
  </si>
  <si>
    <t>5525364725</t>
  </si>
  <si>
    <t>přesuvka hrdlová litinová m U-kus DN 1000 se zámkový spoji</t>
  </si>
  <si>
    <t>144873961</t>
  </si>
  <si>
    <t>857471131</t>
  </si>
  <si>
    <t>Montáž litinových tvarovek jednoosých hrdlových otevřený výkop s integrovaným těsněním DN 800</t>
  </si>
  <si>
    <t>1528191965</t>
  </si>
  <si>
    <t>5525394025</t>
  </si>
  <si>
    <t>koleno hrdlové z tvárné litiny, MMK-kus DN 800-45° se zámkovým spojem</t>
  </si>
  <si>
    <t>2077863021</t>
  </si>
  <si>
    <t>857441131</t>
  </si>
  <si>
    <t>Montáž litinových tvarovek jednoosých hrdlových otevřený výkop s integrovaným těsněním DN 600</t>
  </si>
  <si>
    <t>-483931328</t>
  </si>
  <si>
    <t>1+1+2</t>
  </si>
  <si>
    <t>5525395025</t>
  </si>
  <si>
    <t>koleno hrdlové z tvárné litiny MMK-kus DN 600-45° se zámkovým spojem</t>
  </si>
  <si>
    <t>-1522704249</t>
  </si>
  <si>
    <t>5525392625</t>
  </si>
  <si>
    <t>koleno hrdlové z tvárné litin MMK-kus DN 600-22,5° se zámkovým spojem</t>
  </si>
  <si>
    <t>1036528049</t>
  </si>
  <si>
    <t>55253658l</t>
  </si>
  <si>
    <t>přesuvka hrdlová litinová  U-kus DN 600 se zámkovým spojem</t>
  </si>
  <si>
    <t>1120964331</t>
  </si>
  <si>
    <t>857421131</t>
  </si>
  <si>
    <t>Montáž litinových tvarovek jednoosých hrdlových otevřený výkop s integrovaným těsněním DN 500</t>
  </si>
  <si>
    <t>-1599568577</t>
  </si>
  <si>
    <t>1+1</t>
  </si>
  <si>
    <t>5525394925</t>
  </si>
  <si>
    <t>koleno hrdlové z tvárné litiny MMK-kus DN 500-45° se zámkový spojem</t>
  </si>
  <si>
    <t>35235545</t>
  </si>
  <si>
    <t>5525392525</t>
  </si>
  <si>
    <t>koleno hrdlové z tvárné litiny MMK-kus DN 500-22° se zámkovým spojem</t>
  </si>
  <si>
    <t>-2023814721</t>
  </si>
  <si>
    <t>5525365255</t>
  </si>
  <si>
    <t>přesuvka hrdlová litinová  U-kus DN 500 se zámkovým spojem</t>
  </si>
  <si>
    <t>1515528558</t>
  </si>
  <si>
    <t>ŘAD V-2</t>
  </si>
  <si>
    <t>857493131</t>
  </si>
  <si>
    <t>Montáž litinových tvarovek odbočných hrdlových otevřený výkop s integrovaným těsněním DN 1000</t>
  </si>
  <si>
    <t>-1098349042</t>
  </si>
  <si>
    <t>5525374625</t>
  </si>
  <si>
    <t>tvarovka hrdlová s přírubovou odbočkou z tvárné litiny MMA-kus DN 1000/200 tangenciálnám  zámkovým spojem</t>
  </si>
  <si>
    <t>489333799</t>
  </si>
  <si>
    <t>857424122</t>
  </si>
  <si>
    <t>Montáž litinových tvarovek odbočných přírubových otevřený výkop DN 500</t>
  </si>
  <si>
    <t>-227515469</t>
  </si>
  <si>
    <t>552517465</t>
  </si>
  <si>
    <t>tvarovka přírubová litinová s přírubovou odbočkou T-kus DN 500/100</t>
  </si>
  <si>
    <t>2142164920</t>
  </si>
  <si>
    <t>857492122</t>
  </si>
  <si>
    <t>Montáž litinových tvarovek jednoosých přírubových otevřený výkop DN 1000</t>
  </si>
  <si>
    <t>-1206847010</t>
  </si>
  <si>
    <t>5525349025</t>
  </si>
  <si>
    <t>tvarovka s navařenou přírubou litinová s hladkým koncem, F-kus DN 1000, délka 2 m</t>
  </si>
  <si>
    <t>1461560974</t>
  </si>
  <si>
    <t>- osová vzdálenost příruby 850 mm</t>
  </si>
  <si>
    <t>857472122</t>
  </si>
  <si>
    <t>Montáž litinových tvarovek jednoosých přírubových otevřený výkop DN 800</t>
  </si>
  <si>
    <t>1445026158</t>
  </si>
  <si>
    <t>5525348925</t>
  </si>
  <si>
    <t>tvarovka s navařenou přírubou litinová s hladkým koncem, F-kus DN 800, délka 2 m</t>
  </si>
  <si>
    <t>-962799871</t>
  </si>
  <si>
    <t>- osová vzdálenost příruby 700 mm</t>
  </si>
  <si>
    <t>5525102907</t>
  </si>
  <si>
    <t>tvarovka přírubová litinová s hladkým koncem F-kus DN 800</t>
  </si>
  <si>
    <t>824649952</t>
  </si>
  <si>
    <t xml:space="preserve">Řad V1 </t>
  </si>
  <si>
    <t>857442122</t>
  </si>
  <si>
    <t>Montáž litinových tvarovek jednoosých přírubových otevřený výkop DN 600</t>
  </si>
  <si>
    <t>-1228954327</t>
  </si>
  <si>
    <t>552534992</t>
  </si>
  <si>
    <t>tvarovka přírubová litinová s hladkým F-kus DN 600</t>
  </si>
  <si>
    <t>-301251275</t>
  </si>
  <si>
    <t>5525349925</t>
  </si>
  <si>
    <t>tvarovka s navařenou přírubou litinová s hladkým koncem, F-kus DN 600, délka 2 m</t>
  </si>
  <si>
    <t>100380719</t>
  </si>
  <si>
    <t>"osová vzdálenost přirub 700 mm"1*1,01</t>
  </si>
  <si>
    <t>"osová vzdálenost přirub 1480 mm"1*1,01</t>
  </si>
  <si>
    <t>"osová vzdálenost přirub    600  mm"1*1,01</t>
  </si>
  <si>
    <t>"osová vzdálenost přirub    1360  mm"1*1,01</t>
  </si>
  <si>
    <t>"osová vzdálenost přirub  520  mm"1*1,01</t>
  </si>
  <si>
    <t>"osová vzdálenost přirub 760 mm"1*1,01</t>
  </si>
  <si>
    <t>"osová vzdálenost přirub 1200 mm"1*1,01</t>
  </si>
  <si>
    <t>5525349927</t>
  </si>
  <si>
    <t>tvarovka s navařenou přírubou litinová s hladkým koncem, F-kus DN 600, délka 2,5 m</t>
  </si>
  <si>
    <t>796863276</t>
  </si>
  <si>
    <t>"osová vzdálenost přírub 1670 mm"1*1,01</t>
  </si>
  <si>
    <t>"osová vzdálenost přírub 1750 mm"1*1,01</t>
  </si>
  <si>
    <t>"osová vzdálenost přírub 1610 mm"1*1,01</t>
  </si>
  <si>
    <t>857422122</t>
  </si>
  <si>
    <t>Montáž litinových tvarovek jednoosých přírubových otevřený výkop DN 500</t>
  </si>
  <si>
    <t>-1909079733</t>
  </si>
  <si>
    <t>4+1</t>
  </si>
  <si>
    <t>5525349852</t>
  </si>
  <si>
    <t>tvarovka přírubová litinová s hladkým koncem F-kus DN 500</t>
  </si>
  <si>
    <t>-590732666</t>
  </si>
  <si>
    <t>144</t>
  </si>
  <si>
    <t>5525349825</t>
  </si>
  <si>
    <t>tvarovka s navařenou přírubou litinová s hladkým koncem, F-kus DN 500, délka 2 m</t>
  </si>
  <si>
    <t>-948697660</t>
  </si>
  <si>
    <t>Řad V-2</t>
  </si>
  <si>
    <t>"osová vzdálenost přírub 760 mm"1*1,01</t>
  </si>
  <si>
    <t>"osová vzdálenost přírub 1520 mm"1*1,01</t>
  </si>
  <si>
    <t>"osová vzdálenost přírub  830  mm"1*1,01</t>
  </si>
  <si>
    <t>"osová vzdálenost přirub 600 mm"1*1,01</t>
  </si>
  <si>
    <t>145</t>
  </si>
  <si>
    <t>55253426</t>
  </si>
  <si>
    <t>tvarovka s navařenou přírubou litinová s hladkým koncem, F-kus DN 500, délka 2,5 m</t>
  </si>
  <si>
    <t>2021565037</t>
  </si>
  <si>
    <t>"osová vzdálenost přírub  1600  mm"1*1,01</t>
  </si>
  <si>
    <t>146</t>
  </si>
  <si>
    <t>55253438</t>
  </si>
  <si>
    <t>tvarovka s navařenou přírubou litinová s hladkým koncem, F-kus DN 500, délka 3 m</t>
  </si>
  <si>
    <t>1845762383</t>
  </si>
  <si>
    <t>"osová vzdálenost přírub  2260  mm"1*1,01</t>
  </si>
  <si>
    <t>147</t>
  </si>
  <si>
    <t>552536691</t>
  </si>
  <si>
    <t>příruba zaslepovací X z tvárné litiny  DN 500</t>
  </si>
  <si>
    <t>2009184141</t>
  </si>
  <si>
    <t>148</t>
  </si>
  <si>
    <t>857352122</t>
  </si>
  <si>
    <t>Montáž litinových tvarovek jednoosých přírubových otevřený výkop DN 200</t>
  </si>
  <si>
    <t>1362166338</t>
  </si>
  <si>
    <t>149</t>
  </si>
  <si>
    <t>552538965</t>
  </si>
  <si>
    <t>tvarovka přírubová s hrdlem z tvárné litiny, E-kus  DN 200, zámkový spoj</t>
  </si>
  <si>
    <t>1143002279</t>
  </si>
  <si>
    <t>150</t>
  </si>
  <si>
    <t>552534935V</t>
  </si>
  <si>
    <t>tvarovka přírubová litinová s hladkým koncem, F-kus DN 200 , délka 1 m</t>
  </si>
  <si>
    <t>2130338021</t>
  </si>
  <si>
    <t>151</t>
  </si>
  <si>
    <t>857262122</t>
  </si>
  <si>
    <t>Montáž litinových tvarovek jednoosých přírubových otevřený výkop DN 100</t>
  </si>
  <si>
    <t>1221329248</t>
  </si>
  <si>
    <t>152</t>
  </si>
  <si>
    <t>5525364125</t>
  </si>
  <si>
    <t>přechod přírubový, FFR-kus litinový DN 100/80</t>
  </si>
  <si>
    <t>-1000706122</t>
  </si>
  <si>
    <t>153</t>
  </si>
  <si>
    <t>857242122</t>
  </si>
  <si>
    <t>Montáž litinových tvarovek jednoosých přírubových otevřený výkop DN 80</t>
  </si>
  <si>
    <t>1193673180</t>
  </si>
  <si>
    <t>154</t>
  </si>
  <si>
    <t>55254047</t>
  </si>
  <si>
    <t>koleno 90° s patkou přírubové litinové vodovodní N-kus PN10/40 DN 80</t>
  </si>
  <si>
    <t>-1077011388</t>
  </si>
  <si>
    <t>155</t>
  </si>
  <si>
    <t>852242122</t>
  </si>
  <si>
    <t>Montáž potrubí z trub litinových tlakových přírubových délky do 1 m otevřený výkop DN 80</t>
  </si>
  <si>
    <t>1141367016</t>
  </si>
  <si>
    <t>156</t>
  </si>
  <si>
    <t>55253235V</t>
  </si>
  <si>
    <t>tvarovka přírubová litinová vodovodní TP-kus PN10/16 DN 80 dl 200mm</t>
  </si>
  <si>
    <t>-161975789</t>
  </si>
  <si>
    <t>157</t>
  </si>
  <si>
    <t>55253237V</t>
  </si>
  <si>
    <t>tvarovka přírubová litinová vodovodní TP-kus PN10/16 DN 80 dl 300mm</t>
  </si>
  <si>
    <t>1782502572</t>
  </si>
  <si>
    <t>158</t>
  </si>
  <si>
    <t>82025099</t>
  </si>
  <si>
    <t>D+M    F-kus nerez  DN 500</t>
  </si>
  <si>
    <t>-2115273443</t>
  </si>
  <si>
    <t>159</t>
  </si>
  <si>
    <t>82025101</t>
  </si>
  <si>
    <t>D+M    F-kus nerez  DN 800</t>
  </si>
  <si>
    <t>-1716469259</t>
  </si>
  <si>
    <t>160</t>
  </si>
  <si>
    <t>82025108</t>
  </si>
  <si>
    <t>D+M    F-kus nerez  DN 1000</t>
  </si>
  <si>
    <t>-1077699024</t>
  </si>
  <si>
    <t>161</t>
  </si>
  <si>
    <t>82025201</t>
  </si>
  <si>
    <t>D+M Spojka sklolaminát DN 500</t>
  </si>
  <si>
    <t>659794125</t>
  </si>
  <si>
    <t>162</t>
  </si>
  <si>
    <t>82025202</t>
  </si>
  <si>
    <t>D+M Spojka sklolaminát DN 800</t>
  </si>
  <si>
    <t>962627630</t>
  </si>
  <si>
    <t>163</t>
  </si>
  <si>
    <t>82025105</t>
  </si>
  <si>
    <t>D+M mulititoleranční spojka s jištění proti POSUNU  HRDLO- HRDLO  DN 600</t>
  </si>
  <si>
    <t>-1904381502</t>
  </si>
  <si>
    <t>164</t>
  </si>
  <si>
    <t>82025104</t>
  </si>
  <si>
    <t>D+M mulititoleranční spojka s jištění proti POSUNU  HRDLO- HRDLO  DN 500</t>
  </si>
  <si>
    <t>261845168</t>
  </si>
  <si>
    <t>165</t>
  </si>
  <si>
    <t>891351112</t>
  </si>
  <si>
    <t>Montáž vodovodních šoupátek otevřený výkop DN 200</t>
  </si>
  <si>
    <t>335523832</t>
  </si>
  <si>
    <t>166</t>
  </si>
  <si>
    <t>42221327V</t>
  </si>
  <si>
    <t>šoupátko pitná voda litina  DN 200</t>
  </si>
  <si>
    <t>1067158651</t>
  </si>
  <si>
    <t>167</t>
  </si>
  <si>
    <t>42291106V</t>
  </si>
  <si>
    <t>souprava zemní teleskopická  šoupatka DN 200mm</t>
  </si>
  <si>
    <t>54861394</t>
  </si>
  <si>
    <t>168</t>
  </si>
  <si>
    <t>891241112</t>
  </si>
  <si>
    <t>Montáž vodovodních šoupátek otevřený výkop DN 80</t>
  </si>
  <si>
    <t>-1144754260</t>
  </si>
  <si>
    <t>169</t>
  </si>
  <si>
    <t>42221323</t>
  </si>
  <si>
    <t>šoupátko pitná voda litina  DN 80</t>
  </si>
  <si>
    <t>-958626088</t>
  </si>
  <si>
    <t>170</t>
  </si>
  <si>
    <t>42291072r</t>
  </si>
  <si>
    <t>souprava zemní teleskopická pro šoupátka DN 80</t>
  </si>
  <si>
    <t>1018023777</t>
  </si>
  <si>
    <t>171</t>
  </si>
  <si>
    <t>891247111</t>
  </si>
  <si>
    <t>Montáž hydrantů podzemních DN 80 a D+M obsypu perlitem a obalením geotextílií a podkladního betonového bloku</t>
  </si>
  <si>
    <t>1424691120</t>
  </si>
  <si>
    <t>172</t>
  </si>
  <si>
    <t>22450,1-R</t>
  </si>
  <si>
    <t>drenáž pro hydrant</t>
  </si>
  <si>
    <t>199848581</t>
  </si>
  <si>
    <t>173</t>
  </si>
  <si>
    <t>42273593</t>
  </si>
  <si>
    <t>hydrant podzemní DN 80 PN 16 dvojitý uzávěr s koulí krycí v 1250mm</t>
  </si>
  <si>
    <t>1071505191</t>
  </si>
  <si>
    <t>174</t>
  </si>
  <si>
    <t>820230202</t>
  </si>
  <si>
    <t>spojovací materiál pro přírubové spoje - šouby nerez, podložky, matky</t>
  </si>
  <si>
    <t>46583931</t>
  </si>
  <si>
    <t>175</t>
  </si>
  <si>
    <t>899401112</t>
  </si>
  <si>
    <t>Osazení poklopů uličních litinových šoupátkových</t>
  </si>
  <si>
    <t>1499498069</t>
  </si>
  <si>
    <t>176</t>
  </si>
  <si>
    <t>42291352</t>
  </si>
  <si>
    <t>poklop litinový šoupátkový pro zemní soupravy osazení do terénu a do vozovky</t>
  </si>
  <si>
    <t>1365875953</t>
  </si>
  <si>
    <t>177</t>
  </si>
  <si>
    <t>422,1-R</t>
  </si>
  <si>
    <t>deska podkladní universální</t>
  </si>
  <si>
    <t>307692905</t>
  </si>
  <si>
    <t>178</t>
  </si>
  <si>
    <t>899401113</t>
  </si>
  <si>
    <t>Osazení poklopů uličních litinových hydrantových</t>
  </si>
  <si>
    <t>632312214</t>
  </si>
  <si>
    <t>179</t>
  </si>
  <si>
    <t>42291452</t>
  </si>
  <si>
    <t>poklop litinový hydrantový DN 80</t>
  </si>
  <si>
    <t>-1007515413</t>
  </si>
  <si>
    <t>180</t>
  </si>
  <si>
    <t>422,2-R</t>
  </si>
  <si>
    <t>-642556106</t>
  </si>
  <si>
    <t>181</t>
  </si>
  <si>
    <t>899713111</t>
  </si>
  <si>
    <t>Orientační tabulky na podkladu betonovém nebo ocelovém</t>
  </si>
  <si>
    <t>162757894</t>
  </si>
  <si>
    <t>182</t>
  </si>
  <si>
    <t>899721112V</t>
  </si>
  <si>
    <t>D+M signalizační vodič včetně plastových pásku pro uchycení k potrubí 2 x Cu 4mm2</t>
  </si>
  <si>
    <t>570765762</t>
  </si>
  <si>
    <t>272</t>
  </si>
  <si>
    <t>183</t>
  </si>
  <si>
    <t>899722113R</t>
  </si>
  <si>
    <t>D+M krytí potrubí  výstražnou fólií  modré provedení z PVC přes 25 do 34cm  - s nápisem "POZOR VODOVOD"</t>
  </si>
  <si>
    <t>711098762</t>
  </si>
  <si>
    <t>"DN 1000"245*4</t>
  </si>
  <si>
    <t>"DN 800"24*3</t>
  </si>
  <si>
    <t>"DN 500"125</t>
  </si>
  <si>
    <t>"DN 600"125*2</t>
  </si>
  <si>
    <t>"DN 500"132</t>
  </si>
  <si>
    <t>5*2+18</t>
  </si>
  <si>
    <t>184</t>
  </si>
  <si>
    <t>899721119.1</t>
  </si>
  <si>
    <t>Identifikační bod marker</t>
  </si>
  <si>
    <t>-598300170</t>
  </si>
  <si>
    <t>185</t>
  </si>
  <si>
    <t>-1232021751</t>
  </si>
  <si>
    <t>186</t>
  </si>
  <si>
    <t>-212830182</t>
  </si>
  <si>
    <t>0,15*0,25*29</t>
  </si>
  <si>
    <t>187</t>
  </si>
  <si>
    <t>-2140026821</t>
  </si>
  <si>
    <t>29*1,01</t>
  </si>
  <si>
    <t>188</t>
  </si>
  <si>
    <t>919735114</t>
  </si>
  <si>
    <t>Řezání stávajícího živičného krytu hl přes 150 do 200 mm</t>
  </si>
  <si>
    <t>-1346236381</t>
  </si>
  <si>
    <t>215,5*2</t>
  </si>
  <si>
    <t>17,5*2</t>
  </si>
  <si>
    <t>21,5*2</t>
  </si>
  <si>
    <t>54,9*2+4*2</t>
  </si>
  <si>
    <t>189</t>
  </si>
  <si>
    <t>919735116</t>
  </si>
  <si>
    <t>Řezání stávajícího živičného krytu hl přes 250 do 300 mm</t>
  </si>
  <si>
    <t>1366713477</t>
  </si>
  <si>
    <t>5,5*2</t>
  </si>
  <si>
    <t>6,3*2</t>
  </si>
  <si>
    <t>190</t>
  </si>
  <si>
    <t>919731123</t>
  </si>
  <si>
    <t>Zarovnání styčné plochy podkladu nebo krytu živičného tl přes 100 do 200 mm</t>
  </si>
  <si>
    <t>99875687</t>
  </si>
  <si>
    <t>191</t>
  </si>
  <si>
    <t>919731114</t>
  </si>
  <si>
    <t>Zarovnání styčné plochy podkladu nebo krytu z betonu tl přes 150 do 250 mm</t>
  </si>
  <si>
    <t>444575883</t>
  </si>
  <si>
    <t>192</t>
  </si>
  <si>
    <t>-1785374583</t>
  </si>
  <si>
    <t>1522,951</t>
  </si>
  <si>
    <t>193</t>
  </si>
  <si>
    <t>-970899912</t>
  </si>
  <si>
    <t>1522,951*7</t>
  </si>
  <si>
    <t>194</t>
  </si>
  <si>
    <t>1419864790</t>
  </si>
  <si>
    <t>95,04+33,982+440,078</t>
  </si>
  <si>
    <t>195</t>
  </si>
  <si>
    <t>-493041731</t>
  </si>
  <si>
    <t>1522,951-569,1</t>
  </si>
  <si>
    <t>196</t>
  </si>
  <si>
    <t>998273102</t>
  </si>
  <si>
    <t>Přesun hmot pro trubní vedení z trub litinových otevřený výkop</t>
  </si>
  <si>
    <t>302272971</t>
  </si>
  <si>
    <t>PSV</t>
  </si>
  <si>
    <t>Práce a dodávky PSV</t>
  </si>
  <si>
    <t>767</t>
  </si>
  <si>
    <t>Konstrukce zámečnické</t>
  </si>
  <si>
    <t>197</t>
  </si>
  <si>
    <t>767202101</t>
  </si>
  <si>
    <t xml:space="preserve">D+M ocelového profilu HEB dl. 2000 mm, žárově zinkované, kotvení včetně souvísející činnosti a přesunu hmot </t>
  </si>
  <si>
    <t>-561156282</t>
  </si>
  <si>
    <t>ŘAD 4</t>
  </si>
  <si>
    <t>PROPOJE Č. 1, 2, 3, 4</t>
  </si>
  <si>
    <t>SO 332 - Armaturní šachty</t>
  </si>
  <si>
    <t>Úroveň 3:</t>
  </si>
  <si>
    <t>SO 332.1 - Armaturní šachta 1</t>
  </si>
  <si>
    <t xml:space="preserve">    6 - Úpravy povrchů, podlahy a osazování výplní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</si>
  <si>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</si>
  <si>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</si>
  <si>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</si>
  <si>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777 - Podlahy</t>
  </si>
  <si>
    <t>1734219531</t>
  </si>
  <si>
    <t>- započtenu v objektu SO 331</t>
  </si>
  <si>
    <t>131251203R</t>
  </si>
  <si>
    <t>Hloubení jam zapažených v hornině třídy těžitelnosti I skupiny 3 strojně nebo ručně, včetně stížených vykopávek a započtena lepivosti, svislé přemístění</t>
  </si>
  <si>
    <t>-2008455537</t>
  </si>
  <si>
    <t xml:space="preserve">Celková kubutůra výkopu </t>
  </si>
  <si>
    <t>včetně výkopu pro drenáž</t>
  </si>
  <si>
    <t>557,7</t>
  </si>
  <si>
    <t>armaturní šachty odstraňované</t>
  </si>
  <si>
    <t>-(0,3+3,12+0,3)*6,82*5,38</t>
  </si>
  <si>
    <t>opěrné zdi</t>
  </si>
  <si>
    <t>-7,3</t>
  </si>
  <si>
    <t>podkladní deska</t>
  </si>
  <si>
    <t>-0,15*(0,2+6,82+0,2)*(0,2+5,38+0,2)</t>
  </si>
  <si>
    <t>podsypu</t>
  </si>
  <si>
    <t>-0,3*9,8*8,350</t>
  </si>
  <si>
    <t>"tř. 3 z 60%"383,098*0,6</t>
  </si>
  <si>
    <t>131351203R</t>
  </si>
  <si>
    <t>Hloubení jam zapažených v hornině třídy těžitelnosti II skupiny 4, strojně nebo ručně, včetně stížených vykopávek a započtena lepivosti, svislé přemístění</t>
  </si>
  <si>
    <t>1076976269</t>
  </si>
  <si>
    <t>"tř. 4 z 40%"383,098*0,4</t>
  </si>
  <si>
    <t>151701004T</t>
  </si>
  <si>
    <t>Pažení do ocelových zápor - pro výkop jámy hloubky do 4,5 m</t>
  </si>
  <si>
    <t>-1270810395</t>
  </si>
  <si>
    <t xml:space="preserve">bez ohledu na druh pažin včetně ocelových zápor, </t>
  </si>
  <si>
    <t xml:space="preserve"> kotvení zápor a převázek s odstraněním pažení,</t>
  </si>
  <si>
    <t>a přesun hmot.</t>
  </si>
  <si>
    <t>Včetně podrobného návrh v rámci dodavatelské.</t>
  </si>
  <si>
    <t xml:space="preserve"> dokumentace.</t>
  </si>
  <si>
    <t>Dodavatelská a výrobní dokumentace se naceňuje</t>
  </si>
  <si>
    <t xml:space="preserve">v objektu SO9000 ostatní rozpočtové náklady v </t>
  </si>
  <si>
    <t>položce 900600001 Zpracování PD pro realizaci staveb.</t>
  </si>
  <si>
    <t>7,7</t>
  </si>
  <si>
    <t>151701006T</t>
  </si>
  <si>
    <t>Pažení do ocelových zápor - pro výkop jámy hloubky do 6,5 m</t>
  </si>
  <si>
    <t>875093232</t>
  </si>
  <si>
    <t>26,2</t>
  </si>
  <si>
    <t>-485801142</t>
  </si>
  <si>
    <t>229,859</t>
  </si>
  <si>
    <t>-252355952</t>
  </si>
  <si>
    <t>153,239</t>
  </si>
  <si>
    <t>1200041922</t>
  </si>
  <si>
    <t>229,859+153,239</t>
  </si>
  <si>
    <t>54161021</t>
  </si>
  <si>
    <t>"60%"383,098*0,6</t>
  </si>
  <si>
    <t>504170156</t>
  </si>
  <si>
    <t>"40%"383,098*0,4</t>
  </si>
  <si>
    <t>175111201</t>
  </si>
  <si>
    <t>Obsypání objektu nad přilehlým původním terénem sypaninou bez prohození, uloženou do 3 m ručně</t>
  </si>
  <si>
    <t>-271630617</t>
  </si>
  <si>
    <t>výkop</t>
  </si>
  <si>
    <t>dosypání</t>
  </si>
  <si>
    <t>23,4</t>
  </si>
  <si>
    <t>drenážní lože</t>
  </si>
  <si>
    <t>-0,15*44,8</t>
  </si>
  <si>
    <t>-24,68</t>
  </si>
  <si>
    <t>-8,484</t>
  </si>
  <si>
    <t>šachta</t>
  </si>
  <si>
    <t>-6,02*3,4*8,6</t>
  </si>
  <si>
    <t>-4,27*(1,1+3,3)*8,6</t>
  </si>
  <si>
    <t>-0,3*1,1*8,6</t>
  </si>
  <si>
    <t>-1582921992</t>
  </si>
  <si>
    <t>200,776*1,1*1,05*1,6</t>
  </si>
  <si>
    <t>-575694221</t>
  </si>
  <si>
    <t>200,776*1,1*1,05</t>
  </si>
  <si>
    <t>((0+0,3)/2)*48,26</t>
  </si>
  <si>
    <t>-2128810484</t>
  </si>
  <si>
    <t>239,135</t>
  </si>
  <si>
    <t>2000962002</t>
  </si>
  <si>
    <t>dosypání ornice okolo</t>
  </si>
  <si>
    <t>1,5*10,4</t>
  </si>
  <si>
    <t>8,5*2,5</t>
  </si>
  <si>
    <t>8,15*1,4</t>
  </si>
  <si>
    <t>-202362559</t>
  </si>
  <si>
    <t>((0+0,3)/2)*48,26*1,6</t>
  </si>
  <si>
    <t>1925995618</t>
  </si>
  <si>
    <t>48,26*0,03*1,05</t>
  </si>
  <si>
    <t>-1826976000</t>
  </si>
  <si>
    <t>1,52</t>
  </si>
  <si>
    <t>21690511R1</t>
  </si>
  <si>
    <t>Očištění  dna výkopu, včetně zhutnění</t>
  </si>
  <si>
    <t>-1668968377</t>
  </si>
  <si>
    <t>11,6*5,4</t>
  </si>
  <si>
    <t>2,2*10,1</t>
  </si>
  <si>
    <t>212752402</t>
  </si>
  <si>
    <t>Trativod z drenážních trubek korugovaných PE-HD SN 8 perforace 360° včetně lože otevřený výkop DN 150 pro liniové stavby, včetně podsypu a obsypu štěrkopískem</t>
  </si>
  <si>
    <t>-241657858</t>
  </si>
  <si>
    <t>5,4+11,6-1</t>
  </si>
  <si>
    <t>11,6+5,4-1</t>
  </si>
  <si>
    <t>1,5+2,2+9,1</t>
  </si>
  <si>
    <t>211971110</t>
  </si>
  <si>
    <t>Zřízení opláštění žeber nebo trativodů geotextilií v rýze nebo zářezu sklonu do 1:2</t>
  </si>
  <si>
    <t>1051878279</t>
  </si>
  <si>
    <t>kolem drenážní trubky</t>
  </si>
  <si>
    <t>1*44,8</t>
  </si>
  <si>
    <t>69311228</t>
  </si>
  <si>
    <t>geotextilie netkaná separační, ochranná, filtrační, drenážní PES 250g/m2</t>
  </si>
  <si>
    <t>-1883914785</t>
  </si>
  <si>
    <t>44,8*1,1</t>
  </si>
  <si>
    <t>(84,86+37,94)*1,1</t>
  </si>
  <si>
    <t>184,36*1,1845 'Přepočtené koeficientem množství</t>
  </si>
  <si>
    <t>213141113</t>
  </si>
  <si>
    <t>Zřízení vrstvy z geotextilie v rovině nebo ve sklonu do 1:5 š  do 8,5 m</t>
  </si>
  <si>
    <t>1265944843</t>
  </si>
  <si>
    <t>S01</t>
  </si>
  <si>
    <t>5,4*11,6</t>
  </si>
  <si>
    <t>213141133</t>
  </si>
  <si>
    <t>Zřízení vrstvy z geotextilie ve sklonu přes 1:2 do 1:1 š do 8,5 m</t>
  </si>
  <si>
    <t>-540037168</t>
  </si>
  <si>
    <t>2,4*11,6</t>
  </si>
  <si>
    <t>(0,5+0,5)*10,1</t>
  </si>
  <si>
    <t>248122026</t>
  </si>
  <si>
    <t>D+M zřízení čerpací jímky DN 800 z betonový skruží  výšky 1000 mm se štěrkový obsypem a otvory pro zaústění drenážní trubky DN 150</t>
  </si>
  <si>
    <t>-215014348</t>
  </si>
  <si>
    <t>V ceně položky:</t>
  </si>
  <si>
    <t>- výkop, svislé přemístění, naložení, vodorovné přemístění</t>
  </si>
  <si>
    <t xml:space="preserve">  složení, poplatek</t>
  </si>
  <si>
    <t>- dodávka a osazení betonový skruží DN 800</t>
  </si>
  <si>
    <t>- obsyp kolem skruže štěrkodrtí</t>
  </si>
  <si>
    <t>- po skončení práce vyplění betonem C 16/20</t>
  </si>
  <si>
    <t>- přesun hmot</t>
  </si>
  <si>
    <t>358215115R</t>
  </si>
  <si>
    <t>Bourání stoky, šachty, zdi  kompletní nebo vybourání otvorů ze zdiva kamenného</t>
  </si>
  <si>
    <t>503438419</t>
  </si>
  <si>
    <t>B-07</t>
  </si>
  <si>
    <t>odstranění násypu včetně obrubníku</t>
  </si>
  <si>
    <t>4,37</t>
  </si>
  <si>
    <t>podsyp pod šachtou  D.1.1.1.2.1.2</t>
  </si>
  <si>
    <t>0,3*9,8*8,350</t>
  </si>
  <si>
    <t>358315115R</t>
  </si>
  <si>
    <t>Bourání stoky, šachty, zdi  kompletní nebo vybourání otvorů z prostého betonu</t>
  </si>
  <si>
    <t>796037105</t>
  </si>
  <si>
    <t>B-02</t>
  </si>
  <si>
    <t>1,49</t>
  </si>
  <si>
    <t>B-09</t>
  </si>
  <si>
    <t>0,23</t>
  </si>
  <si>
    <t>0,15*(0,2+6,82+0,2)*(0,2+5,38+0,2)</t>
  </si>
  <si>
    <t>358325115R</t>
  </si>
  <si>
    <t xml:space="preserve">Bourání stoky , šachty, zdi  kompletní nebo vybourání otvorů z železobetonu </t>
  </si>
  <si>
    <t>-679846281</t>
  </si>
  <si>
    <t>B-01</t>
  </si>
  <si>
    <t>10,71</t>
  </si>
  <si>
    <t>B-05</t>
  </si>
  <si>
    <t>10,98</t>
  </si>
  <si>
    <t>B-06</t>
  </si>
  <si>
    <t>21,73</t>
  </si>
  <si>
    <t>B-08</t>
  </si>
  <si>
    <t>7,3</t>
  </si>
  <si>
    <t>977211114</t>
  </si>
  <si>
    <t>Řezání stěnovou pilou betonových nebo ŽB kcí s výztuží průměru do 16 mm hl přes 420 do 520 mm</t>
  </si>
  <si>
    <t>1497204845</t>
  </si>
  <si>
    <t>2,82</t>
  </si>
  <si>
    <t>511811017</t>
  </si>
  <si>
    <t>28,919*1,85</t>
  </si>
  <si>
    <t>7,98*2,2</t>
  </si>
  <si>
    <t>50,72*2,4</t>
  </si>
  <si>
    <t>486413534</t>
  </si>
  <si>
    <t>192,784</t>
  </si>
  <si>
    <t>-1775865609</t>
  </si>
  <si>
    <t>192,784*7</t>
  </si>
  <si>
    <t>-1150408399</t>
  </si>
  <si>
    <t>B03/Z1/01</t>
  </si>
  <si>
    <t>Demontáž poklopu litinového vč. rámu, svislé přemístění + manipulace, vodorovné přemístění, složení, poplatek</t>
  </si>
  <si>
    <t>868492648</t>
  </si>
  <si>
    <t>B-03 Demontáž zámečnických výrobků</t>
  </si>
  <si>
    <t>B03/Z1/02</t>
  </si>
  <si>
    <t>Demontáž podlahové krytiny jímky, svislé přemístění + manipulace, vodorovné přemístění, složení, poplatek</t>
  </si>
  <si>
    <t>1082003590</t>
  </si>
  <si>
    <t>B03/Z1/03</t>
  </si>
  <si>
    <t>Demontáž žebříku délky 3,57 m, svislé přemístění + manipulace, vodorovné přemístění, složení, poplatek</t>
  </si>
  <si>
    <t>-1191427039</t>
  </si>
  <si>
    <t>B04/9/04</t>
  </si>
  <si>
    <t>Odstranění tepelné izolace heraklitu, svislé přemístění + manipulace, vodorovné přemístění, složení, poplatek</t>
  </si>
  <si>
    <t>1795396384</t>
  </si>
  <si>
    <t>B-04</t>
  </si>
  <si>
    <t>1,41</t>
  </si>
  <si>
    <t>451541111R</t>
  </si>
  <si>
    <t>Lože pod potrubí otevřený výkop ze štěrku</t>
  </si>
  <si>
    <t>335848367</t>
  </si>
  <si>
    <t>0,2*5,5*11,6</t>
  </si>
  <si>
    <t>0,2*2,7*11,6</t>
  </si>
  <si>
    <t>0,2*0,5*10,1</t>
  </si>
  <si>
    <t>0,2*2,3*10,1</t>
  </si>
  <si>
    <t>-1228490992</t>
  </si>
  <si>
    <t>24,68</t>
  </si>
  <si>
    <t>-1918081457</t>
  </si>
  <si>
    <t>931261789</t>
  </si>
  <si>
    <t>0,15*(0,2+3,4*0,2)*(0,2+8,6+0,2)</t>
  </si>
  <si>
    <t>0,15*(0,2+8,6+0,2)*3,3</t>
  </si>
  <si>
    <t>0,5*0,5*(1/2)*(0,2+8,6+0,2)</t>
  </si>
  <si>
    <t>0,15*(0,2+1,1)*(8,6+0,2)</t>
  </si>
  <si>
    <t>229715787</t>
  </si>
  <si>
    <t>0,15*(0,2+3,4*0,2)*(1+1)</t>
  </si>
  <si>
    <t>0,15*(0,2+8,6+0,2)*(1+1)</t>
  </si>
  <si>
    <t>0,15*3,3*(1+1)</t>
  </si>
  <si>
    <t>0,5*0,5*(1/2)*(1+1)</t>
  </si>
  <si>
    <t>0,5*(0,2+8,6+0,2)*(1)</t>
  </si>
  <si>
    <t>0,15*(0,2+1,1)*(1)</t>
  </si>
  <si>
    <t>0,15*(8,6+0,2)*(1)</t>
  </si>
  <si>
    <t>-385547481</t>
  </si>
  <si>
    <t>10,219</t>
  </si>
  <si>
    <t>ZB1</t>
  </si>
  <si>
    <t>D+M.....ZB1....podkladní blok  550x700x900 mm, včetně souvisejících činností a materiálu, přesun hmot</t>
  </si>
  <si>
    <t>1450916671</t>
  </si>
  <si>
    <t>viz. výkres D.2.1.1.18</t>
  </si>
  <si>
    <t>ZB2</t>
  </si>
  <si>
    <t>D+M.....ZB2....podkladní blok  600x700x1000 mm, včetně souvisejících činností a materiálu, přesun hmot</t>
  </si>
  <si>
    <t>-971665630</t>
  </si>
  <si>
    <t>ZB3</t>
  </si>
  <si>
    <t>D+M.....ZB3....podkladní blok  550x1000x900 mm, včetně souvisejících činností a materiálu, přesun hmot</t>
  </si>
  <si>
    <t>-1028708857</t>
  </si>
  <si>
    <t>ZB4</t>
  </si>
  <si>
    <t>D+M.....ZB4....podkladní blok  650x500x350 mm, včetně souvisejících činností a materiálu, přesun hmot</t>
  </si>
  <si>
    <t>1235963055</t>
  </si>
  <si>
    <t>ZB5</t>
  </si>
  <si>
    <t>D+M.....ZB5....podkladní blok  650x300x500 mm, včetně souvisejících činností a materiálu, přesun hmot</t>
  </si>
  <si>
    <t>-1262686774</t>
  </si>
  <si>
    <t>ZB6</t>
  </si>
  <si>
    <t>D+M.....ZB6....podkladní blok  650x400x300 mm, včetně souvisejících činností a materiálu, přesun hmot</t>
  </si>
  <si>
    <t>8484346</t>
  </si>
  <si>
    <t>ZB7</t>
  </si>
  <si>
    <t>D+M.....ZB7....podkladní blok  550x900x800 mm, včetně souvisejících činností a materiálu, přesun hmot</t>
  </si>
  <si>
    <t>129848853</t>
  </si>
  <si>
    <t>ZB8</t>
  </si>
  <si>
    <t>D+M.....ZB8....podkladní blok  1250x550x400 mm, včetně souvisejících činností a materiálu, přesun hmot</t>
  </si>
  <si>
    <t>863670891</t>
  </si>
  <si>
    <t>ZB9</t>
  </si>
  <si>
    <t>D+M.....ZB9....podkladní blok  950x3750x1300 mm, včetně souvisejících činností a materiálu, přesun hmot</t>
  </si>
  <si>
    <t>-1387792556</t>
  </si>
  <si>
    <t>564732111V</t>
  </si>
  <si>
    <t>Štěrkový huntněný násyp tl. 100 mm, frakce 8/16</t>
  </si>
  <si>
    <t>-1492502787</t>
  </si>
  <si>
    <t>S02</t>
  </si>
  <si>
    <t>8,6*(7,8-0,23)</t>
  </si>
  <si>
    <t>-1,5*1,2*(1+1)</t>
  </si>
  <si>
    <t>564752111V</t>
  </si>
  <si>
    <t>Štěrkový huntněný násyp tl. 130 mm, frakce 16-32</t>
  </si>
  <si>
    <t>-965017079</t>
  </si>
  <si>
    <t>61,502</t>
  </si>
  <si>
    <t>Úpravy povrchů, podlahy a osazování výplní</t>
  </si>
  <si>
    <t>631311125</t>
  </si>
  <si>
    <t>Mazanina tl přes 80 do 120 mm z betonu prostého bez zvýšených nároků na prostředí tř. C 20/25</t>
  </si>
  <si>
    <t>-720353427</t>
  </si>
  <si>
    <t>0,08*8*4,4</t>
  </si>
  <si>
    <t>631351101</t>
  </si>
  <si>
    <t>Zřízení bednění rýh a hran v podlahách</t>
  </si>
  <si>
    <t>-1187675877</t>
  </si>
  <si>
    <t>0,1*8</t>
  </si>
  <si>
    <t>631351102</t>
  </si>
  <si>
    <t>Odstranění bednění rýh a hran v podlahách</t>
  </si>
  <si>
    <t>766933827</t>
  </si>
  <si>
    <t>0,8</t>
  </si>
  <si>
    <t>631351111</t>
  </si>
  <si>
    <t>Zřízení bednění otvorů a prostupů v podlahách</t>
  </si>
  <si>
    <t>1730926192</t>
  </si>
  <si>
    <t>0,1*0,5*4</t>
  </si>
  <si>
    <t>631351112</t>
  </si>
  <si>
    <t>Odstranění bednění otvorů a prostupů v podlahách</t>
  </si>
  <si>
    <t>-1644852180</t>
  </si>
  <si>
    <t>0,2</t>
  </si>
  <si>
    <t>631311135V</t>
  </si>
  <si>
    <t>Mazanina  do tl. 300 mm z betonu prostého bez zvýšených nároků na prostředí tř. C 20/25</t>
  </si>
  <si>
    <t>353616658</t>
  </si>
  <si>
    <t>0,26*(2,8-0,3)*8</t>
  </si>
  <si>
    <t>0,04*0,3*8</t>
  </si>
  <si>
    <t>631319111V</t>
  </si>
  <si>
    <t>Příplatek k mazanině za provedení odtokového žlábku do 240x300 mm</t>
  </si>
  <si>
    <t>-1517068498</t>
  </si>
  <si>
    <t>631319173</t>
  </si>
  <si>
    <t>Příplatek k mazanině tl přes 80 do 120 mm za stržení povrchu spodní vrstvy před vložením výztuže</t>
  </si>
  <si>
    <t>-1341089301</t>
  </si>
  <si>
    <t>2,816</t>
  </si>
  <si>
    <t>631319175V</t>
  </si>
  <si>
    <t>Příplatek k mazanině tl do 300 mm za stržení povrchu spodní vrstvy před vložením výztuže</t>
  </si>
  <si>
    <t>598586638</t>
  </si>
  <si>
    <t>5,296</t>
  </si>
  <si>
    <t>631362021</t>
  </si>
  <si>
    <t>Výztuž mazanin svařovanými sítěmi Kari</t>
  </si>
  <si>
    <t>-145322454</t>
  </si>
  <si>
    <t>kari sít 100/100/4</t>
  </si>
  <si>
    <t>8*4,4*2,18/1000</t>
  </si>
  <si>
    <t>8*2,8*2,18/1000</t>
  </si>
  <si>
    <t>631319012</t>
  </si>
  <si>
    <t>Příplatek k mazanině tl přes 80 do 120 mm za přehlazení povrchu</t>
  </si>
  <si>
    <t>-756727271</t>
  </si>
  <si>
    <t>631319013V</t>
  </si>
  <si>
    <t>Příplatek k mazanině tl. do 300 mm za přehlazení povrchu</t>
  </si>
  <si>
    <t>-564192485</t>
  </si>
  <si>
    <t>632451021</t>
  </si>
  <si>
    <t>Vyrovnávací potěr tl od 10 do 20 mm z MC 15 provedený v pásu</t>
  </si>
  <si>
    <t>-1609174153</t>
  </si>
  <si>
    <t>vyrovnávací potěr na stropních panelech</t>
  </si>
  <si>
    <t>622321121</t>
  </si>
  <si>
    <t>Vápenocementová omítka hladká jednovrstvá vnějších stěn nanášená ručně</t>
  </si>
  <si>
    <t>-2146982953</t>
  </si>
  <si>
    <t xml:space="preserve">boky stropních panelů </t>
  </si>
  <si>
    <t>0,2*(7,8+8,6+7,8+8,6)</t>
  </si>
  <si>
    <t>atika</t>
  </si>
  <si>
    <t>0,35*(0,2+8,6+0,2+8,6)</t>
  </si>
  <si>
    <t>629992112R</t>
  </si>
  <si>
    <t>Zatmelení styčné spáry prefabrikátu trvale pružným tmelem polyuretanovým tmelem  š do 20 mm, včetně vyčištění spáry, provedení penetrační nátěr a vyplnění  spáry pěnou</t>
  </si>
  <si>
    <t>-2112136918</t>
  </si>
  <si>
    <t>D.2.1.1.11</t>
  </si>
  <si>
    <t>dilatace mezi panely a atikou</t>
  </si>
  <si>
    <t>(3,89+3,89)*3</t>
  </si>
  <si>
    <t>(8,6-0,23-0,02)*1</t>
  </si>
  <si>
    <t>894302162V</t>
  </si>
  <si>
    <t>Stěny, dno šachet tl přes 200 mm ze ŽB se zvýšenými nároky na prostředí tř. C 30/37 - XC4, XA1 (F.1) - CI 0.40 -  Dmax 16 - F5</t>
  </si>
  <si>
    <t>1225455964</t>
  </si>
  <si>
    <t>dno</t>
  </si>
  <si>
    <t>0,3*3,4*8,6</t>
  </si>
  <si>
    <t>0,3*(0,3+3,3+0,3)*8,6</t>
  </si>
  <si>
    <t>0,1*0,3*8,6</t>
  </si>
  <si>
    <t>0,4*0,5*8</t>
  </si>
  <si>
    <t>0,3*1,1*8,6</t>
  </si>
  <si>
    <t>stěny</t>
  </si>
  <si>
    <t>(6,02-0,2)*8,6*0,3*(1)</t>
  </si>
  <si>
    <t>(6,02-0,2)*(3,4-0,3)*0,3*(1+1)</t>
  </si>
  <si>
    <t>(2,2-0,3)*(8,6-0,3-0,3)*0,3*(1)</t>
  </si>
  <si>
    <t>(3,67-0,3)*(3,3+0,3)*0,3*(1+1)</t>
  </si>
  <si>
    <t>3,77*(0,3+0,5)*0,3*(1+1)</t>
  </si>
  <si>
    <t>3,77*(8,6-0,3-0,3)*0,3*(1)</t>
  </si>
  <si>
    <t>894302163R</t>
  </si>
  <si>
    <t>Stěny, dno, komínek šachet tl přes 200 mm ze ŽB se zvýšenými nároky na prostředí tř. C 30/37 - XC4, XA1 (F.1) - CI 0.40 -  Dmax 16 - F4</t>
  </si>
  <si>
    <t>808100352</t>
  </si>
  <si>
    <t>komín a atika</t>
  </si>
  <si>
    <t>0,45*(1,5*1,2-0,9*0,6)*(1+1)</t>
  </si>
  <si>
    <t>0,35*0,2*8,6*(1)</t>
  </si>
  <si>
    <t>894608112</t>
  </si>
  <si>
    <t>Výztuž šachet z betonářské oceli 10 505 nebo BSt 500</t>
  </si>
  <si>
    <t>-1827474028</t>
  </si>
  <si>
    <t>D.2.1.1.4</t>
  </si>
  <si>
    <t>1509,53/1000</t>
  </si>
  <si>
    <t>D.2.1.1.5</t>
  </si>
  <si>
    <t>1789,08/1000</t>
  </si>
  <si>
    <t>D.2.1.1.6</t>
  </si>
  <si>
    <t>118,69/1000</t>
  </si>
  <si>
    <t>D.2.1.1.7</t>
  </si>
  <si>
    <t>1404,77/1000</t>
  </si>
  <si>
    <t>D.2.1.1.8</t>
  </si>
  <si>
    <t>3520,30/1000</t>
  </si>
  <si>
    <t>D.2.1.1.9</t>
  </si>
  <si>
    <t>160,77/1000</t>
  </si>
  <si>
    <t>D.2.1.1.17</t>
  </si>
  <si>
    <t>85,79/1000</t>
  </si>
  <si>
    <t>894501121</t>
  </si>
  <si>
    <t>Bednění stěn šachet pravoúhlých nebo vícehranných jednostranné zřízení</t>
  </si>
  <si>
    <t>944919953</t>
  </si>
  <si>
    <t>0,3*(3,4+8,6+3,4+8,6)</t>
  </si>
  <si>
    <t>0,3*8,6*(1)</t>
  </si>
  <si>
    <t>0,3*(0,3+3,3+0,3)*(1+1)</t>
  </si>
  <si>
    <t>(0,3+0,1)*8,6*(1)</t>
  </si>
  <si>
    <t>0,4*0,5*(1)</t>
  </si>
  <si>
    <t>0,1*0,3*(1+1)</t>
  </si>
  <si>
    <t>0,3*1,1*(1+1)</t>
  </si>
  <si>
    <t>894501122</t>
  </si>
  <si>
    <t>Bednění stěn šachet pravoúhlých nebo vícehranných jednostranné odstranění</t>
  </si>
  <si>
    <t>-535477651</t>
  </si>
  <si>
    <t>19,06</t>
  </si>
  <si>
    <t>894501111</t>
  </si>
  <si>
    <t>Bednění stěn šachet pravoúhlých nebo vícehranných oboustranné zřízení</t>
  </si>
  <si>
    <t>163157739</t>
  </si>
  <si>
    <t>(6,02-0,2)*8,6*(1)</t>
  </si>
  <si>
    <t>(6,02-0,2)*(8,6-0,3-0,3)*(1)</t>
  </si>
  <si>
    <t>(6,02-0,2)*3,4*(1+1)</t>
  </si>
  <si>
    <t>((6,02-0,2)*3,4-0,3*5,82-0,3*(2,2+0,3))*(1+1)</t>
  </si>
  <si>
    <t>2,2*8,6*(1)</t>
  </si>
  <si>
    <t>2,2*(8,6-0,3-0,3)*(1)</t>
  </si>
  <si>
    <t>(3,67-0,3)*3,3*(1+1+1+1)</t>
  </si>
  <si>
    <t>3,77*1,1*(1+1)</t>
  </si>
  <si>
    <t>(3,77*1,1-0,3*3,77-0,4*0,3)*(1+1)</t>
  </si>
  <si>
    <t>3,77*8,6*(1)</t>
  </si>
  <si>
    <t>3,77*(8,6-0,3-0,3)*(1)</t>
  </si>
  <si>
    <t>0,45*(1,5+1,2+1,5+1,2)*(1+1)</t>
  </si>
  <si>
    <t>0,45*(0,9+0,6+0,9+0,6)*(1+1)</t>
  </si>
  <si>
    <t>894501112</t>
  </si>
  <si>
    <t>Bednění stěn šachet pravoúhlých nebo vícehranných oboustranné odstranění</t>
  </si>
  <si>
    <t>597420340</t>
  </si>
  <si>
    <t>342,164</t>
  </si>
  <si>
    <t>894608311</t>
  </si>
  <si>
    <t>D+M distanční pruh DISTA 160 množství - 0,7 ks/m2, přesun hmot</t>
  </si>
  <si>
    <t>-1241079173</t>
  </si>
  <si>
    <t>894608315</t>
  </si>
  <si>
    <t>D+M spínací profil L=440, stěna tloušky 300 mm, množství 4 ks/m2, přesun hmot</t>
  </si>
  <si>
    <t>-1272621065</t>
  </si>
  <si>
    <t>953334514V</t>
  </si>
  <si>
    <t>D+M těsnící plech - BK 160/2, přesun hmot</t>
  </si>
  <si>
    <t>-362893047</t>
  </si>
  <si>
    <t>D.2.1.1.2</t>
  </si>
  <si>
    <t>40,22*1,15</t>
  </si>
  <si>
    <t>953334124V</t>
  </si>
  <si>
    <t>D+M Pecitape 610 - Těsnící botnající pásek, přesun hmot</t>
  </si>
  <si>
    <t>1095812787</t>
  </si>
  <si>
    <t>58,09*1,15</t>
  </si>
  <si>
    <t>953202501</t>
  </si>
  <si>
    <t>D+M HALFEN-DEHA....KKT 6000-2,5-0120- Transportní kotva</t>
  </si>
  <si>
    <t>1333452487</t>
  </si>
  <si>
    <t>853202502</t>
  </si>
  <si>
    <t>D+M HALFEN-DEHA....KKT 6000-2,5-0240- Transportní kotva</t>
  </si>
  <si>
    <t>1022659037</t>
  </si>
  <si>
    <t>PR1/PR2</t>
  </si>
  <si>
    <t>D+M prefabrikátový průvlak 600x500x(300+7200+300) mm včetně sousejících činností a materiálu, přesun hmot</t>
  </si>
  <si>
    <t>1006011900</t>
  </si>
  <si>
    <t xml:space="preserve">viz. výkres </t>
  </si>
  <si>
    <t>D.2.1.1.3, D.2.1.1.10</t>
  </si>
  <si>
    <t>"PR1"1</t>
  </si>
  <si>
    <t>"PR2"1</t>
  </si>
  <si>
    <t>PANELP1</t>
  </si>
  <si>
    <t>D+M....P1.....prefabrikátový stropní panel 200x2940x3890 mm, včetně souvisejících činností a materiálu, přesun hmot</t>
  </si>
  <si>
    <t>-1536172719</t>
  </si>
  <si>
    <t xml:space="preserve"> D.2.1.1.11</t>
  </si>
  <si>
    <t>PANELP2</t>
  </si>
  <si>
    <t>D+M....P2.....prefabrikátový stropní panel 200x2580x3890 mm, včetně souvisejících činností a materiálu, přesun hmot</t>
  </si>
  <si>
    <t>-1840799071</t>
  </si>
  <si>
    <t xml:space="preserve"> D.2.1.1.12</t>
  </si>
  <si>
    <t>PANELP3</t>
  </si>
  <si>
    <t>D+M....P3.....prefabrikátový stropní panel 200x3040x3890 mm, otvor 900x600 mm, včetně souvisejících činností a materiálu, přesun hmot</t>
  </si>
  <si>
    <t>-532873304</t>
  </si>
  <si>
    <t xml:space="preserve"> D.2.1.1.13</t>
  </si>
  <si>
    <t>PANELP4</t>
  </si>
  <si>
    <t>D+M....P4.....prefabrikátový stropní panel 200x2940x3890 mm, otvor 900x600 mm, včetně souvisejících činností a materiálu, přesun hmot</t>
  </si>
  <si>
    <t>-1357989404</t>
  </si>
  <si>
    <t xml:space="preserve"> D.2.1.1.14</t>
  </si>
  <si>
    <t>PANELP5</t>
  </si>
  <si>
    <t>D+M....P5.....prefabrikátový stropní panel 200x2580x3890 mm, včetně souvisejících činností a materiálu, přesun hmot</t>
  </si>
  <si>
    <t>543799950</t>
  </si>
  <si>
    <t xml:space="preserve"> D.2.1.1.15</t>
  </si>
  <si>
    <t>PANELP6</t>
  </si>
  <si>
    <t>D+M....P6.....prefabrikátový stropní panel 200x3040x3890 mm, včetně souvisejících činností a materiálu, přesun hmot</t>
  </si>
  <si>
    <t>-1129669942</t>
  </si>
  <si>
    <t xml:space="preserve"> D.2.1.1.16</t>
  </si>
  <si>
    <t>P/11</t>
  </si>
  <si>
    <t>D+M....P/1....těsnění otvoru 1300x1300x300 mm procházejícím potrubím z TLT DN 1000</t>
  </si>
  <si>
    <t>-63299636</t>
  </si>
  <si>
    <t>Vynechaný otvor při betonáži:</t>
  </si>
  <si>
    <t>- vnitřní prostup a potrubí očištěno od nečistot</t>
  </si>
  <si>
    <t>- nanést souvislý pásek bobtnavého tmele kolem</t>
  </si>
  <si>
    <t>prostupujícího potrubí a po obvodě prostup</t>
  </si>
  <si>
    <t>- následně prostor kolem potrubí zalit</t>
  </si>
  <si>
    <t>jemnozrnou cementovou maltou s redukcí</t>
  </si>
  <si>
    <t>smštění nebo zabetonovat prefabrikátovou směsí</t>
  </si>
  <si>
    <t>s přísadou látek podporujících vnitřní krystalizaci</t>
  </si>
  <si>
    <t>v porovém systému zvodněného betonu</t>
  </si>
  <si>
    <t xml:space="preserve">- těsněné potrubí nebo chránička musí být  pokud </t>
  </si>
  <si>
    <t xml:space="preserve">možno uprostřed prostupového otvoru, v žádné </t>
  </si>
  <si>
    <t>případě nesmí být v kontaktu s betonovou stěnou</t>
  </si>
  <si>
    <t>-prostup kolem potrubí musí být oboustranně</t>
  </si>
  <si>
    <t>zabedněn a v horním části zešikmen - musí</t>
  </si>
  <si>
    <t>se vybudovat dostatečná velká nelévací</t>
  </si>
  <si>
    <t>a odvzdušňovací drážka.</t>
  </si>
  <si>
    <t>P/21</t>
  </si>
  <si>
    <t>D+M....P/2....těsnění otvoru 1100x1100x300 mm procházejícím potrubím z TLT DN 800</t>
  </si>
  <si>
    <t>-215381180</t>
  </si>
  <si>
    <t>P/31</t>
  </si>
  <si>
    <t>D+M....P/3....těsnění otvoru 900x900x300 mm procházejícím potrubím z TLT DN 600</t>
  </si>
  <si>
    <t>-1346343138</t>
  </si>
  <si>
    <t>smštění nebo zabatonovat prefabrikátovou směsí</t>
  </si>
  <si>
    <t>P/41</t>
  </si>
  <si>
    <t>D+M....P/4....těsnění otvoru 800x800x300 mm procházejícím potrubím z TLT DN 500</t>
  </si>
  <si>
    <t>731869975</t>
  </si>
  <si>
    <t>P/51</t>
  </si>
  <si>
    <t>D+M....P/5....těsnění otvoru 800x800x300 mm procházejícím potrubím z TLT DN 500</t>
  </si>
  <si>
    <t>918397733</t>
  </si>
  <si>
    <t>P/61</t>
  </si>
  <si>
    <t>D+M....P/6....těsnění otvoru 1000x1000x300 mm procházejícím potrubím z TLT DN 600</t>
  </si>
  <si>
    <t>1214625036</t>
  </si>
  <si>
    <t>P/71</t>
  </si>
  <si>
    <t>D+M....P/7....těsnění otvoru 100x100x300 mm procházejícím potrubím z TLT DN 600</t>
  </si>
  <si>
    <t>1575212431</t>
  </si>
  <si>
    <t>P/81</t>
  </si>
  <si>
    <t>D+M....P/8....těsnění otvoru 900x900x300 mm procházejícím potrubím z TLT DN 500</t>
  </si>
  <si>
    <t>981905137</t>
  </si>
  <si>
    <t>P/91</t>
  </si>
  <si>
    <t>D+M....P/9....těsnění otvoru pr. 250 tl. 300 mm procházejícím potrubím z  KG DN 200</t>
  </si>
  <si>
    <t>-354780911</t>
  </si>
  <si>
    <t>916231213</t>
  </si>
  <si>
    <t>Osazení chodníkového obrubníku betonového stojatého s boční opěrou do lože z betonu prostého</t>
  </si>
  <si>
    <t>-222637673</t>
  </si>
  <si>
    <t>7,6+8,8+7,6</t>
  </si>
  <si>
    <t>59217017</t>
  </si>
  <si>
    <t>obrubník betonový chodníkový 1000x100x250mm</t>
  </si>
  <si>
    <t>-2060430810</t>
  </si>
  <si>
    <t>24,24*1,02 'Přepočtené koeficientem množství</t>
  </si>
  <si>
    <t>925202501</t>
  </si>
  <si>
    <t>Dočasná demontáž protihlukové stěny</t>
  </si>
  <si>
    <t>-493676175</t>
  </si>
  <si>
    <t>-- demontáž protihlukové stěny</t>
  </si>
  <si>
    <t>- manipulace plus naložení na dopravní</t>
  </si>
  <si>
    <t xml:space="preserve"> prostředek, vodorovné přemístění, složení</t>
  </si>
  <si>
    <t>- uskladnění pro další použíti včetně</t>
  </si>
  <si>
    <t>-všech úkonů a poplatků</t>
  </si>
  <si>
    <t>-- naložení, vodorovné přemístění</t>
  </si>
  <si>
    <t>určení, složení na místě,</t>
  </si>
  <si>
    <t>- poskládní opěrné stěny včetně</t>
  </si>
  <si>
    <t>potřebného doplňkového materiálu</t>
  </si>
  <si>
    <t>a manipulace</t>
  </si>
  <si>
    <t>viz. výkres D.1.1.1.2.1.2</t>
  </si>
  <si>
    <t>941511522</t>
  </si>
  <si>
    <t>Zřízení, odstranění lešení kolem armaturní šachty včetně poplatku za pronájem lešení, přesun hmot</t>
  </si>
  <si>
    <t>-721615212</t>
  </si>
  <si>
    <t>941511533</t>
  </si>
  <si>
    <t>Zřízení, odstranění lešení uvniř šachty včetně poplatku za pronájem lešení, přesun hmot</t>
  </si>
  <si>
    <t>1097431831</t>
  </si>
  <si>
    <t>-370188670</t>
  </si>
  <si>
    <t>711</t>
  </si>
  <si>
    <t>Izolace proti vodě, vlhkosti a plynům</t>
  </si>
  <si>
    <t>711111002</t>
  </si>
  <si>
    <t>Provedení izolace proti zemní vlhkosti vodorovné za studena lakem asfaltovým</t>
  </si>
  <si>
    <t>1402207642</t>
  </si>
  <si>
    <t>(0,2+3,4*0,2)*(0,2+8,6+0,2)</t>
  </si>
  <si>
    <t>(0,2+8,6+0,2)*3,3</t>
  </si>
  <si>
    <t>0,4*(0,2+8,6+0,2)</t>
  </si>
  <si>
    <t>(0,2+1,1)*(8,6+0,2)</t>
  </si>
  <si>
    <t>711112002</t>
  </si>
  <si>
    <t>Provedení izolace proti zemní vlhkosti svislé za studena lakem asfaltovým</t>
  </si>
  <si>
    <t>-583498794</t>
  </si>
  <si>
    <t>S03</t>
  </si>
  <si>
    <t>6,02*8,6*(1)</t>
  </si>
  <si>
    <t>6,02*3,4*(1+1)</t>
  </si>
  <si>
    <t>3,87*3,3*(1+1)</t>
  </si>
  <si>
    <t>4,27*1,1*(1+1)</t>
  </si>
  <si>
    <t>4,27*8,6*(1)</t>
  </si>
  <si>
    <t>0,35*(8,6+0,23+8,6+0,23)</t>
  </si>
  <si>
    <t>11163152</t>
  </si>
  <si>
    <t>lak hydroizolační asfaltový</t>
  </si>
  <si>
    <t>99636975</t>
  </si>
  <si>
    <t>0,33*52,66/1000</t>
  </si>
  <si>
    <t>0,33*61,502/1000</t>
  </si>
  <si>
    <t>0,33*170,547/1000</t>
  </si>
  <si>
    <t>0,33*4,86/1000</t>
  </si>
  <si>
    <t>711141559</t>
  </si>
  <si>
    <t>Provedení izolace proti zemní vlhkosti pásy přitavením vodorovné NAIP</t>
  </si>
  <si>
    <t>1305914344</t>
  </si>
  <si>
    <t>52,66*2</t>
  </si>
  <si>
    <t>61,502*2</t>
  </si>
  <si>
    <t>711142559</t>
  </si>
  <si>
    <t>Provedení izolace proti zemní vlhkosti pásy přitavením svislé NAIP</t>
  </si>
  <si>
    <t>-1720905007</t>
  </si>
  <si>
    <t>- ve dvou vrstvách</t>
  </si>
  <si>
    <t>(0,2+6,02)*8,6*(1)</t>
  </si>
  <si>
    <t>(02+6,02)*3,4*(1+1)</t>
  </si>
  <si>
    <t>(0,2+3,87)*3,3*(1+1)</t>
  </si>
  <si>
    <t>(0,2+4,27)*1,1*(1+1)</t>
  </si>
  <si>
    <t>(0,2+4,27)*8,6*(1)</t>
  </si>
  <si>
    <t>189,347</t>
  </si>
  <si>
    <t>SO02</t>
  </si>
  <si>
    <t>4,86*2</t>
  </si>
  <si>
    <t>62853004R</t>
  </si>
  <si>
    <t>Modifikovaný asfaltový pás se skelnou vložkou</t>
  </si>
  <si>
    <t>-1098090867</t>
  </si>
  <si>
    <t>107,12*1,15</t>
  </si>
  <si>
    <t>(189,347+189,347)*1,2</t>
  </si>
  <si>
    <t>123,004*1,15</t>
  </si>
  <si>
    <t>9,72*1,2</t>
  </si>
  <si>
    <t>730,74*1,1655 'Přepočtené koeficientem množství</t>
  </si>
  <si>
    <t>711161115</t>
  </si>
  <si>
    <t>Izolace proti zemní vlhkosti nopovou fólií vodorovná, výška nopu 20,0 mm, tl do 1,0 mm</t>
  </si>
  <si>
    <t>587136734</t>
  </si>
  <si>
    <t>711161215</t>
  </si>
  <si>
    <t>Izolace proti zemní vlhkosti nopovou fólií svislá, výška nopu 20,0 mm, tl do 1,0 mm</t>
  </si>
  <si>
    <t>-52989608</t>
  </si>
  <si>
    <t>4,86</t>
  </si>
  <si>
    <t>998711122</t>
  </si>
  <si>
    <t>Přesun hmot tonážní pro izolace proti vodě, vlhkosti a plynům ruční v objektech v do 12 m</t>
  </si>
  <si>
    <t>-925040041</t>
  </si>
  <si>
    <t>713</t>
  </si>
  <si>
    <t>Izolace tepelné</t>
  </si>
  <si>
    <t>713123111</t>
  </si>
  <si>
    <t>Montáž tepelné izolace z XPS tepelně izolačního systému vodorovně 1 vrstva do 100 mm, přilepením nízkoexpanzní (PUR) pěnou</t>
  </si>
  <si>
    <t>-1650988927</t>
  </si>
  <si>
    <t>713123211</t>
  </si>
  <si>
    <t>Montáž tepelné izolace z XPS tepelně izolačního systému svislé 1 vrstva do 100 mm, přilepením nízkoexpanzní (PUR) pěnou</t>
  </si>
  <si>
    <t>1702890744</t>
  </si>
  <si>
    <t>28376415</t>
  </si>
  <si>
    <t>deska XPS hrana polodrážková a hladký povrch 300kPA tl 30mm</t>
  </si>
  <si>
    <t>858427734</t>
  </si>
  <si>
    <t>61,502*1,05</t>
  </si>
  <si>
    <t>170,547*1,05</t>
  </si>
  <si>
    <t>998713122</t>
  </si>
  <si>
    <t>Přesun hmot tonážní pro izolace tepelné ruční v objektech v přes 6 do 12 m</t>
  </si>
  <si>
    <t>260567246</t>
  </si>
  <si>
    <t>764</t>
  </si>
  <si>
    <t>Konstrukce klempířské</t>
  </si>
  <si>
    <t>1/K</t>
  </si>
  <si>
    <t>D+M.....1/K.....oplechování atiky šířky 230 mm</t>
  </si>
  <si>
    <t>-559069391</t>
  </si>
  <si>
    <t>- provést z předzvětralého titanzikonvaného</t>
  </si>
  <si>
    <t>plechu bez další povrchové úpravy.</t>
  </si>
  <si>
    <t>- rozvinutá šířka 330 mm</t>
  </si>
  <si>
    <t>8,6</t>
  </si>
  <si>
    <t>1/Z1</t>
  </si>
  <si>
    <t xml:space="preserve">D+M....1/Z....podesta zastropující snížení dno šachty - ze sklolaminátového kompozitu  </t>
  </si>
  <si>
    <t>1727474460</t>
  </si>
  <si>
    <t>- půdorys podesty je 8,0 x 2,8 m = 22,4 m2, výška</t>
  </si>
  <si>
    <t>přibližně 2 m nad podlahou</t>
  </si>
  <si>
    <t>- nosnost 3,5 kN/m2, maximální průhyb nesmí</t>
  </si>
  <si>
    <t xml:space="preserve"> být větší než 10 mm nebo než hodnota 1/200</t>
  </si>
  <si>
    <t>rozpětí</t>
  </si>
  <si>
    <t>- nosná konstrukce z kompozitních nosníků</t>
  </si>
  <si>
    <t>a uhelníků kotvených do železobetonových stěn</t>
  </si>
  <si>
    <t>a dle potřeby potřebných systémem sloupků.</t>
  </si>
  <si>
    <t>- celá nosná konstrukce ze sklolaminátového</t>
  </si>
  <si>
    <t xml:space="preserve"> kotvená pomocí lepených chemický kotev, dodat</t>
  </si>
  <si>
    <t xml:space="preserve">včetně všech potřebných podpěr, výztuh a </t>
  </si>
  <si>
    <t>zavětrování,</t>
  </si>
  <si>
    <t>- dimenzování všech prvků provede výrobce</t>
  </si>
  <si>
    <t>podesty</t>
  </si>
  <si>
    <t>- kompozitní podlahový rošt s protikluzovou</t>
  </si>
  <si>
    <t>úpravou, dle potřeby dělený.</t>
  </si>
  <si>
    <t>- odnímatelná část 700x900 mm nad žebříkcem</t>
  </si>
  <si>
    <t>pol. 6/Z</t>
  </si>
  <si>
    <t>- veškéré kovové prvky (včetně kotevních) zhotovit</t>
  </si>
  <si>
    <t>z nerezové austenické oceli X2CrNiMo 17-13-2</t>
  </si>
  <si>
    <t>(AISI 316L, DIN 1.4404)</t>
  </si>
  <si>
    <t>- všechny potřebné úkony a doplňkový materiál</t>
  </si>
  <si>
    <t>2/Z1</t>
  </si>
  <si>
    <t>D+M....2/Z..... Žebřík pro pevné zabudování - svařený z nerez oceli</t>
  </si>
  <si>
    <t>1272078435</t>
  </si>
  <si>
    <t>- výstup výšky žebříku 3,87 m</t>
  </si>
  <si>
    <t xml:space="preserve">- stěny žebříku vyvést pod poklop, nad  </t>
  </si>
  <si>
    <t xml:space="preserve"> poslední příčlí zalomit ke stěně</t>
  </si>
  <si>
    <t>- příčle žebříku protiskluzové bezpečnostní</t>
  </si>
  <si>
    <t>- do líce betonové stěny kotvit pomocí</t>
  </si>
  <si>
    <t xml:space="preserve">  nerezový lepených kotev</t>
  </si>
  <si>
    <t xml:space="preserve">- žebřík musí vyhovovat ČSN 75 0748 </t>
  </si>
  <si>
    <t xml:space="preserve">  žebříky pevně zabudované v objektech</t>
  </si>
  <si>
    <t>vodovodů a kanalizace</t>
  </si>
  <si>
    <t>3/Z1</t>
  </si>
  <si>
    <t>D+M....3/Z....dvojce výsuvných madel pro čelní/boční výstup žebříku - svařit z nerezové oceli</t>
  </si>
  <si>
    <t>soubor</t>
  </si>
  <si>
    <t>-1269494653</t>
  </si>
  <si>
    <t>- do betonové konstrukce kotvit pomocí lepených kotev</t>
  </si>
  <si>
    <t>- jeden komlet madla se skládá vždy z pravé a lévé poloviny,</t>
  </si>
  <si>
    <t xml:space="preserve"> které jsou navzájem symetrické podle osy žebříku</t>
  </si>
  <si>
    <t>- výrobek navazuje na žebřík pol. 2/Z - nutné koordinovat</t>
  </si>
  <si>
    <t xml:space="preserve">- madlo musí vyhovovat ČSN 75 0748 </t>
  </si>
  <si>
    <t>4/Z1</t>
  </si>
  <si>
    <t>D+M.....4/Z....otevíravý deštujistý poklop, pro otvor o světlé velikosti 900/600 mm - z litiny</t>
  </si>
  <si>
    <t>-18469111</t>
  </si>
  <si>
    <t>- třída únosnosti min. B125</t>
  </si>
  <si>
    <t xml:space="preserve">- obvodový rám podtmelit silikonový </t>
  </si>
  <si>
    <t>tmelem, a kotvit do horního líce betonové</t>
  </si>
  <si>
    <t>konstrukce pomocí chemický kotev z</t>
  </si>
  <si>
    <t>nerezové oceli</t>
  </si>
  <si>
    <t>- s rámám bude kryt spojen otočnými</t>
  </si>
  <si>
    <t>závěsy</t>
  </si>
  <si>
    <t>5/Z1</t>
  </si>
  <si>
    <t>D+M.....5/Z.....odnímatelný kryt z podlahových roštů pro čerpací jímku o světlých rozměrech 0,5 x 0,5 m - ze sklolaminátového kompozitu</t>
  </si>
  <si>
    <t>-533289114</t>
  </si>
  <si>
    <t>- nosnost min. 3,5kN/m2, maximální průhy nesmí být</t>
  </si>
  <si>
    <t>větší než 10 mm nebo než 1/200 rozpětí</t>
  </si>
  <si>
    <t>- obvodový osazovací rám kotvit pomocí</t>
  </si>
  <si>
    <t>chemický kotev do podlahy</t>
  </si>
  <si>
    <t>- kompozitní podlahový rošt s protiskluznou</t>
  </si>
  <si>
    <t>úpravou a zalaminovaným křemičitým vsypem</t>
  </si>
  <si>
    <t>6/Z1</t>
  </si>
  <si>
    <t>D+M....6/Z..... Žebřík pro pevné zabudování - svařený z nerez oceli</t>
  </si>
  <si>
    <t>164550728</t>
  </si>
  <si>
    <t>- výstup výšky žebříku 2,0 m</t>
  </si>
  <si>
    <t xml:space="preserve">- stěny žebříku vyvést 1,1 m nad  </t>
  </si>
  <si>
    <t>výstupní úroveň žebříku formou</t>
  </si>
  <si>
    <t>prodloužených madel pro boční</t>
  </si>
  <si>
    <t xml:space="preserve">výstup, příčle žebříku protiskluzové </t>
  </si>
  <si>
    <t xml:space="preserve"> bezpečnostní</t>
  </si>
  <si>
    <t>- nutno koridnovat s podestou pol. 1/Z</t>
  </si>
  <si>
    <t>777</t>
  </si>
  <si>
    <t>Podlahy</t>
  </si>
  <si>
    <t>777111111</t>
  </si>
  <si>
    <t>Vysátí podkladu před provedením lité podlahy</t>
  </si>
  <si>
    <t>126417270</t>
  </si>
  <si>
    <t>vrchní část</t>
  </si>
  <si>
    <t>8*(0,4+4,4+0,4)</t>
  </si>
  <si>
    <t>0,4*0,5*(4)</t>
  </si>
  <si>
    <t>sokl 100 mm</t>
  </si>
  <si>
    <t>0,1*(4,4+8+4,4)</t>
  </si>
  <si>
    <t>spodní část</t>
  </si>
  <si>
    <t>8*(0,24+2,8+0,24)</t>
  </si>
  <si>
    <t>0,3*0,24*(1+1)</t>
  </si>
  <si>
    <t>0,1*(2,8+8+2,8+8)</t>
  </si>
  <si>
    <t>777131111</t>
  </si>
  <si>
    <t>Penetrační epoxidový nátěr podlahy plněný pískem</t>
  </si>
  <si>
    <t>-726019746</t>
  </si>
  <si>
    <t>72,624</t>
  </si>
  <si>
    <t>777511145</t>
  </si>
  <si>
    <t>Krycí epoxidová stěrka tloušťky do 3 mm chemicky odolné podlahy</t>
  </si>
  <si>
    <t>-1882129772</t>
  </si>
  <si>
    <t>777611161</t>
  </si>
  <si>
    <t>Protiskluzná úprava lité podlahy prosypem křemenným pískem</t>
  </si>
  <si>
    <t>508242696</t>
  </si>
  <si>
    <t>998777121</t>
  </si>
  <si>
    <t>Přesun hmot tonážní pro podlahy lité ruční v objektech v do 6 m</t>
  </si>
  <si>
    <t>-465465009</t>
  </si>
  <si>
    <t>SO 332.2 - Armaturní šachta 2</t>
  </si>
  <si>
    <t>1300240646</t>
  </si>
  <si>
    <t>131251202</t>
  </si>
  <si>
    <t>Hloubení jam zapažených v hornině třídy těžitelnosti I skupiny 3 objem do 50 m3 strojně, VČETNĚ svislého přemíštění do 4 m, započtena lepivost</t>
  </si>
  <si>
    <t>1604076362</t>
  </si>
  <si>
    <t>Výkop 1</t>
  </si>
  <si>
    <t>(1,6+0,6)*(0,4+1,2)*(0,5+5,78+0,5)</t>
  </si>
  <si>
    <t>Výkop 2</t>
  </si>
  <si>
    <t>((2,1+1,68)/2)*((1,5+1,8)/2)*5,67</t>
  </si>
  <si>
    <t>1,68*1,5*4,24</t>
  </si>
  <si>
    <t>"strojní z 50%, tř. 3 z 60%"52,233*0,5*0,6</t>
  </si>
  <si>
    <t>131351202</t>
  </si>
  <si>
    <t>Hloubení jam zapažených v hornině třídy těžitelnosti II skupiny 4 objem do 50 m3 strojně, VČETNĚ svislého přemíštění do 4 m, započtena lepivost</t>
  </si>
  <si>
    <t>1631204820</t>
  </si>
  <si>
    <t>"strojní z 50%, tř. 4 z 40%"52,233*0,5*0,4</t>
  </si>
  <si>
    <t>131213711</t>
  </si>
  <si>
    <t>Hloubení zapažených jam v soudržných horninách třídy těžitelnosti I skupiny 3 ručně, VČETNĚ svislého přemíštění do 4 m, započtena lepivost</t>
  </si>
  <si>
    <t>-1102474582</t>
  </si>
  <si>
    <t>"ruční z 50%, tř. 3 z 60%"52,233*0,5*0,6</t>
  </si>
  <si>
    <t>131313711</t>
  </si>
  <si>
    <t>Hloubení zapažených jam v soudržných horninách třídy těžitelnosti II skupiny 4 ručně, VČETNĚ svislého přemíštění do 3 m, započtena lepivost</t>
  </si>
  <si>
    <t>6412964</t>
  </si>
  <si>
    <t>151101201</t>
  </si>
  <si>
    <t>Zřízení příložného pažení stěn výkopu hl do 4 m</t>
  </si>
  <si>
    <t>352123149</t>
  </si>
  <si>
    <t>(1,6+0,6)*((0,4+1,2)+(0,5+5,78+0,5)+(0,4+1,2))</t>
  </si>
  <si>
    <t>((2,1+1,68)/2)*(1,8+5,67+1,5)</t>
  </si>
  <si>
    <t>1,68*4,24</t>
  </si>
  <si>
    <t>151101211</t>
  </si>
  <si>
    <t>Odstranění příložného pažení stěn hl do 4 m</t>
  </si>
  <si>
    <t>1417195403</t>
  </si>
  <si>
    <t>46,032</t>
  </si>
  <si>
    <t>151101301</t>
  </si>
  <si>
    <t>Zřízení rozepření stěn při pažení příložném hl do 4 m</t>
  </si>
  <si>
    <t>-696625890</t>
  </si>
  <si>
    <t>151101311</t>
  </si>
  <si>
    <t>Odstranění rozepření stěn při pažení příložném hl do 4 m</t>
  </si>
  <si>
    <t>-771812504</t>
  </si>
  <si>
    <t>52,233</t>
  </si>
  <si>
    <t>135815388</t>
  </si>
  <si>
    <t>15,67</t>
  </si>
  <si>
    <t>-1711049567</t>
  </si>
  <si>
    <t>10,447</t>
  </si>
  <si>
    <t>203614876</t>
  </si>
  <si>
    <t>-1159639518</t>
  </si>
  <si>
    <t>"60%"52,234*0,6</t>
  </si>
  <si>
    <t>-328993052</t>
  </si>
  <si>
    <t>"40%"52,234*0,4</t>
  </si>
  <si>
    <t>-726565071</t>
  </si>
  <si>
    <t>Stěna - S1</t>
  </si>
  <si>
    <t>-0,4*1,6*5,77</t>
  </si>
  <si>
    <t>přesah stěny</t>
  </si>
  <si>
    <t>-(1,6+0,05+0,25)*0,05*5,67</t>
  </si>
  <si>
    <t>kolem objektu obsyp štěrkopískem</t>
  </si>
  <si>
    <t>-0,6*0,6*(1/2)*(5,6+0,6+2,742)</t>
  </si>
  <si>
    <t>290085677</t>
  </si>
  <si>
    <t>20,173*1,1*1,05*1,8</t>
  </si>
  <si>
    <t>-1367057379</t>
  </si>
  <si>
    <t>26,218*1,1*1,05*1,6</t>
  </si>
  <si>
    <t>1101173833</t>
  </si>
  <si>
    <t>20,173*1,1*1,05</t>
  </si>
  <si>
    <t>0,2*28,367</t>
  </si>
  <si>
    <t>26,218*1,1*1,05</t>
  </si>
  <si>
    <t>206848743</t>
  </si>
  <si>
    <t>59,255</t>
  </si>
  <si>
    <t>1914871037</t>
  </si>
  <si>
    <t>dosypání terénu</t>
  </si>
  <si>
    <t>43810431</t>
  </si>
  <si>
    <t>0,2*28,367*1,6</t>
  </si>
  <si>
    <t>-1689238283</t>
  </si>
  <si>
    <t>28,367</t>
  </si>
  <si>
    <t>-1369626079</t>
  </si>
  <si>
    <t>28,367*0,03*1,05</t>
  </si>
  <si>
    <t>211571111</t>
  </si>
  <si>
    <t>Výplň odvodňovacích žeber nebo trativodů štěrkopískem tříděným</t>
  </si>
  <si>
    <t>1479409774</t>
  </si>
  <si>
    <t>kolem objektu</t>
  </si>
  <si>
    <t>0,6*0,6*(1/2)*(5,6+0,6+2,742)</t>
  </si>
  <si>
    <t>-1865945086</t>
  </si>
  <si>
    <t>1,61</t>
  </si>
  <si>
    <t>664032456</t>
  </si>
  <si>
    <t>114681626</t>
  </si>
  <si>
    <t>B.02</t>
  </si>
  <si>
    <t>1,08</t>
  </si>
  <si>
    <t>-1409224630</t>
  </si>
  <si>
    <t>4,12</t>
  </si>
  <si>
    <t>4,83</t>
  </si>
  <si>
    <t>977211112</t>
  </si>
  <si>
    <t>Řezání stěnovou pilou betonových nebo ŽB kcí s výztuží průměru do 16 mm hl přes 200 do 350 mm</t>
  </si>
  <si>
    <t>-1806826527</t>
  </si>
  <si>
    <t>P/4</t>
  </si>
  <si>
    <t>1,6+5,7+1,6</t>
  </si>
  <si>
    <t>977211116</t>
  </si>
  <si>
    <t>Řezání stěnovou pilou betonových nebo ŽB kcí s výztuží průměru do 16 mm hl  750 mm</t>
  </si>
  <si>
    <t>1336722169</t>
  </si>
  <si>
    <t>P/1 - sečtena tlouštka</t>
  </si>
  <si>
    <t>0,9*4</t>
  </si>
  <si>
    <t>P/2 - sečtena tlouštka</t>
  </si>
  <si>
    <t>P/3 - sečtena tlouštka</t>
  </si>
  <si>
    <t>1,1+1+1,1+1</t>
  </si>
  <si>
    <t>903284473</t>
  </si>
  <si>
    <t>1,08*2,2</t>
  </si>
  <si>
    <t>8,95*2,4</t>
  </si>
  <si>
    <t>-491528264</t>
  </si>
  <si>
    <t>23,856</t>
  </si>
  <si>
    <t>-745560143</t>
  </si>
  <si>
    <t>23,856*7</t>
  </si>
  <si>
    <t>607622172</t>
  </si>
  <si>
    <t>B03/Z2/01</t>
  </si>
  <si>
    <t>1134887925</t>
  </si>
  <si>
    <t>B03/Z2/02</t>
  </si>
  <si>
    <t>Demontáž žebříku délky 5,66 m, svislé přemístění + manipulace, vodorovné přemístění, složení, poplatek</t>
  </si>
  <si>
    <t>627219269</t>
  </si>
  <si>
    <t>B03/Z2/03</t>
  </si>
  <si>
    <t>Demontáž zábradlí, svislé přemístění + manipulace, vodorovné přemístění, složení, poplatek</t>
  </si>
  <si>
    <t>-2063838471</t>
  </si>
  <si>
    <t>-105955022</t>
  </si>
  <si>
    <t>1,72</t>
  </si>
  <si>
    <t>452313151</t>
  </si>
  <si>
    <t>Podkladní bloky z betonu prostého bez zvýšených nároků na prostředí tř. C 20/25 otevřený výkop</t>
  </si>
  <si>
    <t>-106844601</t>
  </si>
  <si>
    <t>0,2*0,9*0,9</t>
  </si>
  <si>
    <t>0,125*1*1</t>
  </si>
  <si>
    <t>27033483</t>
  </si>
  <si>
    <t>0,2*0,9*4</t>
  </si>
  <si>
    <t>0,125*1*4</t>
  </si>
  <si>
    <t>-2026212102</t>
  </si>
  <si>
    <t>952902611</t>
  </si>
  <si>
    <t>Čištění budov vysátí prachu z ostatních ploch</t>
  </si>
  <si>
    <t>1273953373</t>
  </si>
  <si>
    <t>((2,141+1,82)/2)*5,070</t>
  </si>
  <si>
    <t>612131121</t>
  </si>
  <si>
    <t>Penetrační disperzní nátěr vnitřních stěn a podlah nanášený ručně</t>
  </si>
  <si>
    <t>-342087253</t>
  </si>
  <si>
    <t>((2,141+1,85)/2)*5,070</t>
  </si>
  <si>
    <t>985323111</t>
  </si>
  <si>
    <t>Spojovací (adhezní) můstek reprofilovaného betonu na cementové bázi tl 1 mm</t>
  </si>
  <si>
    <t>772484238</t>
  </si>
  <si>
    <t>631311115</t>
  </si>
  <si>
    <t>Mazanina tl přes 50 do 80 mm z betonu prostého bez zvýšených nároků na prostředí tř. C 20/25</t>
  </si>
  <si>
    <t>1247497535</t>
  </si>
  <si>
    <t>0,06*((2,141+1,85)/2)*5,070</t>
  </si>
  <si>
    <t>631319011</t>
  </si>
  <si>
    <t>Příplatek k mazanině tl přes 50 do 80 mm za přehlazení povrchu</t>
  </si>
  <si>
    <t>-2103992639</t>
  </si>
  <si>
    <t>0,607</t>
  </si>
  <si>
    <t>443510065</t>
  </si>
  <si>
    <t>- na stropních panelech</t>
  </si>
  <si>
    <t>((2,742+2,45)/2)*5,67</t>
  </si>
  <si>
    <t>-0,6*0,9*2</t>
  </si>
  <si>
    <t>-1088728743</t>
  </si>
  <si>
    <t>- z boku</t>
  </si>
  <si>
    <t>0,25*(2,745+5,670+2,45)</t>
  </si>
  <si>
    <t>-1453871383</t>
  </si>
  <si>
    <t>- mezi panely</t>
  </si>
  <si>
    <t>2,825</t>
  </si>
  <si>
    <t>- kolem zdi</t>
  </si>
  <si>
    <t>5,67+2,45</t>
  </si>
  <si>
    <t>S120251</t>
  </si>
  <si>
    <t>Očistění pokladu od nečistot, penetrace, adhezní můstek  a všechna související činnosti - stěna, podlaha</t>
  </si>
  <si>
    <t>-2012303136</t>
  </si>
  <si>
    <t>1,6*5,77</t>
  </si>
  <si>
    <t>Stěna - S2</t>
  </si>
  <si>
    <t>0,3*(1,6+5,679+1,6)</t>
  </si>
  <si>
    <t>Pod stropní panely</t>
  </si>
  <si>
    <t>0,4*5,679</t>
  </si>
  <si>
    <t>0,3*(2,74-0,3-0,3)</t>
  </si>
  <si>
    <t>0,3*5,67</t>
  </si>
  <si>
    <t>0,3*(2,45-0,3-0,3)</t>
  </si>
  <si>
    <t>1405135832</t>
  </si>
  <si>
    <t>0,4*1,6*5,77</t>
  </si>
  <si>
    <t>0,4*1,6*5,679</t>
  </si>
  <si>
    <t>-872634868</t>
  </si>
  <si>
    <t>(552,04-13,68)/1000</t>
  </si>
  <si>
    <t>(552,46-4,44-4,44)/1000</t>
  </si>
  <si>
    <t>-1998720998</t>
  </si>
  <si>
    <t>953202503</t>
  </si>
  <si>
    <t>D+M HALFEN-DEHA....KKT 6000-2,5-0170- Transportní kotva</t>
  </si>
  <si>
    <t>-661527769</t>
  </si>
  <si>
    <t>D.2.1.2.2</t>
  </si>
  <si>
    <t>95333412V</t>
  </si>
  <si>
    <t>D+M  - Těsnící botnající pásek, přesun hmot</t>
  </si>
  <si>
    <t>-1617311268</t>
  </si>
  <si>
    <t>98556422R2</t>
  </si>
  <si>
    <t xml:space="preserve">Kotvy do chemické malty  např. HIT-HY200  dl. 500 mm z oceli D 10  mm, včetně vyvrtání a vyfoukaní </t>
  </si>
  <si>
    <t>-1123066693</t>
  </si>
  <si>
    <t>10+10</t>
  </si>
  <si>
    <t>98556422R1</t>
  </si>
  <si>
    <t xml:space="preserve">Kotvy do chemické malty  např. HIT-HY200  dl. 550 mm z oceli D 12  mm, včetně vyvrtání a vyfoukaní </t>
  </si>
  <si>
    <t>275645375</t>
  </si>
  <si>
    <t>832451459R</t>
  </si>
  <si>
    <t>Potěr vyrovnávací do 50 mm  tř. C 30/37 - XC4, XA1 (F.1) - CI 0.40 -  Dmax 16 - F4</t>
  </si>
  <si>
    <t>8219974</t>
  </si>
  <si>
    <t>-1986034212</t>
  </si>
  <si>
    <t>0,4*1,6*(1+1)</t>
  </si>
  <si>
    <t>1286230542</t>
  </si>
  <si>
    <t>10,512</t>
  </si>
  <si>
    <t>-1189301869</t>
  </si>
  <si>
    <t>1,6*(0,3+5,679+0,3)</t>
  </si>
  <si>
    <t>1,6*(5,679-0,3-0,3)</t>
  </si>
  <si>
    <t>0,05*(1,6+5,679+1,6)</t>
  </si>
  <si>
    <t>0,1*5,679</t>
  </si>
  <si>
    <t>0,1*(5,679-0,3-0,3)</t>
  </si>
  <si>
    <t>0,1*2,74</t>
  </si>
  <si>
    <t>0,1*(2,74-0,3-0,3)</t>
  </si>
  <si>
    <t>0,1*5,67</t>
  </si>
  <si>
    <t>0,1*(5,67-0,3-0,3)</t>
  </si>
  <si>
    <t>0,1*2,45</t>
  </si>
  <si>
    <t>0,1*(2,45-0,3-0,3)</t>
  </si>
  <si>
    <t>-1295014178</t>
  </si>
  <si>
    <t>21,684</t>
  </si>
  <si>
    <t>PANP1</t>
  </si>
  <si>
    <t>D+M....P1.....prefabrikátový stropní panel 250x2825x(2859-2697) mm, otvor 900x600 mm, včetně souvisejících činností a materiálu, přesun hmot</t>
  </si>
  <si>
    <t>791297352</t>
  </si>
  <si>
    <t xml:space="preserve"> D.2.1.2.5</t>
  </si>
  <si>
    <t>PAN2</t>
  </si>
  <si>
    <t>D+M....P2.....prefabrikátový stropní panel 250x2825x(2696-2533) mm, otvor 900x600 mm, včetně souvisejících činností a materiálu, přesun hmot</t>
  </si>
  <si>
    <t>401064721</t>
  </si>
  <si>
    <t xml:space="preserve"> D.2.1.2.6</t>
  </si>
  <si>
    <t>P/12a</t>
  </si>
  <si>
    <t>D+M....P/1....těsnění otvoru 900x900x300 mm procházejícím potrubím z TLT DN 500</t>
  </si>
  <si>
    <t>-198865714</t>
  </si>
  <si>
    <t>P/22b</t>
  </si>
  <si>
    <t>D+M....P/1....těsnění otvoru 900x900x400 mm procházejícím potrubím z TLT DN 500</t>
  </si>
  <si>
    <t>753671897</t>
  </si>
  <si>
    <t>P/23a</t>
  </si>
  <si>
    <t>D+M....P/2....těsnění otvoru 1000x1000x300 mm procházejícím potrubím z TLT DN 600</t>
  </si>
  <si>
    <t>462244571</t>
  </si>
  <si>
    <t>P/24b</t>
  </si>
  <si>
    <t>D+M....P/2....těsnění otvoru 1000x1000x400 mm procházejícím potrubím z TLT DN 600</t>
  </si>
  <si>
    <t>-256235286</t>
  </si>
  <si>
    <t>P/35a</t>
  </si>
  <si>
    <t>D+M....P/3....těsnění otvoru 1100x1000x300 mm procházejícím potrubím z TLT DN 600</t>
  </si>
  <si>
    <t>-1894038487</t>
  </si>
  <si>
    <t>P/36b</t>
  </si>
  <si>
    <t>D+M....P/3....těsnění otvoru 1100x1000x400 mm procházejícím potrubím z TLT DN 600</t>
  </si>
  <si>
    <t>-1035660684</t>
  </si>
  <si>
    <t>P/47</t>
  </si>
  <si>
    <t>D+M....P/4....těsnění otvoru 5700x1600x300 mm procházejícím potrubím z TLT DN 600... 2x, DN 500...1x</t>
  </si>
  <si>
    <t>662796788</t>
  </si>
  <si>
    <t>-102894687</t>
  </si>
  <si>
    <t>985131111</t>
  </si>
  <si>
    <t>Očištění ploch stěn, rubu kleneb a podlah tlakovou vodou</t>
  </si>
  <si>
    <t>595760357</t>
  </si>
  <si>
    <t>(5,41-0,05)*(5,07+1,85+5,079+2,141)</t>
  </si>
  <si>
    <t>-1,6*5,079</t>
  </si>
  <si>
    <t>98513118R</t>
  </si>
  <si>
    <t>Potřebný úklid opakovaný v přůběhu stavebních úprav v šachtě, včetně odstranění vody</t>
  </si>
  <si>
    <t>1098626776</t>
  </si>
  <si>
    <t>1691654483</t>
  </si>
  <si>
    <t>711511131.SA</t>
  </si>
  <si>
    <t>D+M protiskluzová epoxidová hydroizolační stěrky s křemičitým posyp v min. tl. 3 mm, přesun hmot</t>
  </si>
  <si>
    <t>-200260742</t>
  </si>
  <si>
    <t>V ceně položky</t>
  </si>
  <si>
    <t>- očištění podkladu</t>
  </si>
  <si>
    <t>- penetrace</t>
  </si>
  <si>
    <t>- v místě spoje stropni desky zdi perlinka do</t>
  </si>
  <si>
    <t xml:space="preserve">  lepidla a následná penetrace</t>
  </si>
  <si>
    <t>- první vstva stěrka</t>
  </si>
  <si>
    <t>- druhá vrstva stěrka</t>
  </si>
  <si>
    <t>- posyp</t>
  </si>
  <si>
    <t>0,3*2,45</t>
  </si>
  <si>
    <t>0,6*5,079</t>
  </si>
  <si>
    <t>0,6*2,742</t>
  </si>
  <si>
    <t>0,3*5,07</t>
  </si>
  <si>
    <t>611131121</t>
  </si>
  <si>
    <t>Penetrační disperzní nátěr vnitřních stropů nanášený ručně</t>
  </si>
  <si>
    <t>-2018292580</t>
  </si>
  <si>
    <t>0,25*(0,6+0,9+0,6+0,9)*2</t>
  </si>
  <si>
    <t>1242073371</t>
  </si>
  <si>
    <t>5,41*(5,07+1,85+5,079+2,141)</t>
  </si>
  <si>
    <t>713111128</t>
  </si>
  <si>
    <t>Montáž izolace tepelné spodem stropů lepením celoplošně s mechanickým kotvením rohoží, pásů, dílců, desek</t>
  </si>
  <si>
    <t>-1480098005</t>
  </si>
  <si>
    <t>713131241</t>
  </si>
  <si>
    <t>Montáž izolace tepelné stěn lepením celoplošně v kombinaci s mechanickým kotvením rohoží, pásů, dílců, desek tl do 100mm</t>
  </si>
  <si>
    <t>-2023913606</t>
  </si>
  <si>
    <t>-497431095</t>
  </si>
  <si>
    <t>9,037*1,05</t>
  </si>
  <si>
    <t>76,497*1,05</t>
  </si>
  <si>
    <t>611142001</t>
  </si>
  <si>
    <t>Pletivo sklovláknité vnitřních stropů vtlačené do tmelu</t>
  </si>
  <si>
    <t>-1887673034</t>
  </si>
  <si>
    <t>10,537</t>
  </si>
  <si>
    <t>612142001</t>
  </si>
  <si>
    <t>Pletivo sklovláknité vnitřních stěn vtlačené do tmelu</t>
  </si>
  <si>
    <t>1152993983</t>
  </si>
  <si>
    <t>76,497</t>
  </si>
  <si>
    <t>209088799</t>
  </si>
  <si>
    <t>1/Z2</t>
  </si>
  <si>
    <t>D+M....1/Z..... Žebřík pro pevné zabudování - svařený z nerez oceli</t>
  </si>
  <si>
    <t>-1199691296</t>
  </si>
  <si>
    <t>- výstup výšky žebříku 2,8 m</t>
  </si>
  <si>
    <t>- štěřiny žebříku vyvést 1,1 m nad výstupní</t>
  </si>
  <si>
    <t xml:space="preserve">  úroveň žebříku formou prodloužených</t>
  </si>
  <si>
    <t>madel pro boční výstup</t>
  </si>
  <si>
    <t>2/Z2</t>
  </si>
  <si>
    <t>1178859272</t>
  </si>
  <si>
    <t>3/Z2</t>
  </si>
  <si>
    <t xml:space="preserve">D+M....3/Z....podesta zastropující snížení dno šachty - ze sklolaminátového kompozitu  </t>
  </si>
  <si>
    <t>1885112660</t>
  </si>
  <si>
    <t>- půdorys podesty je 5,01 x 0,7 m = 3,507 m2, výška</t>
  </si>
  <si>
    <t>přibližně 2,8 m nad podlahou</t>
  </si>
  <si>
    <t>úpravou</t>
  </si>
  <si>
    <t>- lávka bude z jedné strany lemována nerezovým</t>
  </si>
  <si>
    <t>zábradlím pol. 4/Z a bude na ni navazovat žebřík</t>
  </si>
  <si>
    <t>pol. 1/Z</t>
  </si>
  <si>
    <t>4/Z2</t>
  </si>
  <si>
    <t>D+M....4/Z....zábradlí na volném okraji podesty vč. otevíravé branky - z nerezové oceli</t>
  </si>
  <si>
    <t>1928520807</t>
  </si>
  <si>
    <t>- výška zábradlí 1,1 m</t>
  </si>
  <si>
    <t>- celková délka zábradlí 4,4 m</t>
  </si>
  <si>
    <t>- zábradlí tvoří madlo, tvoutyčová výplň, sloupky</t>
  </si>
  <si>
    <t>- sloupky kotvit pomocí navažených kotevních</t>
  </si>
  <si>
    <t xml:space="preserve">   desek z boku do schodnice a podesty</t>
  </si>
  <si>
    <t>- včetně integrované jednokřídlové branky</t>
  </si>
  <si>
    <t xml:space="preserve">  průch. š. min. 0,6 m zavěšené na otočných</t>
  </si>
  <si>
    <t xml:space="preserve"> pantech, vybavených zajištovacím uzávěrem</t>
  </si>
  <si>
    <t>a fixací křídla v otevřené poloze</t>
  </si>
  <si>
    <t>- křídlo pravé otevíravé směrem do lávky</t>
  </si>
  <si>
    <t>- zábradlí musí vyhovovat ČSN 74 3305 -</t>
  </si>
  <si>
    <t>ochranná zábradlí</t>
  </si>
  <si>
    <t>5/Z2</t>
  </si>
  <si>
    <t>D+M.....5/Z....otevíravý deštujistý poklop, pro otvor o světlé velikosti 900/600 mm - z litiny</t>
  </si>
  <si>
    <t>-320128812</t>
  </si>
  <si>
    <t>6/Z2</t>
  </si>
  <si>
    <t>D+M....6/Z....dvojce výsuvných madel pro čelní/boční výstup žebříku - svařit z nerezové oceli</t>
  </si>
  <si>
    <t>-1694037854</t>
  </si>
  <si>
    <t>7/Z2</t>
  </si>
  <si>
    <t>D+M....7/Z.....zábradlí na stropní desce - nerez oceli</t>
  </si>
  <si>
    <t>-1479466661</t>
  </si>
  <si>
    <t>- celková délka zábradlí 1,5 m</t>
  </si>
  <si>
    <t>- sloupky kotvit pomocí chemických kotev</t>
  </si>
  <si>
    <t>do stropní desky</t>
  </si>
  <si>
    <t>985810098</t>
  </si>
  <si>
    <t>sokl</t>
  </si>
  <si>
    <t>0,1*(2,141+5,07+1,85+5,079)</t>
  </si>
  <si>
    <t>stěny bloků</t>
  </si>
  <si>
    <t>6283190</t>
  </si>
  <si>
    <t>13,251</t>
  </si>
  <si>
    <t>Krycí epoxidová stěrka tloušťky do 3 mm chemicky odolné lité podlahy</t>
  </si>
  <si>
    <t>954809637</t>
  </si>
  <si>
    <t>-489916122</t>
  </si>
  <si>
    <t>836719563</t>
  </si>
  <si>
    <t>SO 332.3 - Armaturní šachta 3</t>
  </si>
  <si>
    <t xml:space="preserve">    777 - Podlahy lité</t>
  </si>
  <si>
    <t>723036774</t>
  </si>
  <si>
    <t>131251204</t>
  </si>
  <si>
    <t>Hloubení jam zapažených v hornině třídy těžitelnosti I skupiny 3 objem do 500 m3 strojně, VČETNĚ svislého přemíštění do 4 m, započtena lepivost</t>
  </si>
  <si>
    <t>-2113220550</t>
  </si>
  <si>
    <t>- nutný výkop kolem celého objektu</t>
  </si>
  <si>
    <t>4,5*(2+5,94+1,5)*(2+4,45+2)</t>
  </si>
  <si>
    <t xml:space="preserve">odpočet </t>
  </si>
  <si>
    <t>-4,5*(5,94*4,45-0,8*0,75*(1/2))</t>
  </si>
  <si>
    <t>"strojní z 68%, tř. 3 z 60%"241,357*0,68*0,6</t>
  </si>
  <si>
    <t>131351204</t>
  </si>
  <si>
    <t>Hloubení jam zapažených v hornině třídy těžitelnosti II skupiny 4 objem do 500 m3 strojně, VČETNĚ svislého přemíštění do 4 m, započtena lepivost</t>
  </si>
  <si>
    <t>-102124244</t>
  </si>
  <si>
    <t>"strojní z 68%, tř. 4 z 40%"241,357*0,68*0,4</t>
  </si>
  <si>
    <t>Hloubení zapažených jam v soudržných horninách třídy těžitelnosti I skupiny 3 ručně, VČETNĚ svislého přemíštění do 3 m, započtena lepivost</t>
  </si>
  <si>
    <t>1861948713</t>
  </si>
  <si>
    <t>"ruční z 32%, tř. 3 z 60%"241,357*0,32*0,6</t>
  </si>
  <si>
    <t>1964561083</t>
  </si>
  <si>
    <t>"ruční z 32%, tř. 4 z 40%"241,357*0,32*0,4</t>
  </si>
  <si>
    <t>151101202</t>
  </si>
  <si>
    <t>Zřízení příložného pažení stěn výkopu hl přes 4 do 8 m</t>
  </si>
  <si>
    <t>1386283649</t>
  </si>
  <si>
    <t>4,5*((2+5,94+1,5)*2+(2+4,45+2)*2)</t>
  </si>
  <si>
    <t>151101212</t>
  </si>
  <si>
    <t>Odstranění příložného pažení stěn hl přes 4 do 8 m</t>
  </si>
  <si>
    <t>718663906</t>
  </si>
  <si>
    <t>161,01</t>
  </si>
  <si>
    <t>151101302</t>
  </si>
  <si>
    <t>Zřízení rozepření stěn při pažení příložném hl přes 4 do 8 m</t>
  </si>
  <si>
    <t>-202940053</t>
  </si>
  <si>
    <t>151101312</t>
  </si>
  <si>
    <t>Odstranění rozepření stěn při pažení příložném hl přes 4 do 8 m</t>
  </si>
  <si>
    <t>-1610898057</t>
  </si>
  <si>
    <t>241,357</t>
  </si>
  <si>
    <t>161151103</t>
  </si>
  <si>
    <t>Svislé přemístění výkopku z horniny třídy těžitelnosti I skupiny 1 až 3 hl výkopu přes 4 do 8 m</t>
  </si>
  <si>
    <t>1576571985</t>
  </si>
  <si>
    <t>98,474</t>
  </si>
  <si>
    <t>161151113</t>
  </si>
  <si>
    <t>Svislé přemístění výkopku z horniny třídy těžitelnosti II skupiny 4 a 5 hl výkopu přes 4 do 8 m</t>
  </si>
  <si>
    <t>-197688918</t>
  </si>
  <si>
    <t>65,649</t>
  </si>
  <si>
    <t>161111502</t>
  </si>
  <si>
    <t>Svislé přemístění výkopku z horniny třídy těžitelnosti I skupiny 1 až 3 hl výkopu přes 3 do 6 m nošením</t>
  </si>
  <si>
    <t>1110641560</t>
  </si>
  <si>
    <t>46,341</t>
  </si>
  <si>
    <t>161111512</t>
  </si>
  <si>
    <t>Svislé přemístění výkopku z horniny třídy těžitelnosti II skupiny 4 a 5 hl výkopu přes 3 do 6 m nošením</t>
  </si>
  <si>
    <t>672337777</t>
  </si>
  <si>
    <t>30,894</t>
  </si>
  <si>
    <t>576735331</t>
  </si>
  <si>
    <t>-469317230</t>
  </si>
  <si>
    <t>-1402646065</t>
  </si>
  <si>
    <t>-57939370</t>
  </si>
  <si>
    <t>"z 60%"241,357*0,6</t>
  </si>
  <si>
    <t>-870578586</t>
  </si>
  <si>
    <t>"z 40%"241,357*0,4</t>
  </si>
  <si>
    <t>-1147599004</t>
  </si>
  <si>
    <t>odpočet přesahujíc obetonování</t>
  </si>
  <si>
    <t>S1</t>
  </si>
  <si>
    <t>-1,6*(0,4)*5,94</t>
  </si>
  <si>
    <t>-0,75*0,75*(0,344/2)</t>
  </si>
  <si>
    <t>-0,85*0,85*(0,39/2)</t>
  </si>
  <si>
    <t>-0,9*0,9*(0,331/2)+0,08</t>
  </si>
  <si>
    <t>S2</t>
  </si>
  <si>
    <t>-1,6*0,4*5,94</t>
  </si>
  <si>
    <t>-1,6*0,8*0,75*(1/2)</t>
  </si>
  <si>
    <t>-1,6*1,1*0,5*(1/2)</t>
  </si>
  <si>
    <t>-0,85*0,85*(0,375/2)</t>
  </si>
  <si>
    <t>-1,024*1,024*(0,25/2)</t>
  </si>
  <si>
    <t>-4,172</t>
  </si>
  <si>
    <t>-1811208858</t>
  </si>
  <si>
    <t>227,962*1,1*1,05*1,6</t>
  </si>
  <si>
    <t>443433778</t>
  </si>
  <si>
    <t>227,962*1,1*1,05</t>
  </si>
  <si>
    <t>0,2*53,635</t>
  </si>
  <si>
    <t>-1247555831</t>
  </si>
  <si>
    <t>274,023</t>
  </si>
  <si>
    <t>-456727373</t>
  </si>
  <si>
    <t>(2+5,94+1,5)*(2+4,45+2)</t>
  </si>
  <si>
    <t>-(5,94*4,45-0,8*0,75*(1/2))</t>
  </si>
  <si>
    <t>984965472</t>
  </si>
  <si>
    <t>0,2*63,635*1,6</t>
  </si>
  <si>
    <t>-263436750</t>
  </si>
  <si>
    <t>53,635</t>
  </si>
  <si>
    <t>-1883052425</t>
  </si>
  <si>
    <t>53,635*0,03*1,05</t>
  </si>
  <si>
    <t>1681035204</t>
  </si>
  <si>
    <t>0,6*0,6*(1/2)*(0,6+5,94+0,6+4,45)*2</t>
  </si>
  <si>
    <t>-1625054924</t>
  </si>
  <si>
    <t>4,172</t>
  </si>
  <si>
    <t>1417818720</t>
  </si>
  <si>
    <t>1309248685</t>
  </si>
  <si>
    <t>1,65</t>
  </si>
  <si>
    <t>476010731</t>
  </si>
  <si>
    <t>7,55</t>
  </si>
  <si>
    <t>55800402</t>
  </si>
  <si>
    <t>1,3+0,8+1,3+0,8</t>
  </si>
  <si>
    <t>1,45+0,9+1,45+0,9</t>
  </si>
  <si>
    <t>4,2+1+4,2+1</t>
  </si>
  <si>
    <t>977151288</t>
  </si>
  <si>
    <t>Jádrové vrty dovrchní diamantovými korunkami do stavebních materiálů D do 900 mm</t>
  </si>
  <si>
    <t>-45999291</t>
  </si>
  <si>
    <t>0,3</t>
  </si>
  <si>
    <t>-300993103</t>
  </si>
  <si>
    <t>1,65*2,2</t>
  </si>
  <si>
    <t>7,55*2,4</t>
  </si>
  <si>
    <t>-370328311</t>
  </si>
  <si>
    <t>21,75</t>
  </si>
  <si>
    <t>1851622045</t>
  </si>
  <si>
    <t>21,75*7</t>
  </si>
  <si>
    <t>318018179</t>
  </si>
  <si>
    <t>B03/Z3/01</t>
  </si>
  <si>
    <t>-1229358769</t>
  </si>
  <si>
    <t>B03/Z3/02</t>
  </si>
  <si>
    <t>Demontáž žebříku délky 5,23 m, svislé přemístění + manipulace, vodorovné přemístění, složení, poplatek</t>
  </si>
  <si>
    <t>-1720983301</t>
  </si>
  <si>
    <t>B03/Z3/03</t>
  </si>
  <si>
    <t>-1845296112</t>
  </si>
  <si>
    <t>B03/Z3/04</t>
  </si>
  <si>
    <t>Demontáž lávky, svislé přemístění + manipulace, vodorovné přemístění, složení, poplatek</t>
  </si>
  <si>
    <t>1222567383</t>
  </si>
  <si>
    <t>-2007782454</t>
  </si>
  <si>
    <t>1,77</t>
  </si>
  <si>
    <t>2055470912</t>
  </si>
  <si>
    <t>0,825*1*1*(1+1)</t>
  </si>
  <si>
    <t>0,155*0,4*0,4*(1+1+1)</t>
  </si>
  <si>
    <t>394823129</t>
  </si>
  <si>
    <t>0,825*1*4*(1+1)</t>
  </si>
  <si>
    <t>0,155*0,4*4*(1+1+1)</t>
  </si>
  <si>
    <t>-190416713</t>
  </si>
  <si>
    <t>7,344</t>
  </si>
  <si>
    <t>1256173923</t>
  </si>
  <si>
    <t>5,34*3,85-0,5*0,58*(1/2)</t>
  </si>
  <si>
    <t>157815215</t>
  </si>
  <si>
    <t>20,414</t>
  </si>
  <si>
    <t>631311135L</t>
  </si>
  <si>
    <t>Mazanina  do tl. 400 mm z betonu prostého bez zvýšených nároků na prostředí tř. C 20/25</t>
  </si>
  <si>
    <t>-437013537</t>
  </si>
  <si>
    <t>0,365*(5,34*3,85-0,5*0,58*(1/2)-0,3*0,3)</t>
  </si>
  <si>
    <t>631319013L</t>
  </si>
  <si>
    <t>-2055845682</t>
  </si>
  <si>
    <t>7,418</t>
  </si>
  <si>
    <t>2108292000</t>
  </si>
  <si>
    <t>0,365*(0,3*4)</t>
  </si>
  <si>
    <t>-1826901963</t>
  </si>
  <si>
    <t>0,438</t>
  </si>
  <si>
    <t>1041314243</t>
  </si>
  <si>
    <t>na stopních panelech</t>
  </si>
  <si>
    <t>5,94*4,45-0,8*0,75*(1/2)</t>
  </si>
  <si>
    <t>-0,9*0,6*(1+1)</t>
  </si>
  <si>
    <t>1091996623</t>
  </si>
  <si>
    <t>z boku stropní panely</t>
  </si>
  <si>
    <t>0,25*(5,94+4,45+5,11+1+3,34)</t>
  </si>
  <si>
    <t>1254589217</t>
  </si>
  <si>
    <t>mezi stropními panely</t>
  </si>
  <si>
    <t>4,45+4,45</t>
  </si>
  <si>
    <t>-1602000896</t>
  </si>
  <si>
    <t>S1 a S2</t>
  </si>
  <si>
    <t>1,6*5,94*(1)</t>
  </si>
  <si>
    <t>1,6*(5,110+1)*(1)</t>
  </si>
  <si>
    <t>Pod stropními panely</t>
  </si>
  <si>
    <t>0,3*(3,85+5,11+1+3,240+5,94)</t>
  </si>
  <si>
    <t>-1682140714</t>
  </si>
  <si>
    <t>1,6*(0,3+0,4)*5,94</t>
  </si>
  <si>
    <t>0,75*0,75*(0,344/2)</t>
  </si>
  <si>
    <t>0,85*0,85*(0,39/2)</t>
  </si>
  <si>
    <t>0,9*0,9*(0,331/2)+0,08</t>
  </si>
  <si>
    <t>1,6*0,4*5,94</t>
  </si>
  <si>
    <t>1,6*0,8*0,75*(1/2)</t>
  </si>
  <si>
    <t>1,6*1,1*0,5*(1/2)</t>
  </si>
  <si>
    <t>0,85*0,85*(0,375/2)</t>
  </si>
  <si>
    <t>1,024*1,024*(0,25/2)</t>
  </si>
  <si>
    <t>zabetonová otvoru ve stěnách</t>
  </si>
  <si>
    <t>0,3*3,14*0,45*0,45</t>
  </si>
  <si>
    <t>0,3*0,8*1,3</t>
  </si>
  <si>
    <t>0,3*1,45*0,9</t>
  </si>
  <si>
    <t>443130629</t>
  </si>
  <si>
    <t>(659,8-54,95)/1000</t>
  </si>
  <si>
    <t>(587,72-51,16)/1000</t>
  </si>
  <si>
    <t>(88,21-43,51)/1000</t>
  </si>
  <si>
    <t>1946971392</t>
  </si>
  <si>
    <t>-1629427763</t>
  </si>
  <si>
    <t>D.2.1.3.2</t>
  </si>
  <si>
    <t>1713320854</t>
  </si>
  <si>
    <t>98556403R1</t>
  </si>
  <si>
    <t xml:space="preserve">Kotvy do chemické malty např. HIT-HY200  dl. 500 mm z oceli D 12  mm, včetně vyvrtání a vyfoukaní </t>
  </si>
  <si>
    <t>-962921186</t>
  </si>
  <si>
    <t>98556423R1</t>
  </si>
  <si>
    <t xml:space="preserve">Kotvy do chemické malty např. HIT-HY200  dl. 600 mm z oceli D 16  mm, včetně vyvrtání a vyfoukaní </t>
  </si>
  <si>
    <t>879944124</t>
  </si>
  <si>
    <t>896383509</t>
  </si>
  <si>
    <t>-27828367</t>
  </si>
  <si>
    <t>0,4*5,95</t>
  </si>
  <si>
    <t>0,8*0,75*(1/2)</t>
  </si>
  <si>
    <t>1,1*0,5*(1/2)</t>
  </si>
  <si>
    <t>1,6*(0,4+5,94+0,5+1,1)</t>
  </si>
  <si>
    <t>-0,8*0,8-0,8*0,8-0,9*0,9</t>
  </si>
  <si>
    <t>0,85*0,85+(0,39/2)*0,85*4</t>
  </si>
  <si>
    <t>0,85*0,85+(0,375/2)*0,85*4</t>
  </si>
  <si>
    <t>1,024*1,024+(0,25/2)*1,024*4</t>
  </si>
  <si>
    <t>1617224788</t>
  </si>
  <si>
    <t>17,876</t>
  </si>
  <si>
    <t>1212485399</t>
  </si>
  <si>
    <t>pod stropní deskou</t>
  </si>
  <si>
    <t>0,1*(4,45+5,11+1+3,340+5,94)</t>
  </si>
  <si>
    <t>0,1*(5,35+3,85+4,81+0,7+3,24)</t>
  </si>
  <si>
    <t>1,6*5,34</t>
  </si>
  <si>
    <t>0,4*5,94</t>
  </si>
  <si>
    <t>1,6*(0,4+0,3)*(1+1)</t>
  </si>
  <si>
    <t>1,6*5,94</t>
  </si>
  <si>
    <t>-0,68*0,68-0,75*0,75-0,8*0,8</t>
  </si>
  <si>
    <t>0,75*0,75+(0,344/2)*0,75*4</t>
  </si>
  <si>
    <t>0,85*0,85+(0,390/2)*0,85*4</t>
  </si>
  <si>
    <t>0,9*0,9+(0,331/2)*0,9*4</t>
  </si>
  <si>
    <t>3,14*(0,45+0,1)*(0,45+0,1)*(1+1)</t>
  </si>
  <si>
    <t>(0,1+0,8+0,1)*(0,1+1,3+0,1)*(1+1)</t>
  </si>
  <si>
    <t>(0,1+0,9+0,1)*(0,1+1,45+0,1)*(1+1)</t>
  </si>
  <si>
    <t>906121661</t>
  </si>
  <si>
    <t>36,219</t>
  </si>
  <si>
    <t>89450111R</t>
  </si>
  <si>
    <t>Příplatek za pracnost za zhotovení bednění u stěny -  S1</t>
  </si>
  <si>
    <t>1002055062</t>
  </si>
  <si>
    <t>89450112R</t>
  </si>
  <si>
    <t>Příplatek za pracnost za zhotovení bednění u stěny -  S2</t>
  </si>
  <si>
    <t>2109757855</t>
  </si>
  <si>
    <t>P1PP</t>
  </si>
  <si>
    <t>D+M....P1.....prefabrikátový stropní panel 250x1680x(4450-3600) mm, otvor 900x600 mm + zabudovaný šoupátkový poklop 1x, včetně souvisejících činností a materiálu, přesun hmot</t>
  </si>
  <si>
    <t>1910615517</t>
  </si>
  <si>
    <t>D.2.1.3.5</t>
  </si>
  <si>
    <t>P2PP</t>
  </si>
  <si>
    <t>D+M....P2.....prefabrikátový stropní panel 250x2000x4450 mm, zabudovaný šoupátkový poklop 5x, včetně souvisejících činností a materiálu, přesun hmot</t>
  </si>
  <si>
    <t>-1494530048</t>
  </si>
  <si>
    <t>D.2.1.3.6</t>
  </si>
  <si>
    <t>P3PP</t>
  </si>
  <si>
    <t>D+M....P3.....prefabrikátový stropní panel 250x2220x4450 mm, otvor 900x600 mm + zabudovaný šoupátkový poklop 3x, včetně souvisejících činností a materiálu, přesun hmot</t>
  </si>
  <si>
    <t>1675103998</t>
  </si>
  <si>
    <t>D.2.1.3.7</t>
  </si>
  <si>
    <t>P/13</t>
  </si>
  <si>
    <t>D+M....P/1....těsnění otvoru 1300x800x300 mm procházejícím potrubím z TLT DN 500</t>
  </si>
  <si>
    <t>813257848</t>
  </si>
  <si>
    <t>P/23</t>
  </si>
  <si>
    <t>D+M....P/2....těsnění otvoru kruhu pr. 900 mm tl. 300 mm procházejícím potrubím z TLT DN 600</t>
  </si>
  <si>
    <t>-599693517</t>
  </si>
  <si>
    <t>P/33</t>
  </si>
  <si>
    <t>D+M....P/3....těsnění otvoru 1450x900x300 mm procházejícím potrubím z TLT DN 600</t>
  </si>
  <si>
    <t>-856107590</t>
  </si>
  <si>
    <t>P/43</t>
  </si>
  <si>
    <t>D+M....P/4....těsnění otvoru kruhu pr. 800 mm tl. 300 mm procházejícím potrubím z TLT DN 500</t>
  </si>
  <si>
    <t>1810568416</t>
  </si>
  <si>
    <t>P/5a3</t>
  </si>
  <si>
    <t>D+M....P/5a....těsnění otvoru 800x800x300 mm procházejícím potrubím z TLT DN 500</t>
  </si>
  <si>
    <t>-618263973</t>
  </si>
  <si>
    <t>P/5b3</t>
  </si>
  <si>
    <t>D+M....P/5b....těsnění otvoru 800x800x300 mm procházejícím potrubím z TLT DN 500</t>
  </si>
  <si>
    <t>1440061258</t>
  </si>
  <si>
    <t>P/63</t>
  </si>
  <si>
    <t>D+M....P/6....těsnění otvoru 1030x900x300 mm procházejícím potrubím z TLT DN 600</t>
  </si>
  <si>
    <t>1267447179</t>
  </si>
  <si>
    <t>P/73</t>
  </si>
  <si>
    <t>D+M....P/7....těsnění otvoru 1100x900x300 mm procházejícím potrubím z TLT DN 600</t>
  </si>
  <si>
    <t>1845926301</t>
  </si>
  <si>
    <t>P/83</t>
  </si>
  <si>
    <t>D+M....P/8....těsnění otvoru 5940x1000x300 mm procházejícím potrubím z TLT DN 600... 2x, DN 500...1x</t>
  </si>
  <si>
    <t>-1691293153</t>
  </si>
  <si>
    <t>2045514652</t>
  </si>
  <si>
    <t>167722277</t>
  </si>
  <si>
    <t>-856270063</t>
  </si>
  <si>
    <t>(4,584-0,05)*(5,34+3,85+4,81+0,7+3,24)</t>
  </si>
  <si>
    <t>-1,6*5,34</t>
  </si>
  <si>
    <t>-2086077472</t>
  </si>
  <si>
    <t>podlaha</t>
  </si>
  <si>
    <t>395196185</t>
  </si>
  <si>
    <t>1018573143</t>
  </si>
  <si>
    <t>- první vstva stěrky</t>
  </si>
  <si>
    <t>- druhá vrstva stěrky</t>
  </si>
  <si>
    <t>0,6*(5,94+4,45+5,11+1+3,34)</t>
  </si>
  <si>
    <t>-642208019</t>
  </si>
  <si>
    <t>-0,6*0,9*(1+1)</t>
  </si>
  <si>
    <t>0,25*(0,6+0,9+0,6+0,9)*(1+1)</t>
  </si>
  <si>
    <t>1835962828</t>
  </si>
  <si>
    <t>4,584*(5,34+3,85+4,81+0,7+3,24)</t>
  </si>
  <si>
    <t>-1021368214</t>
  </si>
  <si>
    <t>1028253765</t>
  </si>
  <si>
    <t>101295016</t>
  </si>
  <si>
    <t>19,334*1,05</t>
  </si>
  <si>
    <t>82,237*1,05</t>
  </si>
  <si>
    <t>-1653725904</t>
  </si>
  <si>
    <t>20,834</t>
  </si>
  <si>
    <t>-1830708151</t>
  </si>
  <si>
    <t>82,237</t>
  </si>
  <si>
    <t>-1710722907</t>
  </si>
  <si>
    <t>1/Z3</t>
  </si>
  <si>
    <t>D+M.....1/Z.....odnímatelný kryt z podlahových roštů pro čerpací jímku o světlých rozměrech 0,3 x 0,3 m - ze sklolaminátového kompozitu</t>
  </si>
  <si>
    <t>-542939049</t>
  </si>
  <si>
    <t>2/Z3</t>
  </si>
  <si>
    <t>1601614906</t>
  </si>
  <si>
    <t>- výstup výšky žebříku 2,43 m</t>
  </si>
  <si>
    <t>3/Z3</t>
  </si>
  <si>
    <t>D+M....3/Z..... Žebřík pro pevné zabudování - svařený z nerez oceli</t>
  </si>
  <si>
    <t>-2019990399</t>
  </si>
  <si>
    <t>- výstup výšky žebříku 2,48 m</t>
  </si>
  <si>
    <t>4/Z3</t>
  </si>
  <si>
    <t xml:space="preserve">D+M....4/Z....podesta zastropující snížení dno šachty - ze sklolaminátového kompozitu  </t>
  </si>
  <si>
    <t>-1022818400</t>
  </si>
  <si>
    <t>- půdorys podesty je ve tvaru L</t>
  </si>
  <si>
    <t>rozměry 5,28*0,9 + 1,65*0,9 = 5,544 m2</t>
  </si>
  <si>
    <t>přibližně 2,42 m nad podlahou</t>
  </si>
  <si>
    <t>- lávka bude na obou stranách lemována nerezovým</t>
  </si>
  <si>
    <t>zábradlím pol. 5/Z a bude na ni navazovat žebřík</t>
  </si>
  <si>
    <t>pol. 3/Z</t>
  </si>
  <si>
    <t>5/Z3</t>
  </si>
  <si>
    <t>D+M....5/Z....zábradlí na volném okraji podesty vč. otevíravé branky - z nerezové oceli</t>
  </si>
  <si>
    <t>444645319</t>
  </si>
  <si>
    <t>- celková délka zábradlí 5a - 6,3 m, 5b - 5,2m</t>
  </si>
  <si>
    <t>6/Z3</t>
  </si>
  <si>
    <t>D+M.....6/Z....otevíravý deštujistý poklop, pro otvor o světlé velikosti 900/600 mm - z litiny</t>
  </si>
  <si>
    <t>537515366</t>
  </si>
  <si>
    <t>7/Z3</t>
  </si>
  <si>
    <t>D+M....7/Z....dvojce výsuvných madel pro čelní/boční výstup žebříku - svařit z nerezové oceli</t>
  </si>
  <si>
    <t>-727220161</t>
  </si>
  <si>
    <t>Podlahy lité</t>
  </si>
  <si>
    <t>-1478259677</t>
  </si>
  <si>
    <t>0,1*(5,34+3,85+4,81+0,7+3,24)</t>
  </si>
  <si>
    <t>bloky z betonu</t>
  </si>
  <si>
    <t>vsakovací jímka</t>
  </si>
  <si>
    <t>0,365*0,3*4</t>
  </si>
  <si>
    <t>642312903</t>
  </si>
  <si>
    <t>29,99</t>
  </si>
  <si>
    <t>-1800420828</t>
  </si>
  <si>
    <t>-878881746</t>
  </si>
  <si>
    <t>-1594319665</t>
  </si>
  <si>
    <t>SO 332.4 - Vzdušníková šachta</t>
  </si>
  <si>
    <t>-1161905187</t>
  </si>
  <si>
    <t>-851048148</t>
  </si>
  <si>
    <t>5,68*4,68</t>
  </si>
  <si>
    <t>-1135334722</t>
  </si>
  <si>
    <t>3,57*5,68*4,68</t>
  </si>
  <si>
    <t>výkop pro drenáž</t>
  </si>
  <si>
    <t>0,15*17,44</t>
  </si>
  <si>
    <t xml:space="preserve">   odkopání ornice</t>
  </si>
  <si>
    <t>-0,2*5,68*4,68</t>
  </si>
  <si>
    <t>"tř. 3 z 60%"92,199*0,6</t>
  </si>
  <si>
    <t>1407998524</t>
  </si>
  <si>
    <t>"tř. 3 z 40%"92,199*0,4</t>
  </si>
  <si>
    <t>151701005T</t>
  </si>
  <si>
    <t>Pažení do ocelových zápor - pro výkop jámy hloubky do 3,7 m</t>
  </si>
  <si>
    <t>-1792314049</t>
  </si>
  <si>
    <t>5,68+4,68+5,68+4,68</t>
  </si>
  <si>
    <t>-1611290067</t>
  </si>
  <si>
    <t>5,316</t>
  </si>
  <si>
    <t>55,319</t>
  </si>
  <si>
    <t>443390876</t>
  </si>
  <si>
    <t>36,880</t>
  </si>
  <si>
    <t>1332571208</t>
  </si>
  <si>
    <t>55,319+36,880</t>
  </si>
  <si>
    <t>1850163885</t>
  </si>
  <si>
    <t>"60%"92,199*0,6</t>
  </si>
  <si>
    <t>-903659645</t>
  </si>
  <si>
    <t>"40%"92,199*0,4</t>
  </si>
  <si>
    <t>-1445921670</t>
  </si>
  <si>
    <t>ornice + komínek vstupní</t>
  </si>
  <si>
    <t>šachtové dno + stropní deska</t>
  </si>
  <si>
    <t>-(0,14+0,2+2,18+0,25)*2,68*1,68</t>
  </si>
  <si>
    <t>-0,15*(0,2+2,68+0,2)*(0,2+1,68+0,2)</t>
  </si>
  <si>
    <t>-0,25*5,68*4,68</t>
  </si>
  <si>
    <t>1046704772</t>
  </si>
  <si>
    <t>69,504*1,1*1,05*1,6</t>
  </si>
  <si>
    <t>1023415711</t>
  </si>
  <si>
    <t>0,2*25,042</t>
  </si>
  <si>
    <t>69,504*1,1*1,05</t>
  </si>
  <si>
    <t>-685377848</t>
  </si>
  <si>
    <t>85,361</t>
  </si>
  <si>
    <t>251000235</t>
  </si>
  <si>
    <t>-1,4*1,1</t>
  </si>
  <si>
    <t>-756715269</t>
  </si>
  <si>
    <t>0,2*25,042*1,6</t>
  </si>
  <si>
    <t>-806832535</t>
  </si>
  <si>
    <t>25,042</t>
  </si>
  <si>
    <t>-1827148591</t>
  </si>
  <si>
    <t>25,042*0,03*1,05</t>
  </si>
  <si>
    <t>-1517136675</t>
  </si>
  <si>
    <t>-1170818216</t>
  </si>
  <si>
    <t>5,68-0,3-0,3</t>
  </si>
  <si>
    <t>4,6-0,3-0,3</t>
  </si>
  <si>
    <t>5,68-0,3-0,7</t>
  </si>
  <si>
    <t>4,68-0,3-0,7</t>
  </si>
  <si>
    <t>158617326</t>
  </si>
  <si>
    <t>17,44</t>
  </si>
  <si>
    <t>-1908124871</t>
  </si>
  <si>
    <t>26,582*1,1</t>
  </si>
  <si>
    <t>17,44*1,1</t>
  </si>
  <si>
    <t>69311090</t>
  </si>
  <si>
    <t>geotextilie netkaná separační, ochranná, filtrační, drenážní PES 800g/m2</t>
  </si>
  <si>
    <t>1763870944</t>
  </si>
  <si>
    <t>(2,962+6,36)*1,1</t>
  </si>
  <si>
    <t>1845854403</t>
  </si>
  <si>
    <t>strop šachty</t>
  </si>
  <si>
    <t>(2,68*1,68-1,4*1,1)</t>
  </si>
  <si>
    <t>Zřízení vrstvy z geotextilie ve sklonu  do 1:1 š do 8,5 m</t>
  </si>
  <si>
    <t>440461799</t>
  </si>
  <si>
    <t>0,5*(2,68+1,68+2,68+1,68)</t>
  </si>
  <si>
    <t>0,4*(1,4+1,1+1,4+1,1)</t>
  </si>
  <si>
    <t>-2083600095</t>
  </si>
  <si>
    <t>1990367617</t>
  </si>
  <si>
    <t>0,25*5,68*4,68</t>
  </si>
  <si>
    <t>1865734900</t>
  </si>
  <si>
    <t>6,646</t>
  </si>
  <si>
    <t>1577462725</t>
  </si>
  <si>
    <t>-1435660130</t>
  </si>
  <si>
    <t>0,15*(0,2+2,68+0,2)*(0,2+1,68+0,2)</t>
  </si>
  <si>
    <t>-163104839</t>
  </si>
  <si>
    <t>0,15*(0,2+2,68+0,2)*(1+1)</t>
  </si>
  <si>
    <t>0,15*(0,2+1,68+0,2)*(1+1)</t>
  </si>
  <si>
    <t>29411246</t>
  </si>
  <si>
    <t>1,548</t>
  </si>
  <si>
    <t>567114113</t>
  </si>
  <si>
    <t>Podklad ze směsi stmelené cementem SC C 12/15 (PB III) tl 100 mm</t>
  </si>
  <si>
    <t>-1990788912</t>
  </si>
  <si>
    <t>(0,2+0,05+1,4+0,05+0,2)*(0,2+0,05+1,1+0,05+0,2)</t>
  </si>
  <si>
    <t>591241111</t>
  </si>
  <si>
    <t>Kladení dlažby z kostek drobných z kamene na MC tl 50 mm</t>
  </si>
  <si>
    <t>-1475186063</t>
  </si>
  <si>
    <t>58381007</t>
  </si>
  <si>
    <t>kostka štípaná dlažební žula drobná 8/10</t>
  </si>
  <si>
    <t>1915955970</t>
  </si>
  <si>
    <t>1,5*1,05</t>
  </si>
  <si>
    <t>-82730416</t>
  </si>
  <si>
    <t>0,21*(1,4*2,4-0,5*0,5)</t>
  </si>
  <si>
    <t>2102803282</t>
  </si>
  <si>
    <t>0,653</t>
  </si>
  <si>
    <t>1980062020</t>
  </si>
  <si>
    <t>0,2*0,5*4</t>
  </si>
  <si>
    <t>-14825236</t>
  </si>
  <si>
    <t>0,4</t>
  </si>
  <si>
    <t>1672406735</t>
  </si>
  <si>
    <t xml:space="preserve">kari sít 100/100/4   </t>
  </si>
  <si>
    <t>(1,4*2,4-0,5*0,5)*2,18/1000</t>
  </si>
  <si>
    <t>771211109</t>
  </si>
  <si>
    <t>8DNOSTR</t>
  </si>
  <si>
    <t>D+M....prefabrikátového dna +  stropní deska o vnějších rozměrech 2770x2680x1680 mm s otvor 900x600 mm, včetně souvisejících činností a materiálu, přesun hmot</t>
  </si>
  <si>
    <t>569641987</t>
  </si>
  <si>
    <t>viz výkres</t>
  </si>
  <si>
    <t>D.1.1.1.2.4.2</t>
  </si>
  <si>
    <t>-1233536267</t>
  </si>
  <si>
    <t>0,4*(1,4*1,1-0,9*0,6)</t>
  </si>
  <si>
    <t>-1280545747</t>
  </si>
  <si>
    <t>(35,34-4,97)/1000</t>
  </si>
  <si>
    <t>-336828822</t>
  </si>
  <si>
    <t>0,4*(0,9+0,6+0,9+0,6)</t>
  </si>
  <si>
    <t>-1549087271</t>
  </si>
  <si>
    <t>3,2</t>
  </si>
  <si>
    <t>985564224R</t>
  </si>
  <si>
    <t xml:space="preserve">Kotvy do chemické malty dl. 400 mm z oceli D 12  mm, včetně vyvrtání a vyfoukaní </t>
  </si>
  <si>
    <t>492652693</t>
  </si>
  <si>
    <t>- propojení komínku ze stropní deskou</t>
  </si>
  <si>
    <t>P/14</t>
  </si>
  <si>
    <t>D+M....P/1....těsnění otvoru pr. 400 tl. 140 mm procházejícím potrubím z  TLT DN 200</t>
  </si>
  <si>
    <t>-1222928349</t>
  </si>
  <si>
    <t>- vyvrtá otvor</t>
  </si>
  <si>
    <t>Zřízení, odstranění lešení kolem  šachty včetně poplatku za pronájem lešení, přesun hmot</t>
  </si>
  <si>
    <t>1411092453</t>
  </si>
  <si>
    <t>1602799894</t>
  </si>
  <si>
    <t>-888340699</t>
  </si>
  <si>
    <t>(0,2+2,68+0,2)*(0,2+1,68+0,2)</t>
  </si>
  <si>
    <t>1798650346</t>
  </si>
  <si>
    <t>2,77*(2,68+1,68+2,77+1,68)</t>
  </si>
  <si>
    <t>980284426</t>
  </si>
  <si>
    <t>0,33*(9,368+26,401)/1000</t>
  </si>
  <si>
    <t>-1144562012</t>
  </si>
  <si>
    <t>(0,2+2,68+0,2)*(0,2+1,68+0,2)*2</t>
  </si>
  <si>
    <t>(2,68*1,68-1,4*1,1)*2</t>
  </si>
  <si>
    <t>1402715061</t>
  </si>
  <si>
    <t>(2,77+0,2)*(2,68+1,68+2,77+1,68)*2</t>
  </si>
  <si>
    <t>0,4*(1,4+1,1+1,4+1,1)*2</t>
  </si>
  <si>
    <t>-177607824</t>
  </si>
  <si>
    <t>18,738*1,15</t>
  </si>
  <si>
    <t>56,331*1,2</t>
  </si>
  <si>
    <t>-239338586</t>
  </si>
  <si>
    <t>-1802661223</t>
  </si>
  <si>
    <t>(0,2+2,77)*(2,68+1,68+2,77+1,68)</t>
  </si>
  <si>
    <t>-1520305705</t>
  </si>
  <si>
    <t>1723339459</t>
  </si>
  <si>
    <t>-1809558535</t>
  </si>
  <si>
    <t>28376417</t>
  </si>
  <si>
    <t>deska XPS hrana polodrážková a hladký povrch 300kPA tl. 50mm</t>
  </si>
  <si>
    <t>1767181130</t>
  </si>
  <si>
    <t>2,962*1,05</t>
  </si>
  <si>
    <t>26,404*1,05</t>
  </si>
  <si>
    <t>-675511659</t>
  </si>
  <si>
    <t>1/Z4</t>
  </si>
  <si>
    <t>-1414861252</t>
  </si>
  <si>
    <t>- výstup výšky žebříku 2,83 m</t>
  </si>
  <si>
    <t>2/Z4</t>
  </si>
  <si>
    <t>D+M.....2/Z....otevíravý deštujistý poklop, pro otvor o světlé velikosti 900/600 mm - z litiny</t>
  </si>
  <si>
    <t>-1424641494</t>
  </si>
  <si>
    <t>3/Z4</t>
  </si>
  <si>
    <t>-1943586124</t>
  </si>
  <si>
    <t>- výrobek navazuje na žebřík pol. 1/Z - nutné koordinovat</t>
  </si>
  <si>
    <t>4/Z4</t>
  </si>
  <si>
    <t>D+M.....4/Z.....odnímatelný kryt z podlahových roštů pro čerpací jímku o světlých rozměrech 0,5 x 0,5 m - ze sklolaminátového kompozitu</t>
  </si>
  <si>
    <t>-1372535218</t>
  </si>
  <si>
    <t>1768300941</t>
  </si>
  <si>
    <t>2,4*1,4</t>
  </si>
  <si>
    <t>0,2*5*4</t>
  </si>
  <si>
    <t>sokl výšky 100 mm</t>
  </si>
  <si>
    <t>0,1*(2,4+1,4+2,4+1,4)</t>
  </si>
  <si>
    <t>-209344404</t>
  </si>
  <si>
    <t>8,12</t>
  </si>
  <si>
    <t>-590747746</t>
  </si>
  <si>
    <t>2110520826</t>
  </si>
  <si>
    <t>-1176483504</t>
  </si>
  <si>
    <t>SO 333 - Náhradní zásobování</t>
  </si>
  <si>
    <t>1837863278</t>
  </si>
  <si>
    <t>souběh DN 400 ...2X</t>
  </si>
  <si>
    <t>1,6*23</t>
  </si>
  <si>
    <t>souběh DN 400 + DN 600</t>
  </si>
  <si>
    <t>1*31</t>
  </si>
  <si>
    <t>DN 400</t>
  </si>
  <si>
    <t>0,8*38</t>
  </si>
  <si>
    <t>-1182357719</t>
  </si>
  <si>
    <t>107,2</t>
  </si>
  <si>
    <t>-2106286095</t>
  </si>
  <si>
    <t>-1507087979</t>
  </si>
  <si>
    <t>132212331</t>
  </si>
  <si>
    <t>Hloubení nezapažených rýh šířky do 2000 mm v soudržných horninách třídy těžitelnosti I skupiny 3 ručně</t>
  </si>
  <si>
    <t>-1707028914</t>
  </si>
  <si>
    <t>(0,8-0,7)*1,8*5</t>
  </si>
  <si>
    <t>(0,8-0,7)*1*31</t>
  </si>
  <si>
    <t>131213701</t>
  </si>
  <si>
    <t>Hloubení nezapažených jam v soudržných horninách třídy těžitelnosti I skupiny 3 ručně</t>
  </si>
  <si>
    <t>186654242</t>
  </si>
  <si>
    <t>(0,5+0,1)*(2*2)*(1+1)</t>
  </si>
  <si>
    <t>162211311</t>
  </si>
  <si>
    <t>Vodorovné přemístění výkopku z horniny třídy těžitelnosti I skupiny 1 až 3 stavebním kolečkem do 10 m</t>
  </si>
  <si>
    <t>-1512127129</t>
  </si>
  <si>
    <t>4,8</t>
  </si>
  <si>
    <t>-1945739373</t>
  </si>
  <si>
    <t>-590561636</t>
  </si>
  <si>
    <t>926811919</t>
  </si>
  <si>
    <t>-1153986217</t>
  </si>
  <si>
    <t>174111101</t>
  </si>
  <si>
    <t>Zásyp jam, šachet rýh nebo kolem objektů sypaninou se zhutněním ručně</t>
  </si>
  <si>
    <t>-354558420</t>
  </si>
  <si>
    <t>(0,5+0,1-0,2)*(2*2)*(1+1)</t>
  </si>
  <si>
    <t>-1956803146</t>
  </si>
  <si>
    <t>3,2*1,1*1,05*1,6</t>
  </si>
  <si>
    <t>175111101</t>
  </si>
  <si>
    <t>Obsypání potrubí ručně sypaninou bez prohození, uloženou do 3 m</t>
  </si>
  <si>
    <t>1545662236</t>
  </si>
  <si>
    <t>0,8*1,8*5</t>
  </si>
  <si>
    <t>-3,14*0,2*0,2*5</t>
  </si>
  <si>
    <t>-3,14*0,3*0,3*5</t>
  </si>
  <si>
    <t>0,8*1*31</t>
  </si>
  <si>
    <t>-3,14*0,3*0,3*31</t>
  </si>
  <si>
    <t>0,6*0,8*38</t>
  </si>
  <si>
    <t>-3,14*0,2*0,2*38</t>
  </si>
  <si>
    <t>-391240586</t>
  </si>
  <si>
    <t>34,665*1,1*1,05*2,16</t>
  </si>
  <si>
    <t>636617380</t>
  </si>
  <si>
    <t>3,2*1,1*1,05</t>
  </si>
  <si>
    <t>1,6</t>
  </si>
  <si>
    <t>34,665*1,1*1,05</t>
  </si>
  <si>
    <t>38,685*1,1*1,05</t>
  </si>
  <si>
    <t>-1760522373</t>
  </si>
  <si>
    <t>90,015</t>
  </si>
  <si>
    <t>764534722</t>
  </si>
  <si>
    <t>0,2*(2*2)*(1+1)</t>
  </si>
  <si>
    <t>-818475976</t>
  </si>
  <si>
    <t>1,6*1,6</t>
  </si>
  <si>
    <t>-386714490</t>
  </si>
  <si>
    <t>2*2*(1+1)</t>
  </si>
  <si>
    <t>796258878</t>
  </si>
  <si>
    <t>8*0,03*1,05</t>
  </si>
  <si>
    <t>132251251R</t>
  </si>
  <si>
    <t>Hloubení rýh nezapažených rýh, manipulace</t>
  </si>
  <si>
    <t>1927883578</t>
  </si>
  <si>
    <t>Po skončení náhradního zásobování se potrubí vytěží</t>
  </si>
  <si>
    <t xml:space="preserve">a zásypový materiál vrátí zpět. Nový materiálu se </t>
  </si>
  <si>
    <t>rovná objemu trubek.</t>
  </si>
  <si>
    <t>0,6*1,6*23</t>
  </si>
  <si>
    <t>-3,14*0,4*0,4*(23+23)</t>
  </si>
  <si>
    <t>1109110394</t>
  </si>
  <si>
    <t>953845641</t>
  </si>
  <si>
    <t>3,14*0,4*0,4*(23+23)</t>
  </si>
  <si>
    <t>3,14*0,2*0,2*5</t>
  </si>
  <si>
    <t>3,14*0,3*0,3*5</t>
  </si>
  <si>
    <t>3,14*0,3*0,3*31</t>
  </si>
  <si>
    <t>3,14*0,2*0,2*38</t>
  </si>
  <si>
    <t>38,685*1,1*1,05*2,16</t>
  </si>
  <si>
    <t>271572211</t>
  </si>
  <si>
    <t>Podsyp pod základové konstrukce se zhutněním z netříděného štěrkopísku</t>
  </si>
  <si>
    <t>750483462</t>
  </si>
  <si>
    <t>0,1*2*2*(1+1)</t>
  </si>
  <si>
    <t>837201320</t>
  </si>
  <si>
    <t>121109408</t>
  </si>
  <si>
    <t>275322611R</t>
  </si>
  <si>
    <t>Základové patky ze ŽB se zvýšenými nároky na prostředí tř. C 30/37 - XC4, XF3, XA1 (F.1) -  CI 0.40 - Dmax 16 – F4</t>
  </si>
  <si>
    <t>531879509</t>
  </si>
  <si>
    <t>1*2*2*(1+1)</t>
  </si>
  <si>
    <t>275361821</t>
  </si>
  <si>
    <t>Výztuž základových patek betonářskou ocelí 10 505 (R)</t>
  </si>
  <si>
    <t>-1193960297</t>
  </si>
  <si>
    <t>205,49/1000</t>
  </si>
  <si>
    <t>275351101</t>
  </si>
  <si>
    <t>Bednění základových bloků LTM oboustranné zřízení</t>
  </si>
  <si>
    <t>-890423282</t>
  </si>
  <si>
    <t>(1-0,5)*(2*4)*(1+1)</t>
  </si>
  <si>
    <t>275351102</t>
  </si>
  <si>
    <t>Bednění základových bloků LTM oboustranné odstranění</t>
  </si>
  <si>
    <t>-429080424</t>
  </si>
  <si>
    <t>961051111</t>
  </si>
  <si>
    <t>Bourání mostních základů z ŽB</t>
  </si>
  <si>
    <t>277145045</t>
  </si>
  <si>
    <t>767996704</t>
  </si>
  <si>
    <t>Demontáž atypických zámečnických konstrukcí řezáním hm jednotlivých dílů do 500 kg</t>
  </si>
  <si>
    <t>-1176714832</t>
  </si>
  <si>
    <t>767996808R</t>
  </si>
  <si>
    <t>Demontáž atypických zámečnických konstrukcí řezáním celkové hmotnosti přes 500 kg, včetně pomocné konstrukce nutné k rozebrání a autojeřábu</t>
  </si>
  <si>
    <t>-369785667</t>
  </si>
  <si>
    <t>2210+6,5*16</t>
  </si>
  <si>
    <t>-470450320</t>
  </si>
  <si>
    <t>8*2,4</t>
  </si>
  <si>
    <t>2314/1000</t>
  </si>
  <si>
    <t>246/1000</t>
  </si>
  <si>
    <t>213418989</t>
  </si>
  <si>
    <t>21,760</t>
  </si>
  <si>
    <t>2062050517</t>
  </si>
  <si>
    <t>21,760*7</t>
  </si>
  <si>
    <t>-217218189</t>
  </si>
  <si>
    <t>19,2</t>
  </si>
  <si>
    <t>20055001</t>
  </si>
  <si>
    <t>Výkup sběrné suroviny - ocel</t>
  </si>
  <si>
    <t>-1885552036</t>
  </si>
  <si>
    <t>-2,314</t>
  </si>
  <si>
    <t>-0,246</t>
  </si>
  <si>
    <t>891182101R</t>
  </si>
  <si>
    <t>Demontáž potrubí, tvarovek a amatůr DN 600, včetně odvozu a likvidace (případného poplatku)</t>
  </si>
  <si>
    <t>1422364093</t>
  </si>
  <si>
    <t>891821103R</t>
  </si>
  <si>
    <t>Demontáž potrubí, tvarovek a amatůr DN 400, včetně odvozu a likvidace (případného poplatku)</t>
  </si>
  <si>
    <t>-1513767482</t>
  </si>
  <si>
    <t>335</t>
  </si>
  <si>
    <t>891821105R</t>
  </si>
  <si>
    <t>Demontáž potrubí, tvarovek a armatůr DN 200 i menších profilů, včetně odvozu a likvidace (případně poplatek)</t>
  </si>
  <si>
    <t>472829025</t>
  </si>
  <si>
    <t>920232011</t>
  </si>
  <si>
    <t>Odstranění podkladku pod DN 200 a DN 400, naložení, vodorovné premístění, složení, poplatek</t>
  </si>
  <si>
    <t>-2040446584</t>
  </si>
  <si>
    <t>920232012</t>
  </si>
  <si>
    <t>Odstranění podkladku pod DN 600, naložení, vodorovné premístění, složení, poplatek</t>
  </si>
  <si>
    <t>-364202330</t>
  </si>
  <si>
    <t>459223733</t>
  </si>
  <si>
    <t>D+M podkladku pod DN 200 a DN 400, včetrna úpravy podklady a provedení podsypu</t>
  </si>
  <si>
    <t>-1297476118</t>
  </si>
  <si>
    <t>po 3 m</t>
  </si>
  <si>
    <t>DN 200</t>
  </si>
  <si>
    <t>338-3,5-12-2,5 = 320</t>
  </si>
  <si>
    <t>459223734</t>
  </si>
  <si>
    <t>D+M podklaku pod  DN 600, včetrna úpravy podklady a provedení podsypu</t>
  </si>
  <si>
    <t>1762962479</t>
  </si>
  <si>
    <t>70-5-31 = 34</t>
  </si>
  <si>
    <t>851202511</t>
  </si>
  <si>
    <t>D+M ocelového potrubí DN 600 včetně kolen, odboček a přesun hmot</t>
  </si>
  <si>
    <t>832417419</t>
  </si>
  <si>
    <t>851202512</t>
  </si>
  <si>
    <t>D+M ocelového potrubí DN 400 včetně kolen, odboček a přesun hmot</t>
  </si>
  <si>
    <t>402612604</t>
  </si>
  <si>
    <t>851202513</t>
  </si>
  <si>
    <t>D+M ocelového potrubí DN 200 včetně kolen, odboček a přesun hmot</t>
  </si>
  <si>
    <t>695047371</t>
  </si>
  <si>
    <t>851202514</t>
  </si>
  <si>
    <t>D+M příruba ocel DN 1000, přesun hmot</t>
  </si>
  <si>
    <t>2034999878</t>
  </si>
  <si>
    <t>851202515</t>
  </si>
  <si>
    <t>D+M příruba ocel DN 800, přesun hmot</t>
  </si>
  <si>
    <t>1602434482</t>
  </si>
  <si>
    <t>851202516</t>
  </si>
  <si>
    <t>D+M příruba ocel DN 500, přesun hmot</t>
  </si>
  <si>
    <t>-1022139072</t>
  </si>
  <si>
    <t>851205517</t>
  </si>
  <si>
    <t>D+M příruba ocel DN 400, přesun hmot</t>
  </si>
  <si>
    <t>1754962087</t>
  </si>
  <si>
    <t>851202518</t>
  </si>
  <si>
    <t>D+M příruba ocel DN 200, přesun hmot</t>
  </si>
  <si>
    <t>339581138</t>
  </si>
  <si>
    <t>851202519</t>
  </si>
  <si>
    <t>D+M příruba ocel DN 80, přesun hmot</t>
  </si>
  <si>
    <t>1767698540</t>
  </si>
  <si>
    <t>851202520</t>
  </si>
  <si>
    <t>D+M příruba ocel DN 50, přesun hmot</t>
  </si>
  <si>
    <t>617910851</t>
  </si>
  <si>
    <t>851202521</t>
  </si>
  <si>
    <t>D+M kolono 90 st. pro vypouštění ocel  DN 80 a přesun hmot, včetně souvisejích úkonů</t>
  </si>
  <si>
    <t>-1575748735</t>
  </si>
  <si>
    <t>851202532</t>
  </si>
  <si>
    <t>D+M navařovací odbočka ocel DN 200 a přesun hmot, včetně souvisejích úkonů</t>
  </si>
  <si>
    <t>787957596</t>
  </si>
  <si>
    <t>851202523</t>
  </si>
  <si>
    <t>D+M navařovací odbočka ocel DN 80 a přesun hmot, včetně souvisejích úkonů</t>
  </si>
  <si>
    <t>-1093561237</t>
  </si>
  <si>
    <t>851202524</t>
  </si>
  <si>
    <t>D+M navařovací odbočka ocel DN 50 a přesun hmot, včetně souvisejích úkonů</t>
  </si>
  <si>
    <t>-1065231265</t>
  </si>
  <si>
    <t>D+M mulititoleranční spojka s jištění proti POSUNU  HRDLO- HRDLO  DN 400 a přesun hmot</t>
  </si>
  <si>
    <t>845579414</t>
  </si>
  <si>
    <t>891391222</t>
  </si>
  <si>
    <t>Montáž vodovodních šoupátek s ručním kolečkem DN 400</t>
  </si>
  <si>
    <t>1361399559</t>
  </si>
  <si>
    <t>42221311</t>
  </si>
  <si>
    <t>šoupátko pitná voda litina  krátká stavební dl PN10/16 DN 400</t>
  </si>
  <si>
    <t>-471683455</t>
  </si>
  <si>
    <t>42210105</t>
  </si>
  <si>
    <t>kolo ruční pro DN 350-400 D 500mm</t>
  </si>
  <si>
    <t>-209134574</t>
  </si>
  <si>
    <t>891351222</t>
  </si>
  <si>
    <t>Montáž vodovodních šoupátek s ručním kolečkem  DN 200</t>
  </si>
  <si>
    <t>-870930280</t>
  </si>
  <si>
    <t>42221307</t>
  </si>
  <si>
    <t>šoupátko pitná voda litina  krátká stavební dl PN10/16 DN 200</t>
  </si>
  <si>
    <t>353604896</t>
  </si>
  <si>
    <t>42210103</t>
  </si>
  <si>
    <t>kolo ruční pro DN 200 D 350mm</t>
  </si>
  <si>
    <t>-1572166221</t>
  </si>
  <si>
    <t>891241222</t>
  </si>
  <si>
    <t>Montáž vodovodních šoupátek s ručním kolečkem DN 80</t>
  </si>
  <si>
    <t>-1246126176</t>
  </si>
  <si>
    <t>42221303</t>
  </si>
  <si>
    <t>šoupátko pitná voda litina  stavební dl PN10/16 DN 80</t>
  </si>
  <si>
    <t>-420184456</t>
  </si>
  <si>
    <t>17*1,01</t>
  </si>
  <si>
    <t>42210101</t>
  </si>
  <si>
    <t>kolo ruční pro DN 65-80 D 175mm</t>
  </si>
  <si>
    <t>74844602</t>
  </si>
  <si>
    <t>891211222</t>
  </si>
  <si>
    <t>Montáž vodovodních šoupátek s ručním kolečkem DN 50</t>
  </si>
  <si>
    <t>-1993390667</t>
  </si>
  <si>
    <t>42221301</t>
  </si>
  <si>
    <t>šoupátko pitná voda litina  krátká stavební dl PN10/16 DN 50</t>
  </si>
  <si>
    <t>495141329</t>
  </si>
  <si>
    <t>42210100</t>
  </si>
  <si>
    <t>kolo ruční pro DN 40-50 D 150mm</t>
  </si>
  <si>
    <t>628729280</t>
  </si>
  <si>
    <t>891243321</t>
  </si>
  <si>
    <t>Montáž ventilů vodovodních odvzdušňovacích přírubových DN 80</t>
  </si>
  <si>
    <t>618437377</t>
  </si>
  <si>
    <t>42212308</t>
  </si>
  <si>
    <t>ventil odvzdušňovací/zavzdušňovací  DN 80 s přírubovým připojením</t>
  </si>
  <si>
    <t>-666738705</t>
  </si>
  <si>
    <t>-249757943</t>
  </si>
  <si>
    <t>-194295174</t>
  </si>
  <si>
    <t>23*2</t>
  </si>
  <si>
    <t>5*2</t>
  </si>
  <si>
    <t>31*2</t>
  </si>
  <si>
    <t>38*2</t>
  </si>
  <si>
    <t>999792825</t>
  </si>
  <si>
    <t>1154640714</t>
  </si>
  <si>
    <t>185,52</t>
  </si>
  <si>
    <t>-922482012</t>
  </si>
  <si>
    <t>185,52*7</t>
  </si>
  <si>
    <t>-1779380</t>
  </si>
  <si>
    <t>48,24</t>
  </si>
  <si>
    <t>1088784754</t>
  </si>
  <si>
    <t>185,52-48,24</t>
  </si>
  <si>
    <t>998272201</t>
  </si>
  <si>
    <t>Přesun hmot pro trubní vedení z ocelových trub svařovaných otevřený výkop</t>
  </si>
  <si>
    <t>-2015844683</t>
  </si>
  <si>
    <t>-1479708442</t>
  </si>
  <si>
    <t xml:space="preserve">- zhovení </t>
  </si>
  <si>
    <t>2210</t>
  </si>
  <si>
    <t>13010952V</t>
  </si>
  <si>
    <t>ocel profilová jakost S235JR</t>
  </si>
  <si>
    <t>-868416527</t>
  </si>
  <si>
    <t>2210*1,1/1000</t>
  </si>
  <si>
    <t>783334101V</t>
  </si>
  <si>
    <t>Nátěr OK</t>
  </si>
  <si>
    <t>-125333448</t>
  </si>
  <si>
    <t>V cěn položky</t>
  </si>
  <si>
    <t xml:space="preserve">- zřízení, odstranění pomocné konstrukce </t>
  </si>
  <si>
    <t xml:space="preserve"> potřebný pro nátěr</t>
  </si>
  <si>
    <t>- ometení</t>
  </si>
  <si>
    <t>- obroušení</t>
  </si>
  <si>
    <t>- 1x nátěr odmaštovací odrezovačem</t>
  </si>
  <si>
    <t>- 1x základní nátěr</t>
  </si>
  <si>
    <t>- 2x epoxidový nátěr</t>
  </si>
  <si>
    <t>632451411R</t>
  </si>
  <si>
    <t xml:space="preserve">D+M podlití pod patkami  350x350 mm tl. 20 mm </t>
  </si>
  <si>
    <t>-2135673541</t>
  </si>
  <si>
    <t>4+4</t>
  </si>
  <si>
    <t>767DP2025</t>
  </si>
  <si>
    <t>Doprava mostní konstrukce na místo stavby</t>
  </si>
  <si>
    <t>921983625</t>
  </si>
  <si>
    <t>- naložení</t>
  </si>
  <si>
    <t>- vodorovné přemístění</t>
  </si>
  <si>
    <t>- složení</t>
  </si>
  <si>
    <t>767ZH2025</t>
  </si>
  <si>
    <t>Osazení na místě určení včetně pospojování, nátěrů spojů a dodání drobného spojovacího materiálu</t>
  </si>
  <si>
    <t>-1271258882</t>
  </si>
  <si>
    <t>953961118V</t>
  </si>
  <si>
    <t>D+M kotva chemickým HITLTI-Z-M16x280+HIT HY 200, včetně vyvrtáni</t>
  </si>
  <si>
    <t>-1178403278</t>
  </si>
  <si>
    <t>4*4*2</t>
  </si>
  <si>
    <t>767325201V</t>
  </si>
  <si>
    <t>D+M ocelových objímek s pryžovou podložkou pro DN 400 včetně připevnění k nosné konstrukci a spojovacího materiálu, s povrchovou úpravou</t>
  </si>
  <si>
    <t>-1792784227</t>
  </si>
  <si>
    <t>8*2</t>
  </si>
  <si>
    <t>998767101</t>
  </si>
  <si>
    <t>Přesun hmot tonážní pro zámečnické konstrukce v objektech v do 6 m</t>
  </si>
  <si>
    <t>326468221</t>
  </si>
  <si>
    <t>SO 310 - Kanalizační přípojky</t>
  </si>
  <si>
    <t>-287520006</t>
  </si>
  <si>
    <t>1,1*5,6</t>
  </si>
  <si>
    <t>656626342</t>
  </si>
  <si>
    <t>6,16</t>
  </si>
  <si>
    <t>806794073</t>
  </si>
  <si>
    <t>20,975</t>
  </si>
  <si>
    <t>1279972494</t>
  </si>
  <si>
    <t>((3,59+3,22)/2)*1,1*5,6</t>
  </si>
  <si>
    <t>"tř. 3 z 60%"20,975*0,6</t>
  </si>
  <si>
    <t>-1415552419</t>
  </si>
  <si>
    <t>"tř. 4 z 40%"20,975*0,4</t>
  </si>
  <si>
    <t>151101102</t>
  </si>
  <si>
    <t>Zřízení příložného pažení a rozepření stěn rýh hl přes 2 do 4 m</t>
  </si>
  <si>
    <t>1496824465</t>
  </si>
  <si>
    <t>((3,59+3,22)/2)*5,6*(1+1)</t>
  </si>
  <si>
    <t>151101112</t>
  </si>
  <si>
    <t>Odstranění příložného pažení a rozepření stěn rýh hl přes 2 do 4 m</t>
  </si>
  <si>
    <t>-1256944364</t>
  </si>
  <si>
    <t>38,316</t>
  </si>
  <si>
    <t>1715306026</t>
  </si>
  <si>
    <t>12,585</t>
  </si>
  <si>
    <t>2127981721</t>
  </si>
  <si>
    <t>8,39</t>
  </si>
  <si>
    <t>-2095843648</t>
  </si>
  <si>
    <t>-1845415780</t>
  </si>
  <si>
    <t>"60%"20,975*0,6</t>
  </si>
  <si>
    <t>-956553814</t>
  </si>
  <si>
    <t>"40%"20,975*0,4</t>
  </si>
  <si>
    <t>-1064868154</t>
  </si>
  <si>
    <t>Provizoroní zapravení vozovky asfaltovým recyklátem</t>
  </si>
  <si>
    <t>-0,5*1,1*5,6</t>
  </si>
  <si>
    <t>obetonování</t>
  </si>
  <si>
    <t>-(0,12+0,021+0,2+0,021)*0,7*5,6</t>
  </si>
  <si>
    <t>-0,15*(1/2)*0,7*5,6</t>
  </si>
  <si>
    <t>-0,08*1,1*5,6</t>
  </si>
  <si>
    <t>-0,06*1,1*5,6</t>
  </si>
  <si>
    <t>0,5*1,1*5,6</t>
  </si>
  <si>
    <t>726174700</t>
  </si>
  <si>
    <t>15,319*1,1*1,05*1,8</t>
  </si>
  <si>
    <t>2056189167</t>
  </si>
  <si>
    <t>3,08*1,1*1,05*2,16</t>
  </si>
  <si>
    <t>1210162419</t>
  </si>
  <si>
    <t>3,08*1,1*1,05</t>
  </si>
  <si>
    <t>15,319*1,1*1,05</t>
  </si>
  <si>
    <t>460720036</t>
  </si>
  <si>
    <t>21,25</t>
  </si>
  <si>
    <t>440399564</t>
  </si>
  <si>
    <t>beton ve  výkopu</t>
  </si>
  <si>
    <t>-1683458665</t>
  </si>
  <si>
    <t>0,5*2,2</t>
  </si>
  <si>
    <t>-786670196</t>
  </si>
  <si>
    <t>1,1</t>
  </si>
  <si>
    <t>105991088</t>
  </si>
  <si>
    <t>1,1*7</t>
  </si>
  <si>
    <t>-1594277498</t>
  </si>
  <si>
    <t>892352121R</t>
  </si>
  <si>
    <t xml:space="preserve"> Ucpávkova DN 200 těsnícím vakem </t>
  </si>
  <si>
    <t>úsek</t>
  </si>
  <si>
    <t>-1699552893</t>
  </si>
  <si>
    <t>- ponechán v přípojce</t>
  </si>
  <si>
    <t>899910212R</t>
  </si>
  <si>
    <t>Výplň potrubí pod tlakem cementopopílkovou suspenzí délky potrubí, včetně všech souvisejích úkonů</t>
  </si>
  <si>
    <t>-1044702438</t>
  </si>
  <si>
    <t>0,75</t>
  </si>
  <si>
    <t>1675247477</t>
  </si>
  <si>
    <t>0,06*1,1*5,6</t>
  </si>
  <si>
    <t>-1527433551</t>
  </si>
  <si>
    <t>0,37</t>
  </si>
  <si>
    <t>-949836783</t>
  </si>
  <si>
    <t>-1551720317</t>
  </si>
  <si>
    <t>0,08*1,1*5,6</t>
  </si>
  <si>
    <t>-2102268801</t>
  </si>
  <si>
    <t>(5*2+1)</t>
  </si>
  <si>
    <t>1605292062</t>
  </si>
  <si>
    <t>11*1,01</t>
  </si>
  <si>
    <t>202115012</t>
  </si>
  <si>
    <t>Jádrový vývrt, těsnění Forscheda, tvarovka DN 200</t>
  </si>
  <si>
    <t>1389030729</t>
  </si>
  <si>
    <t>831352121</t>
  </si>
  <si>
    <t>Montáž potrubí z trub kameninových hrdlových s integrovaným těsněním výkop sklon do 20 % DN 200</t>
  </si>
  <si>
    <t>-2123692232</t>
  </si>
  <si>
    <t>5,6</t>
  </si>
  <si>
    <t>59710633</t>
  </si>
  <si>
    <t>trouba kameninová glazovaná DN 200 dl 1,00m spojovací systém F</t>
  </si>
  <si>
    <t>-1978559913</t>
  </si>
  <si>
    <t>5,6*1,015</t>
  </si>
  <si>
    <t>5,684*1,015 'Přepočtené koeficientem množství</t>
  </si>
  <si>
    <t>837352221</t>
  </si>
  <si>
    <t>Montáž kameninových tvarovek jednoosých s integrovaným těsněním otevřený výkop DN 200</t>
  </si>
  <si>
    <t>1500041388</t>
  </si>
  <si>
    <t>59710946</t>
  </si>
  <si>
    <t>koleno kameninové glazované DN 200 15° spojovací systém F tř. 160</t>
  </si>
  <si>
    <t>-2113471126</t>
  </si>
  <si>
    <t>1*1,015</t>
  </si>
  <si>
    <t>1,015*1,015 'Přepočtené koeficientem množství</t>
  </si>
  <si>
    <t>1243287466</t>
  </si>
  <si>
    <t>(0,12+0,021+0,2+0,021)*0,7*5,6</t>
  </si>
  <si>
    <t>0,15*(1/2)*0,7*5,6</t>
  </si>
  <si>
    <t>-3,14*0,121*0,121*5,6</t>
  </si>
  <si>
    <t>899643121</t>
  </si>
  <si>
    <t>Bednění pro obetonování potrubí otevřený výkop zřízení</t>
  </si>
  <si>
    <t>1870793965</t>
  </si>
  <si>
    <t>(0,12+0,021+0,2+0,021)*5,6*(1)</t>
  </si>
  <si>
    <t>899643122</t>
  </si>
  <si>
    <t>Bednění pro obetonování potrubí otevřený výkop odstranění</t>
  </si>
  <si>
    <t>-1391966457</t>
  </si>
  <si>
    <t>2,027</t>
  </si>
  <si>
    <t>82055201</t>
  </si>
  <si>
    <t>Úprava zaústění přípojky DN 200 v šachtě</t>
  </si>
  <si>
    <t>-1424002944</t>
  </si>
  <si>
    <t xml:space="preserve">- vybourání otvoru pro kameninové </t>
  </si>
  <si>
    <t>potrub DN 200  plus odborání dna šachty</t>
  </si>
  <si>
    <t>- naložení, vodorovné přemístění, složení</t>
  </si>
  <si>
    <t>poplatek</t>
  </si>
  <si>
    <t>- D+M bobtnávého pásku kolem potrubí</t>
  </si>
  <si>
    <t>zapravení stěny a úprava dna potrubí</t>
  </si>
  <si>
    <t>919735115</t>
  </si>
  <si>
    <t>Řezání stávajícího živičného krytu hl přes 200 do 250 mm</t>
  </si>
  <si>
    <t>1160426663</t>
  </si>
  <si>
    <t>5,6*2</t>
  </si>
  <si>
    <t>-137300457</t>
  </si>
  <si>
    <t>7,94</t>
  </si>
  <si>
    <t>1462863577</t>
  </si>
  <si>
    <t>7,94*7</t>
  </si>
  <si>
    <t>-1006126292</t>
  </si>
  <si>
    <t>4,367</t>
  </si>
  <si>
    <t>331207803</t>
  </si>
  <si>
    <t>7,94-4,367</t>
  </si>
  <si>
    <t>281581556</t>
  </si>
  <si>
    <t>SO 800 - Náhradní výsadba</t>
  </si>
  <si>
    <t xml:space="preserve">      11 - Výsadba stromů</t>
  </si>
  <si>
    <t xml:space="preserve">      12 - Výsadba popínavých rostlin</t>
  </si>
  <si>
    <t xml:space="preserve">    4 - Následná péče</t>
  </si>
  <si>
    <t xml:space="preserve">      41 - Péče o stromy</t>
  </si>
  <si>
    <t xml:space="preserve">      42 - Péče o popínavé rostliny</t>
  </si>
  <si>
    <t>119005153</t>
  </si>
  <si>
    <t>Vytyčení výsadeb s rozmístěním solitérních rostlin přes 10 do 50 kusů</t>
  </si>
  <si>
    <t>1867519660</t>
  </si>
  <si>
    <t>20+2</t>
  </si>
  <si>
    <t>Výsadba stromů</t>
  </si>
  <si>
    <t>183101121</t>
  </si>
  <si>
    <t>Hloubení jamek bez výměny půdy zeminy skupiny 1 až 4 obj přes 0,4 do 1 m3 v rovině a svahu do 1:5</t>
  </si>
  <si>
    <t>1523750711</t>
  </si>
  <si>
    <t>10321100</t>
  </si>
  <si>
    <t>zahradní substrát pro výsadbu VL</t>
  </si>
  <si>
    <t>-121483728</t>
  </si>
  <si>
    <t>"50% k jamce"</t>
  </si>
  <si>
    <t>0,5*20</t>
  </si>
  <si>
    <t>184102115</t>
  </si>
  <si>
    <t>Výsadba dřeviny s balem D přes 0,5 do 0,6 m do jamky se zalitím v rovině a svahu do 1:5</t>
  </si>
  <si>
    <t>-1928758707</t>
  </si>
  <si>
    <t>Sorbus torminalis /ok 10-12 cm/</t>
  </si>
  <si>
    <t>1805139897</t>
  </si>
  <si>
    <t>Prunus avium /ok 10-12 cm/</t>
  </si>
  <si>
    <t>-246247699</t>
  </si>
  <si>
    <t>Acer campestre /ok 10-12 cm/</t>
  </si>
  <si>
    <t>-1165793316</t>
  </si>
  <si>
    <t>Amelanchier lamarckii - vícekmen /v 250-300 cm/</t>
  </si>
  <si>
    <t>1376427088</t>
  </si>
  <si>
    <t>184215133</t>
  </si>
  <si>
    <t>Ukotvení kmene dřevin v rovině nebo na svahu do 1:5 třemi kůly D do 0,1 m dl přes 2 do 3 m</t>
  </si>
  <si>
    <t>1533114531</t>
  </si>
  <si>
    <t>20*3</t>
  </si>
  <si>
    <t>60591257</t>
  </si>
  <si>
    <t>kůl vyvazovací dřevěný impregnovaný D 8cm dl 3m</t>
  </si>
  <si>
    <t>2002560565</t>
  </si>
  <si>
    <t>6059125R</t>
  </si>
  <si>
    <t>kůl vyvazovací dřevěný impregnovaný   D 8cm - půlený</t>
  </si>
  <si>
    <t>-1580172671</t>
  </si>
  <si>
    <t>184215173</t>
  </si>
  <si>
    <t>Odstranění ukotvení kmene dřevin třemi kůly D do 0,1 m dl přes 2 do 3 m</t>
  </si>
  <si>
    <t>1508952007</t>
  </si>
  <si>
    <t>184852322R</t>
  </si>
  <si>
    <t>Komparitivní řez, včetně techniky</t>
  </si>
  <si>
    <t>-1967116450</t>
  </si>
  <si>
    <t>184215412</t>
  </si>
  <si>
    <t>Zhotovení závlahové mísy dřevin D přes 0,5 do 1,0 m v rovině nebo na svahu do 1:5</t>
  </si>
  <si>
    <t>1237925104</t>
  </si>
  <si>
    <t>184501141</t>
  </si>
  <si>
    <t>Zhotovení obalu z rákosové nebo kokosové rohože v rovině a svahu do 1:5</t>
  </si>
  <si>
    <t>1617633996</t>
  </si>
  <si>
    <t>61894003</t>
  </si>
  <si>
    <t>rákos ohradový neloupaný 60x200cm</t>
  </si>
  <si>
    <t>1519849427</t>
  </si>
  <si>
    <t>1,8*0,6*20</t>
  </si>
  <si>
    <t>21,6*1,1 'Přepočtené koeficientem množství</t>
  </si>
  <si>
    <t>185802114</t>
  </si>
  <si>
    <t>Hnojení půdy umělým hnojivem k jednotlivým rostlinám v rovině a svahu do 1:5</t>
  </si>
  <si>
    <t>2081665053</t>
  </si>
  <si>
    <t>(3+0,1+0,25)*20/1000</t>
  </si>
  <si>
    <t>2025R1</t>
  </si>
  <si>
    <t>zeolit fr. 2/4</t>
  </si>
  <si>
    <t>-1378622389</t>
  </si>
  <si>
    <t>3 kg/jáma</t>
  </si>
  <si>
    <t>3*20</t>
  </si>
  <si>
    <t>2025R2</t>
  </si>
  <si>
    <t>tablety zásobení hnojiva</t>
  </si>
  <si>
    <t>-1157319905</t>
  </si>
  <si>
    <t>10 ks/strom</t>
  </si>
  <si>
    <t>10*20*0,01</t>
  </si>
  <si>
    <t>2025R3</t>
  </si>
  <si>
    <t>přípravek pro zakoření</t>
  </si>
  <si>
    <t>-256843607</t>
  </si>
  <si>
    <t>0,25 kg/ strom</t>
  </si>
  <si>
    <t>0,25*20</t>
  </si>
  <si>
    <t>184911421</t>
  </si>
  <si>
    <t>Mulčování rostlin kůrou tl do 0,1 m v rovině a svahu do 1:5</t>
  </si>
  <si>
    <t>-1343342958</t>
  </si>
  <si>
    <t>2*2*20</t>
  </si>
  <si>
    <t>10391100</t>
  </si>
  <si>
    <t>kůra mulčovací VL</t>
  </si>
  <si>
    <t>-1898561669</t>
  </si>
  <si>
    <t>0,1*4*20</t>
  </si>
  <si>
    <t>8*0,103 'Přepočtené koeficientem množství</t>
  </si>
  <si>
    <t>184813241</t>
  </si>
  <si>
    <t>Zřízení ochrany paty kmene dřeviny perforovanou flexibilní plastovou chráničkou</t>
  </si>
  <si>
    <t>-837099295</t>
  </si>
  <si>
    <t>28357001</t>
  </si>
  <si>
    <t>chránička perforovaná PE k ochraně paty kmene stromku před poškozením strunovou sekačkou</t>
  </si>
  <si>
    <t>-1846371554</t>
  </si>
  <si>
    <t>185804311</t>
  </si>
  <si>
    <t>Zalití rostlin vodou plocha do 20 m2</t>
  </si>
  <si>
    <t>-2114828351</t>
  </si>
  <si>
    <t>jeden strom 80 litrů 10x za rok</t>
  </si>
  <si>
    <t>(80/1000)*10*20</t>
  </si>
  <si>
    <t>185851121</t>
  </si>
  <si>
    <t>Dovoz vody pro zálivku rostlin za vzdálenost do 1000 m</t>
  </si>
  <si>
    <t>2000904167</t>
  </si>
  <si>
    <t>185851129</t>
  </si>
  <si>
    <t>Příplatek k dovozu vody pro zálivku rostlin do 1000 m ZKD 1000 m</t>
  </si>
  <si>
    <t>1535970810</t>
  </si>
  <si>
    <t>16*7</t>
  </si>
  <si>
    <t>Výsadba popínavých rostlin</t>
  </si>
  <si>
    <t>183111114</t>
  </si>
  <si>
    <t>Hloubení jamek bez výměny půdy zeminy skupiny 1 až 4 obj přes 0,01 do 0,02 m3 v rovině a svahu do 1:5</t>
  </si>
  <si>
    <t>-804417893</t>
  </si>
  <si>
    <t>1322347335</t>
  </si>
  <si>
    <t>0,02*2</t>
  </si>
  <si>
    <t>184102111</t>
  </si>
  <si>
    <t>Výsadba dřeviny s balem D přes 0,1 do 0,2 m do jamky se zalitím v rovině a svahu do 1:5</t>
  </si>
  <si>
    <t>331364311</t>
  </si>
  <si>
    <t>202508</t>
  </si>
  <si>
    <t>Parthenocissus tricuspidata /v 60-80 cm/</t>
  </si>
  <si>
    <t>1408538534</t>
  </si>
  <si>
    <t>-193983685</t>
  </si>
  <si>
    <t>0,1*0,5*2</t>
  </si>
  <si>
    <t>279628124</t>
  </si>
  <si>
    <t>0,1</t>
  </si>
  <si>
    <t>0,1*0,103 'Přepočtené koeficientem množství</t>
  </si>
  <si>
    <t>-1230328564</t>
  </si>
  <si>
    <t>1032839810</t>
  </si>
  <si>
    <t>0,1*2</t>
  </si>
  <si>
    <t>-1284617524</t>
  </si>
  <si>
    <t>1*2*0,01</t>
  </si>
  <si>
    <t>184215111</t>
  </si>
  <si>
    <t>Ukotvení kmene dřevin v rovině nebo na svahu do 1:5 jedním kůlem D do 0,1 m dl do 1 m</t>
  </si>
  <si>
    <t>-1225057548</t>
  </si>
  <si>
    <t>60591251</t>
  </si>
  <si>
    <t>kůl vyvazovací dřevěný impregnovaný D 8cm dl 1,5m</t>
  </si>
  <si>
    <t>257688075</t>
  </si>
  <si>
    <t>184804112vl</t>
  </si>
  <si>
    <t>Zřízení pletivové chráničky pro výsadbu - 1 m2/ rostlina</t>
  </si>
  <si>
    <t>-518861139</t>
  </si>
  <si>
    <t>1699702190</t>
  </si>
  <si>
    <t>jeden keř  10 litrů 10x za rok</t>
  </si>
  <si>
    <t>(10/1000)*10*2</t>
  </si>
  <si>
    <t>1777098050</t>
  </si>
  <si>
    <t>-448740496</t>
  </si>
  <si>
    <t>0,2*7</t>
  </si>
  <si>
    <t>Následná péče</t>
  </si>
  <si>
    <t>Péče o stromy</t>
  </si>
  <si>
    <t>1S1</t>
  </si>
  <si>
    <t>1. Rok po výsadbě - stromy</t>
  </si>
  <si>
    <t>104165653</t>
  </si>
  <si>
    <t>- zálivka 10 cyklů po 40 - 50 l/ks/dle velikosti stromu</t>
  </si>
  <si>
    <t>- odplevelení a úprava výsadbové mísy nakopáním 3x</t>
  </si>
  <si>
    <t>- úprava kotvení dřevin a chráničky kmenů dle potřeby, revize 2x</t>
  </si>
  <si>
    <t>- úprava korun stromů dle potřeby a vývoje rostlin</t>
  </si>
  <si>
    <t>1S2</t>
  </si>
  <si>
    <t>2. Rok po výsadbě - stromy</t>
  </si>
  <si>
    <t>-1327959616</t>
  </si>
  <si>
    <t>- zálivka 8 cyklů po 40 - 50 l/ks/dle velikosti stromu</t>
  </si>
  <si>
    <t>- doplnění mulče dle potřeby / kompoust z místního zdroje,</t>
  </si>
  <si>
    <t>nebo štěpka, borka/</t>
  </si>
  <si>
    <t>1S3</t>
  </si>
  <si>
    <t>3. Rok po výsadbě - stromy</t>
  </si>
  <si>
    <t>529950527</t>
  </si>
  <si>
    <t>- zálivka 6 cyklů po 40 - 50 l/ks/dle velikosti stromu</t>
  </si>
  <si>
    <t>- odplevelení a úprava výsadbové mísy nakopáním 32</t>
  </si>
  <si>
    <t>- kontrola funkčnosti chrániček kmene</t>
  </si>
  <si>
    <t>1S4</t>
  </si>
  <si>
    <t>4. Rok po výsadbě - stromy</t>
  </si>
  <si>
    <t>-1881620209</t>
  </si>
  <si>
    <t>1S5</t>
  </si>
  <si>
    <t>5. Rok po výsadbě - stromy</t>
  </si>
  <si>
    <t>-592328567</t>
  </si>
  <si>
    <t>Péče o popínavé rostliny</t>
  </si>
  <si>
    <t>2K1</t>
  </si>
  <si>
    <t>1. Rok po výsadbě - popínavé rostliny</t>
  </si>
  <si>
    <t>-1728561073</t>
  </si>
  <si>
    <t>- zalívka keřů 10 l/ks 5x</t>
  </si>
  <si>
    <t>- odplevelení výsadby oživením 3x</t>
  </si>
  <si>
    <t>- úprava a doplňění mulče 1x/rok</t>
  </si>
  <si>
    <t>- vyvázání a navádění k opoře</t>
  </si>
  <si>
    <t>2K2</t>
  </si>
  <si>
    <t>2. Rok po výsadbě - popínavé rostliny</t>
  </si>
  <si>
    <t>-1949038692</t>
  </si>
  <si>
    <t>- zalívka keřů 10 l/ks 3x</t>
  </si>
  <si>
    <t>- odplevelení výsadby oživením 2x</t>
  </si>
  <si>
    <t>2K3</t>
  </si>
  <si>
    <t>3. Rok po výsadbě - popínavé rostliny</t>
  </si>
  <si>
    <t>2872746</t>
  </si>
  <si>
    <t>2K4</t>
  </si>
  <si>
    <t>4. Rok po výsadbě - popínavé rostliny</t>
  </si>
  <si>
    <t>699809880</t>
  </si>
  <si>
    <t>2K5</t>
  </si>
  <si>
    <t>5. Rok po výsadbě - popínavé rostliny</t>
  </si>
  <si>
    <t>1349247342</t>
  </si>
  <si>
    <t>998231411</t>
  </si>
  <si>
    <t>Ruční přesun hmot pro sadovnické a krajinářské úpravy do 100 m</t>
  </si>
  <si>
    <t>-1915439611</t>
  </si>
  <si>
    <t>SO 900 - Přeložka inženýrských sítí</t>
  </si>
  <si>
    <t>SO 901 - Přeložka sloupu trakčního vedeni</t>
  </si>
  <si>
    <t xml:space="preserve">    901 - Přeložka sloupu trolejového vedení</t>
  </si>
  <si>
    <t>901</t>
  </si>
  <si>
    <t>Přeložka sloupu trolejového vedení</t>
  </si>
  <si>
    <t>901101</t>
  </si>
  <si>
    <t>D+M -  Trakční stožár Co 11 m/16 kN</t>
  </si>
  <si>
    <t>-1154200413</t>
  </si>
  <si>
    <t>901102</t>
  </si>
  <si>
    <t xml:space="preserve">M - Přídav.výkop -zához zem.nad pilotou </t>
  </si>
  <si>
    <t>-166090582</t>
  </si>
  <si>
    <t>901103</t>
  </si>
  <si>
    <t>D+M - Vrtaná trubková pilota dl. 6 m</t>
  </si>
  <si>
    <t>784053242</t>
  </si>
  <si>
    <t>901104</t>
  </si>
  <si>
    <t>D+M -  Vrtaná trubková pilota dl. 4 m</t>
  </si>
  <si>
    <t>1362322783</t>
  </si>
  <si>
    <t>901105</t>
  </si>
  <si>
    <t>D+M -  Beton do piloty</t>
  </si>
  <si>
    <t>-1070911374</t>
  </si>
  <si>
    <t>901106</t>
  </si>
  <si>
    <t>M - Demontáž st.betonového základu, vč. rozřušení, manipulace a poplatek za skládku</t>
  </si>
  <si>
    <t>-1131462902</t>
  </si>
  <si>
    <t>901107</t>
  </si>
  <si>
    <t>M - demontáž stáv. stožáru vč. odvozu na skládku, a poplatek za skládku</t>
  </si>
  <si>
    <t>1744817429</t>
  </si>
  <si>
    <t>901108</t>
  </si>
  <si>
    <t xml:space="preserve">D+ M  - ocelové lano FeZn 35 mm2 </t>
  </si>
  <si>
    <t>746800188</t>
  </si>
  <si>
    <t>901109</t>
  </si>
  <si>
    <t xml:space="preserve">D+M  - Svorka kotevní klínová s vidlicí-10 kN </t>
  </si>
  <si>
    <t>-527600617</t>
  </si>
  <si>
    <t>901110</t>
  </si>
  <si>
    <t>D+M  - Izolátor smyčkový Esko III</t>
  </si>
  <si>
    <t>-780588666</t>
  </si>
  <si>
    <t>901111</t>
  </si>
  <si>
    <t>D+M - Obj. kotevní s vidlicí na kruh. stožár pr. 175 mm</t>
  </si>
  <si>
    <t>-420182238</t>
  </si>
  <si>
    <t>901036</t>
  </si>
  <si>
    <t>M - Digitální zaměření pro archivaci km</t>
  </si>
  <si>
    <t>km</t>
  </si>
  <si>
    <t>1054112445</t>
  </si>
  <si>
    <t>901037</t>
  </si>
  <si>
    <t>Přepojení stáv.zařízení + demontáž</t>
  </si>
  <si>
    <t>1091414637</t>
  </si>
  <si>
    <t>901038</t>
  </si>
  <si>
    <t>Revize zařízení včetně vyhotovení revizní zprávy</t>
  </si>
  <si>
    <t>-346910724</t>
  </si>
  <si>
    <t xml:space="preserve">- předáno </t>
  </si>
  <si>
    <t>"2x....v tištěné podobě"</t>
  </si>
  <si>
    <t>"2x....v digitální podobě"</t>
  </si>
  <si>
    <t>SO 902 - Přeložka vedení veřejného osvětlení</t>
  </si>
  <si>
    <t>M - Práce a dodávky M</t>
  </si>
  <si>
    <t xml:space="preserve">    M02.1 - Montážní materiál - přeložka trakčních sloupů</t>
  </si>
  <si>
    <t xml:space="preserve">    M02.2 - Montážní materiál - přeložka stožáru S-1886-017</t>
  </si>
  <si>
    <t xml:space="preserve">    M02.3 - Montážní materiál - uzemnění provizorního potrubního mostu</t>
  </si>
  <si>
    <t xml:space="preserve">    M15.1 - Zemní práce - přeložka trakčních sloupů</t>
  </si>
  <si>
    <t xml:space="preserve">    M15 - Zemní práce - přeložka stožáru S-1886-017_x000D_
</t>
  </si>
  <si>
    <t xml:space="preserve">    M16.1 - Demontáže - přeložka trakčních sloupů_x000D_
</t>
  </si>
  <si>
    <t xml:space="preserve">    M16.2 - Demontáže - přeložka stožáru S-1886-017_x000D_
</t>
  </si>
  <si>
    <t xml:space="preserve">    M30 - Přidružené práce_x000D_
</t>
  </si>
  <si>
    <t>Práce a dodávky M</t>
  </si>
  <si>
    <t>M02.1</t>
  </si>
  <si>
    <t>Montážní materiál - přeložka trakčních sloupů</t>
  </si>
  <si>
    <t>02 1EM01</t>
  </si>
  <si>
    <t>D+M - Plastová svorkovnicová skříň pro montáž na pilotový stožár</t>
  </si>
  <si>
    <t>963899862</t>
  </si>
  <si>
    <t>Plastová svorkovnicová skříň pro VO o rozměrech 241 x 194 x 127 mm (v. x š. x hl.).</t>
  </si>
  <si>
    <t>Včetně příslušenství pro upevnění na pilotový stožár,</t>
  </si>
  <si>
    <t>din lišty, svorek a těsnících vývodek.</t>
  </si>
  <si>
    <t>Poznámka: Na novém trakčním stožáru S-0654-139 (dle SO 901 značený jako:</t>
  </si>
  <si>
    <t xml:space="preserve"> 1Co11) se předpokládá umístění trolejového vedení a</t>
  </si>
  <si>
    <t>z toho důvodu nebude možné umístit svorkovnici svítidla uvnitř stožáru!</t>
  </si>
  <si>
    <t>Bude třeba zajistit umístění svorkovnice svítidla do montážní skříně</t>
  </si>
  <si>
    <t>upevněné na novém trakčním sloupu!</t>
  </si>
  <si>
    <t>02 1EM02</t>
  </si>
  <si>
    <t>D+M - Elektrovýzbroj stožáru pro 1 okruh</t>
  </si>
  <si>
    <t>1890564570</t>
  </si>
  <si>
    <t xml:space="preserve">Elektrovýzbroj stožáru (stožárová svorkovnice) pro 1 okruh, pro styk kabelů </t>
  </si>
  <si>
    <t>2x CYKY-J 4x16mm2, včetně krytu, pro pojistku 1xE27, IP54</t>
  </si>
  <si>
    <t>02 1EM03</t>
  </si>
  <si>
    <t>M - Opětovná montáž svítidel VO na trakční stožáry</t>
  </si>
  <si>
    <t>1324311432</t>
  </si>
  <si>
    <t>02 1EM04</t>
  </si>
  <si>
    <t>D+M - Kabel s měděným jádrem CYKY-J 4x16</t>
  </si>
  <si>
    <t>801121789</t>
  </si>
  <si>
    <t>02 1EM05</t>
  </si>
  <si>
    <t>D+M - Kabel s měděným jádrem CYKY-J 5x1,5</t>
  </si>
  <si>
    <t>1549977722</t>
  </si>
  <si>
    <t>02 1EM06</t>
  </si>
  <si>
    <t>D+M - Korugovaná chránička DN63</t>
  </si>
  <si>
    <t>1606642384</t>
  </si>
  <si>
    <t>02 1EM07</t>
  </si>
  <si>
    <t>D+M - Zemnící pásek FeZn 30x4mm</t>
  </si>
  <si>
    <t>2139760097</t>
  </si>
  <si>
    <t>02 1EM08</t>
  </si>
  <si>
    <t>D+M - Drát FeZn d10</t>
  </si>
  <si>
    <t>-54220683</t>
  </si>
  <si>
    <t>02 1EM09</t>
  </si>
  <si>
    <t>D+M - Svorka spojovací PÁSEK - DRÁT, ochrana proti korozi</t>
  </si>
  <si>
    <t>920970820</t>
  </si>
  <si>
    <t>02 1EM10</t>
  </si>
  <si>
    <t>D+M - Pojistka E27, 6A</t>
  </si>
  <si>
    <t>142181609</t>
  </si>
  <si>
    <t>02 1EM11</t>
  </si>
  <si>
    <t>D+M - Zelenožlutý izolační návlek</t>
  </si>
  <si>
    <t>2042754816</t>
  </si>
  <si>
    <t>02 1EM12</t>
  </si>
  <si>
    <t>D+M - Výstražná fólie š.220mm červená - VO</t>
  </si>
  <si>
    <t>-1146985914</t>
  </si>
  <si>
    <t>02 1EM13</t>
  </si>
  <si>
    <t>M - Ukončení kabelu do 4x16mm2</t>
  </si>
  <si>
    <t>1211124267</t>
  </si>
  <si>
    <t>02 1EM14</t>
  </si>
  <si>
    <t>M - Ukončení kabelu do 5x1,5mm2</t>
  </si>
  <si>
    <t>-1004510877</t>
  </si>
  <si>
    <t>02 1EM15</t>
  </si>
  <si>
    <t>M - Sváry uzemnění v zemi, vč. antikorozní ochrany</t>
  </si>
  <si>
    <t>1073735319</t>
  </si>
  <si>
    <t>02 1EM16</t>
  </si>
  <si>
    <t>M - Utěsnění kabelu v chráničce proti vodě</t>
  </si>
  <si>
    <t>325431472</t>
  </si>
  <si>
    <t>02 1EM17</t>
  </si>
  <si>
    <t>D - Drobný montážní materiál</t>
  </si>
  <si>
    <t>-158868789</t>
  </si>
  <si>
    <t>M02.2</t>
  </si>
  <si>
    <t>Montážní materiál - přeložka stožáru S-1886-017</t>
  </si>
  <si>
    <t>02 02EM01</t>
  </si>
  <si>
    <t>D+M - Kabel s měděným jádrem CYKY-J 4x16 pro náhradní osvětlení</t>
  </si>
  <si>
    <t>820974623</t>
  </si>
  <si>
    <t>02 02EM02</t>
  </si>
  <si>
    <t>D+M - Kabel s měděným jádrem CYKY-J 4x16 pro finální položení</t>
  </si>
  <si>
    <t>1732053688</t>
  </si>
  <si>
    <t>02 02EM03</t>
  </si>
  <si>
    <t>-752171329</t>
  </si>
  <si>
    <t>02 02EM04</t>
  </si>
  <si>
    <t>D+M - Stožár silniční bezpaticový třístupňový l=10,2 m</t>
  </si>
  <si>
    <t>-1457178501</t>
  </si>
  <si>
    <t>Stožár ocelový třístupňový bez výložníku, celková výška stožáru 11,7m</t>
  </si>
  <si>
    <t xml:space="preserve"> vetknutí 1,5m, průměr dříku 114mm, oboustranně žárově zinkovaný,</t>
  </si>
  <si>
    <t xml:space="preserve"> včetně ochranné manžety do výšky dvířek, opatřený nátěrem typu Antiplakát</t>
  </si>
  <si>
    <t>do výšky 2,5m, dle městských standardů pro veřejné a slavnostní osvětlení</t>
  </si>
  <si>
    <t xml:space="preserve">města Brna, ČSN EN 40-2 obecné požadavky a rozměry, ČSN 33 2000-7-714 </t>
  </si>
  <si>
    <t xml:space="preserve">Elektrická zařízení - zařízení pro venkovní osvětlení. </t>
  </si>
  <si>
    <t>02 02EM05</t>
  </si>
  <si>
    <t>D+M - Očíslování nového stožáru VO</t>
  </si>
  <si>
    <t>-1131945123</t>
  </si>
  <si>
    <t>Poznámka: stožár si ponechá označení po likvidovaném stožáru (S-1886-017)</t>
  </si>
  <si>
    <t>02 02EM06</t>
  </si>
  <si>
    <t>-372873387</t>
  </si>
  <si>
    <t>Elektrovýzbroj stožáru (stožárová svorkovnice) pro 1 okruh, pro styk kabelů</t>
  </si>
  <si>
    <t xml:space="preserve"> 2x CYKY-J 4x16mm2, včetně krytu, pro pojistku 1xE27, IP54</t>
  </si>
  <si>
    <t>02 02EM07</t>
  </si>
  <si>
    <t>M - Montáž nového stožáru pomocí jeřábu</t>
  </si>
  <si>
    <t>-1423383653</t>
  </si>
  <si>
    <t>02 02EM08</t>
  </si>
  <si>
    <t>M - Montáž demontovaného svítidla pomocí vysokozdvižné plošiny, vč. připojení</t>
  </si>
  <si>
    <t>953275096</t>
  </si>
  <si>
    <t xml:space="preserve">Poznámka: bude demontováno 2x stejné svítidlo, jednou pro účel </t>
  </si>
  <si>
    <t xml:space="preserve"> náhradního osvětlení a jednou pro finální řešení</t>
  </si>
  <si>
    <t>02 02EM09</t>
  </si>
  <si>
    <t>M - Montáž stavajícího stožáru JB 12 (S-1886-017)</t>
  </si>
  <si>
    <t>-1839029116</t>
  </si>
  <si>
    <t>Poznámka: pro účel náhradního osvětlení</t>
  </si>
  <si>
    <t>02 02EM10</t>
  </si>
  <si>
    <t>D+M - Korugovaná chránička DN63 pro náhradní osvětlení</t>
  </si>
  <si>
    <t>-149125703</t>
  </si>
  <si>
    <t>02 02EM11</t>
  </si>
  <si>
    <t>D+M - Korugovaná chránička DN63 pro finální položení</t>
  </si>
  <si>
    <t>-753210301</t>
  </si>
  <si>
    <t>02 02EM12</t>
  </si>
  <si>
    <t>-816864323</t>
  </si>
  <si>
    <t>02 02EM13</t>
  </si>
  <si>
    <t>1202637205</t>
  </si>
  <si>
    <t>02 02EM14</t>
  </si>
  <si>
    <t>1099142989</t>
  </si>
  <si>
    <t>02 02EM15</t>
  </si>
  <si>
    <t>428174581</t>
  </si>
  <si>
    <t>02 02EM16</t>
  </si>
  <si>
    <t>1661901215</t>
  </si>
  <si>
    <t>02 02EM17</t>
  </si>
  <si>
    <t>-1801569958</t>
  </si>
  <si>
    <t>02 02EM18</t>
  </si>
  <si>
    <t>M - Ukončení kabelů do 4x16mm2</t>
  </si>
  <si>
    <t>-2062932414</t>
  </si>
  <si>
    <t>02 02EM19</t>
  </si>
  <si>
    <t>-849257428</t>
  </si>
  <si>
    <t>02 02EM20</t>
  </si>
  <si>
    <t>-1780045087</t>
  </si>
  <si>
    <t>02 02EM21</t>
  </si>
  <si>
    <t>85933302</t>
  </si>
  <si>
    <t>M02.3</t>
  </si>
  <si>
    <t>Montážní materiál - uzemnění provizorního potrubního mostu</t>
  </si>
  <si>
    <t>02 03EM01</t>
  </si>
  <si>
    <t>-2130019116</t>
  </si>
  <si>
    <t>02 03EM02</t>
  </si>
  <si>
    <t>1315329821</t>
  </si>
  <si>
    <t>02 03EM03</t>
  </si>
  <si>
    <t>D+M - Svorka univerzální</t>
  </si>
  <si>
    <t>-423938182</t>
  </si>
  <si>
    <t>M15.1</t>
  </si>
  <si>
    <t>Zemní práce - přeložka trakčních sloupů</t>
  </si>
  <si>
    <t>15 1EM01</t>
  </si>
  <si>
    <t>M - Vytýčení trasy</t>
  </si>
  <si>
    <t>2040100838</t>
  </si>
  <si>
    <t>15 1EM02</t>
  </si>
  <si>
    <t>D - Vytýčení stávajícíh inženýrských sítí</t>
  </si>
  <si>
    <t>68597450</t>
  </si>
  <si>
    <t>15 1EM03</t>
  </si>
  <si>
    <t>M - Výkop a zához rýhy 350x600mm, tř.zem.3, v chodníku</t>
  </si>
  <si>
    <t>-489754682</t>
  </si>
  <si>
    <t>Kompletní výkop 350x600mm, vč. pískového lože 100/100mm,</t>
  </si>
  <si>
    <t>zahrnutí, hutnění a provizorní úpravy terénu.</t>
  </si>
  <si>
    <t>15 1EM04</t>
  </si>
  <si>
    <t>M - Výkop a zához rýhy 350x800mm, tř.zem.3, ve volném terénu</t>
  </si>
  <si>
    <t>1122067216</t>
  </si>
  <si>
    <t>Kompletní výkop 350x800mm, vč. pískového lože 100/100mm</t>
  </si>
  <si>
    <t xml:space="preserve"> zahrnutí, hutnění a provizorní úpravy terénu.</t>
  </si>
  <si>
    <t>15 1EM05</t>
  </si>
  <si>
    <t>M - Protažení kabelu CYKY-J 4x16 stávající chráničkou pod silnicí</t>
  </si>
  <si>
    <t>1910841750</t>
  </si>
  <si>
    <t>15 1EM06</t>
  </si>
  <si>
    <t>Odvoz přebytečné zeminy, poplatek</t>
  </si>
  <si>
    <t>-526344646</t>
  </si>
  <si>
    <t>M15</t>
  </si>
  <si>
    <t xml:space="preserve">Zemní práce - přeložka stožáru S-1886-017_x000D_
</t>
  </si>
  <si>
    <t>15 EM01</t>
  </si>
  <si>
    <t>-1542763173</t>
  </si>
  <si>
    <t>15 EM02</t>
  </si>
  <si>
    <t>819719752</t>
  </si>
  <si>
    <t>15 EM03</t>
  </si>
  <si>
    <t>M - Výkop jámy 1000x1000x1700mm pro základ  stožáru l=10,2m</t>
  </si>
  <si>
    <t>1992287506</t>
  </si>
  <si>
    <t>Výkop jámy pro stožár o rozměrech 1000x1000x1700 mm, naložení veškeré zeminy (1,7 m3</t>
  </si>
  <si>
    <t xml:space="preserve"> vodorovné přemístění, složení a poplatek za uložení.</t>
  </si>
  <si>
    <t>15 EM04</t>
  </si>
  <si>
    <t>M - Betonový základ stožáru 1000x1000x1700mm, otvor o průměru 300mm</t>
  </si>
  <si>
    <t>-1503311774</t>
  </si>
  <si>
    <t>Betonový základ pro stožár z betonu třídy C 30/37 XC4XF3 (1,7 m3)</t>
  </si>
  <si>
    <t xml:space="preserve">včetně zřízení a následného odstranění bednění </t>
  </si>
  <si>
    <t>15 EM05</t>
  </si>
  <si>
    <t>-1209846548</t>
  </si>
  <si>
    <t>15 EM06</t>
  </si>
  <si>
    <t>M - Protažení kabelu CYKY-J 4x16 stávající chráničkou</t>
  </si>
  <si>
    <t>1521527278</t>
  </si>
  <si>
    <t xml:space="preserve">Kabel zatažen stávající chráničkou ústící vedle armaturní komory </t>
  </si>
  <si>
    <t xml:space="preserve"> až do stávajícího stožáru S-1886-019</t>
  </si>
  <si>
    <t>15 EM07</t>
  </si>
  <si>
    <t>Odvoz přebytečné zeminy. poplatek</t>
  </si>
  <si>
    <t>-1868496795</t>
  </si>
  <si>
    <t>M16.1</t>
  </si>
  <si>
    <t xml:space="preserve">Demontáže - přeložka trakčních sloupů_x000D_
</t>
  </si>
  <si>
    <t>16 1EM01</t>
  </si>
  <si>
    <t>M - Demontáž stávajících svítidel umístěných na trakčních stožárech, manipulace, poplatek</t>
  </si>
  <si>
    <t>1248998421</t>
  </si>
  <si>
    <t>16 1EM02</t>
  </si>
  <si>
    <t>M - Demontáž stávajícího kabelu VO mezi stožáry S-0654-143 a S-0654-145, manipulace, poplatek</t>
  </si>
  <si>
    <t>-304712021</t>
  </si>
  <si>
    <t>M16.2</t>
  </si>
  <si>
    <t xml:space="preserve">Demontáže - přeložka stožáru S-1886-017_x000D_
</t>
  </si>
  <si>
    <t>16 02EM01</t>
  </si>
  <si>
    <t>M - Demontáž stávajícího stožáru JB 12</t>
  </si>
  <si>
    <t>-119585578</t>
  </si>
  <si>
    <t>Bude použit na provizorní osvětlení</t>
  </si>
  <si>
    <t>16 02EM02</t>
  </si>
  <si>
    <t>181629447</t>
  </si>
  <si>
    <t>"Demontáž stožáru VO včetně naložení odstraněného sloupu</t>
  </si>
  <si>
    <t xml:space="preserve"> vodorovného přemístění a složení sloupu. </t>
  </si>
  <si>
    <t xml:space="preserve"> Demontáž stávajícího zemního vedení, naložení, vodorovné přemístění</t>
  </si>
  <si>
    <t>složení</t>
  </si>
  <si>
    <t>16 02EM03</t>
  </si>
  <si>
    <t>M - Demontáž stávajícího svítidla ze stožáru JB 12</t>
  </si>
  <si>
    <t>-1957105964</t>
  </si>
  <si>
    <t>náhradního osvětlení a jednou pro finální řešení</t>
  </si>
  <si>
    <t>M30</t>
  </si>
  <si>
    <t xml:space="preserve">Přidružené práce_x000D_
</t>
  </si>
  <si>
    <t>30 EM01</t>
  </si>
  <si>
    <t>Digitální zaměření</t>
  </si>
  <si>
    <t>988716490</t>
  </si>
  <si>
    <t>30 EM02</t>
  </si>
  <si>
    <t>169131497</t>
  </si>
  <si>
    <t>SO 9000 - Ostatní rozpočtové náklady</t>
  </si>
  <si>
    <t>900600001</t>
  </si>
  <si>
    <t>Zpracování PD pro realizaci staveb</t>
  </si>
  <si>
    <t>830753028</t>
  </si>
  <si>
    <t xml:space="preserve">Dokumentace pro provádění stavby a potřebných </t>
  </si>
  <si>
    <t xml:space="preserve"> jednání - včetně vyhotovení posudků, výpočtů </t>
  </si>
  <si>
    <t xml:space="preserve"> či vyhotovení dílenské dokumentace   </t>
  </si>
  <si>
    <t>např.  výkres D.1.1.1.9.2 či D.1.1.1.2.1.3, D.1.1.1.2.4.2</t>
  </si>
  <si>
    <t xml:space="preserve"> D.1.1.1.3.6.2, D.1.1.1.2.4.2</t>
  </si>
  <si>
    <t>900600002</t>
  </si>
  <si>
    <t>Poplatky a náklady na zařízení staveniště</t>
  </si>
  <si>
    <t>-1118245570</t>
  </si>
  <si>
    <t>900600004</t>
  </si>
  <si>
    <t>Zřízení a údržba dopr. značení po dobu výstavby, vrácení do pův. stavu</t>
  </si>
  <si>
    <t>634324182</t>
  </si>
  <si>
    <t>900600005</t>
  </si>
  <si>
    <t>Odstranění a opětovné osazení betonu podél rámy u AŠ1</t>
  </si>
  <si>
    <t>316324944</t>
  </si>
  <si>
    <t xml:space="preserve">V ceně položka </t>
  </si>
  <si>
    <t>- demontáž betonu</t>
  </si>
  <si>
    <t>- složení na skládce</t>
  </si>
  <si>
    <t xml:space="preserve">- případný poplatek za pronájem místa </t>
  </si>
  <si>
    <t>dočasné uložení</t>
  </si>
  <si>
    <t>- přebytečný materiál odvez na skládku</t>
  </si>
  <si>
    <t>plus poplatek</t>
  </si>
  <si>
    <t xml:space="preserve">- vodorné </t>
  </si>
  <si>
    <t>- přemístění</t>
  </si>
  <si>
    <t>- osazení včetně dodání potřebného materiálu</t>
  </si>
  <si>
    <t>900600011</t>
  </si>
  <si>
    <t>Kacení stromů, keřů, odstranění pařezů, zemní práce, naložení, vodorovný přesun, poplatek za spalovnu</t>
  </si>
  <si>
    <t>-2141655004</t>
  </si>
  <si>
    <t>viz. Příloha 2 inventarizace soliterních stromů</t>
  </si>
  <si>
    <t>viz. Příloha 3 inventarizace skupinových porostů dřevin</t>
  </si>
  <si>
    <t>900600013</t>
  </si>
  <si>
    <t>Provedení revize kanalizace TV kamerou 2x, vč. vyhotovení záznamu</t>
  </si>
  <si>
    <t>-1558683508</t>
  </si>
  <si>
    <t>900600014</t>
  </si>
  <si>
    <t>Provedení veškerých zkoušek prokazujícíh kvalitu díla např. zkouška zhutnění</t>
  </si>
  <si>
    <t>455784305</t>
  </si>
  <si>
    <t>900600016</t>
  </si>
  <si>
    <t>Zpracování dokumentace skutečného provedení stavby</t>
  </si>
  <si>
    <t>-332587228</t>
  </si>
  <si>
    <t xml:space="preserve">Včetně všech protokolu, certifikátů o kvalitě díla   </t>
  </si>
  <si>
    <t xml:space="preserve">a zápisů o zprovoznění </t>
  </si>
  <si>
    <t>900600017</t>
  </si>
  <si>
    <t>Provedení komplex, zkoušek technologie v délce 72 hodin</t>
  </si>
  <si>
    <t>2113174521</t>
  </si>
  <si>
    <t>900600018</t>
  </si>
  <si>
    <t>Zpracování a projendání návrhu provozního řádu</t>
  </si>
  <si>
    <t>1766885836</t>
  </si>
  <si>
    <t>900600019</t>
  </si>
  <si>
    <t>Zpracování geodet. zaměření DSPS pro GIS a MMB OTS</t>
  </si>
  <si>
    <t>-434046750</t>
  </si>
  <si>
    <t>900600020</t>
  </si>
  <si>
    <t>Zaměření rozsahu zásahu do komunikace v prog. EZA</t>
  </si>
  <si>
    <t>194808595</t>
  </si>
  <si>
    <t>900600023</t>
  </si>
  <si>
    <t xml:space="preserve">Uvedení do původního stavu dotčených ploch stavbou </t>
  </si>
  <si>
    <t>-1714764472</t>
  </si>
  <si>
    <t>900600026</t>
  </si>
  <si>
    <t>Provedení komlex. zkoušek např. Markery</t>
  </si>
  <si>
    <t>1013376281</t>
  </si>
  <si>
    <t>900600027</t>
  </si>
  <si>
    <t>Provozní vlivy</t>
  </si>
  <si>
    <t>828513385</t>
  </si>
  <si>
    <t>900600029</t>
  </si>
  <si>
    <t>Zajištění vytýčení podzemních sítí dotčených stavbou</t>
  </si>
  <si>
    <t>1917818630</t>
  </si>
  <si>
    <t>900600030</t>
  </si>
  <si>
    <t>Obnova poškození indukční smyčky či smyček</t>
  </si>
  <si>
    <t>-328424259</t>
  </si>
  <si>
    <t>900600032</t>
  </si>
  <si>
    <t>Vícetisky projektové dokumentace po potřeby dodavatele stavby</t>
  </si>
  <si>
    <t>393150187</t>
  </si>
  <si>
    <t>900600035</t>
  </si>
  <si>
    <t>Zřízení, odstranění těžkého přemostění včeně všech souvisejích prací</t>
  </si>
  <si>
    <t>1440047289</t>
  </si>
  <si>
    <t>900600141</t>
  </si>
  <si>
    <t>Zkouška těsnosti a průtočnosti uličních vpustí</t>
  </si>
  <si>
    <t>1173760452</t>
  </si>
  <si>
    <t>Položka obsahuje"</t>
  </si>
  <si>
    <t xml:space="preserve">- zkoušku průtočnosti uličních vpustí </t>
  </si>
  <si>
    <t xml:space="preserve">  tlakovou vodou</t>
  </si>
  <si>
    <t>- kamerovou zkošku před a po výstavbě</t>
  </si>
  <si>
    <t>- jednání s technikem správy</t>
  </si>
  <si>
    <t>900600111</t>
  </si>
  <si>
    <t>Ošetření kořenového systému</t>
  </si>
  <si>
    <t>429053615</t>
  </si>
  <si>
    <t>"a) Práce v kořenovém prostoru stromu budou prováděny ručně."</t>
  </si>
  <si>
    <t>"b) Kořeny do průměru 30 mm lze přerušit hladkým řezem, u kořenů"</t>
  </si>
  <si>
    <t xml:space="preserve">     "do průměru 50 mm bude provedeno individuální posouzení "</t>
  </si>
  <si>
    <t xml:space="preserve">    "odborným pracovníkem. Kořeny o průměru větším jak 50 mm budou"</t>
  </si>
  <si>
    <t xml:space="preserve">    "zachovány ."</t>
  </si>
  <si>
    <t>"c) Zachované kořeny je nutné chránit proti vysycháním a účinkům mrazu."</t>
  </si>
  <si>
    <t xml:space="preserve">   "Ochrana  může být provedena např. zakrytím pravidelně vlhčenou textilií."</t>
  </si>
  <si>
    <t>900600112</t>
  </si>
  <si>
    <t>Ochrana stromů bednění - zřízení, odstranění</t>
  </si>
  <si>
    <t>658710306</t>
  </si>
  <si>
    <t>900600115</t>
  </si>
  <si>
    <t>Úprava světelné signalizace</t>
  </si>
  <si>
    <t>669431137</t>
  </si>
  <si>
    <t>900600144</t>
  </si>
  <si>
    <t>Prove. veškerých zkoušek prokazujicí kvalitu díla SO 310 - ZKOUŠKA TĚSNOTI KANALIZAČNÍ PŘÍPOJKY</t>
  </si>
  <si>
    <t>-922874550</t>
  </si>
  <si>
    <t>900600145</t>
  </si>
  <si>
    <t>Prove. veškerých zkoušek prokazující kvalitu díla  SO 331 TLAKOVÁ ZKOUŠKA A DESINFEKCE - vodovodní řad</t>
  </si>
  <si>
    <t>1901292767</t>
  </si>
  <si>
    <t>20251500</t>
  </si>
  <si>
    <t>D+M tvarovka E kus DN 500 plus spojovací materiál. Demontaž, naložení, vodorovné přemístění, složení a uskladnění pro další použítí.</t>
  </si>
  <si>
    <t>1012729734</t>
  </si>
  <si>
    <t>- k tlakové zkoušce</t>
  </si>
  <si>
    <t>20253600</t>
  </si>
  <si>
    <t>D+M tvarovka E kus DN 600 plus spojovací materiál. Demontaž, naložení, vodorovné přemístění, složení a uskladnění pro další použítí</t>
  </si>
  <si>
    <t>1941437419</t>
  </si>
  <si>
    <t>20251000</t>
  </si>
  <si>
    <t>D+M tvarovka E kus DN 1000 plus spojovací materiál. Demontaž, naložení, vodorovné přemístění, složení a uskladnění pro další použítí</t>
  </si>
  <si>
    <t>196092943</t>
  </si>
  <si>
    <t>20252500</t>
  </si>
  <si>
    <t>D+M tvarovka X zaslepovací příruba DN 500/150 včetně vevařeného krku plus spojovací materiál. Demontaž, naložení, vodorovné přemístění, složení a uskladnění pro další použítí.</t>
  </si>
  <si>
    <t>-948577380</t>
  </si>
  <si>
    <t>20254600</t>
  </si>
  <si>
    <t>D+M tvarovka X zaslepovací příruba DN 600/150 včetně vevařeného krku plus spojovací materiál. Demontaž, naložení, vodorovné přemístění, složení a uskladnění pro další použítí.</t>
  </si>
  <si>
    <t>1843204977</t>
  </si>
  <si>
    <t>20251001</t>
  </si>
  <si>
    <t>D+M tvarovka X zaslepovací příruba DN 1000/200 včetně vevařeného krku plus spojovací materiál. Demontaž, naložení, vodorovné přemístění, složení a uskladnění pro další použítí.</t>
  </si>
  <si>
    <t>1675874285</t>
  </si>
  <si>
    <t>20251002</t>
  </si>
  <si>
    <t>D+M dalších tvarovek, přírub, vevařených krků a spojovacího materiálu pro tlakovou zkoušku. Demontaž, naložení, vodorovné přemístění, složení a uskladnění pro další použítí.</t>
  </si>
  <si>
    <t>-667495918</t>
  </si>
  <si>
    <t>600600149</t>
  </si>
  <si>
    <t>Prove. veškerých zkoušek prokazující kvalitu díla  SO 333 TLAKOVÁ ZKOUŠKA A DESINFEKCE - náhradní zásobování vodou</t>
  </si>
  <si>
    <t>1292062927</t>
  </si>
  <si>
    <t>900600151</t>
  </si>
  <si>
    <t>Prove. veškerých zkoušek prokazující kvalitu díla  PS 01 TLAKOVÁ ZKOUŠKA A DESINFEKCE - vodovodní řad</t>
  </si>
  <si>
    <t>1774480708</t>
  </si>
  <si>
    <t>- započteno přímo v objektu PS 01</t>
  </si>
  <si>
    <t>900600200</t>
  </si>
  <si>
    <t>Zimní údržba chodníků a vjezdů v rámci technologické přestávky v délce tří měsíců</t>
  </si>
  <si>
    <t>1219969775</t>
  </si>
  <si>
    <t>900600201</t>
  </si>
  <si>
    <t>Zimní údržba komunikace v rámci technologické přestávky v délce tří měsíců</t>
  </si>
  <si>
    <t>-1746164467</t>
  </si>
  <si>
    <t>900600203</t>
  </si>
  <si>
    <t>Provedení pasportizace objektů dotčených stavbou</t>
  </si>
  <si>
    <t>-1240675742</t>
  </si>
  <si>
    <t>"před zahájením stavby provedené soudním znalcem z oboru"</t>
  </si>
  <si>
    <t>"Předání"</t>
  </si>
  <si>
    <t>900600303</t>
  </si>
  <si>
    <t>Aktualizace  návrhu DZ po dobu stavby vč. projednání</t>
  </si>
  <si>
    <t>549928880</t>
  </si>
  <si>
    <t>900600306</t>
  </si>
  <si>
    <t xml:space="preserve">Aktualizace návrhu definit. dopravního značení; zajištění včetně projednání „stanovení místní úpravy dopravního značení </t>
  </si>
  <si>
    <t>-577190575</t>
  </si>
  <si>
    <t>900600401</t>
  </si>
  <si>
    <t>Základní archeologický průzkum</t>
  </si>
  <si>
    <t>-453350907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</si>
</sst>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4" fontId="7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3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86995</xdr:colOff>
      <xdr:row>3</xdr:row>
      <xdr:rowOff>0</xdr:rowOff>
    </xdr:from>
    <xdr:to>
      <xdr:col>40</xdr:col>
      <xdr:colOff>367665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39</xdr:col>
      <xdr:colOff>225425</xdr:colOff>
      <xdr:row>81</xdr:row>
      <xdr:rowOff>0</xdr:rowOff>
    </xdr:from>
    <xdr:to>
      <xdr:col>41</xdr:col>
      <xdr:colOff>176530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109</xdr:row>
      <xdr:rowOff>0</xdr:rowOff>
    </xdr:from>
    <xdr:to>
      <xdr:col>9</xdr:col>
      <xdr:colOff>1215390</xdr:colOff>
      <xdr:row>113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109</xdr:row>
      <xdr:rowOff>0</xdr:rowOff>
    </xdr:from>
    <xdr:to>
      <xdr:col>9</xdr:col>
      <xdr:colOff>1215390</xdr:colOff>
      <xdr:row>113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110</xdr:row>
      <xdr:rowOff>0</xdr:rowOff>
    </xdr:from>
    <xdr:to>
      <xdr:col>9</xdr:col>
      <xdr:colOff>1215390</xdr:colOff>
      <xdr:row>114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109</xdr:row>
      <xdr:rowOff>0</xdr:rowOff>
    </xdr:from>
    <xdr:to>
      <xdr:col>9</xdr:col>
      <xdr:colOff>1215390</xdr:colOff>
      <xdr:row>113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110</xdr:row>
      <xdr:rowOff>0</xdr:rowOff>
    </xdr:from>
    <xdr:to>
      <xdr:col>9</xdr:col>
      <xdr:colOff>1215390</xdr:colOff>
      <xdr:row>114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113</xdr:row>
      <xdr:rowOff>0</xdr:rowOff>
    </xdr:from>
    <xdr:to>
      <xdr:col>9</xdr:col>
      <xdr:colOff>1215390</xdr:colOff>
      <xdr:row>117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121</xdr:row>
      <xdr:rowOff>0</xdr:rowOff>
    </xdr:from>
    <xdr:to>
      <xdr:col>9</xdr:col>
      <xdr:colOff>1215390</xdr:colOff>
      <xdr:row>125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119</xdr:row>
      <xdr:rowOff>0</xdr:rowOff>
    </xdr:from>
    <xdr:to>
      <xdr:col>9</xdr:col>
      <xdr:colOff>1215390</xdr:colOff>
      <xdr:row>123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119</xdr:row>
      <xdr:rowOff>0</xdr:rowOff>
    </xdr:from>
    <xdr:to>
      <xdr:col>9</xdr:col>
      <xdr:colOff>1215390</xdr:colOff>
      <xdr:row>123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119</xdr:row>
      <xdr:rowOff>0</xdr:rowOff>
    </xdr:from>
    <xdr:to>
      <xdr:col>9</xdr:col>
      <xdr:colOff>1215390</xdr:colOff>
      <xdr:row>123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113</xdr:row>
      <xdr:rowOff>0</xdr:rowOff>
    </xdr:from>
    <xdr:to>
      <xdr:col>9</xdr:col>
      <xdr:colOff>1215390</xdr:colOff>
      <xdr:row>117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108</xdr:row>
      <xdr:rowOff>0</xdr:rowOff>
    </xdr:from>
    <xdr:to>
      <xdr:col>9</xdr:col>
      <xdr:colOff>1215390</xdr:colOff>
      <xdr:row>112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110</xdr:row>
      <xdr:rowOff>0</xdr:rowOff>
    </xdr:from>
    <xdr:to>
      <xdr:col>9</xdr:col>
      <xdr:colOff>1215390</xdr:colOff>
      <xdr:row>114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106</xdr:row>
      <xdr:rowOff>0</xdr:rowOff>
    </xdr:from>
    <xdr:to>
      <xdr:col>9</xdr:col>
      <xdr:colOff>1215390</xdr:colOff>
      <xdr:row>110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113</xdr:row>
      <xdr:rowOff>0</xdr:rowOff>
    </xdr:from>
    <xdr:to>
      <xdr:col>9</xdr:col>
      <xdr:colOff>1215390</xdr:colOff>
      <xdr:row>117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362585</xdr:colOff>
      <xdr:row>3</xdr:row>
      <xdr:rowOff>0</xdr:rowOff>
    </xdr:from>
    <xdr:to>
      <xdr:col>9</xdr:col>
      <xdr:colOff>1215390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81</xdr:row>
      <xdr:rowOff>0</xdr:rowOff>
    </xdr:from>
    <xdr:to>
      <xdr:col>9</xdr:col>
      <xdr:colOff>1215390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9</xdr:col>
      <xdr:colOff>362585</xdr:colOff>
      <xdr:row>104</xdr:row>
      <xdr:rowOff>0</xdr:rowOff>
    </xdr:from>
    <xdr:to>
      <xdr:col>9</xdr:col>
      <xdr:colOff>1215390</xdr:colOff>
      <xdr:row>108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7"/>
  <sheetViews>
    <sheetView showGridLines="0" tabSelected="1" topLeftCell="A82" workbookViewId="0">
      <selection activeCell="AN8" sqref="AN8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" customHeight="1">
      <c r="AR2" s="237" t="s">
        <v>5</v>
      </c>
      <c r="AS2" s="238"/>
      <c r="AT2" s="238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S2" s="18" t="s">
        <v>6</v>
      </c>
      <c r="BT2" s="18" t="s">
        <v>7</v>
      </c>
    </row>
    <row r="3" spans="1:74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49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R5" s="21"/>
      <c r="BE5" s="246" t="s">
        <v>15</v>
      </c>
      <c r="BS5" s="18" t="s">
        <v>6</v>
      </c>
    </row>
    <row r="6" spans="1:74" s="1" customFormat="1" ht="36.9" customHeight="1">
      <c r="B6" s="21"/>
      <c r="D6" s="27" t="s">
        <v>16</v>
      </c>
      <c r="K6" s="250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R6" s="21"/>
      <c r="BE6" s="247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47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47"/>
      <c r="BS8" s="18" t="s">
        <v>6</v>
      </c>
    </row>
    <row r="9" spans="1:74" s="1" customFormat="1" ht="14.4" customHeight="1">
      <c r="B9" s="21"/>
      <c r="AR9" s="21"/>
      <c r="BE9" s="247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47"/>
      <c r="BS10" s="18" t="s">
        <v>6</v>
      </c>
    </row>
    <row r="11" spans="1:74" s="1" customFormat="1" ht="18.45" customHeight="1">
      <c r="B11" s="21"/>
      <c r="E11" s="26" t="s">
        <v>21</v>
      </c>
      <c r="AK11" s="28" t="s">
        <v>25</v>
      </c>
      <c r="AN11" s="26" t="s">
        <v>1</v>
      </c>
      <c r="AR11" s="21"/>
      <c r="BE11" s="247"/>
      <c r="BS11" s="18" t="s">
        <v>6</v>
      </c>
    </row>
    <row r="12" spans="1:74" s="1" customFormat="1" ht="6.9" customHeight="1">
      <c r="B12" s="21"/>
      <c r="AR12" s="21"/>
      <c r="BE12" s="247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24</v>
      </c>
      <c r="AN13" s="30" t="s">
        <v>27</v>
      </c>
      <c r="AR13" s="21"/>
      <c r="BE13" s="247"/>
      <c r="BS13" s="18" t="s">
        <v>6</v>
      </c>
    </row>
    <row r="14" spans="1:74" ht="13.2">
      <c r="B14" s="21"/>
      <c r="E14" s="251" t="s">
        <v>27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8" t="s">
        <v>25</v>
      </c>
      <c r="AN14" s="30" t="s">
        <v>27</v>
      </c>
      <c r="AR14" s="21"/>
      <c r="BE14" s="247"/>
      <c r="BS14" s="18" t="s">
        <v>6</v>
      </c>
    </row>
    <row r="15" spans="1:74" s="1" customFormat="1" ht="6.9" customHeight="1">
      <c r="B15" s="21"/>
      <c r="AR15" s="21"/>
      <c r="BE15" s="247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24</v>
      </c>
      <c r="AN16" s="26" t="s">
        <v>1</v>
      </c>
      <c r="AR16" s="21"/>
      <c r="BE16" s="247"/>
      <c r="BS16" s="18" t="s">
        <v>3</v>
      </c>
    </row>
    <row r="17" spans="1:71" s="1" customFormat="1" ht="18.45" customHeight="1">
      <c r="B17" s="21"/>
      <c r="E17" s="26" t="s">
        <v>21</v>
      </c>
      <c r="AK17" s="28" t="s">
        <v>25</v>
      </c>
      <c r="AN17" s="26" t="s">
        <v>1</v>
      </c>
      <c r="AR17" s="21"/>
      <c r="BE17" s="247"/>
      <c r="BS17" s="18" t="s">
        <v>29</v>
      </c>
    </row>
    <row r="18" spans="1:71" s="1" customFormat="1" ht="6.9" customHeight="1">
      <c r="B18" s="21"/>
      <c r="AR18" s="21"/>
      <c r="BE18" s="247"/>
      <c r="BS18" s="18" t="s">
        <v>30</v>
      </c>
    </row>
    <row r="19" spans="1:71" s="1" customFormat="1" ht="12" customHeight="1">
      <c r="B19" s="21"/>
      <c r="D19" s="28" t="s">
        <v>31</v>
      </c>
      <c r="AK19" s="28" t="s">
        <v>24</v>
      </c>
      <c r="AN19" s="26" t="s">
        <v>1</v>
      </c>
      <c r="AR19" s="21"/>
      <c r="BE19" s="247"/>
      <c r="BS19" s="18" t="s">
        <v>30</v>
      </c>
    </row>
    <row r="20" spans="1:71" s="1" customFormat="1" ht="18.45" customHeight="1">
      <c r="B20" s="21"/>
      <c r="E20" s="26" t="s">
        <v>21</v>
      </c>
      <c r="AK20" s="28" t="s">
        <v>25</v>
      </c>
      <c r="AN20" s="26" t="s">
        <v>1</v>
      </c>
      <c r="AR20" s="21"/>
      <c r="BE20" s="247"/>
      <c r="BS20" s="18" t="s">
        <v>29</v>
      </c>
    </row>
    <row r="21" spans="1:71" s="1" customFormat="1" ht="6.9" customHeight="1">
      <c r="B21" s="21"/>
      <c r="AR21" s="21"/>
      <c r="BE21" s="247"/>
    </row>
    <row r="22" spans="1:71" s="1" customFormat="1" ht="12" customHeight="1">
      <c r="B22" s="21"/>
      <c r="D22" s="28" t="s">
        <v>32</v>
      </c>
      <c r="AR22" s="21"/>
      <c r="BE22" s="247"/>
    </row>
    <row r="23" spans="1:71" s="1" customFormat="1" ht="16.5" customHeight="1">
      <c r="B23" s="21"/>
      <c r="E23" s="253" t="s">
        <v>1</v>
      </c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R23" s="21"/>
      <c r="BE23" s="247"/>
    </row>
    <row r="24" spans="1:71" s="1" customFormat="1" ht="6.9" customHeight="1">
      <c r="B24" s="21"/>
      <c r="AR24" s="21"/>
      <c r="BE24" s="247"/>
    </row>
    <row r="25" spans="1:71" s="1" customFormat="1" ht="6.9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47"/>
    </row>
    <row r="26" spans="1:71" s="2" customFormat="1" ht="25.95" customHeight="1">
      <c r="A26" s="33"/>
      <c r="B26" s="34"/>
      <c r="C26" s="33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4">
        <f>ROUND(AG94,0)</f>
        <v>0</v>
      </c>
      <c r="AL26" s="255"/>
      <c r="AM26" s="255"/>
      <c r="AN26" s="255"/>
      <c r="AO26" s="255"/>
      <c r="AP26" s="33"/>
      <c r="AQ26" s="33"/>
      <c r="AR26" s="34"/>
      <c r="BE26" s="247"/>
    </row>
    <row r="27" spans="1:7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47"/>
    </row>
    <row r="28" spans="1:71" s="2" customFormat="1" ht="13.2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56" t="s">
        <v>34</v>
      </c>
      <c r="M28" s="256"/>
      <c r="N28" s="256"/>
      <c r="O28" s="256"/>
      <c r="P28" s="256"/>
      <c r="Q28" s="33"/>
      <c r="R28" s="33"/>
      <c r="S28" s="33"/>
      <c r="T28" s="33"/>
      <c r="U28" s="33"/>
      <c r="V28" s="33"/>
      <c r="W28" s="256" t="s">
        <v>35</v>
      </c>
      <c r="X28" s="256"/>
      <c r="Y28" s="256"/>
      <c r="Z28" s="256"/>
      <c r="AA28" s="256"/>
      <c r="AB28" s="256"/>
      <c r="AC28" s="256"/>
      <c r="AD28" s="256"/>
      <c r="AE28" s="256"/>
      <c r="AF28" s="33"/>
      <c r="AG28" s="33"/>
      <c r="AH28" s="33"/>
      <c r="AI28" s="33"/>
      <c r="AJ28" s="33"/>
      <c r="AK28" s="256" t="s">
        <v>36</v>
      </c>
      <c r="AL28" s="256"/>
      <c r="AM28" s="256"/>
      <c r="AN28" s="256"/>
      <c r="AO28" s="256"/>
      <c r="AP28" s="33"/>
      <c r="AQ28" s="33"/>
      <c r="AR28" s="34"/>
      <c r="BE28" s="247"/>
    </row>
    <row r="29" spans="1:71" s="3" customFormat="1" ht="14.4" customHeight="1">
      <c r="B29" s="38"/>
      <c r="D29" s="28" t="s">
        <v>37</v>
      </c>
      <c r="F29" s="28" t="s">
        <v>38</v>
      </c>
      <c r="L29" s="232">
        <v>0.21</v>
      </c>
      <c r="M29" s="231"/>
      <c r="N29" s="231"/>
      <c r="O29" s="231"/>
      <c r="P29" s="231"/>
      <c r="W29" s="230">
        <f>ROUND(AZ94, 0)</f>
        <v>0</v>
      </c>
      <c r="X29" s="231"/>
      <c r="Y29" s="231"/>
      <c r="Z29" s="231"/>
      <c r="AA29" s="231"/>
      <c r="AB29" s="231"/>
      <c r="AC29" s="231"/>
      <c r="AD29" s="231"/>
      <c r="AE29" s="231"/>
      <c r="AK29" s="230">
        <f>ROUND(AV94, 0)</f>
        <v>0</v>
      </c>
      <c r="AL29" s="231"/>
      <c r="AM29" s="231"/>
      <c r="AN29" s="231"/>
      <c r="AO29" s="231"/>
      <c r="AR29" s="38"/>
      <c r="BE29" s="248"/>
    </row>
    <row r="30" spans="1:71" s="3" customFormat="1" ht="14.4" customHeight="1">
      <c r="B30" s="38"/>
      <c r="F30" s="28" t="s">
        <v>39</v>
      </c>
      <c r="L30" s="232">
        <v>0.12</v>
      </c>
      <c r="M30" s="231"/>
      <c r="N30" s="231"/>
      <c r="O30" s="231"/>
      <c r="P30" s="231"/>
      <c r="W30" s="230">
        <f>ROUND(BA94, 0)</f>
        <v>0</v>
      </c>
      <c r="X30" s="231"/>
      <c r="Y30" s="231"/>
      <c r="Z30" s="231"/>
      <c r="AA30" s="231"/>
      <c r="AB30" s="231"/>
      <c r="AC30" s="231"/>
      <c r="AD30" s="231"/>
      <c r="AE30" s="231"/>
      <c r="AK30" s="230">
        <f>ROUND(AW94, 0)</f>
        <v>0</v>
      </c>
      <c r="AL30" s="231"/>
      <c r="AM30" s="231"/>
      <c r="AN30" s="231"/>
      <c r="AO30" s="231"/>
      <c r="AR30" s="38"/>
      <c r="BE30" s="248"/>
    </row>
    <row r="31" spans="1:71" s="3" customFormat="1" ht="14.4" hidden="1" customHeight="1">
      <c r="B31" s="38"/>
      <c r="F31" s="28" t="s">
        <v>40</v>
      </c>
      <c r="L31" s="232">
        <v>0.21</v>
      </c>
      <c r="M31" s="231"/>
      <c r="N31" s="231"/>
      <c r="O31" s="231"/>
      <c r="P31" s="231"/>
      <c r="W31" s="230">
        <f>ROUND(BB94, 0)</f>
        <v>0</v>
      </c>
      <c r="X31" s="231"/>
      <c r="Y31" s="231"/>
      <c r="Z31" s="231"/>
      <c r="AA31" s="231"/>
      <c r="AB31" s="231"/>
      <c r="AC31" s="231"/>
      <c r="AD31" s="231"/>
      <c r="AE31" s="231"/>
      <c r="AK31" s="230">
        <v>0</v>
      </c>
      <c r="AL31" s="231"/>
      <c r="AM31" s="231"/>
      <c r="AN31" s="231"/>
      <c r="AO31" s="231"/>
      <c r="AR31" s="38"/>
      <c r="BE31" s="248"/>
    </row>
    <row r="32" spans="1:71" s="3" customFormat="1" ht="14.4" hidden="1" customHeight="1">
      <c r="B32" s="38"/>
      <c r="F32" s="28" t="s">
        <v>41</v>
      </c>
      <c r="L32" s="232">
        <v>0.12</v>
      </c>
      <c r="M32" s="231"/>
      <c r="N32" s="231"/>
      <c r="O32" s="231"/>
      <c r="P32" s="231"/>
      <c r="W32" s="230">
        <f>ROUND(BC94, 0)</f>
        <v>0</v>
      </c>
      <c r="X32" s="231"/>
      <c r="Y32" s="231"/>
      <c r="Z32" s="231"/>
      <c r="AA32" s="231"/>
      <c r="AB32" s="231"/>
      <c r="AC32" s="231"/>
      <c r="AD32" s="231"/>
      <c r="AE32" s="231"/>
      <c r="AK32" s="230">
        <v>0</v>
      </c>
      <c r="AL32" s="231"/>
      <c r="AM32" s="231"/>
      <c r="AN32" s="231"/>
      <c r="AO32" s="231"/>
      <c r="AR32" s="38"/>
      <c r="BE32" s="248"/>
    </row>
    <row r="33" spans="1:57" s="3" customFormat="1" ht="14.4" hidden="1" customHeight="1">
      <c r="B33" s="38"/>
      <c r="F33" s="28" t="s">
        <v>42</v>
      </c>
      <c r="L33" s="232">
        <v>0</v>
      </c>
      <c r="M33" s="231"/>
      <c r="N33" s="231"/>
      <c r="O33" s="231"/>
      <c r="P33" s="231"/>
      <c r="W33" s="230">
        <f>ROUND(BD94, 0)</f>
        <v>0</v>
      </c>
      <c r="X33" s="231"/>
      <c r="Y33" s="231"/>
      <c r="Z33" s="231"/>
      <c r="AA33" s="231"/>
      <c r="AB33" s="231"/>
      <c r="AC33" s="231"/>
      <c r="AD33" s="231"/>
      <c r="AE33" s="231"/>
      <c r="AK33" s="230">
        <v>0</v>
      </c>
      <c r="AL33" s="231"/>
      <c r="AM33" s="231"/>
      <c r="AN33" s="231"/>
      <c r="AO33" s="231"/>
      <c r="AR33" s="38"/>
      <c r="BE33" s="248"/>
    </row>
    <row r="34" spans="1:57" s="2" customFormat="1" ht="6.9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47"/>
    </row>
    <row r="35" spans="1:57" s="2" customFormat="1" ht="25.95" customHeight="1">
      <c r="A35" s="33"/>
      <c r="B35" s="34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36" t="s">
        <v>45</v>
      </c>
      <c r="Y35" s="234"/>
      <c r="Z35" s="234"/>
      <c r="AA35" s="234"/>
      <c r="AB35" s="234"/>
      <c r="AC35" s="41"/>
      <c r="AD35" s="41"/>
      <c r="AE35" s="41"/>
      <c r="AF35" s="41"/>
      <c r="AG35" s="41"/>
      <c r="AH35" s="41"/>
      <c r="AI35" s="41"/>
      <c r="AJ35" s="41"/>
      <c r="AK35" s="233">
        <f>SUM(AK26:AK33)</f>
        <v>0</v>
      </c>
      <c r="AL35" s="234"/>
      <c r="AM35" s="234"/>
      <c r="AN35" s="234"/>
      <c r="AO35" s="235"/>
      <c r="AP35" s="39"/>
      <c r="AQ35" s="39"/>
      <c r="AR35" s="34"/>
      <c r="BE35" s="33"/>
    </row>
    <row r="36" spans="1:57" s="2" customFormat="1" ht="6.9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" customHeight="1">
      <c r="B38" s="21"/>
      <c r="AR38" s="21"/>
    </row>
    <row r="39" spans="1:57" s="1" customFormat="1" ht="14.4" customHeight="1">
      <c r="B39" s="21"/>
      <c r="AR39" s="21"/>
    </row>
    <row r="40" spans="1:57" s="1" customFormat="1" ht="14.4" customHeight="1">
      <c r="B40" s="21"/>
      <c r="AR40" s="21"/>
    </row>
    <row r="41" spans="1:57" s="1" customFormat="1" ht="14.4" customHeight="1">
      <c r="B41" s="21"/>
      <c r="AR41" s="21"/>
    </row>
    <row r="42" spans="1:57" s="1" customFormat="1" ht="14.4" customHeight="1">
      <c r="B42" s="21"/>
      <c r="AR42" s="21"/>
    </row>
    <row r="43" spans="1:57" s="1" customFormat="1" ht="14.4" customHeight="1">
      <c r="B43" s="21"/>
      <c r="AR43" s="21"/>
    </row>
    <row r="44" spans="1:57" s="1" customFormat="1" ht="14.4" customHeight="1">
      <c r="B44" s="21"/>
      <c r="AR44" s="21"/>
    </row>
    <row r="45" spans="1:57" s="1" customFormat="1" ht="14.4" customHeight="1">
      <c r="B45" s="21"/>
      <c r="AR45" s="21"/>
    </row>
    <row r="46" spans="1:57" s="1" customFormat="1" ht="14.4" customHeight="1">
      <c r="B46" s="21"/>
      <c r="AR46" s="21"/>
    </row>
    <row r="47" spans="1:57" s="1" customFormat="1" ht="14.4" customHeight="1">
      <c r="B47" s="21"/>
      <c r="AR47" s="21"/>
    </row>
    <row r="48" spans="1:57" s="1" customFormat="1" ht="14.4" customHeight="1">
      <c r="B48" s="21"/>
      <c r="AR48" s="21"/>
    </row>
    <row r="49" spans="1:57" s="2" customFormat="1" ht="14.4" customHeight="1">
      <c r="B49" s="43"/>
      <c r="D49" s="44" t="s">
        <v>46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47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3.2">
      <c r="A60" s="33"/>
      <c r="B60" s="34"/>
      <c r="C60" s="33"/>
      <c r="D60" s="46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48</v>
      </c>
      <c r="AI60" s="36"/>
      <c r="AJ60" s="36"/>
      <c r="AK60" s="36"/>
      <c r="AL60" s="36"/>
      <c r="AM60" s="46" t="s">
        <v>49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3.2">
      <c r="A64" s="33"/>
      <c r="B64" s="34"/>
      <c r="C64" s="33"/>
      <c r="D64" s="44" t="s">
        <v>50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51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3.2">
      <c r="A75" s="33"/>
      <c r="B75" s="34"/>
      <c r="C75" s="33"/>
      <c r="D75" s="46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48</v>
      </c>
      <c r="AI75" s="36"/>
      <c r="AJ75" s="36"/>
      <c r="AK75" s="36"/>
      <c r="AL75" s="36"/>
      <c r="AM75" s="46" t="s">
        <v>49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" customHeight="1">
      <c r="A82" s="33"/>
      <c r="B82" s="34"/>
      <c r="C82" s="22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230055</v>
      </c>
      <c r="AR84" s="52"/>
    </row>
    <row r="85" spans="1:91" s="5" customFormat="1" ht="36.9" customHeight="1">
      <c r="B85" s="53"/>
      <c r="C85" s="54" t="s">
        <v>16</v>
      </c>
      <c r="L85" s="258" t="str">
        <f>K6</f>
        <v>Brno, VMO Kohoutova, Sládkova - rekonstrukce vodovodu -  část I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R85" s="53"/>
    </row>
    <row r="86" spans="1:91" s="2" customFormat="1" ht="6.9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41" t="str">
        <f>IF(AN8= "","",AN8)</f>
        <v/>
      </c>
      <c r="AN87" s="241"/>
      <c r="AO87" s="33"/>
      <c r="AP87" s="33"/>
      <c r="AQ87" s="33"/>
      <c r="AR87" s="34"/>
      <c r="BE87" s="33"/>
    </row>
    <row r="88" spans="1:91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15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2" t="str">
        <f>IF(E17="","",E17)</f>
        <v xml:space="preserve"> </v>
      </c>
      <c r="AN89" s="243"/>
      <c r="AO89" s="243"/>
      <c r="AP89" s="243"/>
      <c r="AQ89" s="33"/>
      <c r="AR89" s="34"/>
      <c r="AS89" s="226" t="s">
        <v>53</v>
      </c>
      <c r="AT89" s="227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15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31</v>
      </c>
      <c r="AJ90" s="33"/>
      <c r="AK90" s="33"/>
      <c r="AL90" s="33"/>
      <c r="AM90" s="242" t="str">
        <f>IF(E20="","",E20)</f>
        <v xml:space="preserve"> </v>
      </c>
      <c r="AN90" s="243"/>
      <c r="AO90" s="243"/>
      <c r="AP90" s="243"/>
      <c r="AQ90" s="33"/>
      <c r="AR90" s="34"/>
      <c r="AS90" s="228"/>
      <c r="AT90" s="229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8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28"/>
      <c r="AT91" s="229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57" t="s">
        <v>54</v>
      </c>
      <c r="D92" s="224"/>
      <c r="E92" s="224"/>
      <c r="F92" s="224"/>
      <c r="G92" s="224"/>
      <c r="H92" s="61"/>
      <c r="I92" s="223" t="s">
        <v>55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40" t="s">
        <v>56</v>
      </c>
      <c r="AH92" s="224"/>
      <c r="AI92" s="224"/>
      <c r="AJ92" s="224"/>
      <c r="AK92" s="224"/>
      <c r="AL92" s="224"/>
      <c r="AM92" s="224"/>
      <c r="AN92" s="223" t="s">
        <v>57</v>
      </c>
      <c r="AO92" s="224"/>
      <c r="AP92" s="225"/>
      <c r="AQ92" s="62" t="s">
        <v>58</v>
      </c>
      <c r="AR92" s="34"/>
      <c r="AS92" s="63" t="s">
        <v>59</v>
      </c>
      <c r="AT92" s="64" t="s">
        <v>60</v>
      </c>
      <c r="AU92" s="64" t="s">
        <v>61</v>
      </c>
      <c r="AV92" s="64" t="s">
        <v>62</v>
      </c>
      <c r="AW92" s="64" t="s">
        <v>63</v>
      </c>
      <c r="AX92" s="64" t="s">
        <v>64</v>
      </c>
      <c r="AY92" s="64" t="s">
        <v>65</v>
      </c>
      <c r="AZ92" s="64" t="s">
        <v>66</v>
      </c>
      <c r="BA92" s="64" t="s">
        <v>67</v>
      </c>
      <c r="BB92" s="64" t="s">
        <v>68</v>
      </c>
      <c r="BC92" s="64" t="s">
        <v>69</v>
      </c>
      <c r="BD92" s="65" t="s">
        <v>70</v>
      </c>
      <c r="BE92" s="33"/>
    </row>
    <row r="93" spans="1:91" s="2" customFormat="1" ht="10.8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" customHeight="1">
      <c r="B94" s="69"/>
      <c r="C94" s="70" t="s">
        <v>71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18">
        <f>ROUND(AG95+AG96+AG102+SUM(AG110:AG112)+AG115,0)</f>
        <v>0</v>
      </c>
      <c r="AH94" s="218"/>
      <c r="AI94" s="218"/>
      <c r="AJ94" s="218"/>
      <c r="AK94" s="218"/>
      <c r="AL94" s="218"/>
      <c r="AM94" s="218"/>
      <c r="AN94" s="219">
        <f t="shared" ref="AN94:AN115" si="0">SUM(AG94,AT94)</f>
        <v>0</v>
      </c>
      <c r="AO94" s="219"/>
      <c r="AP94" s="219"/>
      <c r="AQ94" s="73" t="s">
        <v>1</v>
      </c>
      <c r="AR94" s="69"/>
      <c r="AS94" s="74">
        <f>ROUND(AS95+AS96+AS102+SUM(AS110:AS112)+AS115,0)</f>
        <v>0</v>
      </c>
      <c r="AT94" s="75">
        <f t="shared" ref="AT94:AT115" si="1">ROUND(SUM(AV94:AW94),0)</f>
        <v>0</v>
      </c>
      <c r="AU94" s="76">
        <f>ROUND(AU95+AU96+AU102+SUM(AU110:AU112)+AU115,5)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ROUND(AZ95+AZ96+AZ102+SUM(AZ110:AZ112)+AZ115,0)</f>
        <v>0</v>
      </c>
      <c r="BA94" s="75">
        <f>ROUND(BA95+BA96+BA102+SUM(BA110:BA112)+BA115,0)</f>
        <v>0</v>
      </c>
      <c r="BB94" s="75">
        <f>ROUND(BB95+BB96+BB102+SUM(BB110:BB112)+BB115,0)</f>
        <v>0</v>
      </c>
      <c r="BC94" s="75">
        <f>ROUND(BC95+BC96+BC102+SUM(BC110:BC112)+BC115,0)</f>
        <v>0</v>
      </c>
      <c r="BD94" s="77">
        <f>ROUND(BD95+BD96+BD102+SUM(BD110:BD112)+BD115,0)</f>
        <v>0</v>
      </c>
      <c r="BS94" s="78" t="s">
        <v>72</v>
      </c>
      <c r="BT94" s="78" t="s">
        <v>73</v>
      </c>
      <c r="BU94" s="79" t="s">
        <v>74</v>
      </c>
      <c r="BV94" s="78" t="s">
        <v>75</v>
      </c>
      <c r="BW94" s="78" t="s">
        <v>4</v>
      </c>
      <c r="BX94" s="78" t="s">
        <v>76</v>
      </c>
      <c r="CL94" s="78" t="s">
        <v>1</v>
      </c>
    </row>
    <row r="95" spans="1:91" s="7" customFormat="1" ht="16.5" customHeight="1">
      <c r="A95" s="80" t="s">
        <v>77</v>
      </c>
      <c r="B95" s="81"/>
      <c r="C95" s="82"/>
      <c r="D95" s="245" t="s">
        <v>78</v>
      </c>
      <c r="E95" s="245"/>
      <c r="F95" s="245"/>
      <c r="G95" s="245"/>
      <c r="H95" s="245"/>
      <c r="I95" s="83"/>
      <c r="J95" s="245" t="s">
        <v>79</v>
      </c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16">
        <f>'PS 01 - Trubní vystrojení...'!J30</f>
        <v>0</v>
      </c>
      <c r="AH95" s="217"/>
      <c r="AI95" s="217"/>
      <c r="AJ95" s="217"/>
      <c r="AK95" s="217"/>
      <c r="AL95" s="217"/>
      <c r="AM95" s="217"/>
      <c r="AN95" s="216">
        <f t="shared" si="0"/>
        <v>0</v>
      </c>
      <c r="AO95" s="217"/>
      <c r="AP95" s="217"/>
      <c r="AQ95" s="84" t="s">
        <v>80</v>
      </c>
      <c r="AR95" s="81"/>
      <c r="AS95" s="85">
        <v>0</v>
      </c>
      <c r="AT95" s="86">
        <f t="shared" si="1"/>
        <v>0</v>
      </c>
      <c r="AU95" s="87">
        <f>'PS 01 - Trubní vystrojení...'!P123</f>
        <v>0</v>
      </c>
      <c r="AV95" s="86">
        <f>'PS 01 - Trubní vystrojení...'!J33</f>
        <v>0</v>
      </c>
      <c r="AW95" s="86">
        <f>'PS 01 - Trubní vystrojení...'!J34</f>
        <v>0</v>
      </c>
      <c r="AX95" s="86">
        <f>'PS 01 - Trubní vystrojení...'!J35</f>
        <v>0</v>
      </c>
      <c r="AY95" s="86">
        <f>'PS 01 - Trubní vystrojení...'!J36</f>
        <v>0</v>
      </c>
      <c r="AZ95" s="86">
        <f>'PS 01 - Trubní vystrojení...'!F33</f>
        <v>0</v>
      </c>
      <c r="BA95" s="86">
        <f>'PS 01 - Trubní vystrojení...'!F34</f>
        <v>0</v>
      </c>
      <c r="BB95" s="86">
        <f>'PS 01 - Trubní vystrojení...'!F35</f>
        <v>0</v>
      </c>
      <c r="BC95" s="86">
        <f>'PS 01 - Trubní vystrojení...'!F36</f>
        <v>0</v>
      </c>
      <c r="BD95" s="88">
        <f>'PS 01 - Trubní vystrojení...'!F37</f>
        <v>0</v>
      </c>
      <c r="BT95" s="89" t="s">
        <v>30</v>
      </c>
      <c r="BV95" s="89" t="s">
        <v>75</v>
      </c>
      <c r="BW95" s="89" t="s">
        <v>81</v>
      </c>
      <c r="BX95" s="89" t="s">
        <v>4</v>
      </c>
      <c r="CL95" s="89" t="s">
        <v>1</v>
      </c>
      <c r="CM95" s="89" t="s">
        <v>82</v>
      </c>
    </row>
    <row r="96" spans="1:91" s="7" customFormat="1" ht="16.5" customHeight="1">
      <c r="B96" s="81"/>
      <c r="C96" s="82"/>
      <c r="D96" s="245" t="s">
        <v>83</v>
      </c>
      <c r="E96" s="245"/>
      <c r="F96" s="245"/>
      <c r="G96" s="245"/>
      <c r="H96" s="245"/>
      <c r="I96" s="83"/>
      <c r="J96" s="245" t="s">
        <v>84</v>
      </c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20">
        <f>ROUND(SUM(AG97:AG101),0)</f>
        <v>0</v>
      </c>
      <c r="AH96" s="217"/>
      <c r="AI96" s="217"/>
      <c r="AJ96" s="217"/>
      <c r="AK96" s="217"/>
      <c r="AL96" s="217"/>
      <c r="AM96" s="217"/>
      <c r="AN96" s="216">
        <f t="shared" si="0"/>
        <v>0</v>
      </c>
      <c r="AO96" s="217"/>
      <c r="AP96" s="217"/>
      <c r="AQ96" s="84" t="s">
        <v>80</v>
      </c>
      <c r="AR96" s="81"/>
      <c r="AS96" s="85">
        <f>ROUND(SUM(AS97:AS101),0)</f>
        <v>0</v>
      </c>
      <c r="AT96" s="86">
        <f t="shared" si="1"/>
        <v>0</v>
      </c>
      <c r="AU96" s="87">
        <f>ROUND(SUM(AU97:AU101),5)</f>
        <v>0</v>
      </c>
      <c r="AV96" s="86">
        <f>ROUND(AZ96*L29,0)</f>
        <v>0</v>
      </c>
      <c r="AW96" s="86">
        <f>ROUND(BA96*L30,0)</f>
        <v>0</v>
      </c>
      <c r="AX96" s="86">
        <f>ROUND(BB96*L29,0)</f>
        <v>0</v>
      </c>
      <c r="AY96" s="86">
        <f>ROUND(BC96*L30,0)</f>
        <v>0</v>
      </c>
      <c r="AZ96" s="86">
        <f>ROUND(SUM(AZ97:AZ101),0)</f>
        <v>0</v>
      </c>
      <c r="BA96" s="86">
        <f>ROUND(SUM(BA97:BA101),0)</f>
        <v>0</v>
      </c>
      <c r="BB96" s="86">
        <f>ROUND(SUM(BB97:BB101),0)</f>
        <v>0</v>
      </c>
      <c r="BC96" s="86">
        <f>ROUND(SUM(BC97:BC101),0)</f>
        <v>0</v>
      </c>
      <c r="BD96" s="88">
        <f>ROUND(SUM(BD97:BD101),0)</f>
        <v>0</v>
      </c>
      <c r="BS96" s="89" t="s">
        <v>72</v>
      </c>
      <c r="BT96" s="89" t="s">
        <v>30</v>
      </c>
      <c r="BU96" s="89" t="s">
        <v>74</v>
      </c>
      <c r="BV96" s="89" t="s">
        <v>75</v>
      </c>
      <c r="BW96" s="89" t="s">
        <v>85</v>
      </c>
      <c r="BX96" s="89" t="s">
        <v>4</v>
      </c>
      <c r="CL96" s="89" t="s">
        <v>1</v>
      </c>
      <c r="CM96" s="89" t="s">
        <v>82</v>
      </c>
    </row>
    <row r="97" spans="1:91" s="4" customFormat="1" ht="16.5" customHeight="1">
      <c r="A97" s="80" t="s">
        <v>77</v>
      </c>
      <c r="B97" s="52"/>
      <c r="C97" s="10"/>
      <c r="D97" s="10"/>
      <c r="E97" s="244" t="s">
        <v>86</v>
      </c>
      <c r="F97" s="244"/>
      <c r="G97" s="244"/>
      <c r="H97" s="244"/>
      <c r="I97" s="244"/>
      <c r="J97" s="10"/>
      <c r="K97" s="244" t="s">
        <v>87</v>
      </c>
      <c r="L97" s="244"/>
      <c r="M97" s="244"/>
      <c r="N97" s="244"/>
      <c r="O97" s="244"/>
      <c r="P97" s="244"/>
      <c r="Q97" s="244"/>
      <c r="R97" s="244"/>
      <c r="S97" s="244"/>
      <c r="T97" s="244"/>
      <c r="U97" s="244"/>
      <c r="V97" s="244"/>
      <c r="W97" s="244"/>
      <c r="X97" s="244"/>
      <c r="Y97" s="244"/>
      <c r="Z97" s="244"/>
      <c r="AA97" s="244"/>
      <c r="AB97" s="244"/>
      <c r="AC97" s="244"/>
      <c r="AD97" s="244"/>
      <c r="AE97" s="244"/>
      <c r="AF97" s="244"/>
      <c r="AG97" s="221">
        <f>'SO 101 - Komunikace Sládkova'!J32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90" t="s">
        <v>88</v>
      </c>
      <c r="AR97" s="52"/>
      <c r="AS97" s="91">
        <v>0</v>
      </c>
      <c r="AT97" s="92">
        <f t="shared" si="1"/>
        <v>0</v>
      </c>
      <c r="AU97" s="93">
        <f>'SO 101 - Komunikace Sládkova'!P125</f>
        <v>0</v>
      </c>
      <c r="AV97" s="92">
        <f>'SO 101 - Komunikace Sládkova'!J35</f>
        <v>0</v>
      </c>
      <c r="AW97" s="92">
        <f>'SO 101 - Komunikace Sládkova'!J36</f>
        <v>0</v>
      </c>
      <c r="AX97" s="92">
        <f>'SO 101 - Komunikace Sládkova'!J37</f>
        <v>0</v>
      </c>
      <c r="AY97" s="92">
        <f>'SO 101 - Komunikace Sládkova'!J38</f>
        <v>0</v>
      </c>
      <c r="AZ97" s="92">
        <f>'SO 101 - Komunikace Sládkova'!F35</f>
        <v>0</v>
      </c>
      <c r="BA97" s="92">
        <f>'SO 101 - Komunikace Sládkova'!F36</f>
        <v>0</v>
      </c>
      <c r="BB97" s="92">
        <f>'SO 101 - Komunikace Sládkova'!F37</f>
        <v>0</v>
      </c>
      <c r="BC97" s="92">
        <f>'SO 101 - Komunikace Sládkova'!F38</f>
        <v>0</v>
      </c>
      <c r="BD97" s="94">
        <f>'SO 101 - Komunikace Sládkova'!F39</f>
        <v>0</v>
      </c>
      <c r="BT97" s="26" t="s">
        <v>82</v>
      </c>
      <c r="BV97" s="26" t="s">
        <v>75</v>
      </c>
      <c r="BW97" s="26" t="s">
        <v>89</v>
      </c>
      <c r="BX97" s="26" t="s">
        <v>85</v>
      </c>
      <c r="CL97" s="26" t="s">
        <v>1</v>
      </c>
    </row>
    <row r="98" spans="1:91" s="4" customFormat="1" ht="16.5" customHeight="1">
      <c r="A98" s="80" t="s">
        <v>77</v>
      </c>
      <c r="B98" s="52"/>
      <c r="C98" s="10"/>
      <c r="D98" s="10"/>
      <c r="E98" s="244" t="s">
        <v>90</v>
      </c>
      <c r="F98" s="244"/>
      <c r="G98" s="244"/>
      <c r="H98" s="244"/>
      <c r="I98" s="244"/>
      <c r="J98" s="10"/>
      <c r="K98" s="244" t="s">
        <v>91</v>
      </c>
      <c r="L98" s="244"/>
      <c r="M98" s="244"/>
      <c r="N98" s="244"/>
      <c r="O98" s="244"/>
      <c r="P98" s="244"/>
      <c r="Q98" s="244"/>
      <c r="R98" s="244"/>
      <c r="S98" s="244"/>
      <c r="T98" s="244"/>
      <c r="U98" s="244"/>
      <c r="V98" s="244"/>
      <c r="W98" s="244"/>
      <c r="X98" s="244"/>
      <c r="Y98" s="244"/>
      <c r="Z98" s="244"/>
      <c r="AA98" s="244"/>
      <c r="AB98" s="244"/>
      <c r="AC98" s="244"/>
      <c r="AD98" s="244"/>
      <c r="AE98" s="244"/>
      <c r="AF98" s="244"/>
      <c r="AG98" s="221">
        <f>'SO 102 - Komunikace Porge...'!J32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90" t="s">
        <v>88</v>
      </c>
      <c r="AR98" s="52"/>
      <c r="AS98" s="91">
        <v>0</v>
      </c>
      <c r="AT98" s="92">
        <f t="shared" si="1"/>
        <v>0</v>
      </c>
      <c r="AU98" s="93">
        <f>'SO 102 - Komunikace Porge...'!P124</f>
        <v>0</v>
      </c>
      <c r="AV98" s="92">
        <f>'SO 102 - Komunikace Porge...'!J35</f>
        <v>0</v>
      </c>
      <c r="AW98" s="92">
        <f>'SO 102 - Komunikace Porge...'!J36</f>
        <v>0</v>
      </c>
      <c r="AX98" s="92">
        <f>'SO 102 - Komunikace Porge...'!J37</f>
        <v>0</v>
      </c>
      <c r="AY98" s="92">
        <f>'SO 102 - Komunikace Porge...'!J38</f>
        <v>0</v>
      </c>
      <c r="AZ98" s="92">
        <f>'SO 102 - Komunikace Porge...'!F35</f>
        <v>0</v>
      </c>
      <c r="BA98" s="92">
        <f>'SO 102 - Komunikace Porge...'!F36</f>
        <v>0</v>
      </c>
      <c r="BB98" s="92">
        <f>'SO 102 - Komunikace Porge...'!F37</f>
        <v>0</v>
      </c>
      <c r="BC98" s="92">
        <f>'SO 102 - Komunikace Porge...'!F38</f>
        <v>0</v>
      </c>
      <c r="BD98" s="94">
        <f>'SO 102 - Komunikace Porge...'!F39</f>
        <v>0</v>
      </c>
      <c r="BT98" s="26" t="s">
        <v>82</v>
      </c>
      <c r="BV98" s="26" t="s">
        <v>75</v>
      </c>
      <c r="BW98" s="26" t="s">
        <v>92</v>
      </c>
      <c r="BX98" s="26" t="s">
        <v>85</v>
      </c>
      <c r="CL98" s="26" t="s">
        <v>1</v>
      </c>
    </row>
    <row r="99" spans="1:91" s="4" customFormat="1" ht="16.5" customHeight="1">
      <c r="A99" s="80" t="s">
        <v>77</v>
      </c>
      <c r="B99" s="52"/>
      <c r="C99" s="10"/>
      <c r="D99" s="10"/>
      <c r="E99" s="244" t="s">
        <v>93</v>
      </c>
      <c r="F99" s="244"/>
      <c r="G99" s="244"/>
      <c r="H99" s="244"/>
      <c r="I99" s="244"/>
      <c r="J99" s="10"/>
      <c r="K99" s="244" t="s">
        <v>94</v>
      </c>
      <c r="L99" s="244"/>
      <c r="M99" s="244"/>
      <c r="N99" s="244"/>
      <c r="O99" s="244"/>
      <c r="P99" s="244"/>
      <c r="Q99" s="244"/>
      <c r="R99" s="244"/>
      <c r="S99" s="244"/>
      <c r="T99" s="244"/>
      <c r="U99" s="244"/>
      <c r="V99" s="244"/>
      <c r="W99" s="244"/>
      <c r="X99" s="244"/>
      <c r="Y99" s="244"/>
      <c r="Z99" s="244"/>
      <c r="AA99" s="244"/>
      <c r="AB99" s="244"/>
      <c r="AC99" s="244"/>
      <c r="AD99" s="244"/>
      <c r="AE99" s="244"/>
      <c r="AF99" s="244"/>
      <c r="AG99" s="221">
        <f>'SO 103 - Komunikace Merha...'!J32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90" t="s">
        <v>88</v>
      </c>
      <c r="AR99" s="52"/>
      <c r="AS99" s="91">
        <v>0</v>
      </c>
      <c r="AT99" s="92">
        <f t="shared" si="1"/>
        <v>0</v>
      </c>
      <c r="AU99" s="93">
        <f>'SO 103 - Komunikace Merha...'!P126</f>
        <v>0</v>
      </c>
      <c r="AV99" s="92">
        <f>'SO 103 - Komunikace Merha...'!J35</f>
        <v>0</v>
      </c>
      <c r="AW99" s="92">
        <f>'SO 103 - Komunikace Merha...'!J36</f>
        <v>0</v>
      </c>
      <c r="AX99" s="92">
        <f>'SO 103 - Komunikace Merha...'!J37</f>
        <v>0</v>
      </c>
      <c r="AY99" s="92">
        <f>'SO 103 - Komunikace Merha...'!J38</f>
        <v>0</v>
      </c>
      <c r="AZ99" s="92">
        <f>'SO 103 - Komunikace Merha...'!F35</f>
        <v>0</v>
      </c>
      <c r="BA99" s="92">
        <f>'SO 103 - Komunikace Merha...'!F36</f>
        <v>0</v>
      </c>
      <c r="BB99" s="92">
        <f>'SO 103 - Komunikace Merha...'!F37</f>
        <v>0</v>
      </c>
      <c r="BC99" s="92">
        <f>'SO 103 - Komunikace Merha...'!F38</f>
        <v>0</v>
      </c>
      <c r="BD99" s="94">
        <f>'SO 103 - Komunikace Merha...'!F39</f>
        <v>0</v>
      </c>
      <c r="BT99" s="26" t="s">
        <v>82</v>
      </c>
      <c r="BV99" s="26" t="s">
        <v>75</v>
      </c>
      <c r="BW99" s="26" t="s">
        <v>95</v>
      </c>
      <c r="BX99" s="26" t="s">
        <v>85</v>
      </c>
      <c r="CL99" s="26" t="s">
        <v>1</v>
      </c>
    </row>
    <row r="100" spans="1:91" s="4" customFormat="1" ht="16.5" customHeight="1">
      <c r="A100" s="80" t="s">
        <v>77</v>
      </c>
      <c r="B100" s="52"/>
      <c r="C100" s="10"/>
      <c r="D100" s="10"/>
      <c r="E100" s="244" t="s">
        <v>96</v>
      </c>
      <c r="F100" s="244"/>
      <c r="G100" s="244"/>
      <c r="H100" s="244"/>
      <c r="I100" s="244"/>
      <c r="J100" s="10"/>
      <c r="K100" s="244" t="s">
        <v>97</v>
      </c>
      <c r="L100" s="244"/>
      <c r="M100" s="244"/>
      <c r="N100" s="244"/>
      <c r="O100" s="244"/>
      <c r="P100" s="244"/>
      <c r="Q100" s="244"/>
      <c r="R100" s="244"/>
      <c r="S100" s="244"/>
      <c r="T100" s="244"/>
      <c r="U100" s="244"/>
      <c r="V100" s="244"/>
      <c r="W100" s="244"/>
      <c r="X100" s="244"/>
      <c r="Y100" s="244"/>
      <c r="Z100" s="244"/>
      <c r="AA100" s="244"/>
      <c r="AB100" s="244"/>
      <c r="AC100" s="244"/>
      <c r="AD100" s="244"/>
      <c r="AE100" s="244"/>
      <c r="AF100" s="244"/>
      <c r="AG100" s="221">
        <f>'SO 104 - Chodníky Merhautova'!J32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90" t="s">
        <v>88</v>
      </c>
      <c r="AR100" s="52"/>
      <c r="AS100" s="91">
        <v>0</v>
      </c>
      <c r="AT100" s="92">
        <f t="shared" si="1"/>
        <v>0</v>
      </c>
      <c r="AU100" s="93">
        <f>'SO 104 - Chodníky Merhautova'!P125</f>
        <v>0</v>
      </c>
      <c r="AV100" s="92">
        <f>'SO 104 - Chodníky Merhautova'!J35</f>
        <v>0</v>
      </c>
      <c r="AW100" s="92">
        <f>'SO 104 - Chodníky Merhautova'!J36</f>
        <v>0</v>
      </c>
      <c r="AX100" s="92">
        <f>'SO 104 - Chodníky Merhautova'!J37</f>
        <v>0</v>
      </c>
      <c r="AY100" s="92">
        <f>'SO 104 - Chodníky Merhautova'!J38</f>
        <v>0</v>
      </c>
      <c r="AZ100" s="92">
        <f>'SO 104 - Chodníky Merhautova'!F35</f>
        <v>0</v>
      </c>
      <c r="BA100" s="92">
        <f>'SO 104 - Chodníky Merhautova'!F36</f>
        <v>0</v>
      </c>
      <c r="BB100" s="92">
        <f>'SO 104 - Chodníky Merhautova'!F37</f>
        <v>0</v>
      </c>
      <c r="BC100" s="92">
        <f>'SO 104 - Chodníky Merhautova'!F38</f>
        <v>0</v>
      </c>
      <c r="BD100" s="94">
        <f>'SO 104 - Chodníky Merhautova'!F39</f>
        <v>0</v>
      </c>
      <c r="BT100" s="26" t="s">
        <v>82</v>
      </c>
      <c r="BV100" s="26" t="s">
        <v>75</v>
      </c>
      <c r="BW100" s="26" t="s">
        <v>98</v>
      </c>
      <c r="BX100" s="26" t="s">
        <v>85</v>
      </c>
      <c r="CL100" s="26" t="s">
        <v>1</v>
      </c>
    </row>
    <row r="101" spans="1:91" s="4" customFormat="1" ht="16.5" customHeight="1">
      <c r="A101" s="80" t="s">
        <v>77</v>
      </c>
      <c r="B101" s="52"/>
      <c r="C101" s="10"/>
      <c r="D101" s="10"/>
      <c r="E101" s="244" t="s">
        <v>99</v>
      </c>
      <c r="F101" s="244"/>
      <c r="G101" s="244"/>
      <c r="H101" s="244"/>
      <c r="I101" s="244"/>
      <c r="J101" s="10"/>
      <c r="K101" s="244" t="s">
        <v>100</v>
      </c>
      <c r="L101" s="244"/>
      <c r="M101" s="244"/>
      <c r="N101" s="244"/>
      <c r="O101" s="244"/>
      <c r="P101" s="244"/>
      <c r="Q101" s="244"/>
      <c r="R101" s="244"/>
      <c r="S101" s="244"/>
      <c r="T101" s="244"/>
      <c r="U101" s="244"/>
      <c r="V101" s="244"/>
      <c r="W101" s="244"/>
      <c r="X101" s="244"/>
      <c r="Y101" s="244"/>
      <c r="Z101" s="244"/>
      <c r="AA101" s="244"/>
      <c r="AB101" s="244"/>
      <c r="AC101" s="244"/>
      <c r="AD101" s="244"/>
      <c r="AE101" s="244"/>
      <c r="AF101" s="244"/>
      <c r="AG101" s="221">
        <f>'SO 105 - Odvodnění vozovk...'!J32</f>
        <v>0</v>
      </c>
      <c r="AH101" s="222"/>
      <c r="AI101" s="222"/>
      <c r="AJ101" s="222"/>
      <c r="AK101" s="222"/>
      <c r="AL101" s="222"/>
      <c r="AM101" s="222"/>
      <c r="AN101" s="221">
        <f t="shared" si="0"/>
        <v>0</v>
      </c>
      <c r="AO101" s="222"/>
      <c r="AP101" s="222"/>
      <c r="AQ101" s="90" t="s">
        <v>88</v>
      </c>
      <c r="AR101" s="52"/>
      <c r="AS101" s="91">
        <v>0</v>
      </c>
      <c r="AT101" s="92">
        <f t="shared" si="1"/>
        <v>0</v>
      </c>
      <c r="AU101" s="93">
        <f>'SO 105 - Odvodnění vozovk...'!P126</f>
        <v>0</v>
      </c>
      <c r="AV101" s="92">
        <f>'SO 105 - Odvodnění vozovk...'!J35</f>
        <v>0</v>
      </c>
      <c r="AW101" s="92">
        <f>'SO 105 - Odvodnění vozovk...'!J36</f>
        <v>0</v>
      </c>
      <c r="AX101" s="92">
        <f>'SO 105 - Odvodnění vozovk...'!J37</f>
        <v>0</v>
      </c>
      <c r="AY101" s="92">
        <f>'SO 105 - Odvodnění vozovk...'!J38</f>
        <v>0</v>
      </c>
      <c r="AZ101" s="92">
        <f>'SO 105 - Odvodnění vozovk...'!F35</f>
        <v>0</v>
      </c>
      <c r="BA101" s="92">
        <f>'SO 105 - Odvodnění vozovk...'!F36</f>
        <v>0</v>
      </c>
      <c r="BB101" s="92">
        <f>'SO 105 - Odvodnění vozovk...'!F37</f>
        <v>0</v>
      </c>
      <c r="BC101" s="92">
        <f>'SO 105 - Odvodnění vozovk...'!F38</f>
        <v>0</v>
      </c>
      <c r="BD101" s="94">
        <f>'SO 105 - Odvodnění vozovk...'!F39</f>
        <v>0</v>
      </c>
      <c r="BT101" s="26" t="s">
        <v>82</v>
      </c>
      <c r="BV101" s="26" t="s">
        <v>75</v>
      </c>
      <c r="BW101" s="26" t="s">
        <v>101</v>
      </c>
      <c r="BX101" s="26" t="s">
        <v>85</v>
      </c>
      <c r="CL101" s="26" t="s">
        <v>1</v>
      </c>
    </row>
    <row r="102" spans="1:91" s="7" customFormat="1" ht="16.5" customHeight="1">
      <c r="B102" s="81"/>
      <c r="C102" s="82"/>
      <c r="D102" s="245" t="s">
        <v>102</v>
      </c>
      <c r="E102" s="245"/>
      <c r="F102" s="245"/>
      <c r="G102" s="245"/>
      <c r="H102" s="245"/>
      <c r="I102" s="83"/>
      <c r="J102" s="245" t="s">
        <v>103</v>
      </c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45"/>
      <c r="X102" s="245"/>
      <c r="Y102" s="245"/>
      <c r="Z102" s="245"/>
      <c r="AA102" s="245"/>
      <c r="AB102" s="245"/>
      <c r="AC102" s="245"/>
      <c r="AD102" s="245"/>
      <c r="AE102" s="245"/>
      <c r="AF102" s="245"/>
      <c r="AG102" s="220">
        <f>ROUND(AG103+AG104+AG109,0)</f>
        <v>0</v>
      </c>
      <c r="AH102" s="217"/>
      <c r="AI102" s="217"/>
      <c r="AJ102" s="217"/>
      <c r="AK102" s="217"/>
      <c r="AL102" s="217"/>
      <c r="AM102" s="217"/>
      <c r="AN102" s="216">
        <f t="shared" si="0"/>
        <v>0</v>
      </c>
      <c r="AO102" s="217"/>
      <c r="AP102" s="217"/>
      <c r="AQ102" s="84" t="s">
        <v>80</v>
      </c>
      <c r="AR102" s="81"/>
      <c r="AS102" s="85">
        <f>ROUND(AS103+AS104+AS109,0)</f>
        <v>0</v>
      </c>
      <c r="AT102" s="86">
        <f t="shared" si="1"/>
        <v>0</v>
      </c>
      <c r="AU102" s="87">
        <f>ROUND(AU103+AU104+AU109,5)</f>
        <v>0</v>
      </c>
      <c r="AV102" s="86">
        <f>ROUND(AZ102*L29,0)</f>
        <v>0</v>
      </c>
      <c r="AW102" s="86">
        <f>ROUND(BA102*L30,0)</f>
        <v>0</v>
      </c>
      <c r="AX102" s="86">
        <f>ROUND(BB102*L29,0)</f>
        <v>0</v>
      </c>
      <c r="AY102" s="86">
        <f>ROUND(BC102*L30,0)</f>
        <v>0</v>
      </c>
      <c r="AZ102" s="86">
        <f>ROUND(AZ103+AZ104+AZ109,0)</f>
        <v>0</v>
      </c>
      <c r="BA102" s="86">
        <f>ROUND(BA103+BA104+BA109,0)</f>
        <v>0</v>
      </c>
      <c r="BB102" s="86">
        <f>ROUND(BB103+BB104+BB109,0)</f>
        <v>0</v>
      </c>
      <c r="BC102" s="86">
        <f>ROUND(BC103+BC104+BC109,0)</f>
        <v>0</v>
      </c>
      <c r="BD102" s="88">
        <f>ROUND(BD103+BD104+BD109,0)</f>
        <v>0</v>
      </c>
      <c r="BS102" s="89" t="s">
        <v>72</v>
      </c>
      <c r="BT102" s="89" t="s">
        <v>30</v>
      </c>
      <c r="BU102" s="89" t="s">
        <v>74</v>
      </c>
      <c r="BV102" s="89" t="s">
        <v>75</v>
      </c>
      <c r="BW102" s="89" t="s">
        <v>104</v>
      </c>
      <c r="BX102" s="89" t="s">
        <v>4</v>
      </c>
      <c r="CL102" s="89" t="s">
        <v>1</v>
      </c>
      <c r="CM102" s="89" t="s">
        <v>82</v>
      </c>
    </row>
    <row r="103" spans="1:91" s="4" customFormat="1" ht="16.5" customHeight="1">
      <c r="A103" s="80" t="s">
        <v>77</v>
      </c>
      <c r="B103" s="52"/>
      <c r="C103" s="10"/>
      <c r="D103" s="10"/>
      <c r="E103" s="244" t="s">
        <v>105</v>
      </c>
      <c r="F103" s="244"/>
      <c r="G103" s="244"/>
      <c r="H103" s="244"/>
      <c r="I103" s="244"/>
      <c r="J103" s="10"/>
      <c r="K103" s="244" t="s">
        <v>106</v>
      </c>
      <c r="L103" s="244"/>
      <c r="M103" s="244"/>
      <c r="N103" s="244"/>
      <c r="O103" s="244"/>
      <c r="P103" s="244"/>
      <c r="Q103" s="244"/>
      <c r="R103" s="244"/>
      <c r="S103" s="244"/>
      <c r="T103" s="244"/>
      <c r="U103" s="244"/>
      <c r="V103" s="244"/>
      <c r="W103" s="244"/>
      <c r="X103" s="244"/>
      <c r="Y103" s="244"/>
      <c r="Z103" s="244"/>
      <c r="AA103" s="244"/>
      <c r="AB103" s="244"/>
      <c r="AC103" s="244"/>
      <c r="AD103" s="244"/>
      <c r="AE103" s="244"/>
      <c r="AF103" s="244"/>
      <c r="AG103" s="221">
        <f>'SO 331 - Vodovodní řady'!J32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Q103" s="90" t="s">
        <v>88</v>
      </c>
      <c r="AR103" s="52"/>
      <c r="AS103" s="91">
        <v>0</v>
      </c>
      <c r="AT103" s="92">
        <f t="shared" si="1"/>
        <v>0</v>
      </c>
      <c r="AU103" s="93">
        <f>'SO 331 - Vodovodní řady'!P129</f>
        <v>0</v>
      </c>
      <c r="AV103" s="92">
        <f>'SO 331 - Vodovodní řady'!J35</f>
        <v>0</v>
      </c>
      <c r="AW103" s="92">
        <f>'SO 331 - Vodovodní řady'!J36</f>
        <v>0</v>
      </c>
      <c r="AX103" s="92">
        <f>'SO 331 - Vodovodní řady'!J37</f>
        <v>0</v>
      </c>
      <c r="AY103" s="92">
        <f>'SO 331 - Vodovodní řady'!J38</f>
        <v>0</v>
      </c>
      <c r="AZ103" s="92">
        <f>'SO 331 - Vodovodní řady'!F35</f>
        <v>0</v>
      </c>
      <c r="BA103" s="92">
        <f>'SO 331 - Vodovodní řady'!F36</f>
        <v>0</v>
      </c>
      <c r="BB103" s="92">
        <f>'SO 331 - Vodovodní řady'!F37</f>
        <v>0</v>
      </c>
      <c r="BC103" s="92">
        <f>'SO 331 - Vodovodní řady'!F38</f>
        <v>0</v>
      </c>
      <c r="BD103" s="94">
        <f>'SO 331 - Vodovodní řady'!F39</f>
        <v>0</v>
      </c>
      <c r="BT103" s="26" t="s">
        <v>82</v>
      </c>
      <c r="BV103" s="26" t="s">
        <v>75</v>
      </c>
      <c r="BW103" s="26" t="s">
        <v>107</v>
      </c>
      <c r="BX103" s="26" t="s">
        <v>104</v>
      </c>
      <c r="CL103" s="26" t="s">
        <v>1</v>
      </c>
    </row>
    <row r="104" spans="1:91" s="4" customFormat="1" ht="16.5" customHeight="1">
      <c r="B104" s="52"/>
      <c r="C104" s="10"/>
      <c r="D104" s="10"/>
      <c r="E104" s="244" t="s">
        <v>108</v>
      </c>
      <c r="F104" s="244"/>
      <c r="G104" s="244"/>
      <c r="H104" s="244"/>
      <c r="I104" s="244"/>
      <c r="J104" s="10"/>
      <c r="K104" s="244" t="s">
        <v>109</v>
      </c>
      <c r="L104" s="244"/>
      <c r="M104" s="244"/>
      <c r="N104" s="244"/>
      <c r="O104" s="244"/>
      <c r="P104" s="244"/>
      <c r="Q104" s="244"/>
      <c r="R104" s="244"/>
      <c r="S104" s="244"/>
      <c r="T104" s="244"/>
      <c r="U104" s="244"/>
      <c r="V104" s="244"/>
      <c r="W104" s="244"/>
      <c r="X104" s="244"/>
      <c r="Y104" s="244"/>
      <c r="Z104" s="244"/>
      <c r="AA104" s="244"/>
      <c r="AB104" s="244"/>
      <c r="AC104" s="244"/>
      <c r="AD104" s="244"/>
      <c r="AE104" s="244"/>
      <c r="AF104" s="244"/>
      <c r="AG104" s="239">
        <f>ROUND(SUM(AG105:AG108),0)</f>
        <v>0</v>
      </c>
      <c r="AH104" s="222"/>
      <c r="AI104" s="222"/>
      <c r="AJ104" s="222"/>
      <c r="AK104" s="222"/>
      <c r="AL104" s="222"/>
      <c r="AM104" s="222"/>
      <c r="AN104" s="221">
        <f t="shared" si="0"/>
        <v>0</v>
      </c>
      <c r="AO104" s="222"/>
      <c r="AP104" s="222"/>
      <c r="AQ104" s="90" t="s">
        <v>88</v>
      </c>
      <c r="AR104" s="52"/>
      <c r="AS104" s="91">
        <f>ROUND(SUM(AS105:AS108),0)</f>
        <v>0</v>
      </c>
      <c r="AT104" s="92">
        <f t="shared" si="1"/>
        <v>0</v>
      </c>
      <c r="AU104" s="93">
        <f>ROUND(SUM(AU105:AU108),5)</f>
        <v>0</v>
      </c>
      <c r="AV104" s="92">
        <f>ROUND(AZ104*L29,0)</f>
        <v>0</v>
      </c>
      <c r="AW104" s="92">
        <f>ROUND(BA104*L30,0)</f>
        <v>0</v>
      </c>
      <c r="AX104" s="92">
        <f>ROUND(BB104*L29,0)</f>
        <v>0</v>
      </c>
      <c r="AY104" s="92">
        <f>ROUND(BC104*L30,0)</f>
        <v>0</v>
      </c>
      <c r="AZ104" s="92">
        <f>ROUND(SUM(AZ105:AZ108),0)</f>
        <v>0</v>
      </c>
      <c r="BA104" s="92">
        <f>ROUND(SUM(BA105:BA108),0)</f>
        <v>0</v>
      </c>
      <c r="BB104" s="92">
        <f>ROUND(SUM(BB105:BB108),0)</f>
        <v>0</v>
      </c>
      <c r="BC104" s="92">
        <f>ROUND(SUM(BC105:BC108),0)</f>
        <v>0</v>
      </c>
      <c r="BD104" s="94">
        <f>ROUND(SUM(BD105:BD108),0)</f>
        <v>0</v>
      </c>
      <c r="BS104" s="26" t="s">
        <v>72</v>
      </c>
      <c r="BT104" s="26" t="s">
        <v>82</v>
      </c>
      <c r="BU104" s="26" t="s">
        <v>74</v>
      </c>
      <c r="BV104" s="26" t="s">
        <v>75</v>
      </c>
      <c r="BW104" s="26" t="s">
        <v>110</v>
      </c>
      <c r="BX104" s="26" t="s">
        <v>104</v>
      </c>
      <c r="CL104" s="26" t="s">
        <v>1</v>
      </c>
    </row>
    <row r="105" spans="1:91" s="4" customFormat="1" ht="23.25" customHeight="1">
      <c r="A105" s="80" t="s">
        <v>77</v>
      </c>
      <c r="B105" s="52"/>
      <c r="C105" s="10"/>
      <c r="D105" s="10"/>
      <c r="E105" s="10"/>
      <c r="F105" s="244" t="s">
        <v>111</v>
      </c>
      <c r="G105" s="244"/>
      <c r="H105" s="244"/>
      <c r="I105" s="244"/>
      <c r="J105" s="244"/>
      <c r="K105" s="10"/>
      <c r="L105" s="244" t="s">
        <v>112</v>
      </c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44"/>
      <c r="Z105" s="244"/>
      <c r="AA105" s="244"/>
      <c r="AB105" s="244"/>
      <c r="AC105" s="244"/>
      <c r="AD105" s="244"/>
      <c r="AE105" s="244"/>
      <c r="AF105" s="244"/>
      <c r="AG105" s="221">
        <f>'SO 332.1 - Armaturní šach...'!J34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90" t="s">
        <v>88</v>
      </c>
      <c r="AR105" s="52"/>
      <c r="AS105" s="91">
        <v>0</v>
      </c>
      <c r="AT105" s="92">
        <f t="shared" si="1"/>
        <v>0</v>
      </c>
      <c r="AU105" s="93">
        <f>'SO 332.1 - Armaturní šach...'!P139</f>
        <v>0</v>
      </c>
      <c r="AV105" s="92">
        <f>'SO 332.1 - Armaturní šach...'!J37</f>
        <v>0</v>
      </c>
      <c r="AW105" s="92">
        <f>'SO 332.1 - Armaturní šach...'!J38</f>
        <v>0</v>
      </c>
      <c r="AX105" s="92">
        <f>'SO 332.1 - Armaturní šach...'!J39</f>
        <v>0</v>
      </c>
      <c r="AY105" s="92">
        <f>'SO 332.1 - Armaturní šach...'!J40</f>
        <v>0</v>
      </c>
      <c r="AZ105" s="92">
        <f>'SO 332.1 - Armaturní šach...'!F37</f>
        <v>0</v>
      </c>
      <c r="BA105" s="92">
        <f>'SO 332.1 - Armaturní šach...'!F38</f>
        <v>0</v>
      </c>
      <c r="BB105" s="92">
        <f>'SO 332.1 - Armaturní šach...'!F39</f>
        <v>0</v>
      </c>
      <c r="BC105" s="92">
        <f>'SO 332.1 - Armaturní šach...'!F40</f>
        <v>0</v>
      </c>
      <c r="BD105" s="94">
        <f>'SO 332.1 - Armaturní šach...'!F41</f>
        <v>0</v>
      </c>
      <c r="BT105" s="26" t="s">
        <v>113</v>
      </c>
      <c r="BV105" s="26" t="s">
        <v>75</v>
      </c>
      <c r="BW105" s="26" t="s">
        <v>114</v>
      </c>
      <c r="BX105" s="26" t="s">
        <v>110</v>
      </c>
      <c r="CL105" s="26" t="s">
        <v>1</v>
      </c>
    </row>
    <row r="106" spans="1:91" s="4" customFormat="1" ht="23.25" customHeight="1">
      <c r="A106" s="80" t="s">
        <v>77</v>
      </c>
      <c r="B106" s="52"/>
      <c r="C106" s="10"/>
      <c r="D106" s="10"/>
      <c r="E106" s="10"/>
      <c r="F106" s="244" t="s">
        <v>115</v>
      </c>
      <c r="G106" s="244"/>
      <c r="H106" s="244"/>
      <c r="I106" s="244"/>
      <c r="J106" s="244"/>
      <c r="K106" s="10"/>
      <c r="L106" s="244" t="s">
        <v>116</v>
      </c>
      <c r="M106" s="244"/>
      <c r="N106" s="244"/>
      <c r="O106" s="244"/>
      <c r="P106" s="244"/>
      <c r="Q106" s="244"/>
      <c r="R106" s="244"/>
      <c r="S106" s="244"/>
      <c r="T106" s="244"/>
      <c r="U106" s="244"/>
      <c r="V106" s="244"/>
      <c r="W106" s="244"/>
      <c r="X106" s="244"/>
      <c r="Y106" s="244"/>
      <c r="Z106" s="244"/>
      <c r="AA106" s="244"/>
      <c r="AB106" s="244"/>
      <c r="AC106" s="244"/>
      <c r="AD106" s="244"/>
      <c r="AE106" s="244"/>
      <c r="AF106" s="244"/>
      <c r="AG106" s="221">
        <f>'SO 332.2 - Armaturní šach...'!J34</f>
        <v>0</v>
      </c>
      <c r="AH106" s="222"/>
      <c r="AI106" s="222"/>
      <c r="AJ106" s="222"/>
      <c r="AK106" s="222"/>
      <c r="AL106" s="222"/>
      <c r="AM106" s="222"/>
      <c r="AN106" s="221">
        <f t="shared" si="0"/>
        <v>0</v>
      </c>
      <c r="AO106" s="222"/>
      <c r="AP106" s="222"/>
      <c r="AQ106" s="90" t="s">
        <v>88</v>
      </c>
      <c r="AR106" s="52"/>
      <c r="AS106" s="91">
        <v>0</v>
      </c>
      <c r="AT106" s="92">
        <f t="shared" si="1"/>
        <v>0</v>
      </c>
      <c r="AU106" s="93">
        <f>'SO 332.2 - Armaturní šach...'!P137</f>
        <v>0</v>
      </c>
      <c r="AV106" s="92">
        <f>'SO 332.2 - Armaturní šach...'!J37</f>
        <v>0</v>
      </c>
      <c r="AW106" s="92">
        <f>'SO 332.2 - Armaturní šach...'!J38</f>
        <v>0</v>
      </c>
      <c r="AX106" s="92">
        <f>'SO 332.2 - Armaturní šach...'!J39</f>
        <v>0</v>
      </c>
      <c r="AY106" s="92">
        <f>'SO 332.2 - Armaturní šach...'!J40</f>
        <v>0</v>
      </c>
      <c r="AZ106" s="92">
        <f>'SO 332.2 - Armaturní šach...'!F37</f>
        <v>0</v>
      </c>
      <c r="BA106" s="92">
        <f>'SO 332.2 - Armaturní šach...'!F38</f>
        <v>0</v>
      </c>
      <c r="BB106" s="92">
        <f>'SO 332.2 - Armaturní šach...'!F39</f>
        <v>0</v>
      </c>
      <c r="BC106" s="92">
        <f>'SO 332.2 - Armaturní šach...'!F40</f>
        <v>0</v>
      </c>
      <c r="BD106" s="94">
        <f>'SO 332.2 - Armaturní šach...'!F41</f>
        <v>0</v>
      </c>
      <c r="BT106" s="26" t="s">
        <v>113</v>
      </c>
      <c r="BV106" s="26" t="s">
        <v>75</v>
      </c>
      <c r="BW106" s="26" t="s">
        <v>117</v>
      </c>
      <c r="BX106" s="26" t="s">
        <v>110</v>
      </c>
      <c r="CL106" s="26" t="s">
        <v>1</v>
      </c>
    </row>
    <row r="107" spans="1:91" s="4" customFormat="1" ht="23.25" customHeight="1">
      <c r="A107" s="80" t="s">
        <v>77</v>
      </c>
      <c r="B107" s="52"/>
      <c r="C107" s="10"/>
      <c r="D107" s="10"/>
      <c r="E107" s="10"/>
      <c r="F107" s="244" t="s">
        <v>118</v>
      </c>
      <c r="G107" s="244"/>
      <c r="H107" s="244"/>
      <c r="I107" s="244"/>
      <c r="J107" s="244"/>
      <c r="K107" s="10"/>
      <c r="L107" s="244" t="s">
        <v>119</v>
      </c>
      <c r="M107" s="244"/>
      <c r="N107" s="244"/>
      <c r="O107" s="244"/>
      <c r="P107" s="244"/>
      <c r="Q107" s="244"/>
      <c r="R107" s="244"/>
      <c r="S107" s="244"/>
      <c r="T107" s="244"/>
      <c r="U107" s="244"/>
      <c r="V107" s="244"/>
      <c r="W107" s="244"/>
      <c r="X107" s="244"/>
      <c r="Y107" s="244"/>
      <c r="Z107" s="244"/>
      <c r="AA107" s="244"/>
      <c r="AB107" s="244"/>
      <c r="AC107" s="244"/>
      <c r="AD107" s="244"/>
      <c r="AE107" s="244"/>
      <c r="AF107" s="244"/>
      <c r="AG107" s="221">
        <f>'SO 332.3 - Armaturní šach...'!J34</f>
        <v>0</v>
      </c>
      <c r="AH107" s="222"/>
      <c r="AI107" s="222"/>
      <c r="AJ107" s="222"/>
      <c r="AK107" s="222"/>
      <c r="AL107" s="222"/>
      <c r="AM107" s="222"/>
      <c r="AN107" s="221">
        <f t="shared" si="0"/>
        <v>0</v>
      </c>
      <c r="AO107" s="222"/>
      <c r="AP107" s="222"/>
      <c r="AQ107" s="90" t="s">
        <v>88</v>
      </c>
      <c r="AR107" s="52"/>
      <c r="AS107" s="91">
        <v>0</v>
      </c>
      <c r="AT107" s="92">
        <f t="shared" si="1"/>
        <v>0</v>
      </c>
      <c r="AU107" s="93">
        <f>'SO 332.3 - Armaturní šach...'!P137</f>
        <v>0</v>
      </c>
      <c r="AV107" s="92">
        <f>'SO 332.3 - Armaturní šach...'!J37</f>
        <v>0</v>
      </c>
      <c r="AW107" s="92">
        <f>'SO 332.3 - Armaturní šach...'!J38</f>
        <v>0</v>
      </c>
      <c r="AX107" s="92">
        <f>'SO 332.3 - Armaturní šach...'!J39</f>
        <v>0</v>
      </c>
      <c r="AY107" s="92">
        <f>'SO 332.3 - Armaturní šach...'!J40</f>
        <v>0</v>
      </c>
      <c r="AZ107" s="92">
        <f>'SO 332.3 - Armaturní šach...'!F37</f>
        <v>0</v>
      </c>
      <c r="BA107" s="92">
        <f>'SO 332.3 - Armaturní šach...'!F38</f>
        <v>0</v>
      </c>
      <c r="BB107" s="92">
        <f>'SO 332.3 - Armaturní šach...'!F39</f>
        <v>0</v>
      </c>
      <c r="BC107" s="92">
        <f>'SO 332.3 - Armaturní šach...'!F40</f>
        <v>0</v>
      </c>
      <c r="BD107" s="94">
        <f>'SO 332.3 - Armaturní šach...'!F41</f>
        <v>0</v>
      </c>
      <c r="BT107" s="26" t="s">
        <v>113</v>
      </c>
      <c r="BV107" s="26" t="s">
        <v>75</v>
      </c>
      <c r="BW107" s="26" t="s">
        <v>120</v>
      </c>
      <c r="BX107" s="26" t="s">
        <v>110</v>
      </c>
      <c r="CL107" s="26" t="s">
        <v>1</v>
      </c>
    </row>
    <row r="108" spans="1:91" s="4" customFormat="1" ht="23.25" customHeight="1">
      <c r="A108" s="80" t="s">
        <v>77</v>
      </c>
      <c r="B108" s="52"/>
      <c r="C108" s="10"/>
      <c r="D108" s="10"/>
      <c r="E108" s="10"/>
      <c r="F108" s="244" t="s">
        <v>121</v>
      </c>
      <c r="G108" s="244"/>
      <c r="H108" s="244"/>
      <c r="I108" s="244"/>
      <c r="J108" s="244"/>
      <c r="K108" s="10"/>
      <c r="L108" s="244" t="s">
        <v>122</v>
      </c>
      <c r="M108" s="244"/>
      <c r="N108" s="244"/>
      <c r="O108" s="244"/>
      <c r="P108" s="244"/>
      <c r="Q108" s="244"/>
      <c r="R108" s="244"/>
      <c r="S108" s="244"/>
      <c r="T108" s="244"/>
      <c r="U108" s="244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  <c r="AF108" s="244"/>
      <c r="AG108" s="221">
        <f>'SO 332.4 - Vzdušníková ša...'!J34</f>
        <v>0</v>
      </c>
      <c r="AH108" s="222"/>
      <c r="AI108" s="222"/>
      <c r="AJ108" s="222"/>
      <c r="AK108" s="222"/>
      <c r="AL108" s="222"/>
      <c r="AM108" s="222"/>
      <c r="AN108" s="221">
        <f t="shared" si="0"/>
        <v>0</v>
      </c>
      <c r="AO108" s="222"/>
      <c r="AP108" s="222"/>
      <c r="AQ108" s="90" t="s">
        <v>88</v>
      </c>
      <c r="AR108" s="52"/>
      <c r="AS108" s="91">
        <v>0</v>
      </c>
      <c r="AT108" s="92">
        <f t="shared" si="1"/>
        <v>0</v>
      </c>
      <c r="AU108" s="93">
        <f>'SO 332.4 - Vzdušníková ša...'!P137</f>
        <v>0</v>
      </c>
      <c r="AV108" s="92">
        <f>'SO 332.4 - Vzdušníková ša...'!J37</f>
        <v>0</v>
      </c>
      <c r="AW108" s="92">
        <f>'SO 332.4 - Vzdušníková ša...'!J38</f>
        <v>0</v>
      </c>
      <c r="AX108" s="92">
        <f>'SO 332.4 - Vzdušníková ša...'!J39</f>
        <v>0</v>
      </c>
      <c r="AY108" s="92">
        <f>'SO 332.4 - Vzdušníková ša...'!J40</f>
        <v>0</v>
      </c>
      <c r="AZ108" s="92">
        <f>'SO 332.4 - Vzdušníková ša...'!F37</f>
        <v>0</v>
      </c>
      <c r="BA108" s="92">
        <f>'SO 332.4 - Vzdušníková ša...'!F38</f>
        <v>0</v>
      </c>
      <c r="BB108" s="92">
        <f>'SO 332.4 - Vzdušníková ša...'!F39</f>
        <v>0</v>
      </c>
      <c r="BC108" s="92">
        <f>'SO 332.4 - Vzdušníková ša...'!F40</f>
        <v>0</v>
      </c>
      <c r="BD108" s="94">
        <f>'SO 332.4 - Vzdušníková ša...'!F41</f>
        <v>0</v>
      </c>
      <c r="BT108" s="26" t="s">
        <v>113</v>
      </c>
      <c r="BV108" s="26" t="s">
        <v>75</v>
      </c>
      <c r="BW108" s="26" t="s">
        <v>123</v>
      </c>
      <c r="BX108" s="26" t="s">
        <v>110</v>
      </c>
      <c r="CL108" s="26" t="s">
        <v>1</v>
      </c>
    </row>
    <row r="109" spans="1:91" s="4" customFormat="1" ht="16.5" customHeight="1">
      <c r="A109" s="80" t="s">
        <v>77</v>
      </c>
      <c r="B109" s="52"/>
      <c r="C109" s="10"/>
      <c r="D109" s="10"/>
      <c r="E109" s="244" t="s">
        <v>124</v>
      </c>
      <c r="F109" s="244"/>
      <c r="G109" s="244"/>
      <c r="H109" s="244"/>
      <c r="I109" s="244"/>
      <c r="J109" s="10"/>
      <c r="K109" s="244" t="s">
        <v>125</v>
      </c>
      <c r="L109" s="244"/>
      <c r="M109" s="244"/>
      <c r="N109" s="244"/>
      <c r="O109" s="244"/>
      <c r="P109" s="244"/>
      <c r="Q109" s="244"/>
      <c r="R109" s="244"/>
      <c r="S109" s="244"/>
      <c r="T109" s="244"/>
      <c r="U109" s="244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  <c r="AF109" s="244"/>
      <c r="AG109" s="221">
        <f>'SO 333 - Náhradní zásobování'!J32</f>
        <v>0</v>
      </c>
      <c r="AH109" s="222"/>
      <c r="AI109" s="222"/>
      <c r="AJ109" s="222"/>
      <c r="AK109" s="222"/>
      <c r="AL109" s="222"/>
      <c r="AM109" s="222"/>
      <c r="AN109" s="221">
        <f t="shared" si="0"/>
        <v>0</v>
      </c>
      <c r="AO109" s="222"/>
      <c r="AP109" s="222"/>
      <c r="AQ109" s="90" t="s">
        <v>88</v>
      </c>
      <c r="AR109" s="52"/>
      <c r="AS109" s="91">
        <v>0</v>
      </c>
      <c r="AT109" s="92">
        <f t="shared" si="1"/>
        <v>0</v>
      </c>
      <c r="AU109" s="93">
        <f>'SO 333 - Náhradní zásobování'!P129</f>
        <v>0</v>
      </c>
      <c r="AV109" s="92">
        <f>'SO 333 - Náhradní zásobování'!J35</f>
        <v>0</v>
      </c>
      <c r="AW109" s="92">
        <f>'SO 333 - Náhradní zásobování'!J36</f>
        <v>0</v>
      </c>
      <c r="AX109" s="92">
        <f>'SO 333 - Náhradní zásobování'!J37</f>
        <v>0</v>
      </c>
      <c r="AY109" s="92">
        <f>'SO 333 - Náhradní zásobování'!J38</f>
        <v>0</v>
      </c>
      <c r="AZ109" s="92">
        <f>'SO 333 - Náhradní zásobování'!F35</f>
        <v>0</v>
      </c>
      <c r="BA109" s="92">
        <f>'SO 333 - Náhradní zásobování'!F36</f>
        <v>0</v>
      </c>
      <c r="BB109" s="92">
        <f>'SO 333 - Náhradní zásobování'!F37</f>
        <v>0</v>
      </c>
      <c r="BC109" s="92">
        <f>'SO 333 - Náhradní zásobování'!F38</f>
        <v>0</v>
      </c>
      <c r="BD109" s="94">
        <f>'SO 333 - Náhradní zásobování'!F39</f>
        <v>0</v>
      </c>
      <c r="BT109" s="26" t="s">
        <v>82</v>
      </c>
      <c r="BV109" s="26" t="s">
        <v>75</v>
      </c>
      <c r="BW109" s="26" t="s">
        <v>126</v>
      </c>
      <c r="BX109" s="26" t="s">
        <v>104</v>
      </c>
      <c r="CL109" s="26" t="s">
        <v>1</v>
      </c>
    </row>
    <row r="110" spans="1:91" s="7" customFormat="1" ht="16.5" customHeight="1">
      <c r="A110" s="80" t="s">
        <v>77</v>
      </c>
      <c r="B110" s="81"/>
      <c r="C110" s="82"/>
      <c r="D110" s="245" t="s">
        <v>127</v>
      </c>
      <c r="E110" s="245"/>
      <c r="F110" s="245"/>
      <c r="G110" s="245"/>
      <c r="H110" s="245"/>
      <c r="I110" s="83"/>
      <c r="J110" s="245" t="s">
        <v>128</v>
      </c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45"/>
      <c r="X110" s="245"/>
      <c r="Y110" s="245"/>
      <c r="Z110" s="245"/>
      <c r="AA110" s="245"/>
      <c r="AB110" s="245"/>
      <c r="AC110" s="245"/>
      <c r="AD110" s="245"/>
      <c r="AE110" s="245"/>
      <c r="AF110" s="245"/>
      <c r="AG110" s="216">
        <f>'SO 310 - Kanalizační příp...'!J30</f>
        <v>0</v>
      </c>
      <c r="AH110" s="217"/>
      <c r="AI110" s="217"/>
      <c r="AJ110" s="217"/>
      <c r="AK110" s="217"/>
      <c r="AL110" s="217"/>
      <c r="AM110" s="217"/>
      <c r="AN110" s="216">
        <f t="shared" si="0"/>
        <v>0</v>
      </c>
      <c r="AO110" s="217"/>
      <c r="AP110" s="217"/>
      <c r="AQ110" s="84" t="s">
        <v>80</v>
      </c>
      <c r="AR110" s="81"/>
      <c r="AS110" s="85">
        <v>0</v>
      </c>
      <c r="AT110" s="86">
        <f t="shared" si="1"/>
        <v>0</v>
      </c>
      <c r="AU110" s="87">
        <f>'SO 310 - Kanalizační příp...'!P122</f>
        <v>0</v>
      </c>
      <c r="AV110" s="86">
        <f>'SO 310 - Kanalizační příp...'!J33</f>
        <v>0</v>
      </c>
      <c r="AW110" s="86">
        <f>'SO 310 - Kanalizační příp...'!J34</f>
        <v>0</v>
      </c>
      <c r="AX110" s="86">
        <f>'SO 310 - Kanalizační příp...'!J35</f>
        <v>0</v>
      </c>
      <c r="AY110" s="86">
        <f>'SO 310 - Kanalizační příp...'!J36</f>
        <v>0</v>
      </c>
      <c r="AZ110" s="86">
        <f>'SO 310 - Kanalizační příp...'!F33</f>
        <v>0</v>
      </c>
      <c r="BA110" s="86">
        <f>'SO 310 - Kanalizační příp...'!F34</f>
        <v>0</v>
      </c>
      <c r="BB110" s="86">
        <f>'SO 310 - Kanalizační příp...'!F35</f>
        <v>0</v>
      </c>
      <c r="BC110" s="86">
        <f>'SO 310 - Kanalizační příp...'!F36</f>
        <v>0</v>
      </c>
      <c r="BD110" s="88">
        <f>'SO 310 - Kanalizační příp...'!F37</f>
        <v>0</v>
      </c>
      <c r="BT110" s="89" t="s">
        <v>30</v>
      </c>
      <c r="BV110" s="89" t="s">
        <v>75</v>
      </c>
      <c r="BW110" s="89" t="s">
        <v>129</v>
      </c>
      <c r="BX110" s="89" t="s">
        <v>4</v>
      </c>
      <c r="CL110" s="89" t="s">
        <v>1</v>
      </c>
      <c r="CM110" s="89" t="s">
        <v>82</v>
      </c>
    </row>
    <row r="111" spans="1:91" s="7" customFormat="1" ht="16.5" customHeight="1">
      <c r="A111" s="80" t="s">
        <v>77</v>
      </c>
      <c r="B111" s="81"/>
      <c r="C111" s="82"/>
      <c r="D111" s="245" t="s">
        <v>130</v>
      </c>
      <c r="E111" s="245"/>
      <c r="F111" s="245"/>
      <c r="G111" s="245"/>
      <c r="H111" s="245"/>
      <c r="I111" s="83"/>
      <c r="J111" s="245" t="s">
        <v>131</v>
      </c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45"/>
      <c r="X111" s="245"/>
      <c r="Y111" s="245"/>
      <c r="Z111" s="245"/>
      <c r="AA111" s="245"/>
      <c r="AB111" s="245"/>
      <c r="AC111" s="245"/>
      <c r="AD111" s="245"/>
      <c r="AE111" s="245"/>
      <c r="AF111" s="245"/>
      <c r="AG111" s="216">
        <f>'SO 800 - Náhradní výsadba'!J30</f>
        <v>0</v>
      </c>
      <c r="AH111" s="217"/>
      <c r="AI111" s="217"/>
      <c r="AJ111" s="217"/>
      <c r="AK111" s="217"/>
      <c r="AL111" s="217"/>
      <c r="AM111" s="217"/>
      <c r="AN111" s="216">
        <f t="shared" si="0"/>
        <v>0</v>
      </c>
      <c r="AO111" s="217"/>
      <c r="AP111" s="217"/>
      <c r="AQ111" s="84" t="s">
        <v>80</v>
      </c>
      <c r="AR111" s="81"/>
      <c r="AS111" s="85">
        <v>0</v>
      </c>
      <c r="AT111" s="86">
        <f t="shared" si="1"/>
        <v>0</v>
      </c>
      <c r="AU111" s="87">
        <f>'SO 800 - Náhradní výsadba'!P124</f>
        <v>0</v>
      </c>
      <c r="AV111" s="86">
        <f>'SO 800 - Náhradní výsadba'!J33</f>
        <v>0</v>
      </c>
      <c r="AW111" s="86">
        <f>'SO 800 - Náhradní výsadba'!J34</f>
        <v>0</v>
      </c>
      <c r="AX111" s="86">
        <f>'SO 800 - Náhradní výsadba'!J35</f>
        <v>0</v>
      </c>
      <c r="AY111" s="86">
        <f>'SO 800 - Náhradní výsadba'!J36</f>
        <v>0</v>
      </c>
      <c r="AZ111" s="86">
        <f>'SO 800 - Náhradní výsadba'!F33</f>
        <v>0</v>
      </c>
      <c r="BA111" s="86">
        <f>'SO 800 - Náhradní výsadba'!F34</f>
        <v>0</v>
      </c>
      <c r="BB111" s="86">
        <f>'SO 800 - Náhradní výsadba'!F35</f>
        <v>0</v>
      </c>
      <c r="BC111" s="86">
        <f>'SO 800 - Náhradní výsadba'!F36</f>
        <v>0</v>
      </c>
      <c r="BD111" s="88">
        <f>'SO 800 - Náhradní výsadba'!F37</f>
        <v>0</v>
      </c>
      <c r="BT111" s="89" t="s">
        <v>30</v>
      </c>
      <c r="BV111" s="89" t="s">
        <v>75</v>
      </c>
      <c r="BW111" s="89" t="s">
        <v>132</v>
      </c>
      <c r="BX111" s="89" t="s">
        <v>4</v>
      </c>
      <c r="CL111" s="89" t="s">
        <v>1</v>
      </c>
      <c r="CM111" s="89" t="s">
        <v>82</v>
      </c>
    </row>
    <row r="112" spans="1:91" s="7" customFormat="1" ht="16.5" customHeight="1">
      <c r="B112" s="81"/>
      <c r="C112" s="82"/>
      <c r="D112" s="245" t="s">
        <v>133</v>
      </c>
      <c r="E112" s="245"/>
      <c r="F112" s="245"/>
      <c r="G112" s="245"/>
      <c r="H112" s="245"/>
      <c r="I112" s="83"/>
      <c r="J112" s="245" t="s">
        <v>134</v>
      </c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45"/>
      <c r="X112" s="245"/>
      <c r="Y112" s="245"/>
      <c r="Z112" s="245"/>
      <c r="AA112" s="245"/>
      <c r="AB112" s="245"/>
      <c r="AC112" s="245"/>
      <c r="AD112" s="245"/>
      <c r="AE112" s="245"/>
      <c r="AF112" s="245"/>
      <c r="AG112" s="220">
        <f>ROUND(SUM(AG113:AG114),0)</f>
        <v>0</v>
      </c>
      <c r="AH112" s="217"/>
      <c r="AI112" s="217"/>
      <c r="AJ112" s="217"/>
      <c r="AK112" s="217"/>
      <c r="AL112" s="217"/>
      <c r="AM112" s="217"/>
      <c r="AN112" s="216">
        <f t="shared" si="0"/>
        <v>0</v>
      </c>
      <c r="AO112" s="217"/>
      <c r="AP112" s="217"/>
      <c r="AQ112" s="84" t="s">
        <v>80</v>
      </c>
      <c r="AR112" s="81"/>
      <c r="AS112" s="85">
        <f>ROUND(SUM(AS113:AS114),0)</f>
        <v>0</v>
      </c>
      <c r="AT112" s="86">
        <f t="shared" si="1"/>
        <v>0</v>
      </c>
      <c r="AU112" s="87">
        <f>ROUND(SUM(AU113:AU114),5)</f>
        <v>0</v>
      </c>
      <c r="AV112" s="86">
        <f>ROUND(AZ112*L29,0)</f>
        <v>0</v>
      </c>
      <c r="AW112" s="86">
        <f>ROUND(BA112*L30,0)</f>
        <v>0</v>
      </c>
      <c r="AX112" s="86">
        <f>ROUND(BB112*L29,0)</f>
        <v>0</v>
      </c>
      <c r="AY112" s="86">
        <f>ROUND(BC112*L30,0)</f>
        <v>0</v>
      </c>
      <c r="AZ112" s="86">
        <f>ROUND(SUM(AZ113:AZ114),0)</f>
        <v>0</v>
      </c>
      <c r="BA112" s="86">
        <f>ROUND(SUM(BA113:BA114),0)</f>
        <v>0</v>
      </c>
      <c r="BB112" s="86">
        <f>ROUND(SUM(BB113:BB114),0)</f>
        <v>0</v>
      </c>
      <c r="BC112" s="86">
        <f>ROUND(SUM(BC113:BC114),0)</f>
        <v>0</v>
      </c>
      <c r="BD112" s="88">
        <f>ROUND(SUM(BD113:BD114),0)</f>
        <v>0</v>
      </c>
      <c r="BS112" s="89" t="s">
        <v>72</v>
      </c>
      <c r="BT112" s="89" t="s">
        <v>30</v>
      </c>
      <c r="BU112" s="89" t="s">
        <v>74</v>
      </c>
      <c r="BV112" s="89" t="s">
        <v>75</v>
      </c>
      <c r="BW112" s="89" t="s">
        <v>135</v>
      </c>
      <c r="BX112" s="89" t="s">
        <v>4</v>
      </c>
      <c r="CL112" s="89" t="s">
        <v>1</v>
      </c>
      <c r="CM112" s="89" t="s">
        <v>82</v>
      </c>
    </row>
    <row r="113" spans="1:91" s="4" customFormat="1" ht="16.5" customHeight="1">
      <c r="A113" s="80" t="s">
        <v>77</v>
      </c>
      <c r="B113" s="52"/>
      <c r="C113" s="10"/>
      <c r="D113" s="10"/>
      <c r="E113" s="244" t="s">
        <v>136</v>
      </c>
      <c r="F113" s="244"/>
      <c r="G113" s="244"/>
      <c r="H113" s="244"/>
      <c r="I113" s="244"/>
      <c r="J113" s="10"/>
      <c r="K113" s="244" t="s">
        <v>137</v>
      </c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F113" s="244"/>
      <c r="AG113" s="221">
        <f>'SO 901 - Přeložka sloupu ...'!J32</f>
        <v>0</v>
      </c>
      <c r="AH113" s="222"/>
      <c r="AI113" s="222"/>
      <c r="AJ113" s="222"/>
      <c r="AK113" s="222"/>
      <c r="AL113" s="222"/>
      <c r="AM113" s="222"/>
      <c r="AN113" s="221">
        <f t="shared" si="0"/>
        <v>0</v>
      </c>
      <c r="AO113" s="222"/>
      <c r="AP113" s="222"/>
      <c r="AQ113" s="90" t="s">
        <v>88</v>
      </c>
      <c r="AR113" s="52"/>
      <c r="AS113" s="91">
        <v>0</v>
      </c>
      <c r="AT113" s="92">
        <f t="shared" si="1"/>
        <v>0</v>
      </c>
      <c r="AU113" s="93">
        <f>'SO 901 - Přeložka sloupu ...'!P122</f>
        <v>0</v>
      </c>
      <c r="AV113" s="92">
        <f>'SO 901 - Přeložka sloupu ...'!J35</f>
        <v>0</v>
      </c>
      <c r="AW113" s="92">
        <f>'SO 901 - Přeložka sloupu ...'!J36</f>
        <v>0</v>
      </c>
      <c r="AX113" s="92">
        <f>'SO 901 - Přeložka sloupu ...'!J37</f>
        <v>0</v>
      </c>
      <c r="AY113" s="92">
        <f>'SO 901 - Přeložka sloupu ...'!J38</f>
        <v>0</v>
      </c>
      <c r="AZ113" s="92">
        <f>'SO 901 - Přeložka sloupu ...'!F35</f>
        <v>0</v>
      </c>
      <c r="BA113" s="92">
        <f>'SO 901 - Přeložka sloupu ...'!F36</f>
        <v>0</v>
      </c>
      <c r="BB113" s="92">
        <f>'SO 901 - Přeložka sloupu ...'!F37</f>
        <v>0</v>
      </c>
      <c r="BC113" s="92">
        <f>'SO 901 - Přeložka sloupu ...'!F38</f>
        <v>0</v>
      </c>
      <c r="BD113" s="94">
        <f>'SO 901 - Přeložka sloupu ...'!F39</f>
        <v>0</v>
      </c>
      <c r="BT113" s="26" t="s">
        <v>82</v>
      </c>
      <c r="BV113" s="26" t="s">
        <v>75</v>
      </c>
      <c r="BW113" s="26" t="s">
        <v>138</v>
      </c>
      <c r="BX113" s="26" t="s">
        <v>135</v>
      </c>
      <c r="CL113" s="26" t="s">
        <v>1</v>
      </c>
    </row>
    <row r="114" spans="1:91" s="4" customFormat="1" ht="16.5" customHeight="1">
      <c r="A114" s="80" t="s">
        <v>77</v>
      </c>
      <c r="B114" s="52"/>
      <c r="C114" s="10"/>
      <c r="D114" s="10"/>
      <c r="E114" s="244" t="s">
        <v>139</v>
      </c>
      <c r="F114" s="244"/>
      <c r="G114" s="244"/>
      <c r="H114" s="244"/>
      <c r="I114" s="244"/>
      <c r="J114" s="10"/>
      <c r="K114" s="244" t="s">
        <v>140</v>
      </c>
      <c r="L114" s="244"/>
      <c r="M114" s="244"/>
      <c r="N114" s="244"/>
      <c r="O114" s="244"/>
      <c r="P114" s="244"/>
      <c r="Q114" s="244"/>
      <c r="R114" s="244"/>
      <c r="S114" s="244"/>
      <c r="T114" s="244"/>
      <c r="U114" s="244"/>
      <c r="V114" s="244"/>
      <c r="W114" s="244"/>
      <c r="X114" s="244"/>
      <c r="Y114" s="244"/>
      <c r="Z114" s="244"/>
      <c r="AA114" s="244"/>
      <c r="AB114" s="244"/>
      <c r="AC114" s="244"/>
      <c r="AD114" s="244"/>
      <c r="AE114" s="244"/>
      <c r="AF114" s="244"/>
      <c r="AG114" s="221">
        <f>'SO 902 - Přeložka vedení ...'!J32</f>
        <v>0</v>
      </c>
      <c r="AH114" s="222"/>
      <c r="AI114" s="222"/>
      <c r="AJ114" s="222"/>
      <c r="AK114" s="222"/>
      <c r="AL114" s="222"/>
      <c r="AM114" s="222"/>
      <c r="AN114" s="221">
        <f t="shared" si="0"/>
        <v>0</v>
      </c>
      <c r="AO114" s="222"/>
      <c r="AP114" s="222"/>
      <c r="AQ114" s="90" t="s">
        <v>88</v>
      </c>
      <c r="AR114" s="52"/>
      <c r="AS114" s="91">
        <v>0</v>
      </c>
      <c r="AT114" s="92">
        <f t="shared" si="1"/>
        <v>0</v>
      </c>
      <c r="AU114" s="93">
        <f>'SO 902 - Přeložka vedení ...'!P129</f>
        <v>0</v>
      </c>
      <c r="AV114" s="92">
        <f>'SO 902 - Přeložka vedení ...'!J35</f>
        <v>0</v>
      </c>
      <c r="AW114" s="92">
        <f>'SO 902 - Přeložka vedení ...'!J36</f>
        <v>0</v>
      </c>
      <c r="AX114" s="92">
        <f>'SO 902 - Přeložka vedení ...'!J37</f>
        <v>0</v>
      </c>
      <c r="AY114" s="92">
        <f>'SO 902 - Přeložka vedení ...'!J38</f>
        <v>0</v>
      </c>
      <c r="AZ114" s="92">
        <f>'SO 902 - Přeložka vedení ...'!F35</f>
        <v>0</v>
      </c>
      <c r="BA114" s="92">
        <f>'SO 902 - Přeložka vedení ...'!F36</f>
        <v>0</v>
      </c>
      <c r="BB114" s="92">
        <f>'SO 902 - Přeložka vedení ...'!F37</f>
        <v>0</v>
      </c>
      <c r="BC114" s="92">
        <f>'SO 902 - Přeložka vedení ...'!F38</f>
        <v>0</v>
      </c>
      <c r="BD114" s="94">
        <f>'SO 902 - Přeložka vedení ...'!F39</f>
        <v>0</v>
      </c>
      <c r="BT114" s="26" t="s">
        <v>82</v>
      </c>
      <c r="BV114" s="26" t="s">
        <v>75</v>
      </c>
      <c r="BW114" s="26" t="s">
        <v>141</v>
      </c>
      <c r="BX114" s="26" t="s">
        <v>135</v>
      </c>
      <c r="CL114" s="26" t="s">
        <v>1</v>
      </c>
    </row>
    <row r="115" spans="1:91" s="7" customFormat="1" ht="24.75" customHeight="1">
      <c r="A115" s="80" t="s">
        <v>77</v>
      </c>
      <c r="B115" s="81"/>
      <c r="C115" s="82"/>
      <c r="D115" s="245" t="s">
        <v>142</v>
      </c>
      <c r="E115" s="245"/>
      <c r="F115" s="245"/>
      <c r="G115" s="245"/>
      <c r="H115" s="245"/>
      <c r="I115" s="83"/>
      <c r="J115" s="245" t="s">
        <v>143</v>
      </c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45"/>
      <c r="X115" s="245"/>
      <c r="Y115" s="245"/>
      <c r="Z115" s="245"/>
      <c r="AA115" s="245"/>
      <c r="AB115" s="245"/>
      <c r="AC115" s="245"/>
      <c r="AD115" s="245"/>
      <c r="AE115" s="245"/>
      <c r="AF115" s="245"/>
      <c r="AG115" s="216">
        <f>'SO 9000 - Ostatní rozpočt...'!J30</f>
        <v>0</v>
      </c>
      <c r="AH115" s="217"/>
      <c r="AI115" s="217"/>
      <c r="AJ115" s="217"/>
      <c r="AK115" s="217"/>
      <c r="AL115" s="217"/>
      <c r="AM115" s="217"/>
      <c r="AN115" s="216">
        <f t="shared" si="0"/>
        <v>0</v>
      </c>
      <c r="AO115" s="217"/>
      <c r="AP115" s="217"/>
      <c r="AQ115" s="84" t="s">
        <v>80</v>
      </c>
      <c r="AR115" s="81"/>
      <c r="AS115" s="95">
        <v>0</v>
      </c>
      <c r="AT115" s="96">
        <f t="shared" si="1"/>
        <v>0</v>
      </c>
      <c r="AU115" s="97">
        <f>'SO 9000 - Ostatní rozpočt...'!P118</f>
        <v>0</v>
      </c>
      <c r="AV115" s="96">
        <f>'SO 9000 - Ostatní rozpočt...'!J33</f>
        <v>0</v>
      </c>
      <c r="AW115" s="96">
        <f>'SO 9000 - Ostatní rozpočt...'!J34</f>
        <v>0</v>
      </c>
      <c r="AX115" s="96">
        <f>'SO 9000 - Ostatní rozpočt...'!J35</f>
        <v>0</v>
      </c>
      <c r="AY115" s="96">
        <f>'SO 9000 - Ostatní rozpočt...'!J36</f>
        <v>0</v>
      </c>
      <c r="AZ115" s="96">
        <f>'SO 9000 - Ostatní rozpočt...'!F33</f>
        <v>0</v>
      </c>
      <c r="BA115" s="96">
        <f>'SO 9000 - Ostatní rozpočt...'!F34</f>
        <v>0</v>
      </c>
      <c r="BB115" s="96">
        <f>'SO 9000 - Ostatní rozpočt...'!F35</f>
        <v>0</v>
      </c>
      <c r="BC115" s="96">
        <f>'SO 9000 - Ostatní rozpočt...'!F36</f>
        <v>0</v>
      </c>
      <c r="BD115" s="98">
        <f>'SO 9000 - Ostatní rozpočt...'!F37</f>
        <v>0</v>
      </c>
      <c r="BT115" s="89" t="s">
        <v>30</v>
      </c>
      <c r="BV115" s="89" t="s">
        <v>75</v>
      </c>
      <c r="BW115" s="89" t="s">
        <v>144</v>
      </c>
      <c r="BX115" s="89" t="s">
        <v>4</v>
      </c>
      <c r="CL115" s="89" t="s">
        <v>1</v>
      </c>
      <c r="CM115" s="89" t="s">
        <v>82</v>
      </c>
    </row>
    <row r="116" spans="1:91" s="2" customFormat="1" ht="30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4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</row>
    <row r="117" spans="1:91" s="2" customFormat="1" ht="6.9" customHeight="1">
      <c r="A117" s="33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34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</row>
  </sheetData>
  <mergeCells count="122">
    <mergeCell ref="K103:AF103"/>
    <mergeCell ref="K100:AF100"/>
    <mergeCell ref="K98:AF98"/>
    <mergeCell ref="K97:AF97"/>
    <mergeCell ref="L85:AJ85"/>
    <mergeCell ref="F105:J105"/>
    <mergeCell ref="L105:AF105"/>
    <mergeCell ref="F106:J106"/>
    <mergeCell ref="L106:AF106"/>
    <mergeCell ref="F107:J107"/>
    <mergeCell ref="L107:AF107"/>
    <mergeCell ref="F108:J108"/>
    <mergeCell ref="L108:AF108"/>
    <mergeCell ref="C92:G92"/>
    <mergeCell ref="D96:H96"/>
    <mergeCell ref="D95:H95"/>
    <mergeCell ref="D102:H102"/>
    <mergeCell ref="E104:I104"/>
    <mergeCell ref="E98:I98"/>
    <mergeCell ref="E99:I99"/>
    <mergeCell ref="E100:I100"/>
    <mergeCell ref="E97:I97"/>
    <mergeCell ref="E101:I101"/>
    <mergeCell ref="E103:I103"/>
    <mergeCell ref="I92:AF92"/>
    <mergeCell ref="J96:AF96"/>
    <mergeCell ref="J102:AF102"/>
    <mergeCell ref="J95:AF95"/>
    <mergeCell ref="K101:AF101"/>
    <mergeCell ref="K99:AF99"/>
    <mergeCell ref="K104:AF104"/>
    <mergeCell ref="E109:I109"/>
    <mergeCell ref="K109:AF109"/>
    <mergeCell ref="D110:H110"/>
    <mergeCell ref="J110:AF110"/>
    <mergeCell ref="D111:H111"/>
    <mergeCell ref="J111:AF111"/>
    <mergeCell ref="D112:H112"/>
    <mergeCell ref="J112:AF112"/>
    <mergeCell ref="E113:I113"/>
    <mergeCell ref="K113:AF113"/>
    <mergeCell ref="E114:I114"/>
    <mergeCell ref="K114:AF114"/>
    <mergeCell ref="D115:H115"/>
    <mergeCell ref="J115:AF11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104:AM104"/>
    <mergeCell ref="AG103:AM103"/>
    <mergeCell ref="AG102:AM102"/>
    <mergeCell ref="AG101:AM101"/>
    <mergeCell ref="AG100:AM100"/>
    <mergeCell ref="AG92:AM92"/>
    <mergeCell ref="AG97:AM97"/>
    <mergeCell ref="AG95:AM95"/>
    <mergeCell ref="AG96:AM96"/>
    <mergeCell ref="AG98:AM98"/>
    <mergeCell ref="AG99:AM99"/>
    <mergeCell ref="AM87:AN87"/>
    <mergeCell ref="AM89:AP89"/>
    <mergeCell ref="AM90:AP90"/>
    <mergeCell ref="AN97:AP97"/>
    <mergeCell ref="AN104:AP104"/>
    <mergeCell ref="AN103:AP103"/>
    <mergeCell ref="AN98:AP98"/>
    <mergeCell ref="AN96:AP96"/>
    <mergeCell ref="AN92:AP92"/>
    <mergeCell ref="AN101:AP101"/>
    <mergeCell ref="AN100:AP100"/>
    <mergeCell ref="AN95:AP95"/>
    <mergeCell ref="AN102:AP102"/>
    <mergeCell ref="AN99:AP99"/>
    <mergeCell ref="AS89:AT91"/>
    <mergeCell ref="AN115:AP115"/>
    <mergeCell ref="AG115:AM115"/>
    <mergeCell ref="AG94:AM94"/>
    <mergeCell ref="AN94:AP94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</mergeCells>
  <hyperlinks>
    <hyperlink ref="A95" location="'PS 01 - Trubní vystrojení...'!C2" display="/"/>
    <hyperlink ref="A97" location="'SO 101 - Komunikace Sládkova'!C2" display="/"/>
    <hyperlink ref="A98" location="'SO 102 - Komunikace Porge...'!C2" display="/"/>
    <hyperlink ref="A99" location="'SO 103 - Komunikace Merha...'!C2" display="/"/>
    <hyperlink ref="A100" location="'SO 104 - Chodníky Merhautova'!C2" display="/"/>
    <hyperlink ref="A101" location="'SO 105 - Odvodnění vozovk...'!C2" display="/"/>
    <hyperlink ref="A103" location="'SO 331 - Vodovodní řady'!C2" display="/"/>
    <hyperlink ref="A105" location="'SO 332.1 - Armaturní šach...'!C2" display="/"/>
    <hyperlink ref="A106" location="'SO 332.2 - Armaturní šach...'!C2" display="/"/>
    <hyperlink ref="A107" location="'SO 332.3 - Armaturní šach...'!C2" display="/"/>
    <hyperlink ref="A108" location="'SO 332.4 - Vzdušníková ša...'!C2" display="/"/>
    <hyperlink ref="A109" location="'SO 333 - Náhradní zásobování'!C2" display="/"/>
    <hyperlink ref="A110" location="'SO 310 - Kanalizační příp...'!C2" display="/"/>
    <hyperlink ref="A111" location="'SO 800 - Náhradní výsadba'!C2" display="/"/>
    <hyperlink ref="A113" location="'SO 901 - Přeložka sloupu ...'!C2" display="/"/>
    <hyperlink ref="A114" location="'SO 902 - Přeložka vedení ...'!C2" display="/"/>
    <hyperlink ref="A115" location="'SO 9000 - Ostatní rozpočt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7"/>
  <sheetViews>
    <sheetView showGridLines="0" workbookViewId="0">
      <selection activeCell="I129" sqref="I129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81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2" customFormat="1" ht="12" customHeight="1">
      <c r="A8" s="33"/>
      <c r="B8" s="34"/>
      <c r="C8" s="33"/>
      <c r="D8" s="28" t="s">
        <v>146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8" t="s">
        <v>147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9"/>
      <c r="G18" s="249"/>
      <c r="H18" s="249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3" t="s">
        <v>1</v>
      </c>
      <c r="F27" s="253"/>
      <c r="G27" s="253"/>
      <c r="H27" s="253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33</v>
      </c>
      <c r="E30" s="33"/>
      <c r="F30" s="33"/>
      <c r="G30" s="33"/>
      <c r="H30" s="33"/>
      <c r="I30" s="33"/>
      <c r="J30" s="72">
        <f>ROUND(J123,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37</v>
      </c>
      <c r="E33" s="28" t="s">
        <v>38</v>
      </c>
      <c r="F33" s="105">
        <f>ROUND((SUM(BE123:BE406)),  0)</f>
        <v>0</v>
      </c>
      <c r="G33" s="33"/>
      <c r="H33" s="33"/>
      <c r="I33" s="106">
        <v>0.21</v>
      </c>
      <c r="J33" s="105">
        <f>ROUND(((SUM(BE123:BE406))*I33),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05">
        <f>ROUND((SUM(BF123:BF406)),  0)</f>
        <v>0</v>
      </c>
      <c r="G34" s="33"/>
      <c r="H34" s="33"/>
      <c r="I34" s="106">
        <v>0.12</v>
      </c>
      <c r="J34" s="105">
        <f>ROUND(((SUM(BF123:BF406))*I34),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05">
        <f>ROUND((SUM(BG123:BG406)),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05">
        <f>ROUND((SUM(BH123:BH406)),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ROUND((SUM(BI123:BI406)),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43</v>
      </c>
      <c r="E39" s="61"/>
      <c r="F39" s="61"/>
      <c r="G39" s="109" t="s">
        <v>44</v>
      </c>
      <c r="H39" s="110" t="s">
        <v>45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PS 01 - Trubní vystrojení armaturních šachet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149</v>
      </c>
      <c r="D94" s="107"/>
      <c r="E94" s="107"/>
      <c r="F94" s="107"/>
      <c r="G94" s="107"/>
      <c r="H94" s="107"/>
      <c r="I94" s="107"/>
      <c r="J94" s="116" t="s">
        <v>150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151</v>
      </c>
      <c r="D96" s="33"/>
      <c r="E96" s="33"/>
      <c r="F96" s="33"/>
      <c r="G96" s="33"/>
      <c r="H96" s="33"/>
      <c r="I96" s="33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" customHeight="1">
      <c r="B97" s="118"/>
      <c r="D97" s="119" t="s">
        <v>153</v>
      </c>
      <c r="E97" s="120"/>
      <c r="F97" s="120"/>
      <c r="G97" s="120"/>
      <c r="H97" s="120"/>
      <c r="I97" s="120"/>
      <c r="J97" s="121">
        <f>J124</f>
        <v>0</v>
      </c>
      <c r="L97" s="118"/>
    </row>
    <row r="98" spans="1:31" s="10" customFormat="1" ht="19.95" customHeight="1">
      <c r="B98" s="122"/>
      <c r="D98" s="123" t="s">
        <v>154</v>
      </c>
      <c r="E98" s="124"/>
      <c r="F98" s="124"/>
      <c r="G98" s="124"/>
      <c r="H98" s="124"/>
      <c r="I98" s="124"/>
      <c r="J98" s="125">
        <f>J125</f>
        <v>0</v>
      </c>
      <c r="L98" s="122"/>
    </row>
    <row r="99" spans="1:31" s="10" customFormat="1" ht="19.95" customHeight="1">
      <c r="B99" s="122"/>
      <c r="D99" s="123" t="s">
        <v>155</v>
      </c>
      <c r="E99" s="124"/>
      <c r="F99" s="124"/>
      <c r="G99" s="124"/>
      <c r="H99" s="124"/>
      <c r="I99" s="124"/>
      <c r="J99" s="125">
        <f>J126</f>
        <v>0</v>
      </c>
      <c r="L99" s="122"/>
    </row>
    <row r="100" spans="1:31" s="10" customFormat="1" ht="14.85" customHeight="1">
      <c r="B100" s="122"/>
      <c r="D100" s="123" t="s">
        <v>156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31" s="10" customFormat="1" ht="14.85" customHeight="1">
      <c r="B101" s="122"/>
      <c r="D101" s="123" t="s">
        <v>157</v>
      </c>
      <c r="E101" s="124"/>
      <c r="F101" s="124"/>
      <c r="G101" s="124"/>
      <c r="H101" s="124"/>
      <c r="I101" s="124"/>
      <c r="J101" s="125">
        <f>J245</f>
        <v>0</v>
      </c>
      <c r="L101" s="122"/>
    </row>
    <row r="102" spans="1:31" s="10" customFormat="1" ht="14.85" customHeight="1">
      <c r="B102" s="122"/>
      <c r="D102" s="123" t="s">
        <v>158</v>
      </c>
      <c r="E102" s="124"/>
      <c r="F102" s="124"/>
      <c r="G102" s="124"/>
      <c r="H102" s="124"/>
      <c r="I102" s="124"/>
      <c r="J102" s="125">
        <f>J287</f>
        <v>0</v>
      </c>
      <c r="L102" s="122"/>
    </row>
    <row r="103" spans="1:31" s="10" customFormat="1" ht="14.85" customHeight="1">
      <c r="B103" s="122"/>
      <c r="D103" s="123" t="s">
        <v>159</v>
      </c>
      <c r="E103" s="124"/>
      <c r="F103" s="124"/>
      <c r="G103" s="124"/>
      <c r="H103" s="124"/>
      <c r="I103" s="124"/>
      <c r="J103" s="125">
        <f>J381</f>
        <v>0</v>
      </c>
      <c r="L103" s="122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" customHeight="1">
      <c r="A110" s="33"/>
      <c r="B110" s="34"/>
      <c r="C110" s="22" t="s">
        <v>160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1" t="str">
        <f>E7</f>
        <v>Brno, VMO Kohoutova, Sládkova - rekonstrukce vodovodu -  část I</v>
      </c>
      <c r="F113" s="262"/>
      <c r="G113" s="262"/>
      <c r="H113" s="262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146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58" t="str">
        <f>E9</f>
        <v>PS 01 - Trubní vystrojení armaturních šachet</v>
      </c>
      <c r="F115" s="260"/>
      <c r="G115" s="260"/>
      <c r="H115" s="260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20</v>
      </c>
      <c r="D117" s="33"/>
      <c r="E117" s="33"/>
      <c r="F117" s="26" t="str">
        <f>F12</f>
        <v xml:space="preserve"> </v>
      </c>
      <c r="G117" s="33"/>
      <c r="H117" s="33"/>
      <c r="I117" s="28" t="s">
        <v>22</v>
      </c>
      <c r="J117" s="56" t="str">
        <f>IF(J12="","",J12)</f>
        <v/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23</v>
      </c>
      <c r="D119" s="33"/>
      <c r="E119" s="33"/>
      <c r="F119" s="26" t="str">
        <f>E15</f>
        <v xml:space="preserve"> </v>
      </c>
      <c r="G119" s="33"/>
      <c r="H119" s="33"/>
      <c r="I119" s="28" t="s">
        <v>28</v>
      </c>
      <c r="J119" s="31" t="str">
        <f>E21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28" t="s">
        <v>31</v>
      </c>
      <c r="J120" s="31" t="str">
        <f>E24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26"/>
      <c r="B122" s="127"/>
      <c r="C122" s="128" t="s">
        <v>161</v>
      </c>
      <c r="D122" s="129" t="s">
        <v>58</v>
      </c>
      <c r="E122" s="129" t="s">
        <v>54</v>
      </c>
      <c r="F122" s="129" t="s">
        <v>55</v>
      </c>
      <c r="G122" s="129" t="s">
        <v>162</v>
      </c>
      <c r="H122" s="129" t="s">
        <v>163</v>
      </c>
      <c r="I122" s="129" t="s">
        <v>164</v>
      </c>
      <c r="J122" s="129" t="s">
        <v>150</v>
      </c>
      <c r="K122" s="130" t="s">
        <v>165</v>
      </c>
      <c r="L122" s="131"/>
      <c r="M122" s="63" t="s">
        <v>1</v>
      </c>
      <c r="N122" s="64" t="s">
        <v>37</v>
      </c>
      <c r="O122" s="64" t="s">
        <v>166</v>
      </c>
      <c r="P122" s="64" t="s">
        <v>167</v>
      </c>
      <c r="Q122" s="64" t="s">
        <v>168</v>
      </c>
      <c r="R122" s="64" t="s">
        <v>169</v>
      </c>
      <c r="S122" s="64" t="s">
        <v>170</v>
      </c>
      <c r="T122" s="65" t="s">
        <v>171</v>
      </c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</row>
    <row r="123" spans="1:65" s="2" customFormat="1" ht="22.8" customHeight="1">
      <c r="A123" s="33"/>
      <c r="B123" s="34"/>
      <c r="C123" s="70" t="s">
        <v>172</v>
      </c>
      <c r="D123" s="33"/>
      <c r="E123" s="33"/>
      <c r="F123" s="33"/>
      <c r="G123" s="33"/>
      <c r="H123" s="33"/>
      <c r="I123" s="33"/>
      <c r="J123" s="132">
        <f>BK123</f>
        <v>0</v>
      </c>
      <c r="K123" s="33"/>
      <c r="L123" s="34"/>
      <c r="M123" s="66"/>
      <c r="N123" s="57"/>
      <c r="O123" s="67"/>
      <c r="P123" s="133">
        <f>P124</f>
        <v>0</v>
      </c>
      <c r="Q123" s="67"/>
      <c r="R123" s="133">
        <f>R124</f>
        <v>0</v>
      </c>
      <c r="S123" s="67"/>
      <c r="T123" s="134">
        <f>T124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72</v>
      </c>
      <c r="AU123" s="18" t="s">
        <v>152</v>
      </c>
      <c r="BK123" s="135">
        <f>BK124</f>
        <v>0</v>
      </c>
    </row>
    <row r="124" spans="1:65" s="12" customFormat="1" ht="25.95" customHeight="1">
      <c r="B124" s="136"/>
      <c r="D124" s="137" t="s">
        <v>72</v>
      </c>
      <c r="E124" s="138" t="s">
        <v>173</v>
      </c>
      <c r="F124" s="138" t="s">
        <v>174</v>
      </c>
      <c r="I124" s="139"/>
      <c r="J124" s="140">
        <f>BK124</f>
        <v>0</v>
      </c>
      <c r="L124" s="136"/>
      <c r="M124" s="141"/>
      <c r="N124" s="142"/>
      <c r="O124" s="142"/>
      <c r="P124" s="143">
        <f>P125+P126</f>
        <v>0</v>
      </c>
      <c r="Q124" s="142"/>
      <c r="R124" s="143">
        <f>R125+R126</f>
        <v>0</v>
      </c>
      <c r="S124" s="142"/>
      <c r="T124" s="144">
        <f>T125+T126</f>
        <v>0</v>
      </c>
      <c r="AR124" s="137" t="s">
        <v>30</v>
      </c>
      <c r="AT124" s="145" t="s">
        <v>72</v>
      </c>
      <c r="AU124" s="145" t="s">
        <v>73</v>
      </c>
      <c r="AY124" s="137" t="s">
        <v>175</v>
      </c>
      <c r="BK124" s="146">
        <f>BK125+BK126</f>
        <v>0</v>
      </c>
    </row>
    <row r="125" spans="1:65" s="12" customFormat="1" ht="22.8" customHeight="1">
      <c r="B125" s="136"/>
      <c r="D125" s="137" t="s">
        <v>72</v>
      </c>
      <c r="E125" s="147" t="s">
        <v>30</v>
      </c>
      <c r="F125" s="147" t="s">
        <v>176</v>
      </c>
      <c r="I125" s="139"/>
      <c r="J125" s="148">
        <f>BK125</f>
        <v>0</v>
      </c>
      <c r="L125" s="136"/>
      <c r="M125" s="141"/>
      <c r="N125" s="142"/>
      <c r="O125" s="142"/>
      <c r="P125" s="143">
        <v>0</v>
      </c>
      <c r="Q125" s="142"/>
      <c r="R125" s="143">
        <v>0</v>
      </c>
      <c r="S125" s="142"/>
      <c r="T125" s="144">
        <v>0</v>
      </c>
      <c r="AR125" s="137" t="s">
        <v>30</v>
      </c>
      <c r="AT125" s="145" t="s">
        <v>72</v>
      </c>
      <c r="AU125" s="145" t="s">
        <v>30</v>
      </c>
      <c r="AY125" s="137" t="s">
        <v>175</v>
      </c>
      <c r="BK125" s="146">
        <v>0</v>
      </c>
    </row>
    <row r="126" spans="1:65" s="12" customFormat="1" ht="22.8" customHeight="1">
      <c r="B126" s="136"/>
      <c r="D126" s="137" t="s">
        <v>72</v>
      </c>
      <c r="E126" s="147" t="s">
        <v>177</v>
      </c>
      <c r="F126" s="147" t="s">
        <v>178</v>
      </c>
      <c r="I126" s="139"/>
      <c r="J126" s="148">
        <f>BK126</f>
        <v>0</v>
      </c>
      <c r="L126" s="136"/>
      <c r="M126" s="141"/>
      <c r="N126" s="142"/>
      <c r="O126" s="142"/>
      <c r="P126" s="143">
        <f>P127+P245+P287+P381</f>
        <v>0</v>
      </c>
      <c r="Q126" s="142"/>
      <c r="R126" s="143">
        <f>R127+R245+R287+R381</f>
        <v>0</v>
      </c>
      <c r="S126" s="142"/>
      <c r="T126" s="144">
        <f>T127+T245+T287+T381</f>
        <v>0</v>
      </c>
      <c r="AR126" s="137" t="s">
        <v>30</v>
      </c>
      <c r="AT126" s="145" t="s">
        <v>72</v>
      </c>
      <c r="AU126" s="145" t="s">
        <v>30</v>
      </c>
      <c r="AY126" s="137" t="s">
        <v>175</v>
      </c>
      <c r="BK126" s="146">
        <f>BK127+BK245+BK287+BK381</f>
        <v>0</v>
      </c>
    </row>
    <row r="127" spans="1:65" s="12" customFormat="1" ht="20.85" customHeight="1">
      <c r="B127" s="136"/>
      <c r="D127" s="137" t="s">
        <v>72</v>
      </c>
      <c r="E127" s="147" t="s">
        <v>179</v>
      </c>
      <c r="F127" s="147" t="s">
        <v>180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SUM(P128:P244)</f>
        <v>0</v>
      </c>
      <c r="Q127" s="142"/>
      <c r="R127" s="143">
        <f>SUM(R128:R244)</f>
        <v>0</v>
      </c>
      <c r="S127" s="142"/>
      <c r="T127" s="144">
        <f>SUM(T128:T244)</f>
        <v>0</v>
      </c>
      <c r="AR127" s="137" t="s">
        <v>30</v>
      </c>
      <c r="AT127" s="145" t="s">
        <v>72</v>
      </c>
      <c r="AU127" s="145" t="s">
        <v>82</v>
      </c>
      <c r="AY127" s="137" t="s">
        <v>175</v>
      </c>
      <c r="BK127" s="146">
        <f>SUM(BK128:BK244)</f>
        <v>0</v>
      </c>
    </row>
    <row r="128" spans="1:65" s="2" customFormat="1" ht="16.5" customHeight="1">
      <c r="A128" s="33"/>
      <c r="B128" s="149"/>
      <c r="C128" s="150" t="s">
        <v>30</v>
      </c>
      <c r="D128" s="150" t="s">
        <v>181</v>
      </c>
      <c r="E128" s="151" t="s">
        <v>182</v>
      </c>
      <c r="F128" s="152" t="s">
        <v>183</v>
      </c>
      <c r="G128" s="153" t="s">
        <v>1</v>
      </c>
      <c r="H128" s="154">
        <v>0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184</v>
      </c>
      <c r="AT128" s="161" t="s">
        <v>181</v>
      </c>
      <c r="AU128" s="161" t="s">
        <v>113</v>
      </c>
      <c r="AY128" s="18" t="s">
        <v>175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30</v>
      </c>
      <c r="BK128" s="162">
        <f>ROUND(I128*H128,2)</f>
        <v>0</v>
      </c>
      <c r="BL128" s="18" t="s">
        <v>184</v>
      </c>
      <c r="BM128" s="161" t="s">
        <v>185</v>
      </c>
    </row>
    <row r="129" spans="1:65" s="2" customFormat="1" ht="16.5" customHeight="1">
      <c r="A129" s="33"/>
      <c r="B129" s="149"/>
      <c r="C129" s="150" t="s">
        <v>82</v>
      </c>
      <c r="D129" s="150" t="s">
        <v>181</v>
      </c>
      <c r="E129" s="151" t="s">
        <v>186</v>
      </c>
      <c r="F129" s="152" t="s">
        <v>187</v>
      </c>
      <c r="G129" s="153" t="s">
        <v>188</v>
      </c>
      <c r="H129" s="154">
        <v>5.5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184</v>
      </c>
      <c r="AT129" s="161" t="s">
        <v>181</v>
      </c>
      <c r="AU129" s="161" t="s">
        <v>113</v>
      </c>
      <c r="AY129" s="18" t="s">
        <v>175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30</v>
      </c>
      <c r="BK129" s="162">
        <f>ROUND(I129*H129,2)</f>
        <v>0</v>
      </c>
      <c r="BL129" s="18" t="s">
        <v>184</v>
      </c>
      <c r="BM129" s="161" t="s">
        <v>189</v>
      </c>
    </row>
    <row r="130" spans="1:65" s="13" customFormat="1">
      <c r="B130" s="163"/>
      <c r="D130" s="164" t="s">
        <v>190</v>
      </c>
      <c r="E130" s="165" t="s">
        <v>1</v>
      </c>
      <c r="F130" s="166" t="s">
        <v>191</v>
      </c>
      <c r="H130" s="167">
        <v>5.5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190</v>
      </c>
      <c r="AU130" s="165" t="s">
        <v>113</v>
      </c>
      <c r="AV130" s="13" t="s">
        <v>82</v>
      </c>
      <c r="AW130" s="13" t="s">
        <v>29</v>
      </c>
      <c r="AX130" s="13" t="s">
        <v>30</v>
      </c>
      <c r="AY130" s="165" t="s">
        <v>175</v>
      </c>
    </row>
    <row r="131" spans="1:65" s="2" customFormat="1" ht="16.5" customHeight="1">
      <c r="A131" s="33"/>
      <c r="B131" s="149"/>
      <c r="C131" s="150" t="s">
        <v>113</v>
      </c>
      <c r="D131" s="150" t="s">
        <v>181</v>
      </c>
      <c r="E131" s="151" t="s">
        <v>192</v>
      </c>
      <c r="F131" s="152" t="s">
        <v>193</v>
      </c>
      <c r="G131" s="153" t="s">
        <v>188</v>
      </c>
      <c r="H131" s="154">
        <v>1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184</v>
      </c>
      <c r="AT131" s="161" t="s">
        <v>181</v>
      </c>
      <c r="AU131" s="161" t="s">
        <v>113</v>
      </c>
      <c r="AY131" s="18" t="s">
        <v>175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30</v>
      </c>
      <c r="BK131" s="162">
        <f>ROUND(I131*H131,2)</f>
        <v>0</v>
      </c>
      <c r="BL131" s="18" t="s">
        <v>184</v>
      </c>
      <c r="BM131" s="161" t="s">
        <v>194</v>
      </c>
    </row>
    <row r="132" spans="1:65" s="13" customFormat="1">
      <c r="B132" s="163"/>
      <c r="D132" s="164" t="s">
        <v>190</v>
      </c>
      <c r="E132" s="165" t="s">
        <v>1</v>
      </c>
      <c r="F132" s="166" t="s">
        <v>30</v>
      </c>
      <c r="H132" s="167">
        <v>1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190</v>
      </c>
      <c r="AU132" s="165" t="s">
        <v>113</v>
      </c>
      <c r="AV132" s="13" t="s">
        <v>82</v>
      </c>
      <c r="AW132" s="13" t="s">
        <v>29</v>
      </c>
      <c r="AX132" s="13" t="s">
        <v>30</v>
      </c>
      <c r="AY132" s="165" t="s">
        <v>175</v>
      </c>
    </row>
    <row r="133" spans="1:65" s="2" customFormat="1" ht="16.5" customHeight="1">
      <c r="A133" s="33"/>
      <c r="B133" s="149"/>
      <c r="C133" s="150" t="s">
        <v>184</v>
      </c>
      <c r="D133" s="150" t="s">
        <v>181</v>
      </c>
      <c r="E133" s="151" t="s">
        <v>195</v>
      </c>
      <c r="F133" s="152" t="s">
        <v>196</v>
      </c>
      <c r="G133" s="153" t="s">
        <v>188</v>
      </c>
      <c r="H133" s="154">
        <v>9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184</v>
      </c>
      <c r="AT133" s="161" t="s">
        <v>181</v>
      </c>
      <c r="AU133" s="161" t="s">
        <v>113</v>
      </c>
      <c r="AY133" s="18" t="s">
        <v>175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30</v>
      </c>
      <c r="BK133" s="162">
        <f>ROUND(I133*H133,2)</f>
        <v>0</v>
      </c>
      <c r="BL133" s="18" t="s">
        <v>184</v>
      </c>
      <c r="BM133" s="161" t="s">
        <v>197</v>
      </c>
    </row>
    <row r="134" spans="1:65" s="13" customFormat="1">
      <c r="B134" s="163"/>
      <c r="D134" s="164" t="s">
        <v>190</v>
      </c>
      <c r="E134" s="165" t="s">
        <v>1</v>
      </c>
      <c r="F134" s="166" t="s">
        <v>198</v>
      </c>
      <c r="H134" s="167">
        <v>9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190</v>
      </c>
      <c r="AU134" s="165" t="s">
        <v>113</v>
      </c>
      <c r="AV134" s="13" t="s">
        <v>82</v>
      </c>
      <c r="AW134" s="13" t="s">
        <v>29</v>
      </c>
      <c r="AX134" s="13" t="s">
        <v>30</v>
      </c>
      <c r="AY134" s="165" t="s">
        <v>175</v>
      </c>
    </row>
    <row r="135" spans="1:65" s="2" customFormat="1" ht="16.5" customHeight="1">
      <c r="A135" s="33"/>
      <c r="B135" s="149"/>
      <c r="C135" s="150" t="s">
        <v>199</v>
      </c>
      <c r="D135" s="150" t="s">
        <v>181</v>
      </c>
      <c r="E135" s="151" t="s">
        <v>200</v>
      </c>
      <c r="F135" s="152" t="s">
        <v>201</v>
      </c>
      <c r="G135" s="153" t="s">
        <v>188</v>
      </c>
      <c r="H135" s="154">
        <v>6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184</v>
      </c>
      <c r="AT135" s="161" t="s">
        <v>181</v>
      </c>
      <c r="AU135" s="161" t="s">
        <v>113</v>
      </c>
      <c r="AY135" s="18" t="s">
        <v>175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30</v>
      </c>
      <c r="BK135" s="162">
        <f>ROUND(I135*H135,2)</f>
        <v>0</v>
      </c>
      <c r="BL135" s="18" t="s">
        <v>184</v>
      </c>
      <c r="BM135" s="161" t="s">
        <v>202</v>
      </c>
    </row>
    <row r="136" spans="1:65" s="13" customFormat="1">
      <c r="B136" s="163"/>
      <c r="D136" s="164" t="s">
        <v>190</v>
      </c>
      <c r="E136" s="165" t="s">
        <v>1</v>
      </c>
      <c r="F136" s="166" t="s">
        <v>203</v>
      </c>
      <c r="H136" s="167">
        <v>6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190</v>
      </c>
      <c r="AU136" s="165" t="s">
        <v>113</v>
      </c>
      <c r="AV136" s="13" t="s">
        <v>82</v>
      </c>
      <c r="AW136" s="13" t="s">
        <v>29</v>
      </c>
      <c r="AX136" s="13" t="s">
        <v>30</v>
      </c>
      <c r="AY136" s="165" t="s">
        <v>175</v>
      </c>
    </row>
    <row r="137" spans="1:65" s="2" customFormat="1" ht="16.5" customHeight="1">
      <c r="A137" s="33"/>
      <c r="B137" s="149"/>
      <c r="C137" s="150" t="s">
        <v>203</v>
      </c>
      <c r="D137" s="150" t="s">
        <v>181</v>
      </c>
      <c r="E137" s="151" t="s">
        <v>204</v>
      </c>
      <c r="F137" s="152" t="s">
        <v>205</v>
      </c>
      <c r="G137" s="153" t="s">
        <v>188</v>
      </c>
      <c r="H137" s="154">
        <v>11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184</v>
      </c>
      <c r="AT137" s="161" t="s">
        <v>181</v>
      </c>
      <c r="AU137" s="161" t="s">
        <v>113</v>
      </c>
      <c r="AY137" s="18" t="s">
        <v>175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30</v>
      </c>
      <c r="BK137" s="162">
        <f>ROUND(I137*H137,2)</f>
        <v>0</v>
      </c>
      <c r="BL137" s="18" t="s">
        <v>184</v>
      </c>
      <c r="BM137" s="161" t="s">
        <v>206</v>
      </c>
    </row>
    <row r="138" spans="1:65" s="13" customFormat="1">
      <c r="B138" s="163"/>
      <c r="D138" s="164" t="s">
        <v>190</v>
      </c>
      <c r="E138" s="165" t="s">
        <v>1</v>
      </c>
      <c r="F138" s="166" t="s">
        <v>182</v>
      </c>
      <c r="H138" s="167">
        <v>11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190</v>
      </c>
      <c r="AU138" s="165" t="s">
        <v>113</v>
      </c>
      <c r="AV138" s="13" t="s">
        <v>82</v>
      </c>
      <c r="AW138" s="13" t="s">
        <v>29</v>
      </c>
      <c r="AX138" s="13" t="s">
        <v>30</v>
      </c>
      <c r="AY138" s="165" t="s">
        <v>175</v>
      </c>
    </row>
    <row r="139" spans="1:65" s="2" customFormat="1" ht="16.5" customHeight="1">
      <c r="A139" s="33"/>
      <c r="B139" s="149"/>
      <c r="C139" s="150" t="s">
        <v>207</v>
      </c>
      <c r="D139" s="150" t="s">
        <v>181</v>
      </c>
      <c r="E139" s="151" t="s">
        <v>208</v>
      </c>
      <c r="F139" s="152" t="s">
        <v>209</v>
      </c>
      <c r="G139" s="153" t="s">
        <v>188</v>
      </c>
      <c r="H139" s="154">
        <v>1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38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184</v>
      </c>
      <c r="AT139" s="161" t="s">
        <v>181</v>
      </c>
      <c r="AU139" s="161" t="s">
        <v>113</v>
      </c>
      <c r="AY139" s="18" t="s">
        <v>175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30</v>
      </c>
      <c r="BK139" s="162">
        <f>ROUND(I139*H139,2)</f>
        <v>0</v>
      </c>
      <c r="BL139" s="18" t="s">
        <v>184</v>
      </c>
      <c r="BM139" s="161" t="s">
        <v>210</v>
      </c>
    </row>
    <row r="140" spans="1:65" s="13" customFormat="1">
      <c r="B140" s="163"/>
      <c r="D140" s="164" t="s">
        <v>190</v>
      </c>
      <c r="E140" s="165" t="s">
        <v>1</v>
      </c>
      <c r="F140" s="166" t="s">
        <v>30</v>
      </c>
      <c r="H140" s="167">
        <v>1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190</v>
      </c>
      <c r="AU140" s="165" t="s">
        <v>113</v>
      </c>
      <c r="AV140" s="13" t="s">
        <v>82</v>
      </c>
      <c r="AW140" s="13" t="s">
        <v>29</v>
      </c>
      <c r="AX140" s="13" t="s">
        <v>30</v>
      </c>
      <c r="AY140" s="165" t="s">
        <v>175</v>
      </c>
    </row>
    <row r="141" spans="1:65" s="2" customFormat="1" ht="16.5" customHeight="1">
      <c r="A141" s="33"/>
      <c r="B141" s="149"/>
      <c r="C141" s="150" t="s">
        <v>177</v>
      </c>
      <c r="D141" s="150" t="s">
        <v>181</v>
      </c>
      <c r="E141" s="151" t="s">
        <v>211</v>
      </c>
      <c r="F141" s="152" t="s">
        <v>212</v>
      </c>
      <c r="G141" s="153" t="s">
        <v>188</v>
      </c>
      <c r="H141" s="154">
        <v>3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38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184</v>
      </c>
      <c r="AT141" s="161" t="s">
        <v>181</v>
      </c>
      <c r="AU141" s="161" t="s">
        <v>113</v>
      </c>
      <c r="AY141" s="18" t="s">
        <v>175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30</v>
      </c>
      <c r="BK141" s="162">
        <f>ROUND(I141*H141,2)</f>
        <v>0</v>
      </c>
      <c r="BL141" s="18" t="s">
        <v>184</v>
      </c>
      <c r="BM141" s="161" t="s">
        <v>213</v>
      </c>
    </row>
    <row r="142" spans="1:65" s="13" customFormat="1">
      <c r="B142" s="163"/>
      <c r="D142" s="164" t="s">
        <v>190</v>
      </c>
      <c r="E142" s="165" t="s">
        <v>1</v>
      </c>
      <c r="F142" s="166" t="s">
        <v>113</v>
      </c>
      <c r="H142" s="167">
        <v>3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113</v>
      </c>
      <c r="AV142" s="13" t="s">
        <v>82</v>
      </c>
      <c r="AW142" s="13" t="s">
        <v>29</v>
      </c>
      <c r="AX142" s="13" t="s">
        <v>30</v>
      </c>
      <c r="AY142" s="165" t="s">
        <v>175</v>
      </c>
    </row>
    <row r="143" spans="1:65" s="2" customFormat="1" ht="16.5" customHeight="1">
      <c r="A143" s="33"/>
      <c r="B143" s="149"/>
      <c r="C143" s="150" t="s">
        <v>198</v>
      </c>
      <c r="D143" s="150" t="s">
        <v>181</v>
      </c>
      <c r="E143" s="151" t="s">
        <v>214</v>
      </c>
      <c r="F143" s="152" t="s">
        <v>215</v>
      </c>
      <c r="G143" s="153" t="s">
        <v>188</v>
      </c>
      <c r="H143" s="154">
        <v>1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184</v>
      </c>
      <c r="AT143" s="161" t="s">
        <v>181</v>
      </c>
      <c r="AU143" s="161" t="s">
        <v>113</v>
      </c>
      <c r="AY143" s="18" t="s">
        <v>175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30</v>
      </c>
      <c r="BK143" s="162">
        <f>ROUND(I143*H143,2)</f>
        <v>0</v>
      </c>
      <c r="BL143" s="18" t="s">
        <v>184</v>
      </c>
      <c r="BM143" s="161" t="s">
        <v>216</v>
      </c>
    </row>
    <row r="144" spans="1:65" s="13" customFormat="1">
      <c r="B144" s="163"/>
      <c r="D144" s="164" t="s">
        <v>190</v>
      </c>
      <c r="E144" s="165" t="s">
        <v>1</v>
      </c>
      <c r="F144" s="166" t="s">
        <v>30</v>
      </c>
      <c r="H144" s="167">
        <v>1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190</v>
      </c>
      <c r="AU144" s="165" t="s">
        <v>113</v>
      </c>
      <c r="AV144" s="13" t="s">
        <v>82</v>
      </c>
      <c r="AW144" s="13" t="s">
        <v>29</v>
      </c>
      <c r="AX144" s="13" t="s">
        <v>30</v>
      </c>
      <c r="AY144" s="165" t="s">
        <v>175</v>
      </c>
    </row>
    <row r="145" spans="1:65" s="2" customFormat="1" ht="16.5" customHeight="1">
      <c r="A145" s="33"/>
      <c r="B145" s="149"/>
      <c r="C145" s="150" t="s">
        <v>217</v>
      </c>
      <c r="D145" s="150" t="s">
        <v>181</v>
      </c>
      <c r="E145" s="151" t="s">
        <v>7</v>
      </c>
      <c r="F145" s="152" t="s">
        <v>218</v>
      </c>
      <c r="G145" s="153" t="s">
        <v>1</v>
      </c>
      <c r="H145" s="154">
        <v>0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184</v>
      </c>
      <c r="AT145" s="161" t="s">
        <v>181</v>
      </c>
      <c r="AU145" s="161" t="s">
        <v>113</v>
      </c>
      <c r="AY145" s="18" t="s">
        <v>175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30</v>
      </c>
      <c r="BK145" s="162">
        <f>ROUND(I145*H145,2)</f>
        <v>0</v>
      </c>
      <c r="BL145" s="18" t="s">
        <v>184</v>
      </c>
      <c r="BM145" s="161" t="s">
        <v>219</v>
      </c>
    </row>
    <row r="146" spans="1:65" s="2" customFormat="1" ht="16.5" customHeight="1">
      <c r="A146" s="33"/>
      <c r="B146" s="149"/>
      <c r="C146" s="150" t="s">
        <v>182</v>
      </c>
      <c r="D146" s="150" t="s">
        <v>181</v>
      </c>
      <c r="E146" s="151" t="s">
        <v>220</v>
      </c>
      <c r="F146" s="152" t="s">
        <v>221</v>
      </c>
      <c r="G146" s="153" t="s">
        <v>222</v>
      </c>
      <c r="H146" s="154">
        <v>2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113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223</v>
      </c>
    </row>
    <row r="147" spans="1:65" s="13" customFormat="1">
      <c r="B147" s="163"/>
      <c r="D147" s="164" t="s">
        <v>190</v>
      </c>
      <c r="E147" s="165" t="s">
        <v>1</v>
      </c>
      <c r="F147" s="166" t="s">
        <v>82</v>
      </c>
      <c r="H147" s="167">
        <v>2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190</v>
      </c>
      <c r="AU147" s="165" t="s">
        <v>113</v>
      </c>
      <c r="AV147" s="13" t="s">
        <v>82</v>
      </c>
      <c r="AW147" s="13" t="s">
        <v>29</v>
      </c>
      <c r="AX147" s="13" t="s">
        <v>30</v>
      </c>
      <c r="AY147" s="165" t="s">
        <v>175</v>
      </c>
    </row>
    <row r="148" spans="1:65" s="2" customFormat="1" ht="16.5" customHeight="1">
      <c r="A148" s="33"/>
      <c r="B148" s="149"/>
      <c r="C148" s="150" t="s">
        <v>8</v>
      </c>
      <c r="D148" s="150" t="s">
        <v>181</v>
      </c>
      <c r="E148" s="151" t="s">
        <v>224</v>
      </c>
      <c r="F148" s="152" t="s">
        <v>225</v>
      </c>
      <c r="G148" s="153" t="s">
        <v>222</v>
      </c>
      <c r="H148" s="154">
        <v>1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184</v>
      </c>
      <c r="AT148" s="161" t="s">
        <v>181</v>
      </c>
      <c r="AU148" s="161" t="s">
        <v>113</v>
      </c>
      <c r="AY148" s="18" t="s">
        <v>175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30</v>
      </c>
      <c r="BK148" s="162">
        <f>ROUND(I148*H148,2)</f>
        <v>0</v>
      </c>
      <c r="BL148" s="18" t="s">
        <v>184</v>
      </c>
      <c r="BM148" s="161" t="s">
        <v>226</v>
      </c>
    </row>
    <row r="149" spans="1:65" s="13" customFormat="1">
      <c r="B149" s="163"/>
      <c r="D149" s="164" t="s">
        <v>190</v>
      </c>
      <c r="E149" s="165" t="s">
        <v>1</v>
      </c>
      <c r="F149" s="166" t="s">
        <v>30</v>
      </c>
      <c r="H149" s="167">
        <v>1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190</v>
      </c>
      <c r="AU149" s="165" t="s">
        <v>113</v>
      </c>
      <c r="AV149" s="13" t="s">
        <v>82</v>
      </c>
      <c r="AW149" s="13" t="s">
        <v>29</v>
      </c>
      <c r="AX149" s="13" t="s">
        <v>30</v>
      </c>
      <c r="AY149" s="165" t="s">
        <v>175</v>
      </c>
    </row>
    <row r="150" spans="1:65" s="2" customFormat="1" ht="16.5" customHeight="1">
      <c r="A150" s="33"/>
      <c r="B150" s="149"/>
      <c r="C150" s="150" t="s">
        <v>227</v>
      </c>
      <c r="D150" s="150" t="s">
        <v>181</v>
      </c>
      <c r="E150" s="151" t="s">
        <v>228</v>
      </c>
      <c r="F150" s="152" t="s">
        <v>229</v>
      </c>
      <c r="G150" s="153" t="s">
        <v>222</v>
      </c>
      <c r="H150" s="154">
        <v>2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38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184</v>
      </c>
      <c r="AT150" s="161" t="s">
        <v>181</v>
      </c>
      <c r="AU150" s="161" t="s">
        <v>113</v>
      </c>
      <c r="AY150" s="18" t="s">
        <v>175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30</v>
      </c>
      <c r="BK150" s="162">
        <f>ROUND(I150*H150,2)</f>
        <v>0</v>
      </c>
      <c r="BL150" s="18" t="s">
        <v>184</v>
      </c>
      <c r="BM150" s="161" t="s">
        <v>230</v>
      </c>
    </row>
    <row r="151" spans="1:65" s="13" customFormat="1">
      <c r="B151" s="163"/>
      <c r="D151" s="164" t="s">
        <v>190</v>
      </c>
      <c r="E151" s="165" t="s">
        <v>1</v>
      </c>
      <c r="F151" s="166" t="s">
        <v>82</v>
      </c>
      <c r="H151" s="167">
        <v>2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190</v>
      </c>
      <c r="AU151" s="165" t="s">
        <v>113</v>
      </c>
      <c r="AV151" s="13" t="s">
        <v>82</v>
      </c>
      <c r="AW151" s="13" t="s">
        <v>29</v>
      </c>
      <c r="AX151" s="13" t="s">
        <v>30</v>
      </c>
      <c r="AY151" s="165" t="s">
        <v>175</v>
      </c>
    </row>
    <row r="152" spans="1:65" s="2" customFormat="1" ht="16.5" customHeight="1">
      <c r="A152" s="33"/>
      <c r="B152" s="149"/>
      <c r="C152" s="150" t="s">
        <v>231</v>
      </c>
      <c r="D152" s="150" t="s">
        <v>181</v>
      </c>
      <c r="E152" s="151" t="s">
        <v>232</v>
      </c>
      <c r="F152" s="152" t="s">
        <v>233</v>
      </c>
      <c r="G152" s="153" t="s">
        <v>222</v>
      </c>
      <c r="H152" s="154">
        <v>1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184</v>
      </c>
      <c r="AT152" s="161" t="s">
        <v>181</v>
      </c>
      <c r="AU152" s="161" t="s">
        <v>113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234</v>
      </c>
    </row>
    <row r="153" spans="1:65" s="13" customFormat="1">
      <c r="B153" s="163"/>
      <c r="D153" s="164" t="s">
        <v>190</v>
      </c>
      <c r="E153" s="165" t="s">
        <v>1</v>
      </c>
      <c r="F153" s="166" t="s">
        <v>30</v>
      </c>
      <c r="H153" s="167">
        <v>1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113</v>
      </c>
      <c r="AV153" s="13" t="s">
        <v>82</v>
      </c>
      <c r="AW153" s="13" t="s">
        <v>29</v>
      </c>
      <c r="AX153" s="13" t="s">
        <v>30</v>
      </c>
      <c r="AY153" s="165" t="s">
        <v>175</v>
      </c>
    </row>
    <row r="154" spans="1:65" s="2" customFormat="1" ht="16.5" customHeight="1">
      <c r="A154" s="33"/>
      <c r="B154" s="149"/>
      <c r="C154" s="150" t="s">
        <v>235</v>
      </c>
      <c r="D154" s="150" t="s">
        <v>181</v>
      </c>
      <c r="E154" s="151" t="s">
        <v>236</v>
      </c>
      <c r="F154" s="152" t="s">
        <v>237</v>
      </c>
      <c r="G154" s="153" t="s">
        <v>222</v>
      </c>
      <c r="H154" s="154">
        <v>12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184</v>
      </c>
      <c r="AT154" s="161" t="s">
        <v>181</v>
      </c>
      <c r="AU154" s="161" t="s">
        <v>113</v>
      </c>
      <c r="AY154" s="18" t="s">
        <v>175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30</v>
      </c>
      <c r="BK154" s="162">
        <f>ROUND(I154*H154,2)</f>
        <v>0</v>
      </c>
      <c r="BL154" s="18" t="s">
        <v>184</v>
      </c>
      <c r="BM154" s="161" t="s">
        <v>238</v>
      </c>
    </row>
    <row r="155" spans="1:65" s="13" customFormat="1">
      <c r="B155" s="163"/>
      <c r="D155" s="164" t="s">
        <v>190</v>
      </c>
      <c r="E155" s="165" t="s">
        <v>1</v>
      </c>
      <c r="F155" s="166" t="s">
        <v>8</v>
      </c>
      <c r="H155" s="167">
        <v>12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113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16.5" customHeight="1">
      <c r="A156" s="33"/>
      <c r="B156" s="149"/>
      <c r="C156" s="150" t="s">
        <v>239</v>
      </c>
      <c r="D156" s="150" t="s">
        <v>181</v>
      </c>
      <c r="E156" s="151" t="s">
        <v>240</v>
      </c>
      <c r="F156" s="152" t="s">
        <v>241</v>
      </c>
      <c r="G156" s="153" t="s">
        <v>222</v>
      </c>
      <c r="H156" s="154">
        <v>4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113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242</v>
      </c>
    </row>
    <row r="157" spans="1:65" s="13" customFormat="1">
      <c r="B157" s="163"/>
      <c r="D157" s="164" t="s">
        <v>190</v>
      </c>
      <c r="E157" s="165" t="s">
        <v>1</v>
      </c>
      <c r="F157" s="166" t="s">
        <v>184</v>
      </c>
      <c r="H157" s="167">
        <v>4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113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243</v>
      </c>
      <c r="D158" s="150" t="s">
        <v>181</v>
      </c>
      <c r="E158" s="151" t="s">
        <v>244</v>
      </c>
      <c r="F158" s="152" t="s">
        <v>245</v>
      </c>
      <c r="G158" s="153" t="s">
        <v>222</v>
      </c>
      <c r="H158" s="154">
        <v>1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113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246</v>
      </c>
    </row>
    <row r="159" spans="1:65" s="13" customFormat="1">
      <c r="B159" s="163"/>
      <c r="D159" s="164" t="s">
        <v>190</v>
      </c>
      <c r="E159" s="165" t="s">
        <v>1</v>
      </c>
      <c r="F159" s="166" t="s">
        <v>30</v>
      </c>
      <c r="H159" s="167">
        <v>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113</v>
      </c>
      <c r="AV159" s="13" t="s">
        <v>82</v>
      </c>
      <c r="AW159" s="13" t="s">
        <v>29</v>
      </c>
      <c r="AX159" s="13" t="s">
        <v>30</v>
      </c>
      <c r="AY159" s="165" t="s">
        <v>175</v>
      </c>
    </row>
    <row r="160" spans="1:65" s="2" customFormat="1" ht="16.5" customHeight="1">
      <c r="A160" s="33"/>
      <c r="B160" s="149"/>
      <c r="C160" s="150" t="s">
        <v>247</v>
      </c>
      <c r="D160" s="150" t="s">
        <v>181</v>
      </c>
      <c r="E160" s="151" t="s">
        <v>248</v>
      </c>
      <c r="F160" s="152" t="s">
        <v>249</v>
      </c>
      <c r="G160" s="153" t="s">
        <v>222</v>
      </c>
      <c r="H160" s="154">
        <v>1</v>
      </c>
      <c r="I160" s="155"/>
      <c r="J160" s="156">
        <f>ROUND(I160*H160,2)</f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184</v>
      </c>
      <c r="AT160" s="161" t="s">
        <v>181</v>
      </c>
      <c r="AU160" s="161" t="s">
        <v>113</v>
      </c>
      <c r="AY160" s="18" t="s">
        <v>175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30</v>
      </c>
      <c r="BK160" s="162">
        <f>ROUND(I160*H160,2)</f>
        <v>0</v>
      </c>
      <c r="BL160" s="18" t="s">
        <v>184</v>
      </c>
      <c r="BM160" s="161" t="s">
        <v>250</v>
      </c>
    </row>
    <row r="161" spans="1:65" s="13" customFormat="1">
      <c r="B161" s="163"/>
      <c r="D161" s="164" t="s">
        <v>190</v>
      </c>
      <c r="E161" s="165" t="s">
        <v>1</v>
      </c>
      <c r="F161" s="166" t="s">
        <v>30</v>
      </c>
      <c r="H161" s="167">
        <v>1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190</v>
      </c>
      <c r="AU161" s="165" t="s">
        <v>113</v>
      </c>
      <c r="AV161" s="13" t="s">
        <v>82</v>
      </c>
      <c r="AW161" s="13" t="s">
        <v>29</v>
      </c>
      <c r="AX161" s="13" t="s">
        <v>30</v>
      </c>
      <c r="AY161" s="165" t="s">
        <v>175</v>
      </c>
    </row>
    <row r="162" spans="1:65" s="2" customFormat="1" ht="16.5" customHeight="1">
      <c r="A162" s="33"/>
      <c r="B162" s="149"/>
      <c r="C162" s="150" t="s">
        <v>251</v>
      </c>
      <c r="D162" s="150" t="s">
        <v>181</v>
      </c>
      <c r="E162" s="151" t="s">
        <v>252</v>
      </c>
      <c r="F162" s="152" t="s">
        <v>253</v>
      </c>
      <c r="G162" s="153" t="s">
        <v>222</v>
      </c>
      <c r="H162" s="154">
        <v>1</v>
      </c>
      <c r="I162" s="155"/>
      <c r="J162" s="156">
        <f>ROUND(I162*H162,2)</f>
        <v>0</v>
      </c>
      <c r="K162" s="152" t="s">
        <v>1</v>
      </c>
      <c r="L162" s="34"/>
      <c r="M162" s="157" t="s">
        <v>1</v>
      </c>
      <c r="N162" s="158" t="s">
        <v>38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184</v>
      </c>
      <c r="AT162" s="161" t="s">
        <v>181</v>
      </c>
      <c r="AU162" s="161" t="s">
        <v>113</v>
      </c>
      <c r="AY162" s="18" t="s">
        <v>175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30</v>
      </c>
      <c r="BK162" s="162">
        <f>ROUND(I162*H162,2)</f>
        <v>0</v>
      </c>
      <c r="BL162" s="18" t="s">
        <v>184</v>
      </c>
      <c r="BM162" s="161" t="s">
        <v>254</v>
      </c>
    </row>
    <row r="163" spans="1:65" s="13" customFormat="1">
      <c r="B163" s="163"/>
      <c r="D163" s="164" t="s">
        <v>190</v>
      </c>
      <c r="E163" s="165" t="s">
        <v>1</v>
      </c>
      <c r="F163" s="166" t="s">
        <v>30</v>
      </c>
      <c r="H163" s="167">
        <v>1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113</v>
      </c>
      <c r="AV163" s="13" t="s">
        <v>82</v>
      </c>
      <c r="AW163" s="13" t="s">
        <v>29</v>
      </c>
      <c r="AX163" s="13" t="s">
        <v>30</v>
      </c>
      <c r="AY163" s="165" t="s">
        <v>175</v>
      </c>
    </row>
    <row r="164" spans="1:65" s="2" customFormat="1" ht="16.5" customHeight="1">
      <c r="A164" s="33"/>
      <c r="B164" s="149"/>
      <c r="C164" s="150" t="s">
        <v>255</v>
      </c>
      <c r="D164" s="150" t="s">
        <v>181</v>
      </c>
      <c r="E164" s="151" t="s">
        <v>256</v>
      </c>
      <c r="F164" s="152" t="s">
        <v>257</v>
      </c>
      <c r="G164" s="153" t="s">
        <v>222</v>
      </c>
      <c r="H164" s="154">
        <v>1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38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184</v>
      </c>
      <c r="AT164" s="161" t="s">
        <v>181</v>
      </c>
      <c r="AU164" s="161" t="s">
        <v>113</v>
      </c>
      <c r="AY164" s="18" t="s">
        <v>175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30</v>
      </c>
      <c r="BK164" s="162">
        <f>ROUND(I164*H164,2)</f>
        <v>0</v>
      </c>
      <c r="BL164" s="18" t="s">
        <v>184</v>
      </c>
      <c r="BM164" s="161" t="s">
        <v>258</v>
      </c>
    </row>
    <row r="165" spans="1:65" s="13" customFormat="1">
      <c r="B165" s="163"/>
      <c r="D165" s="164" t="s">
        <v>190</v>
      </c>
      <c r="E165" s="165" t="s">
        <v>1</v>
      </c>
      <c r="F165" s="166" t="s">
        <v>30</v>
      </c>
      <c r="H165" s="167">
        <v>1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113</v>
      </c>
      <c r="AV165" s="13" t="s">
        <v>82</v>
      </c>
      <c r="AW165" s="13" t="s">
        <v>29</v>
      </c>
      <c r="AX165" s="13" t="s">
        <v>30</v>
      </c>
      <c r="AY165" s="165" t="s">
        <v>175</v>
      </c>
    </row>
    <row r="166" spans="1:65" s="2" customFormat="1" ht="16.5" customHeight="1">
      <c r="A166" s="33"/>
      <c r="B166" s="149"/>
      <c r="C166" s="150" t="s">
        <v>7</v>
      </c>
      <c r="D166" s="150" t="s">
        <v>181</v>
      </c>
      <c r="E166" s="151" t="s">
        <v>259</v>
      </c>
      <c r="F166" s="152" t="s">
        <v>260</v>
      </c>
      <c r="G166" s="153" t="s">
        <v>222</v>
      </c>
      <c r="H166" s="154">
        <v>1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38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184</v>
      </c>
      <c r="AT166" s="161" t="s">
        <v>181</v>
      </c>
      <c r="AU166" s="161" t="s">
        <v>113</v>
      </c>
      <c r="AY166" s="18" t="s">
        <v>175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30</v>
      </c>
      <c r="BK166" s="162">
        <f>ROUND(I166*H166,2)</f>
        <v>0</v>
      </c>
      <c r="BL166" s="18" t="s">
        <v>184</v>
      </c>
      <c r="BM166" s="161" t="s">
        <v>261</v>
      </c>
    </row>
    <row r="167" spans="1:65" s="13" customFormat="1">
      <c r="B167" s="163"/>
      <c r="D167" s="164" t="s">
        <v>190</v>
      </c>
      <c r="E167" s="165" t="s">
        <v>1</v>
      </c>
      <c r="F167" s="166" t="s">
        <v>30</v>
      </c>
      <c r="H167" s="167">
        <v>1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190</v>
      </c>
      <c r="AU167" s="165" t="s">
        <v>113</v>
      </c>
      <c r="AV167" s="13" t="s">
        <v>82</v>
      </c>
      <c r="AW167" s="13" t="s">
        <v>29</v>
      </c>
      <c r="AX167" s="13" t="s">
        <v>30</v>
      </c>
      <c r="AY167" s="165" t="s">
        <v>175</v>
      </c>
    </row>
    <row r="168" spans="1:65" s="2" customFormat="1" ht="16.5" customHeight="1">
      <c r="A168" s="33"/>
      <c r="B168" s="149"/>
      <c r="C168" s="150" t="s">
        <v>262</v>
      </c>
      <c r="D168" s="150" t="s">
        <v>181</v>
      </c>
      <c r="E168" s="151" t="s">
        <v>263</v>
      </c>
      <c r="F168" s="152" t="s">
        <v>264</v>
      </c>
      <c r="G168" s="153" t="s">
        <v>222</v>
      </c>
      <c r="H168" s="154">
        <v>2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38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184</v>
      </c>
      <c r="AT168" s="161" t="s">
        <v>181</v>
      </c>
      <c r="AU168" s="161" t="s">
        <v>113</v>
      </c>
      <c r="AY168" s="18" t="s">
        <v>175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30</v>
      </c>
      <c r="BK168" s="162">
        <f>ROUND(I168*H168,2)</f>
        <v>0</v>
      </c>
      <c r="BL168" s="18" t="s">
        <v>184</v>
      </c>
      <c r="BM168" s="161" t="s">
        <v>265</v>
      </c>
    </row>
    <row r="169" spans="1:65" s="13" customFormat="1">
      <c r="B169" s="163"/>
      <c r="D169" s="164" t="s">
        <v>190</v>
      </c>
      <c r="E169" s="165" t="s">
        <v>1</v>
      </c>
      <c r="F169" s="166" t="s">
        <v>82</v>
      </c>
      <c r="H169" s="167">
        <v>2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113</v>
      </c>
      <c r="AV169" s="13" t="s">
        <v>82</v>
      </c>
      <c r="AW169" s="13" t="s">
        <v>29</v>
      </c>
      <c r="AX169" s="13" t="s">
        <v>30</v>
      </c>
      <c r="AY169" s="165" t="s">
        <v>175</v>
      </c>
    </row>
    <row r="170" spans="1:65" s="2" customFormat="1" ht="16.5" customHeight="1">
      <c r="A170" s="33"/>
      <c r="B170" s="149"/>
      <c r="C170" s="150" t="s">
        <v>266</v>
      </c>
      <c r="D170" s="150" t="s">
        <v>181</v>
      </c>
      <c r="E170" s="151" t="s">
        <v>267</v>
      </c>
      <c r="F170" s="152" t="s">
        <v>268</v>
      </c>
      <c r="G170" s="153" t="s">
        <v>222</v>
      </c>
      <c r="H170" s="154">
        <v>1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184</v>
      </c>
      <c r="AT170" s="161" t="s">
        <v>181</v>
      </c>
      <c r="AU170" s="161" t="s">
        <v>113</v>
      </c>
      <c r="AY170" s="18" t="s">
        <v>175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30</v>
      </c>
      <c r="BK170" s="162">
        <f>ROUND(I170*H170,2)</f>
        <v>0</v>
      </c>
      <c r="BL170" s="18" t="s">
        <v>184</v>
      </c>
      <c r="BM170" s="161" t="s">
        <v>269</v>
      </c>
    </row>
    <row r="171" spans="1:65" s="13" customFormat="1">
      <c r="B171" s="163"/>
      <c r="D171" s="164" t="s">
        <v>190</v>
      </c>
      <c r="E171" s="165" t="s">
        <v>1</v>
      </c>
      <c r="F171" s="166" t="s">
        <v>30</v>
      </c>
      <c r="H171" s="167">
        <v>1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113</v>
      </c>
      <c r="AV171" s="13" t="s">
        <v>82</v>
      </c>
      <c r="AW171" s="13" t="s">
        <v>29</v>
      </c>
      <c r="AX171" s="13" t="s">
        <v>30</v>
      </c>
      <c r="AY171" s="165" t="s">
        <v>175</v>
      </c>
    </row>
    <row r="172" spans="1:65" s="2" customFormat="1" ht="16.5" customHeight="1">
      <c r="A172" s="33"/>
      <c r="B172" s="149"/>
      <c r="C172" s="150" t="s">
        <v>270</v>
      </c>
      <c r="D172" s="150" t="s">
        <v>181</v>
      </c>
      <c r="E172" s="151" t="s">
        <v>271</v>
      </c>
      <c r="F172" s="152" t="s">
        <v>272</v>
      </c>
      <c r="G172" s="153" t="s">
        <v>222</v>
      </c>
      <c r="H172" s="154">
        <v>2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113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273</v>
      </c>
    </row>
    <row r="173" spans="1:65" s="13" customFormat="1">
      <c r="B173" s="163"/>
      <c r="D173" s="164" t="s">
        <v>190</v>
      </c>
      <c r="E173" s="165" t="s">
        <v>1</v>
      </c>
      <c r="F173" s="166" t="s">
        <v>82</v>
      </c>
      <c r="H173" s="167">
        <v>2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190</v>
      </c>
      <c r="AU173" s="165" t="s">
        <v>113</v>
      </c>
      <c r="AV173" s="13" t="s">
        <v>82</v>
      </c>
      <c r="AW173" s="13" t="s">
        <v>29</v>
      </c>
      <c r="AX173" s="13" t="s">
        <v>30</v>
      </c>
      <c r="AY173" s="165" t="s">
        <v>175</v>
      </c>
    </row>
    <row r="174" spans="1:65" s="2" customFormat="1" ht="16.5" customHeight="1">
      <c r="A174" s="33"/>
      <c r="B174" s="149"/>
      <c r="C174" s="150" t="s">
        <v>274</v>
      </c>
      <c r="D174" s="150" t="s">
        <v>181</v>
      </c>
      <c r="E174" s="151" t="s">
        <v>275</v>
      </c>
      <c r="F174" s="152" t="s">
        <v>276</v>
      </c>
      <c r="G174" s="153" t="s">
        <v>222</v>
      </c>
      <c r="H174" s="154">
        <v>1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38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184</v>
      </c>
      <c r="AT174" s="161" t="s">
        <v>181</v>
      </c>
      <c r="AU174" s="161" t="s">
        <v>113</v>
      </c>
      <c r="AY174" s="18" t="s">
        <v>175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30</v>
      </c>
      <c r="BK174" s="162">
        <f>ROUND(I174*H174,2)</f>
        <v>0</v>
      </c>
      <c r="BL174" s="18" t="s">
        <v>184</v>
      </c>
      <c r="BM174" s="161" t="s">
        <v>277</v>
      </c>
    </row>
    <row r="175" spans="1:65" s="13" customFormat="1">
      <c r="B175" s="163"/>
      <c r="D175" s="164" t="s">
        <v>190</v>
      </c>
      <c r="E175" s="165" t="s">
        <v>1</v>
      </c>
      <c r="F175" s="166" t="s">
        <v>30</v>
      </c>
      <c r="H175" s="167">
        <v>1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190</v>
      </c>
      <c r="AU175" s="165" t="s">
        <v>113</v>
      </c>
      <c r="AV175" s="13" t="s">
        <v>82</v>
      </c>
      <c r="AW175" s="13" t="s">
        <v>29</v>
      </c>
      <c r="AX175" s="13" t="s">
        <v>30</v>
      </c>
      <c r="AY175" s="165" t="s">
        <v>175</v>
      </c>
    </row>
    <row r="176" spans="1:65" s="2" customFormat="1" ht="16.5" customHeight="1">
      <c r="A176" s="33"/>
      <c r="B176" s="149"/>
      <c r="C176" s="150" t="s">
        <v>278</v>
      </c>
      <c r="D176" s="150" t="s">
        <v>181</v>
      </c>
      <c r="E176" s="151" t="s">
        <v>279</v>
      </c>
      <c r="F176" s="152" t="s">
        <v>280</v>
      </c>
      <c r="G176" s="153" t="s">
        <v>222</v>
      </c>
      <c r="H176" s="154">
        <v>1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38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184</v>
      </c>
      <c r="AT176" s="161" t="s">
        <v>181</v>
      </c>
      <c r="AU176" s="161" t="s">
        <v>113</v>
      </c>
      <c r="AY176" s="18" t="s">
        <v>175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30</v>
      </c>
      <c r="BK176" s="162">
        <f>ROUND(I176*H176,2)</f>
        <v>0</v>
      </c>
      <c r="BL176" s="18" t="s">
        <v>184</v>
      </c>
      <c r="BM176" s="161" t="s">
        <v>281</v>
      </c>
    </row>
    <row r="177" spans="1:65" s="13" customFormat="1">
      <c r="B177" s="163"/>
      <c r="D177" s="164" t="s">
        <v>190</v>
      </c>
      <c r="E177" s="165" t="s">
        <v>1</v>
      </c>
      <c r="F177" s="166" t="s">
        <v>30</v>
      </c>
      <c r="H177" s="167">
        <v>1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190</v>
      </c>
      <c r="AU177" s="165" t="s">
        <v>113</v>
      </c>
      <c r="AV177" s="13" t="s">
        <v>82</v>
      </c>
      <c r="AW177" s="13" t="s">
        <v>29</v>
      </c>
      <c r="AX177" s="13" t="s">
        <v>30</v>
      </c>
      <c r="AY177" s="165" t="s">
        <v>175</v>
      </c>
    </row>
    <row r="178" spans="1:65" s="2" customFormat="1" ht="16.5" customHeight="1">
      <c r="A178" s="33"/>
      <c r="B178" s="149"/>
      <c r="C178" s="150" t="s">
        <v>282</v>
      </c>
      <c r="D178" s="150" t="s">
        <v>181</v>
      </c>
      <c r="E178" s="151" t="s">
        <v>283</v>
      </c>
      <c r="F178" s="152" t="s">
        <v>284</v>
      </c>
      <c r="G178" s="153" t="s">
        <v>222</v>
      </c>
      <c r="H178" s="154">
        <v>3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38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184</v>
      </c>
      <c r="AT178" s="161" t="s">
        <v>181</v>
      </c>
      <c r="AU178" s="161" t="s">
        <v>113</v>
      </c>
      <c r="AY178" s="18" t="s">
        <v>175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30</v>
      </c>
      <c r="BK178" s="162">
        <f>ROUND(I178*H178,2)</f>
        <v>0</v>
      </c>
      <c r="BL178" s="18" t="s">
        <v>184</v>
      </c>
      <c r="BM178" s="161" t="s">
        <v>285</v>
      </c>
    </row>
    <row r="179" spans="1:65" s="13" customFormat="1">
      <c r="B179" s="163"/>
      <c r="D179" s="164" t="s">
        <v>190</v>
      </c>
      <c r="E179" s="165" t="s">
        <v>1</v>
      </c>
      <c r="F179" s="166" t="s">
        <v>113</v>
      </c>
      <c r="H179" s="167">
        <v>3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190</v>
      </c>
      <c r="AU179" s="165" t="s">
        <v>113</v>
      </c>
      <c r="AV179" s="13" t="s">
        <v>82</v>
      </c>
      <c r="AW179" s="13" t="s">
        <v>29</v>
      </c>
      <c r="AX179" s="13" t="s">
        <v>30</v>
      </c>
      <c r="AY179" s="165" t="s">
        <v>175</v>
      </c>
    </row>
    <row r="180" spans="1:65" s="2" customFormat="1" ht="16.5" customHeight="1">
      <c r="A180" s="33"/>
      <c r="B180" s="149"/>
      <c r="C180" s="150" t="s">
        <v>286</v>
      </c>
      <c r="D180" s="150" t="s">
        <v>181</v>
      </c>
      <c r="E180" s="151" t="s">
        <v>287</v>
      </c>
      <c r="F180" s="152" t="s">
        <v>288</v>
      </c>
      <c r="G180" s="153" t="s">
        <v>222</v>
      </c>
      <c r="H180" s="154">
        <v>11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38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184</v>
      </c>
      <c r="AT180" s="161" t="s">
        <v>181</v>
      </c>
      <c r="AU180" s="161" t="s">
        <v>113</v>
      </c>
      <c r="AY180" s="18" t="s">
        <v>175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30</v>
      </c>
      <c r="BK180" s="162">
        <f>ROUND(I180*H180,2)</f>
        <v>0</v>
      </c>
      <c r="BL180" s="18" t="s">
        <v>184</v>
      </c>
      <c r="BM180" s="161" t="s">
        <v>289</v>
      </c>
    </row>
    <row r="181" spans="1:65" s="13" customFormat="1">
      <c r="B181" s="163"/>
      <c r="D181" s="164" t="s">
        <v>190</v>
      </c>
      <c r="E181" s="165" t="s">
        <v>1</v>
      </c>
      <c r="F181" s="166" t="s">
        <v>182</v>
      </c>
      <c r="H181" s="167">
        <v>11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190</v>
      </c>
      <c r="AU181" s="165" t="s">
        <v>113</v>
      </c>
      <c r="AV181" s="13" t="s">
        <v>82</v>
      </c>
      <c r="AW181" s="13" t="s">
        <v>29</v>
      </c>
      <c r="AX181" s="13" t="s">
        <v>30</v>
      </c>
      <c r="AY181" s="165" t="s">
        <v>175</v>
      </c>
    </row>
    <row r="182" spans="1:65" s="2" customFormat="1" ht="16.5" customHeight="1">
      <c r="A182" s="33"/>
      <c r="B182" s="149"/>
      <c r="C182" s="150" t="s">
        <v>290</v>
      </c>
      <c r="D182" s="150" t="s">
        <v>181</v>
      </c>
      <c r="E182" s="151" t="s">
        <v>291</v>
      </c>
      <c r="F182" s="152" t="s">
        <v>292</v>
      </c>
      <c r="G182" s="153" t="s">
        <v>222</v>
      </c>
      <c r="H182" s="154">
        <v>1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38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184</v>
      </c>
      <c r="AT182" s="161" t="s">
        <v>181</v>
      </c>
      <c r="AU182" s="161" t="s">
        <v>113</v>
      </c>
      <c r="AY182" s="18" t="s">
        <v>175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30</v>
      </c>
      <c r="BK182" s="162">
        <f>ROUND(I182*H182,2)</f>
        <v>0</v>
      </c>
      <c r="BL182" s="18" t="s">
        <v>184</v>
      </c>
      <c r="BM182" s="161" t="s">
        <v>293</v>
      </c>
    </row>
    <row r="183" spans="1:65" s="13" customFormat="1">
      <c r="B183" s="163"/>
      <c r="D183" s="164" t="s">
        <v>190</v>
      </c>
      <c r="E183" s="165" t="s">
        <v>1</v>
      </c>
      <c r="F183" s="166" t="s">
        <v>30</v>
      </c>
      <c r="H183" s="167">
        <v>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113</v>
      </c>
      <c r="AV183" s="13" t="s">
        <v>82</v>
      </c>
      <c r="AW183" s="13" t="s">
        <v>29</v>
      </c>
      <c r="AX183" s="13" t="s">
        <v>30</v>
      </c>
      <c r="AY183" s="165" t="s">
        <v>175</v>
      </c>
    </row>
    <row r="184" spans="1:65" s="2" customFormat="1" ht="16.5" customHeight="1">
      <c r="A184" s="33"/>
      <c r="B184" s="149"/>
      <c r="C184" s="150" t="s">
        <v>294</v>
      </c>
      <c r="D184" s="150" t="s">
        <v>181</v>
      </c>
      <c r="E184" s="151" t="s">
        <v>295</v>
      </c>
      <c r="F184" s="152" t="s">
        <v>296</v>
      </c>
      <c r="G184" s="153" t="s">
        <v>222</v>
      </c>
      <c r="H184" s="154">
        <v>24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38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184</v>
      </c>
      <c r="AT184" s="161" t="s">
        <v>181</v>
      </c>
      <c r="AU184" s="161" t="s">
        <v>113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297</v>
      </c>
    </row>
    <row r="185" spans="1:65" s="13" customFormat="1">
      <c r="B185" s="163"/>
      <c r="D185" s="164" t="s">
        <v>190</v>
      </c>
      <c r="E185" s="165" t="s">
        <v>1</v>
      </c>
      <c r="F185" s="166" t="s">
        <v>270</v>
      </c>
      <c r="H185" s="167">
        <v>24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190</v>
      </c>
      <c r="AU185" s="165" t="s">
        <v>113</v>
      </c>
      <c r="AV185" s="13" t="s">
        <v>82</v>
      </c>
      <c r="AW185" s="13" t="s">
        <v>29</v>
      </c>
      <c r="AX185" s="13" t="s">
        <v>30</v>
      </c>
      <c r="AY185" s="165" t="s">
        <v>175</v>
      </c>
    </row>
    <row r="186" spans="1:65" s="2" customFormat="1" ht="16.5" customHeight="1">
      <c r="A186" s="33"/>
      <c r="B186" s="149"/>
      <c r="C186" s="150" t="s">
        <v>298</v>
      </c>
      <c r="D186" s="150" t="s">
        <v>181</v>
      </c>
      <c r="E186" s="151" t="s">
        <v>299</v>
      </c>
      <c r="F186" s="152" t="s">
        <v>300</v>
      </c>
      <c r="G186" s="153" t="s">
        <v>222</v>
      </c>
      <c r="H186" s="154">
        <v>2</v>
      </c>
      <c r="I186" s="155"/>
      <c r="J186" s="156">
        <f>ROUND(I186*H186,2)</f>
        <v>0</v>
      </c>
      <c r="K186" s="152" t="s">
        <v>1</v>
      </c>
      <c r="L186" s="34"/>
      <c r="M186" s="157" t="s">
        <v>1</v>
      </c>
      <c r="N186" s="158" t="s">
        <v>38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184</v>
      </c>
      <c r="AT186" s="161" t="s">
        <v>181</v>
      </c>
      <c r="AU186" s="161" t="s">
        <v>113</v>
      </c>
      <c r="AY186" s="18" t="s">
        <v>175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30</v>
      </c>
      <c r="BK186" s="162">
        <f>ROUND(I186*H186,2)</f>
        <v>0</v>
      </c>
      <c r="BL186" s="18" t="s">
        <v>184</v>
      </c>
      <c r="BM186" s="161" t="s">
        <v>301</v>
      </c>
    </row>
    <row r="187" spans="1:65" s="13" customFormat="1">
      <c r="B187" s="163"/>
      <c r="D187" s="164" t="s">
        <v>190</v>
      </c>
      <c r="E187" s="165" t="s">
        <v>1</v>
      </c>
      <c r="F187" s="166" t="s">
        <v>82</v>
      </c>
      <c r="H187" s="167">
        <v>2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113</v>
      </c>
      <c r="AV187" s="13" t="s">
        <v>82</v>
      </c>
      <c r="AW187" s="13" t="s">
        <v>29</v>
      </c>
      <c r="AX187" s="13" t="s">
        <v>30</v>
      </c>
      <c r="AY187" s="165" t="s">
        <v>175</v>
      </c>
    </row>
    <row r="188" spans="1:65" s="2" customFormat="1" ht="16.5" customHeight="1">
      <c r="A188" s="33"/>
      <c r="B188" s="149"/>
      <c r="C188" s="150" t="s">
        <v>302</v>
      </c>
      <c r="D188" s="150" t="s">
        <v>181</v>
      </c>
      <c r="E188" s="151" t="s">
        <v>303</v>
      </c>
      <c r="F188" s="152" t="s">
        <v>304</v>
      </c>
      <c r="G188" s="153" t="s">
        <v>222</v>
      </c>
      <c r="H188" s="154">
        <v>9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38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184</v>
      </c>
      <c r="AT188" s="161" t="s">
        <v>181</v>
      </c>
      <c r="AU188" s="161" t="s">
        <v>113</v>
      </c>
      <c r="AY188" s="18" t="s">
        <v>175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30</v>
      </c>
      <c r="BK188" s="162">
        <f>ROUND(I188*H188,2)</f>
        <v>0</v>
      </c>
      <c r="BL188" s="18" t="s">
        <v>184</v>
      </c>
      <c r="BM188" s="161" t="s">
        <v>305</v>
      </c>
    </row>
    <row r="189" spans="1:65" s="13" customFormat="1">
      <c r="B189" s="163"/>
      <c r="D189" s="164" t="s">
        <v>190</v>
      </c>
      <c r="E189" s="165" t="s">
        <v>1</v>
      </c>
      <c r="F189" s="166" t="s">
        <v>198</v>
      </c>
      <c r="H189" s="167">
        <v>9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113</v>
      </c>
      <c r="AV189" s="13" t="s">
        <v>82</v>
      </c>
      <c r="AW189" s="13" t="s">
        <v>29</v>
      </c>
      <c r="AX189" s="13" t="s">
        <v>30</v>
      </c>
      <c r="AY189" s="165" t="s">
        <v>175</v>
      </c>
    </row>
    <row r="190" spans="1:65" s="2" customFormat="1" ht="16.5" customHeight="1">
      <c r="A190" s="33"/>
      <c r="B190" s="149"/>
      <c r="C190" s="150" t="s">
        <v>306</v>
      </c>
      <c r="D190" s="150" t="s">
        <v>181</v>
      </c>
      <c r="E190" s="151" t="s">
        <v>307</v>
      </c>
      <c r="F190" s="152" t="s">
        <v>308</v>
      </c>
      <c r="G190" s="153" t="s">
        <v>222</v>
      </c>
      <c r="H190" s="154">
        <v>5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38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184</v>
      </c>
      <c r="AT190" s="161" t="s">
        <v>181</v>
      </c>
      <c r="AU190" s="161" t="s">
        <v>113</v>
      </c>
      <c r="AY190" s="18" t="s">
        <v>175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30</v>
      </c>
      <c r="BK190" s="162">
        <f>ROUND(I190*H190,2)</f>
        <v>0</v>
      </c>
      <c r="BL190" s="18" t="s">
        <v>184</v>
      </c>
      <c r="BM190" s="161" t="s">
        <v>309</v>
      </c>
    </row>
    <row r="191" spans="1:65" s="13" customFormat="1">
      <c r="B191" s="163"/>
      <c r="D191" s="164" t="s">
        <v>190</v>
      </c>
      <c r="E191" s="165" t="s">
        <v>1</v>
      </c>
      <c r="F191" s="166" t="s">
        <v>199</v>
      </c>
      <c r="H191" s="167">
        <v>5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190</v>
      </c>
      <c r="AU191" s="165" t="s">
        <v>113</v>
      </c>
      <c r="AV191" s="13" t="s">
        <v>82</v>
      </c>
      <c r="AW191" s="13" t="s">
        <v>29</v>
      </c>
      <c r="AX191" s="13" t="s">
        <v>30</v>
      </c>
      <c r="AY191" s="165" t="s">
        <v>175</v>
      </c>
    </row>
    <row r="192" spans="1:65" s="2" customFormat="1" ht="16.5" customHeight="1">
      <c r="A192" s="33"/>
      <c r="B192" s="149"/>
      <c r="C192" s="150" t="s">
        <v>310</v>
      </c>
      <c r="D192" s="150" t="s">
        <v>181</v>
      </c>
      <c r="E192" s="151" t="s">
        <v>298</v>
      </c>
      <c r="F192" s="152" t="s">
        <v>311</v>
      </c>
      <c r="G192" s="153" t="s">
        <v>1</v>
      </c>
      <c r="H192" s="154">
        <v>0</v>
      </c>
      <c r="I192" s="155"/>
      <c r="J192" s="156">
        <f>ROUND(I192*H192,2)</f>
        <v>0</v>
      </c>
      <c r="K192" s="152" t="s">
        <v>1</v>
      </c>
      <c r="L192" s="34"/>
      <c r="M192" s="157" t="s">
        <v>1</v>
      </c>
      <c r="N192" s="158" t="s">
        <v>38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184</v>
      </c>
      <c r="AT192" s="161" t="s">
        <v>181</v>
      </c>
      <c r="AU192" s="161" t="s">
        <v>113</v>
      </c>
      <c r="AY192" s="18" t="s">
        <v>175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30</v>
      </c>
      <c r="BK192" s="162">
        <f>ROUND(I192*H192,2)</f>
        <v>0</v>
      </c>
      <c r="BL192" s="18" t="s">
        <v>184</v>
      </c>
      <c r="BM192" s="161" t="s">
        <v>312</v>
      </c>
    </row>
    <row r="193" spans="1:65" s="2" customFormat="1" ht="24.15" customHeight="1">
      <c r="A193" s="33"/>
      <c r="B193" s="149"/>
      <c r="C193" s="150" t="s">
        <v>313</v>
      </c>
      <c r="D193" s="150" t="s">
        <v>181</v>
      </c>
      <c r="E193" s="151" t="s">
        <v>314</v>
      </c>
      <c r="F193" s="152" t="s">
        <v>315</v>
      </c>
      <c r="G193" s="153" t="s">
        <v>222</v>
      </c>
      <c r="H193" s="154">
        <v>1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38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184</v>
      </c>
      <c r="AT193" s="161" t="s">
        <v>181</v>
      </c>
      <c r="AU193" s="161" t="s">
        <v>113</v>
      </c>
      <c r="AY193" s="18" t="s">
        <v>175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30</v>
      </c>
      <c r="BK193" s="162">
        <f>ROUND(I193*H193,2)</f>
        <v>0</v>
      </c>
      <c r="BL193" s="18" t="s">
        <v>184</v>
      </c>
      <c r="BM193" s="161" t="s">
        <v>316</v>
      </c>
    </row>
    <row r="194" spans="1:65" s="13" customFormat="1">
      <c r="B194" s="163"/>
      <c r="D194" s="164" t="s">
        <v>190</v>
      </c>
      <c r="E194" s="165" t="s">
        <v>1</v>
      </c>
      <c r="F194" s="166" t="s">
        <v>30</v>
      </c>
      <c r="H194" s="167">
        <v>1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190</v>
      </c>
      <c r="AU194" s="165" t="s">
        <v>113</v>
      </c>
      <c r="AV194" s="13" t="s">
        <v>82</v>
      </c>
      <c r="AW194" s="13" t="s">
        <v>29</v>
      </c>
      <c r="AX194" s="13" t="s">
        <v>30</v>
      </c>
      <c r="AY194" s="165" t="s">
        <v>175</v>
      </c>
    </row>
    <row r="195" spans="1:65" s="2" customFormat="1" ht="24.15" customHeight="1">
      <c r="A195" s="33"/>
      <c r="B195" s="149"/>
      <c r="C195" s="150" t="s">
        <v>317</v>
      </c>
      <c r="D195" s="150" t="s">
        <v>181</v>
      </c>
      <c r="E195" s="151" t="s">
        <v>318</v>
      </c>
      <c r="F195" s="152" t="s">
        <v>319</v>
      </c>
      <c r="G195" s="153" t="s">
        <v>222</v>
      </c>
      <c r="H195" s="154">
        <v>3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38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184</v>
      </c>
      <c r="AT195" s="161" t="s">
        <v>181</v>
      </c>
      <c r="AU195" s="161" t="s">
        <v>113</v>
      </c>
      <c r="AY195" s="18" t="s">
        <v>175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30</v>
      </c>
      <c r="BK195" s="162">
        <f>ROUND(I195*H195,2)</f>
        <v>0</v>
      </c>
      <c r="BL195" s="18" t="s">
        <v>184</v>
      </c>
      <c r="BM195" s="161" t="s">
        <v>320</v>
      </c>
    </row>
    <row r="196" spans="1:65" s="13" customFormat="1">
      <c r="B196" s="163"/>
      <c r="D196" s="164" t="s">
        <v>190</v>
      </c>
      <c r="E196" s="165" t="s">
        <v>1</v>
      </c>
      <c r="F196" s="166" t="s">
        <v>113</v>
      </c>
      <c r="H196" s="167">
        <v>3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190</v>
      </c>
      <c r="AU196" s="165" t="s">
        <v>113</v>
      </c>
      <c r="AV196" s="13" t="s">
        <v>82</v>
      </c>
      <c r="AW196" s="13" t="s">
        <v>29</v>
      </c>
      <c r="AX196" s="13" t="s">
        <v>30</v>
      </c>
      <c r="AY196" s="165" t="s">
        <v>175</v>
      </c>
    </row>
    <row r="197" spans="1:65" s="2" customFormat="1" ht="24.15" customHeight="1">
      <c r="A197" s="33"/>
      <c r="B197" s="149"/>
      <c r="C197" s="150" t="s">
        <v>321</v>
      </c>
      <c r="D197" s="150" t="s">
        <v>181</v>
      </c>
      <c r="E197" s="151" t="s">
        <v>322</v>
      </c>
      <c r="F197" s="152" t="s">
        <v>323</v>
      </c>
      <c r="G197" s="153" t="s">
        <v>222</v>
      </c>
      <c r="H197" s="154">
        <v>3</v>
      </c>
      <c r="I197" s="155"/>
      <c r="J197" s="156">
        <f>ROUND(I197*H197,2)</f>
        <v>0</v>
      </c>
      <c r="K197" s="152" t="s">
        <v>1</v>
      </c>
      <c r="L197" s="34"/>
      <c r="M197" s="157" t="s">
        <v>1</v>
      </c>
      <c r="N197" s="158" t="s">
        <v>38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184</v>
      </c>
      <c r="AT197" s="161" t="s">
        <v>181</v>
      </c>
      <c r="AU197" s="161" t="s">
        <v>113</v>
      </c>
      <c r="AY197" s="18" t="s">
        <v>175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30</v>
      </c>
      <c r="BK197" s="162">
        <f>ROUND(I197*H197,2)</f>
        <v>0</v>
      </c>
      <c r="BL197" s="18" t="s">
        <v>184</v>
      </c>
      <c r="BM197" s="161" t="s">
        <v>324</v>
      </c>
    </row>
    <row r="198" spans="1:65" s="13" customFormat="1">
      <c r="B198" s="163"/>
      <c r="D198" s="164" t="s">
        <v>190</v>
      </c>
      <c r="E198" s="165" t="s">
        <v>1</v>
      </c>
      <c r="F198" s="166" t="s">
        <v>113</v>
      </c>
      <c r="H198" s="167">
        <v>3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190</v>
      </c>
      <c r="AU198" s="165" t="s">
        <v>113</v>
      </c>
      <c r="AV198" s="13" t="s">
        <v>82</v>
      </c>
      <c r="AW198" s="13" t="s">
        <v>29</v>
      </c>
      <c r="AX198" s="13" t="s">
        <v>30</v>
      </c>
      <c r="AY198" s="165" t="s">
        <v>175</v>
      </c>
    </row>
    <row r="199" spans="1:65" s="2" customFormat="1" ht="21.75" customHeight="1">
      <c r="A199" s="33"/>
      <c r="B199" s="149"/>
      <c r="C199" s="150" t="s">
        <v>325</v>
      </c>
      <c r="D199" s="150" t="s">
        <v>181</v>
      </c>
      <c r="E199" s="151" t="s">
        <v>326</v>
      </c>
      <c r="F199" s="152" t="s">
        <v>327</v>
      </c>
      <c r="G199" s="153" t="s">
        <v>222</v>
      </c>
      <c r="H199" s="154">
        <v>12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38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184</v>
      </c>
      <c r="AT199" s="161" t="s">
        <v>181</v>
      </c>
      <c r="AU199" s="161" t="s">
        <v>113</v>
      </c>
      <c r="AY199" s="18" t="s">
        <v>175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30</v>
      </c>
      <c r="BK199" s="162">
        <f>ROUND(I199*H199,2)</f>
        <v>0</v>
      </c>
      <c r="BL199" s="18" t="s">
        <v>184</v>
      </c>
      <c r="BM199" s="161" t="s">
        <v>328</v>
      </c>
    </row>
    <row r="200" spans="1:65" s="13" customFormat="1">
      <c r="B200" s="163"/>
      <c r="D200" s="164" t="s">
        <v>190</v>
      </c>
      <c r="E200" s="165" t="s">
        <v>1</v>
      </c>
      <c r="F200" s="166" t="s">
        <v>8</v>
      </c>
      <c r="H200" s="167">
        <v>12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113</v>
      </c>
      <c r="AV200" s="13" t="s">
        <v>82</v>
      </c>
      <c r="AW200" s="13" t="s">
        <v>29</v>
      </c>
      <c r="AX200" s="13" t="s">
        <v>30</v>
      </c>
      <c r="AY200" s="165" t="s">
        <v>175</v>
      </c>
    </row>
    <row r="201" spans="1:65" s="2" customFormat="1" ht="21.75" customHeight="1">
      <c r="A201" s="33"/>
      <c r="B201" s="149"/>
      <c r="C201" s="150" t="s">
        <v>329</v>
      </c>
      <c r="D201" s="150" t="s">
        <v>181</v>
      </c>
      <c r="E201" s="151" t="s">
        <v>330</v>
      </c>
      <c r="F201" s="152" t="s">
        <v>331</v>
      </c>
      <c r="G201" s="153" t="s">
        <v>222</v>
      </c>
      <c r="H201" s="154">
        <v>1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184</v>
      </c>
      <c r="AT201" s="161" t="s">
        <v>181</v>
      </c>
      <c r="AU201" s="161" t="s">
        <v>113</v>
      </c>
      <c r="AY201" s="18" t="s">
        <v>175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30</v>
      </c>
      <c r="BK201" s="162">
        <f>ROUND(I201*H201,2)</f>
        <v>0</v>
      </c>
      <c r="BL201" s="18" t="s">
        <v>184</v>
      </c>
      <c r="BM201" s="161" t="s">
        <v>332</v>
      </c>
    </row>
    <row r="202" spans="1:65" s="13" customFormat="1">
      <c r="B202" s="163"/>
      <c r="D202" s="164" t="s">
        <v>190</v>
      </c>
      <c r="E202" s="165" t="s">
        <v>1</v>
      </c>
      <c r="F202" s="166" t="s">
        <v>30</v>
      </c>
      <c r="H202" s="167">
        <v>1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190</v>
      </c>
      <c r="AU202" s="165" t="s">
        <v>113</v>
      </c>
      <c r="AV202" s="13" t="s">
        <v>82</v>
      </c>
      <c r="AW202" s="13" t="s">
        <v>29</v>
      </c>
      <c r="AX202" s="13" t="s">
        <v>30</v>
      </c>
      <c r="AY202" s="165" t="s">
        <v>175</v>
      </c>
    </row>
    <row r="203" spans="1:65" s="2" customFormat="1" ht="16.5" customHeight="1">
      <c r="A203" s="33"/>
      <c r="B203" s="149"/>
      <c r="C203" s="150" t="s">
        <v>333</v>
      </c>
      <c r="D203" s="150" t="s">
        <v>181</v>
      </c>
      <c r="E203" s="151" t="s">
        <v>334</v>
      </c>
      <c r="F203" s="152" t="s">
        <v>335</v>
      </c>
      <c r="G203" s="153" t="s">
        <v>222</v>
      </c>
      <c r="H203" s="154">
        <v>1</v>
      </c>
      <c r="I203" s="155"/>
      <c r="J203" s="156">
        <f>ROUND(I203*H203,2)</f>
        <v>0</v>
      </c>
      <c r="K203" s="152" t="s">
        <v>1</v>
      </c>
      <c r="L203" s="34"/>
      <c r="M203" s="157" t="s">
        <v>1</v>
      </c>
      <c r="N203" s="158" t="s">
        <v>38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184</v>
      </c>
      <c r="AT203" s="161" t="s">
        <v>181</v>
      </c>
      <c r="AU203" s="161" t="s">
        <v>113</v>
      </c>
      <c r="AY203" s="18" t="s">
        <v>175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30</v>
      </c>
      <c r="BK203" s="162">
        <f>ROUND(I203*H203,2)</f>
        <v>0</v>
      </c>
      <c r="BL203" s="18" t="s">
        <v>184</v>
      </c>
      <c r="BM203" s="161" t="s">
        <v>336</v>
      </c>
    </row>
    <row r="204" spans="1:65" s="13" customFormat="1">
      <c r="B204" s="163"/>
      <c r="D204" s="164" t="s">
        <v>190</v>
      </c>
      <c r="E204" s="165" t="s">
        <v>1</v>
      </c>
      <c r="F204" s="166" t="s">
        <v>30</v>
      </c>
      <c r="H204" s="167">
        <v>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190</v>
      </c>
      <c r="AU204" s="165" t="s">
        <v>113</v>
      </c>
      <c r="AV204" s="13" t="s">
        <v>82</v>
      </c>
      <c r="AW204" s="13" t="s">
        <v>29</v>
      </c>
      <c r="AX204" s="13" t="s">
        <v>30</v>
      </c>
      <c r="AY204" s="165" t="s">
        <v>175</v>
      </c>
    </row>
    <row r="205" spans="1:65" s="2" customFormat="1" ht="16.5" customHeight="1">
      <c r="A205" s="33"/>
      <c r="B205" s="149"/>
      <c r="C205" s="150" t="s">
        <v>337</v>
      </c>
      <c r="D205" s="150" t="s">
        <v>181</v>
      </c>
      <c r="E205" s="151" t="s">
        <v>338</v>
      </c>
      <c r="F205" s="152" t="s">
        <v>339</v>
      </c>
      <c r="G205" s="153" t="s">
        <v>222</v>
      </c>
      <c r="H205" s="154">
        <v>5</v>
      </c>
      <c r="I205" s="155"/>
      <c r="J205" s="156">
        <f>ROUND(I205*H205,2)</f>
        <v>0</v>
      </c>
      <c r="K205" s="152" t="s">
        <v>1</v>
      </c>
      <c r="L205" s="34"/>
      <c r="M205" s="157" t="s">
        <v>1</v>
      </c>
      <c r="N205" s="158" t="s">
        <v>38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184</v>
      </c>
      <c r="AT205" s="161" t="s">
        <v>181</v>
      </c>
      <c r="AU205" s="161" t="s">
        <v>113</v>
      </c>
      <c r="AY205" s="18" t="s">
        <v>175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30</v>
      </c>
      <c r="BK205" s="162">
        <f>ROUND(I205*H205,2)</f>
        <v>0</v>
      </c>
      <c r="BL205" s="18" t="s">
        <v>184</v>
      </c>
      <c r="BM205" s="161" t="s">
        <v>340</v>
      </c>
    </row>
    <row r="206" spans="1:65" s="13" customFormat="1">
      <c r="B206" s="163"/>
      <c r="D206" s="164" t="s">
        <v>190</v>
      </c>
      <c r="E206" s="165" t="s">
        <v>1</v>
      </c>
      <c r="F206" s="166" t="s">
        <v>199</v>
      </c>
      <c r="H206" s="167">
        <v>5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113</v>
      </c>
      <c r="AV206" s="13" t="s">
        <v>82</v>
      </c>
      <c r="AW206" s="13" t="s">
        <v>29</v>
      </c>
      <c r="AX206" s="13" t="s">
        <v>30</v>
      </c>
      <c r="AY206" s="165" t="s">
        <v>175</v>
      </c>
    </row>
    <row r="207" spans="1:65" s="2" customFormat="1" ht="21.75" customHeight="1">
      <c r="A207" s="33"/>
      <c r="B207" s="149"/>
      <c r="C207" s="150" t="s">
        <v>341</v>
      </c>
      <c r="D207" s="150" t="s">
        <v>181</v>
      </c>
      <c r="E207" s="151" t="s">
        <v>342</v>
      </c>
      <c r="F207" s="152" t="s">
        <v>343</v>
      </c>
      <c r="G207" s="153" t="s">
        <v>222</v>
      </c>
      <c r="H207" s="154">
        <v>3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38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184</v>
      </c>
      <c r="AT207" s="161" t="s">
        <v>181</v>
      </c>
      <c r="AU207" s="161" t="s">
        <v>113</v>
      </c>
      <c r="AY207" s="18" t="s">
        <v>175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30</v>
      </c>
      <c r="BK207" s="162">
        <f>ROUND(I207*H207,2)</f>
        <v>0</v>
      </c>
      <c r="BL207" s="18" t="s">
        <v>184</v>
      </c>
      <c r="BM207" s="161" t="s">
        <v>344</v>
      </c>
    </row>
    <row r="208" spans="1:65" s="13" customFormat="1">
      <c r="B208" s="163"/>
      <c r="D208" s="164" t="s">
        <v>190</v>
      </c>
      <c r="E208" s="165" t="s">
        <v>1</v>
      </c>
      <c r="F208" s="166" t="s">
        <v>113</v>
      </c>
      <c r="H208" s="167">
        <v>3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190</v>
      </c>
      <c r="AU208" s="165" t="s">
        <v>113</v>
      </c>
      <c r="AV208" s="13" t="s">
        <v>82</v>
      </c>
      <c r="AW208" s="13" t="s">
        <v>29</v>
      </c>
      <c r="AX208" s="13" t="s">
        <v>30</v>
      </c>
      <c r="AY208" s="165" t="s">
        <v>175</v>
      </c>
    </row>
    <row r="209" spans="1:65" s="2" customFormat="1" ht="16.5" customHeight="1">
      <c r="A209" s="33"/>
      <c r="B209" s="149"/>
      <c r="C209" s="150" t="s">
        <v>345</v>
      </c>
      <c r="D209" s="150" t="s">
        <v>181</v>
      </c>
      <c r="E209" s="151" t="s">
        <v>346</v>
      </c>
      <c r="F209" s="152" t="s">
        <v>347</v>
      </c>
      <c r="G209" s="153" t="s">
        <v>222</v>
      </c>
      <c r="H209" s="154">
        <v>4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38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184</v>
      </c>
      <c r="AT209" s="161" t="s">
        <v>181</v>
      </c>
      <c r="AU209" s="161" t="s">
        <v>113</v>
      </c>
      <c r="AY209" s="18" t="s">
        <v>175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30</v>
      </c>
      <c r="BK209" s="162">
        <f>ROUND(I209*H209,2)</f>
        <v>0</v>
      </c>
      <c r="BL209" s="18" t="s">
        <v>184</v>
      </c>
      <c r="BM209" s="161" t="s">
        <v>348</v>
      </c>
    </row>
    <row r="210" spans="1:65" s="13" customFormat="1">
      <c r="B210" s="163"/>
      <c r="D210" s="164" t="s">
        <v>190</v>
      </c>
      <c r="E210" s="165" t="s">
        <v>1</v>
      </c>
      <c r="F210" s="166" t="s">
        <v>184</v>
      </c>
      <c r="H210" s="167">
        <v>4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113</v>
      </c>
      <c r="AV210" s="13" t="s">
        <v>82</v>
      </c>
      <c r="AW210" s="13" t="s">
        <v>29</v>
      </c>
      <c r="AX210" s="13" t="s">
        <v>30</v>
      </c>
      <c r="AY210" s="165" t="s">
        <v>175</v>
      </c>
    </row>
    <row r="211" spans="1:65" s="2" customFormat="1" ht="21.75" customHeight="1">
      <c r="A211" s="33"/>
      <c r="B211" s="149"/>
      <c r="C211" s="150" t="s">
        <v>349</v>
      </c>
      <c r="D211" s="150" t="s">
        <v>181</v>
      </c>
      <c r="E211" s="151" t="s">
        <v>350</v>
      </c>
      <c r="F211" s="152" t="s">
        <v>351</v>
      </c>
      <c r="G211" s="153" t="s">
        <v>222</v>
      </c>
      <c r="H211" s="154">
        <v>1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38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184</v>
      </c>
      <c r="AT211" s="161" t="s">
        <v>181</v>
      </c>
      <c r="AU211" s="161" t="s">
        <v>113</v>
      </c>
      <c r="AY211" s="18" t="s">
        <v>175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30</v>
      </c>
      <c r="BK211" s="162">
        <f>ROUND(I211*H211,2)</f>
        <v>0</v>
      </c>
      <c r="BL211" s="18" t="s">
        <v>184</v>
      </c>
      <c r="BM211" s="161" t="s">
        <v>352</v>
      </c>
    </row>
    <row r="212" spans="1:65" s="13" customFormat="1">
      <c r="B212" s="163"/>
      <c r="D212" s="164" t="s">
        <v>190</v>
      </c>
      <c r="E212" s="165" t="s">
        <v>1</v>
      </c>
      <c r="F212" s="166" t="s">
        <v>30</v>
      </c>
      <c r="H212" s="167">
        <v>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190</v>
      </c>
      <c r="AU212" s="165" t="s">
        <v>113</v>
      </c>
      <c r="AV212" s="13" t="s">
        <v>82</v>
      </c>
      <c r="AW212" s="13" t="s">
        <v>29</v>
      </c>
      <c r="AX212" s="13" t="s">
        <v>30</v>
      </c>
      <c r="AY212" s="165" t="s">
        <v>175</v>
      </c>
    </row>
    <row r="213" spans="1:65" s="2" customFormat="1" ht="16.5" customHeight="1">
      <c r="A213" s="33"/>
      <c r="B213" s="149"/>
      <c r="C213" s="150" t="s">
        <v>353</v>
      </c>
      <c r="D213" s="150" t="s">
        <v>181</v>
      </c>
      <c r="E213" s="151" t="s">
        <v>354</v>
      </c>
      <c r="F213" s="152" t="s">
        <v>355</v>
      </c>
      <c r="G213" s="153" t="s">
        <v>222</v>
      </c>
      <c r="H213" s="154">
        <v>1</v>
      </c>
      <c r="I213" s="155"/>
      <c r="J213" s="156">
        <f>ROUND(I213*H213,2)</f>
        <v>0</v>
      </c>
      <c r="K213" s="152" t="s">
        <v>1</v>
      </c>
      <c r="L213" s="34"/>
      <c r="M213" s="157" t="s">
        <v>1</v>
      </c>
      <c r="N213" s="158" t="s">
        <v>38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184</v>
      </c>
      <c r="AT213" s="161" t="s">
        <v>181</v>
      </c>
      <c r="AU213" s="161" t="s">
        <v>113</v>
      </c>
      <c r="AY213" s="18" t="s">
        <v>175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30</v>
      </c>
      <c r="BK213" s="162">
        <f>ROUND(I213*H213,2)</f>
        <v>0</v>
      </c>
      <c r="BL213" s="18" t="s">
        <v>184</v>
      </c>
      <c r="BM213" s="161" t="s">
        <v>356</v>
      </c>
    </row>
    <row r="214" spans="1:65" s="13" customFormat="1">
      <c r="B214" s="163"/>
      <c r="D214" s="164" t="s">
        <v>190</v>
      </c>
      <c r="E214" s="165" t="s">
        <v>1</v>
      </c>
      <c r="F214" s="166" t="s">
        <v>30</v>
      </c>
      <c r="H214" s="167">
        <v>1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190</v>
      </c>
      <c r="AU214" s="165" t="s">
        <v>113</v>
      </c>
      <c r="AV214" s="13" t="s">
        <v>82</v>
      </c>
      <c r="AW214" s="13" t="s">
        <v>29</v>
      </c>
      <c r="AX214" s="13" t="s">
        <v>30</v>
      </c>
      <c r="AY214" s="165" t="s">
        <v>175</v>
      </c>
    </row>
    <row r="215" spans="1:65" s="2" customFormat="1" ht="16.5" customHeight="1">
      <c r="A215" s="33"/>
      <c r="B215" s="149"/>
      <c r="C215" s="150" t="s">
        <v>357</v>
      </c>
      <c r="D215" s="150" t="s">
        <v>181</v>
      </c>
      <c r="E215" s="151" t="s">
        <v>358</v>
      </c>
      <c r="F215" s="152" t="s">
        <v>359</v>
      </c>
      <c r="G215" s="153" t="s">
        <v>222</v>
      </c>
      <c r="H215" s="154">
        <v>5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38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184</v>
      </c>
      <c r="AT215" s="161" t="s">
        <v>181</v>
      </c>
      <c r="AU215" s="161" t="s">
        <v>113</v>
      </c>
      <c r="AY215" s="18" t="s">
        <v>175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30</v>
      </c>
      <c r="BK215" s="162">
        <f>ROUND(I215*H215,2)</f>
        <v>0</v>
      </c>
      <c r="BL215" s="18" t="s">
        <v>184</v>
      </c>
      <c r="BM215" s="161" t="s">
        <v>360</v>
      </c>
    </row>
    <row r="216" spans="1:65" s="13" customFormat="1">
      <c r="B216" s="163"/>
      <c r="D216" s="164" t="s">
        <v>190</v>
      </c>
      <c r="E216" s="165" t="s">
        <v>1</v>
      </c>
      <c r="F216" s="166" t="s">
        <v>199</v>
      </c>
      <c r="H216" s="167">
        <v>5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113</v>
      </c>
      <c r="AV216" s="13" t="s">
        <v>82</v>
      </c>
      <c r="AW216" s="13" t="s">
        <v>29</v>
      </c>
      <c r="AX216" s="13" t="s">
        <v>30</v>
      </c>
      <c r="AY216" s="165" t="s">
        <v>175</v>
      </c>
    </row>
    <row r="217" spans="1:65" s="2" customFormat="1" ht="16.5" customHeight="1">
      <c r="A217" s="33"/>
      <c r="B217" s="149"/>
      <c r="C217" s="150" t="s">
        <v>361</v>
      </c>
      <c r="D217" s="150" t="s">
        <v>181</v>
      </c>
      <c r="E217" s="151" t="s">
        <v>362</v>
      </c>
      <c r="F217" s="152" t="s">
        <v>363</v>
      </c>
      <c r="G217" s="153" t="s">
        <v>222</v>
      </c>
      <c r="H217" s="154">
        <v>4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38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184</v>
      </c>
      <c r="AT217" s="161" t="s">
        <v>181</v>
      </c>
      <c r="AU217" s="161" t="s">
        <v>113</v>
      </c>
      <c r="AY217" s="18" t="s">
        <v>175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30</v>
      </c>
      <c r="BK217" s="162">
        <f>ROUND(I217*H217,2)</f>
        <v>0</v>
      </c>
      <c r="BL217" s="18" t="s">
        <v>184</v>
      </c>
      <c r="BM217" s="161" t="s">
        <v>364</v>
      </c>
    </row>
    <row r="218" spans="1:65" s="13" customFormat="1">
      <c r="B218" s="163"/>
      <c r="D218" s="164" t="s">
        <v>190</v>
      </c>
      <c r="E218" s="165" t="s">
        <v>1</v>
      </c>
      <c r="F218" s="166" t="s">
        <v>184</v>
      </c>
      <c r="H218" s="167">
        <v>4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113</v>
      </c>
      <c r="AV218" s="13" t="s">
        <v>82</v>
      </c>
      <c r="AW218" s="13" t="s">
        <v>29</v>
      </c>
      <c r="AX218" s="13" t="s">
        <v>30</v>
      </c>
      <c r="AY218" s="165" t="s">
        <v>175</v>
      </c>
    </row>
    <row r="219" spans="1:65" s="2" customFormat="1" ht="16.5" customHeight="1">
      <c r="A219" s="33"/>
      <c r="B219" s="149"/>
      <c r="C219" s="150" t="s">
        <v>365</v>
      </c>
      <c r="D219" s="150" t="s">
        <v>181</v>
      </c>
      <c r="E219" s="151" t="s">
        <v>366</v>
      </c>
      <c r="F219" s="152" t="s">
        <v>367</v>
      </c>
      <c r="G219" s="153" t="s">
        <v>222</v>
      </c>
      <c r="H219" s="154">
        <v>1</v>
      </c>
      <c r="I219" s="155"/>
      <c r="J219" s="156">
        <f>ROUND(I219*H219,2)</f>
        <v>0</v>
      </c>
      <c r="K219" s="152" t="s">
        <v>1</v>
      </c>
      <c r="L219" s="34"/>
      <c r="M219" s="157" t="s">
        <v>1</v>
      </c>
      <c r="N219" s="158" t="s">
        <v>38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184</v>
      </c>
      <c r="AT219" s="161" t="s">
        <v>181</v>
      </c>
      <c r="AU219" s="161" t="s">
        <v>113</v>
      </c>
      <c r="AY219" s="18" t="s">
        <v>175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30</v>
      </c>
      <c r="BK219" s="162">
        <f>ROUND(I219*H219,2)</f>
        <v>0</v>
      </c>
      <c r="BL219" s="18" t="s">
        <v>184</v>
      </c>
      <c r="BM219" s="161" t="s">
        <v>368</v>
      </c>
    </row>
    <row r="220" spans="1:65" s="13" customFormat="1">
      <c r="B220" s="163"/>
      <c r="D220" s="164" t="s">
        <v>190</v>
      </c>
      <c r="E220" s="165" t="s">
        <v>1</v>
      </c>
      <c r="F220" s="166" t="s">
        <v>30</v>
      </c>
      <c r="H220" s="167">
        <v>1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113</v>
      </c>
      <c r="AV220" s="13" t="s">
        <v>82</v>
      </c>
      <c r="AW220" s="13" t="s">
        <v>29</v>
      </c>
      <c r="AX220" s="13" t="s">
        <v>30</v>
      </c>
      <c r="AY220" s="165" t="s">
        <v>175</v>
      </c>
    </row>
    <row r="221" spans="1:65" s="2" customFormat="1" ht="16.5" customHeight="1">
      <c r="A221" s="33"/>
      <c r="B221" s="149"/>
      <c r="C221" s="150" t="s">
        <v>369</v>
      </c>
      <c r="D221" s="150" t="s">
        <v>181</v>
      </c>
      <c r="E221" s="151" t="s">
        <v>370</v>
      </c>
      <c r="F221" s="152" t="s">
        <v>371</v>
      </c>
      <c r="G221" s="153" t="s">
        <v>222</v>
      </c>
      <c r="H221" s="154">
        <v>3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38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184</v>
      </c>
      <c r="AT221" s="161" t="s">
        <v>181</v>
      </c>
      <c r="AU221" s="161" t="s">
        <v>113</v>
      </c>
      <c r="AY221" s="18" t="s">
        <v>175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30</v>
      </c>
      <c r="BK221" s="162">
        <f>ROUND(I221*H221,2)</f>
        <v>0</v>
      </c>
      <c r="BL221" s="18" t="s">
        <v>184</v>
      </c>
      <c r="BM221" s="161" t="s">
        <v>372</v>
      </c>
    </row>
    <row r="222" spans="1:65" s="13" customFormat="1">
      <c r="B222" s="163"/>
      <c r="D222" s="164" t="s">
        <v>190</v>
      </c>
      <c r="E222" s="165" t="s">
        <v>1</v>
      </c>
      <c r="F222" s="166" t="s">
        <v>113</v>
      </c>
      <c r="H222" s="167">
        <v>3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113</v>
      </c>
      <c r="AV222" s="13" t="s">
        <v>82</v>
      </c>
      <c r="AW222" s="13" t="s">
        <v>29</v>
      </c>
      <c r="AX222" s="13" t="s">
        <v>30</v>
      </c>
      <c r="AY222" s="165" t="s">
        <v>175</v>
      </c>
    </row>
    <row r="223" spans="1:65" s="2" customFormat="1" ht="16.5" customHeight="1">
      <c r="A223" s="33"/>
      <c r="B223" s="149"/>
      <c r="C223" s="150" t="s">
        <v>373</v>
      </c>
      <c r="D223" s="150" t="s">
        <v>181</v>
      </c>
      <c r="E223" s="151" t="s">
        <v>374</v>
      </c>
      <c r="F223" s="152" t="s">
        <v>375</v>
      </c>
      <c r="G223" s="153" t="s">
        <v>222</v>
      </c>
      <c r="H223" s="154">
        <v>3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184</v>
      </c>
      <c r="AT223" s="161" t="s">
        <v>181</v>
      </c>
      <c r="AU223" s="161" t="s">
        <v>113</v>
      </c>
      <c r="AY223" s="18" t="s">
        <v>175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30</v>
      </c>
      <c r="BK223" s="162">
        <f>ROUND(I223*H223,2)</f>
        <v>0</v>
      </c>
      <c r="BL223" s="18" t="s">
        <v>184</v>
      </c>
      <c r="BM223" s="161" t="s">
        <v>376</v>
      </c>
    </row>
    <row r="224" spans="1:65" s="13" customFormat="1">
      <c r="B224" s="163"/>
      <c r="D224" s="164" t="s">
        <v>190</v>
      </c>
      <c r="E224" s="165" t="s">
        <v>1</v>
      </c>
      <c r="F224" s="166" t="s">
        <v>113</v>
      </c>
      <c r="H224" s="167">
        <v>3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190</v>
      </c>
      <c r="AU224" s="165" t="s">
        <v>113</v>
      </c>
      <c r="AV224" s="13" t="s">
        <v>82</v>
      </c>
      <c r="AW224" s="13" t="s">
        <v>29</v>
      </c>
      <c r="AX224" s="13" t="s">
        <v>30</v>
      </c>
      <c r="AY224" s="165" t="s">
        <v>175</v>
      </c>
    </row>
    <row r="225" spans="1:65" s="2" customFormat="1" ht="16.5" customHeight="1">
      <c r="A225" s="33"/>
      <c r="B225" s="149"/>
      <c r="C225" s="150" t="s">
        <v>377</v>
      </c>
      <c r="D225" s="150" t="s">
        <v>181</v>
      </c>
      <c r="E225" s="151" t="s">
        <v>378</v>
      </c>
      <c r="F225" s="152" t="s">
        <v>379</v>
      </c>
      <c r="G225" s="153" t="s">
        <v>222</v>
      </c>
      <c r="H225" s="154">
        <v>24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38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184</v>
      </c>
      <c r="AT225" s="161" t="s">
        <v>181</v>
      </c>
      <c r="AU225" s="161" t="s">
        <v>113</v>
      </c>
      <c r="AY225" s="18" t="s">
        <v>175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30</v>
      </c>
      <c r="BK225" s="162">
        <f>ROUND(I225*H225,2)</f>
        <v>0</v>
      </c>
      <c r="BL225" s="18" t="s">
        <v>184</v>
      </c>
      <c r="BM225" s="161" t="s">
        <v>380</v>
      </c>
    </row>
    <row r="226" spans="1:65" s="13" customFormat="1">
      <c r="B226" s="163"/>
      <c r="D226" s="164" t="s">
        <v>190</v>
      </c>
      <c r="E226" s="165" t="s">
        <v>1</v>
      </c>
      <c r="F226" s="166" t="s">
        <v>270</v>
      </c>
      <c r="H226" s="167">
        <v>24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190</v>
      </c>
      <c r="AU226" s="165" t="s">
        <v>113</v>
      </c>
      <c r="AV226" s="13" t="s">
        <v>82</v>
      </c>
      <c r="AW226" s="13" t="s">
        <v>29</v>
      </c>
      <c r="AX226" s="13" t="s">
        <v>30</v>
      </c>
      <c r="AY226" s="165" t="s">
        <v>175</v>
      </c>
    </row>
    <row r="227" spans="1:65" s="2" customFormat="1" ht="16.5" customHeight="1">
      <c r="A227" s="33"/>
      <c r="B227" s="149"/>
      <c r="C227" s="150" t="s">
        <v>381</v>
      </c>
      <c r="D227" s="150" t="s">
        <v>181</v>
      </c>
      <c r="E227" s="151" t="s">
        <v>337</v>
      </c>
      <c r="F227" s="152" t="s">
        <v>382</v>
      </c>
      <c r="G227" s="153" t="s">
        <v>1</v>
      </c>
      <c r="H227" s="154">
        <v>0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38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184</v>
      </c>
      <c r="AT227" s="161" t="s">
        <v>181</v>
      </c>
      <c r="AU227" s="161" t="s">
        <v>113</v>
      </c>
      <c r="AY227" s="18" t="s">
        <v>175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30</v>
      </c>
      <c r="BK227" s="162">
        <f>ROUND(I227*H227,2)</f>
        <v>0</v>
      </c>
      <c r="BL227" s="18" t="s">
        <v>184</v>
      </c>
      <c r="BM227" s="161" t="s">
        <v>383</v>
      </c>
    </row>
    <row r="228" spans="1:65" s="2" customFormat="1" ht="16.5" customHeight="1">
      <c r="A228" s="33"/>
      <c r="B228" s="149"/>
      <c r="C228" s="150" t="s">
        <v>384</v>
      </c>
      <c r="D228" s="150" t="s">
        <v>181</v>
      </c>
      <c r="E228" s="151" t="s">
        <v>385</v>
      </c>
      <c r="F228" s="152" t="s">
        <v>386</v>
      </c>
      <c r="G228" s="153" t="s">
        <v>387</v>
      </c>
      <c r="H228" s="154">
        <v>25000</v>
      </c>
      <c r="I228" s="155"/>
      <c r="J228" s="156">
        <f>ROUND(I228*H228,2)</f>
        <v>0</v>
      </c>
      <c r="K228" s="152" t="s">
        <v>1</v>
      </c>
      <c r="L228" s="34"/>
      <c r="M228" s="157" t="s">
        <v>1</v>
      </c>
      <c r="N228" s="158" t="s">
        <v>38</v>
      </c>
      <c r="O228" s="59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184</v>
      </c>
      <c r="AT228" s="161" t="s">
        <v>181</v>
      </c>
      <c r="AU228" s="161" t="s">
        <v>113</v>
      </c>
      <c r="AY228" s="18" t="s">
        <v>175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30</v>
      </c>
      <c r="BK228" s="162">
        <f>ROUND(I228*H228,2)</f>
        <v>0</v>
      </c>
      <c r="BL228" s="18" t="s">
        <v>184</v>
      </c>
      <c r="BM228" s="161" t="s">
        <v>388</v>
      </c>
    </row>
    <row r="229" spans="1:65" s="14" customFormat="1">
      <c r="B229" s="172"/>
      <c r="D229" s="164" t="s">
        <v>190</v>
      </c>
      <c r="E229" s="173" t="s">
        <v>1</v>
      </c>
      <c r="F229" s="174" t="s">
        <v>389</v>
      </c>
      <c r="H229" s="173" t="s">
        <v>1</v>
      </c>
      <c r="I229" s="175"/>
      <c r="L229" s="172"/>
      <c r="M229" s="176"/>
      <c r="N229" s="177"/>
      <c r="O229" s="177"/>
      <c r="P229" s="177"/>
      <c r="Q229" s="177"/>
      <c r="R229" s="177"/>
      <c r="S229" s="177"/>
      <c r="T229" s="178"/>
      <c r="AT229" s="173" t="s">
        <v>190</v>
      </c>
      <c r="AU229" s="173" t="s">
        <v>113</v>
      </c>
      <c r="AV229" s="14" t="s">
        <v>30</v>
      </c>
      <c r="AW229" s="14" t="s">
        <v>29</v>
      </c>
      <c r="AX229" s="14" t="s">
        <v>73</v>
      </c>
      <c r="AY229" s="173" t="s">
        <v>175</v>
      </c>
    </row>
    <row r="230" spans="1:65" s="14" customFormat="1">
      <c r="B230" s="172"/>
      <c r="D230" s="164" t="s">
        <v>190</v>
      </c>
      <c r="E230" s="173" t="s">
        <v>1</v>
      </c>
      <c r="F230" s="174" t="s">
        <v>390</v>
      </c>
      <c r="H230" s="173" t="s">
        <v>1</v>
      </c>
      <c r="I230" s="175"/>
      <c r="L230" s="172"/>
      <c r="M230" s="176"/>
      <c r="N230" s="177"/>
      <c r="O230" s="177"/>
      <c r="P230" s="177"/>
      <c r="Q230" s="177"/>
      <c r="R230" s="177"/>
      <c r="S230" s="177"/>
      <c r="T230" s="178"/>
      <c r="AT230" s="173" t="s">
        <v>190</v>
      </c>
      <c r="AU230" s="173" t="s">
        <v>113</v>
      </c>
      <c r="AV230" s="14" t="s">
        <v>30</v>
      </c>
      <c r="AW230" s="14" t="s">
        <v>29</v>
      </c>
      <c r="AX230" s="14" t="s">
        <v>73</v>
      </c>
      <c r="AY230" s="173" t="s">
        <v>175</v>
      </c>
    </row>
    <row r="231" spans="1:65" s="14" customFormat="1">
      <c r="B231" s="172"/>
      <c r="D231" s="164" t="s">
        <v>190</v>
      </c>
      <c r="E231" s="173" t="s">
        <v>1</v>
      </c>
      <c r="F231" s="174" t="s">
        <v>391</v>
      </c>
      <c r="H231" s="173" t="s">
        <v>1</v>
      </c>
      <c r="I231" s="175"/>
      <c r="L231" s="172"/>
      <c r="M231" s="176"/>
      <c r="N231" s="177"/>
      <c r="O231" s="177"/>
      <c r="P231" s="177"/>
      <c r="Q231" s="177"/>
      <c r="R231" s="177"/>
      <c r="S231" s="177"/>
      <c r="T231" s="178"/>
      <c r="AT231" s="173" t="s">
        <v>190</v>
      </c>
      <c r="AU231" s="173" t="s">
        <v>113</v>
      </c>
      <c r="AV231" s="14" t="s">
        <v>30</v>
      </c>
      <c r="AW231" s="14" t="s">
        <v>29</v>
      </c>
      <c r="AX231" s="14" t="s">
        <v>73</v>
      </c>
      <c r="AY231" s="173" t="s">
        <v>175</v>
      </c>
    </row>
    <row r="232" spans="1:65" s="13" customFormat="1">
      <c r="B232" s="163"/>
      <c r="D232" s="164" t="s">
        <v>190</v>
      </c>
      <c r="E232" s="165" t="s">
        <v>1</v>
      </c>
      <c r="F232" s="166" t="s">
        <v>392</v>
      </c>
      <c r="H232" s="167">
        <v>25000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190</v>
      </c>
      <c r="AU232" s="165" t="s">
        <v>113</v>
      </c>
      <c r="AV232" s="13" t="s">
        <v>82</v>
      </c>
      <c r="AW232" s="13" t="s">
        <v>29</v>
      </c>
      <c r="AX232" s="13" t="s">
        <v>30</v>
      </c>
      <c r="AY232" s="165" t="s">
        <v>175</v>
      </c>
    </row>
    <row r="233" spans="1:65" s="2" customFormat="1" ht="24.15" customHeight="1">
      <c r="A233" s="33"/>
      <c r="B233" s="149"/>
      <c r="C233" s="150" t="s">
        <v>393</v>
      </c>
      <c r="D233" s="150" t="s">
        <v>181</v>
      </c>
      <c r="E233" s="151" t="s">
        <v>394</v>
      </c>
      <c r="F233" s="152" t="s">
        <v>395</v>
      </c>
      <c r="G233" s="153" t="s">
        <v>396</v>
      </c>
      <c r="H233" s="154">
        <v>1</v>
      </c>
      <c r="I233" s="155"/>
      <c r="J233" s="156">
        <f>ROUND(I233*H233,2)</f>
        <v>0</v>
      </c>
      <c r="K233" s="152" t="s">
        <v>1</v>
      </c>
      <c r="L233" s="34"/>
      <c r="M233" s="157" t="s">
        <v>1</v>
      </c>
      <c r="N233" s="158" t="s">
        <v>38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184</v>
      </c>
      <c r="AT233" s="161" t="s">
        <v>181</v>
      </c>
      <c r="AU233" s="161" t="s">
        <v>113</v>
      </c>
      <c r="AY233" s="18" t="s">
        <v>175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30</v>
      </c>
      <c r="BK233" s="162">
        <f>ROUND(I233*H233,2)</f>
        <v>0</v>
      </c>
      <c r="BL233" s="18" t="s">
        <v>184</v>
      </c>
      <c r="BM233" s="161" t="s">
        <v>397</v>
      </c>
    </row>
    <row r="234" spans="1:65" s="13" customFormat="1">
      <c r="B234" s="163"/>
      <c r="D234" s="164" t="s">
        <v>190</v>
      </c>
      <c r="E234" s="165" t="s">
        <v>1</v>
      </c>
      <c r="F234" s="166" t="s">
        <v>30</v>
      </c>
      <c r="H234" s="167">
        <v>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190</v>
      </c>
      <c r="AU234" s="165" t="s">
        <v>113</v>
      </c>
      <c r="AV234" s="13" t="s">
        <v>82</v>
      </c>
      <c r="AW234" s="13" t="s">
        <v>29</v>
      </c>
      <c r="AX234" s="13" t="s">
        <v>30</v>
      </c>
      <c r="AY234" s="165" t="s">
        <v>175</v>
      </c>
    </row>
    <row r="235" spans="1:65" s="2" customFormat="1" ht="24.15" customHeight="1">
      <c r="A235" s="33"/>
      <c r="B235" s="149"/>
      <c r="C235" s="150" t="s">
        <v>398</v>
      </c>
      <c r="D235" s="150" t="s">
        <v>181</v>
      </c>
      <c r="E235" s="151" t="s">
        <v>399</v>
      </c>
      <c r="F235" s="152" t="s">
        <v>400</v>
      </c>
      <c r="G235" s="153" t="s">
        <v>396</v>
      </c>
      <c r="H235" s="154">
        <v>1</v>
      </c>
      <c r="I235" s="155"/>
      <c r="J235" s="156">
        <f>ROUND(I235*H235,2)</f>
        <v>0</v>
      </c>
      <c r="K235" s="152" t="s">
        <v>1</v>
      </c>
      <c r="L235" s="34"/>
      <c r="M235" s="157" t="s">
        <v>1</v>
      </c>
      <c r="N235" s="158" t="s">
        <v>38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184</v>
      </c>
      <c r="AT235" s="161" t="s">
        <v>181</v>
      </c>
      <c r="AU235" s="161" t="s">
        <v>113</v>
      </c>
      <c r="AY235" s="18" t="s">
        <v>175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30</v>
      </c>
      <c r="BK235" s="162">
        <f>ROUND(I235*H235,2)</f>
        <v>0</v>
      </c>
      <c r="BL235" s="18" t="s">
        <v>184</v>
      </c>
      <c r="BM235" s="161" t="s">
        <v>401</v>
      </c>
    </row>
    <row r="236" spans="1:65" s="13" customFormat="1">
      <c r="B236" s="163"/>
      <c r="D236" s="164" t="s">
        <v>190</v>
      </c>
      <c r="E236" s="165" t="s">
        <v>1</v>
      </c>
      <c r="F236" s="166" t="s">
        <v>30</v>
      </c>
      <c r="H236" s="167">
        <v>1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190</v>
      </c>
      <c r="AU236" s="165" t="s">
        <v>113</v>
      </c>
      <c r="AV236" s="13" t="s">
        <v>82</v>
      </c>
      <c r="AW236" s="13" t="s">
        <v>29</v>
      </c>
      <c r="AX236" s="13" t="s">
        <v>30</v>
      </c>
      <c r="AY236" s="165" t="s">
        <v>175</v>
      </c>
    </row>
    <row r="237" spans="1:65" s="2" customFormat="1" ht="21.75" customHeight="1">
      <c r="A237" s="33"/>
      <c r="B237" s="149"/>
      <c r="C237" s="150" t="s">
        <v>402</v>
      </c>
      <c r="D237" s="150" t="s">
        <v>181</v>
      </c>
      <c r="E237" s="151" t="s">
        <v>403</v>
      </c>
      <c r="F237" s="152" t="s">
        <v>404</v>
      </c>
      <c r="G237" s="153" t="s">
        <v>396</v>
      </c>
      <c r="H237" s="154">
        <v>1</v>
      </c>
      <c r="I237" s="155"/>
      <c r="J237" s="156">
        <f>ROUND(I237*H237,2)</f>
        <v>0</v>
      </c>
      <c r="K237" s="152" t="s">
        <v>1</v>
      </c>
      <c r="L237" s="34"/>
      <c r="M237" s="157" t="s">
        <v>1</v>
      </c>
      <c r="N237" s="158" t="s">
        <v>38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184</v>
      </c>
      <c r="AT237" s="161" t="s">
        <v>181</v>
      </c>
      <c r="AU237" s="161" t="s">
        <v>113</v>
      </c>
      <c r="AY237" s="18" t="s">
        <v>175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30</v>
      </c>
      <c r="BK237" s="162">
        <f>ROUND(I237*H237,2)</f>
        <v>0</v>
      </c>
      <c r="BL237" s="18" t="s">
        <v>184</v>
      </c>
      <c r="BM237" s="161" t="s">
        <v>405</v>
      </c>
    </row>
    <row r="238" spans="1:65" s="13" customFormat="1">
      <c r="B238" s="163"/>
      <c r="D238" s="164" t="s">
        <v>190</v>
      </c>
      <c r="E238" s="165" t="s">
        <v>1</v>
      </c>
      <c r="F238" s="166" t="s">
        <v>30</v>
      </c>
      <c r="H238" s="167">
        <v>1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190</v>
      </c>
      <c r="AU238" s="165" t="s">
        <v>113</v>
      </c>
      <c r="AV238" s="13" t="s">
        <v>82</v>
      </c>
      <c r="AW238" s="13" t="s">
        <v>29</v>
      </c>
      <c r="AX238" s="13" t="s">
        <v>30</v>
      </c>
      <c r="AY238" s="165" t="s">
        <v>175</v>
      </c>
    </row>
    <row r="239" spans="1:65" s="2" customFormat="1" ht="16.5" customHeight="1">
      <c r="A239" s="33"/>
      <c r="B239" s="149"/>
      <c r="C239" s="150" t="s">
        <v>406</v>
      </c>
      <c r="D239" s="150" t="s">
        <v>181</v>
      </c>
      <c r="E239" s="151" t="s">
        <v>407</v>
      </c>
      <c r="F239" s="152" t="s">
        <v>408</v>
      </c>
      <c r="G239" s="153" t="s">
        <v>396</v>
      </c>
      <c r="H239" s="154">
        <v>1</v>
      </c>
      <c r="I239" s="155"/>
      <c r="J239" s="156">
        <f>ROUND(I239*H239,2)</f>
        <v>0</v>
      </c>
      <c r="K239" s="152" t="s">
        <v>1</v>
      </c>
      <c r="L239" s="34"/>
      <c r="M239" s="157" t="s">
        <v>1</v>
      </c>
      <c r="N239" s="158" t="s">
        <v>38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184</v>
      </c>
      <c r="AT239" s="161" t="s">
        <v>181</v>
      </c>
      <c r="AU239" s="161" t="s">
        <v>113</v>
      </c>
      <c r="AY239" s="18" t="s">
        <v>175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30</v>
      </c>
      <c r="BK239" s="162">
        <f>ROUND(I239*H239,2)</f>
        <v>0</v>
      </c>
      <c r="BL239" s="18" t="s">
        <v>184</v>
      </c>
      <c r="BM239" s="161" t="s">
        <v>409</v>
      </c>
    </row>
    <row r="240" spans="1:65" s="13" customFormat="1">
      <c r="B240" s="163"/>
      <c r="D240" s="164" t="s">
        <v>190</v>
      </c>
      <c r="E240" s="165" t="s">
        <v>1</v>
      </c>
      <c r="F240" s="166" t="s">
        <v>30</v>
      </c>
      <c r="H240" s="167">
        <v>1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190</v>
      </c>
      <c r="AU240" s="165" t="s">
        <v>113</v>
      </c>
      <c r="AV240" s="13" t="s">
        <v>82</v>
      </c>
      <c r="AW240" s="13" t="s">
        <v>29</v>
      </c>
      <c r="AX240" s="13" t="s">
        <v>30</v>
      </c>
      <c r="AY240" s="165" t="s">
        <v>175</v>
      </c>
    </row>
    <row r="241" spans="1:65" s="2" customFormat="1" ht="16.5" customHeight="1">
      <c r="A241" s="33"/>
      <c r="B241" s="149"/>
      <c r="C241" s="150" t="s">
        <v>410</v>
      </c>
      <c r="D241" s="150" t="s">
        <v>181</v>
      </c>
      <c r="E241" s="151" t="s">
        <v>411</v>
      </c>
      <c r="F241" s="152" t="s">
        <v>412</v>
      </c>
      <c r="G241" s="153" t="s">
        <v>396</v>
      </c>
      <c r="H241" s="154">
        <v>1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38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184</v>
      </c>
      <c r="AT241" s="161" t="s">
        <v>181</v>
      </c>
      <c r="AU241" s="161" t="s">
        <v>113</v>
      </c>
      <c r="AY241" s="18" t="s">
        <v>175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30</v>
      </c>
      <c r="BK241" s="162">
        <f>ROUND(I241*H241,2)</f>
        <v>0</v>
      </c>
      <c r="BL241" s="18" t="s">
        <v>184</v>
      </c>
      <c r="BM241" s="161" t="s">
        <v>413</v>
      </c>
    </row>
    <row r="242" spans="1:65" s="13" customFormat="1">
      <c r="B242" s="163"/>
      <c r="D242" s="164" t="s">
        <v>190</v>
      </c>
      <c r="E242" s="165" t="s">
        <v>1</v>
      </c>
      <c r="F242" s="166" t="s">
        <v>30</v>
      </c>
      <c r="H242" s="167">
        <v>1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190</v>
      </c>
      <c r="AU242" s="165" t="s">
        <v>113</v>
      </c>
      <c r="AV242" s="13" t="s">
        <v>82</v>
      </c>
      <c r="AW242" s="13" t="s">
        <v>29</v>
      </c>
      <c r="AX242" s="13" t="s">
        <v>30</v>
      </c>
      <c r="AY242" s="165" t="s">
        <v>175</v>
      </c>
    </row>
    <row r="243" spans="1:65" s="2" customFormat="1" ht="16.5" customHeight="1">
      <c r="A243" s="33"/>
      <c r="B243" s="149"/>
      <c r="C243" s="150" t="s">
        <v>414</v>
      </c>
      <c r="D243" s="150" t="s">
        <v>181</v>
      </c>
      <c r="E243" s="151" t="s">
        <v>415</v>
      </c>
      <c r="F243" s="152" t="s">
        <v>416</v>
      </c>
      <c r="G243" s="153" t="s">
        <v>396</v>
      </c>
      <c r="H243" s="154">
        <v>1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38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184</v>
      </c>
      <c r="AT243" s="161" t="s">
        <v>181</v>
      </c>
      <c r="AU243" s="161" t="s">
        <v>113</v>
      </c>
      <c r="AY243" s="18" t="s">
        <v>175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30</v>
      </c>
      <c r="BK243" s="162">
        <f>ROUND(I243*H243,2)</f>
        <v>0</v>
      </c>
      <c r="BL243" s="18" t="s">
        <v>184</v>
      </c>
      <c r="BM243" s="161" t="s">
        <v>417</v>
      </c>
    </row>
    <row r="244" spans="1:65" s="13" customFormat="1">
      <c r="B244" s="163"/>
      <c r="D244" s="164" t="s">
        <v>190</v>
      </c>
      <c r="E244" s="165" t="s">
        <v>1</v>
      </c>
      <c r="F244" s="166" t="s">
        <v>30</v>
      </c>
      <c r="H244" s="167">
        <v>1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190</v>
      </c>
      <c r="AU244" s="165" t="s">
        <v>113</v>
      </c>
      <c r="AV244" s="13" t="s">
        <v>82</v>
      </c>
      <c r="AW244" s="13" t="s">
        <v>29</v>
      </c>
      <c r="AX244" s="13" t="s">
        <v>30</v>
      </c>
      <c r="AY244" s="165" t="s">
        <v>175</v>
      </c>
    </row>
    <row r="245" spans="1:65" s="12" customFormat="1" ht="20.85" customHeight="1">
      <c r="B245" s="136"/>
      <c r="D245" s="137" t="s">
        <v>72</v>
      </c>
      <c r="E245" s="147" t="s">
        <v>418</v>
      </c>
      <c r="F245" s="147" t="s">
        <v>419</v>
      </c>
      <c r="I245" s="139"/>
      <c r="J245" s="148">
        <f>BK245</f>
        <v>0</v>
      </c>
      <c r="L245" s="136"/>
      <c r="M245" s="141"/>
      <c r="N245" s="142"/>
      <c r="O245" s="142"/>
      <c r="P245" s="143">
        <f>SUM(P246:P286)</f>
        <v>0</v>
      </c>
      <c r="Q245" s="142"/>
      <c r="R245" s="143">
        <f>SUM(R246:R286)</f>
        <v>0</v>
      </c>
      <c r="S245" s="142"/>
      <c r="T245" s="144">
        <f>SUM(T246:T286)</f>
        <v>0</v>
      </c>
      <c r="AR245" s="137" t="s">
        <v>30</v>
      </c>
      <c r="AT245" s="145" t="s">
        <v>72</v>
      </c>
      <c r="AU245" s="145" t="s">
        <v>82</v>
      </c>
      <c r="AY245" s="137" t="s">
        <v>175</v>
      </c>
      <c r="BK245" s="146">
        <f>SUM(BK246:BK286)</f>
        <v>0</v>
      </c>
    </row>
    <row r="246" spans="1:65" s="2" customFormat="1" ht="16.5" customHeight="1">
      <c r="A246" s="33"/>
      <c r="B246" s="149"/>
      <c r="C246" s="150" t="s">
        <v>420</v>
      </c>
      <c r="D246" s="150" t="s">
        <v>181</v>
      </c>
      <c r="E246" s="151" t="s">
        <v>421</v>
      </c>
      <c r="F246" s="152" t="s">
        <v>183</v>
      </c>
      <c r="G246" s="153" t="s">
        <v>1</v>
      </c>
      <c r="H246" s="154">
        <v>0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38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184</v>
      </c>
      <c r="AT246" s="161" t="s">
        <v>181</v>
      </c>
      <c r="AU246" s="161" t="s">
        <v>113</v>
      </c>
      <c r="AY246" s="18" t="s">
        <v>175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30</v>
      </c>
      <c r="BK246" s="162">
        <f>ROUND(I246*H246,2)</f>
        <v>0</v>
      </c>
      <c r="BL246" s="18" t="s">
        <v>184</v>
      </c>
      <c r="BM246" s="161" t="s">
        <v>422</v>
      </c>
    </row>
    <row r="247" spans="1:65" s="2" customFormat="1" ht="16.5" customHeight="1">
      <c r="A247" s="33"/>
      <c r="B247" s="149"/>
      <c r="C247" s="150" t="s">
        <v>423</v>
      </c>
      <c r="D247" s="150" t="s">
        <v>181</v>
      </c>
      <c r="E247" s="151" t="s">
        <v>424</v>
      </c>
      <c r="F247" s="152" t="s">
        <v>196</v>
      </c>
      <c r="G247" s="153" t="s">
        <v>188</v>
      </c>
      <c r="H247" s="154">
        <v>5.5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38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184</v>
      </c>
      <c r="AT247" s="161" t="s">
        <v>181</v>
      </c>
      <c r="AU247" s="161" t="s">
        <v>113</v>
      </c>
      <c r="AY247" s="18" t="s">
        <v>175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30</v>
      </c>
      <c r="BK247" s="162">
        <f>ROUND(I247*H247,2)</f>
        <v>0</v>
      </c>
      <c r="BL247" s="18" t="s">
        <v>184</v>
      </c>
      <c r="BM247" s="161" t="s">
        <v>425</v>
      </c>
    </row>
    <row r="248" spans="1:65" s="13" customFormat="1">
      <c r="B248" s="163"/>
      <c r="D248" s="164" t="s">
        <v>190</v>
      </c>
      <c r="E248" s="165" t="s">
        <v>1</v>
      </c>
      <c r="F248" s="166" t="s">
        <v>191</v>
      </c>
      <c r="H248" s="167">
        <v>5.5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190</v>
      </c>
      <c r="AU248" s="165" t="s">
        <v>113</v>
      </c>
      <c r="AV248" s="13" t="s">
        <v>82</v>
      </c>
      <c r="AW248" s="13" t="s">
        <v>29</v>
      </c>
      <c r="AX248" s="13" t="s">
        <v>30</v>
      </c>
      <c r="AY248" s="165" t="s">
        <v>175</v>
      </c>
    </row>
    <row r="249" spans="1:65" s="2" customFormat="1" ht="16.5" customHeight="1">
      <c r="A249" s="33"/>
      <c r="B249" s="149"/>
      <c r="C249" s="150" t="s">
        <v>426</v>
      </c>
      <c r="D249" s="150" t="s">
        <v>181</v>
      </c>
      <c r="E249" s="151" t="s">
        <v>427</v>
      </c>
      <c r="F249" s="152" t="s">
        <v>201</v>
      </c>
      <c r="G249" s="153" t="s">
        <v>188</v>
      </c>
      <c r="H249" s="154">
        <v>3</v>
      </c>
      <c r="I249" s="155"/>
      <c r="J249" s="156">
        <f>ROUND(I249*H249,2)</f>
        <v>0</v>
      </c>
      <c r="K249" s="152" t="s">
        <v>1</v>
      </c>
      <c r="L249" s="34"/>
      <c r="M249" s="157" t="s">
        <v>1</v>
      </c>
      <c r="N249" s="158" t="s">
        <v>38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184</v>
      </c>
      <c r="AT249" s="161" t="s">
        <v>181</v>
      </c>
      <c r="AU249" s="161" t="s">
        <v>113</v>
      </c>
      <c r="AY249" s="18" t="s">
        <v>175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30</v>
      </c>
      <c r="BK249" s="162">
        <f>ROUND(I249*H249,2)</f>
        <v>0</v>
      </c>
      <c r="BL249" s="18" t="s">
        <v>184</v>
      </c>
      <c r="BM249" s="161" t="s">
        <v>428</v>
      </c>
    </row>
    <row r="250" spans="1:65" s="13" customFormat="1">
      <c r="B250" s="163"/>
      <c r="D250" s="164" t="s">
        <v>190</v>
      </c>
      <c r="E250" s="165" t="s">
        <v>1</v>
      </c>
      <c r="F250" s="166" t="s">
        <v>113</v>
      </c>
      <c r="H250" s="167">
        <v>3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190</v>
      </c>
      <c r="AU250" s="165" t="s">
        <v>113</v>
      </c>
      <c r="AV250" s="13" t="s">
        <v>82</v>
      </c>
      <c r="AW250" s="13" t="s">
        <v>29</v>
      </c>
      <c r="AX250" s="13" t="s">
        <v>30</v>
      </c>
      <c r="AY250" s="165" t="s">
        <v>175</v>
      </c>
    </row>
    <row r="251" spans="1:65" s="2" customFormat="1" ht="16.5" customHeight="1">
      <c r="A251" s="33"/>
      <c r="B251" s="149"/>
      <c r="C251" s="150" t="s">
        <v>429</v>
      </c>
      <c r="D251" s="150" t="s">
        <v>181</v>
      </c>
      <c r="E251" s="151" t="s">
        <v>430</v>
      </c>
      <c r="F251" s="152" t="s">
        <v>218</v>
      </c>
      <c r="G251" s="153" t="s">
        <v>1</v>
      </c>
      <c r="H251" s="154">
        <v>0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38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184</v>
      </c>
      <c r="AT251" s="161" t="s">
        <v>181</v>
      </c>
      <c r="AU251" s="161" t="s">
        <v>113</v>
      </c>
      <c r="AY251" s="18" t="s">
        <v>175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30</v>
      </c>
      <c r="BK251" s="162">
        <f>ROUND(I251*H251,2)</f>
        <v>0</v>
      </c>
      <c r="BL251" s="18" t="s">
        <v>184</v>
      </c>
      <c r="BM251" s="161" t="s">
        <v>431</v>
      </c>
    </row>
    <row r="252" spans="1:65" s="2" customFormat="1" ht="16.5" customHeight="1">
      <c r="A252" s="33"/>
      <c r="B252" s="149"/>
      <c r="C252" s="150" t="s">
        <v>432</v>
      </c>
      <c r="D252" s="150" t="s">
        <v>181</v>
      </c>
      <c r="E252" s="151" t="s">
        <v>433</v>
      </c>
      <c r="F252" s="152" t="s">
        <v>249</v>
      </c>
      <c r="G252" s="153" t="s">
        <v>222</v>
      </c>
      <c r="H252" s="154">
        <v>2</v>
      </c>
      <c r="I252" s="155"/>
      <c r="J252" s="156">
        <f>ROUND(I252*H252,2)</f>
        <v>0</v>
      </c>
      <c r="K252" s="152" t="s">
        <v>1</v>
      </c>
      <c r="L252" s="34"/>
      <c r="M252" s="157" t="s">
        <v>1</v>
      </c>
      <c r="N252" s="158" t="s">
        <v>38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184</v>
      </c>
      <c r="AT252" s="161" t="s">
        <v>181</v>
      </c>
      <c r="AU252" s="161" t="s">
        <v>113</v>
      </c>
      <c r="AY252" s="18" t="s">
        <v>175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30</v>
      </c>
      <c r="BK252" s="162">
        <f>ROUND(I252*H252,2)</f>
        <v>0</v>
      </c>
      <c r="BL252" s="18" t="s">
        <v>184</v>
      </c>
      <c r="BM252" s="161" t="s">
        <v>434</v>
      </c>
    </row>
    <row r="253" spans="1:65" s="13" customFormat="1">
      <c r="B253" s="163"/>
      <c r="D253" s="164" t="s">
        <v>190</v>
      </c>
      <c r="E253" s="165" t="s">
        <v>1</v>
      </c>
      <c r="F253" s="166" t="s">
        <v>82</v>
      </c>
      <c r="H253" s="167">
        <v>2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190</v>
      </c>
      <c r="AU253" s="165" t="s">
        <v>113</v>
      </c>
      <c r="AV253" s="13" t="s">
        <v>82</v>
      </c>
      <c r="AW253" s="13" t="s">
        <v>29</v>
      </c>
      <c r="AX253" s="13" t="s">
        <v>30</v>
      </c>
      <c r="AY253" s="165" t="s">
        <v>175</v>
      </c>
    </row>
    <row r="254" spans="1:65" s="2" customFormat="1" ht="16.5" customHeight="1">
      <c r="A254" s="33"/>
      <c r="B254" s="149"/>
      <c r="C254" s="150" t="s">
        <v>435</v>
      </c>
      <c r="D254" s="150" t="s">
        <v>181</v>
      </c>
      <c r="E254" s="151" t="s">
        <v>436</v>
      </c>
      <c r="F254" s="152" t="s">
        <v>437</v>
      </c>
      <c r="G254" s="153" t="s">
        <v>438</v>
      </c>
      <c r="H254" s="154">
        <v>1</v>
      </c>
      <c r="I254" s="155"/>
      <c r="J254" s="156">
        <f>ROUND(I254*H254,2)</f>
        <v>0</v>
      </c>
      <c r="K254" s="152" t="s">
        <v>1</v>
      </c>
      <c r="L254" s="34"/>
      <c r="M254" s="157" t="s">
        <v>1</v>
      </c>
      <c r="N254" s="158" t="s">
        <v>38</v>
      </c>
      <c r="O254" s="59"/>
      <c r="P254" s="159">
        <f>O254*H254</f>
        <v>0</v>
      </c>
      <c r="Q254" s="159">
        <v>0</v>
      </c>
      <c r="R254" s="159">
        <f>Q254*H254</f>
        <v>0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184</v>
      </c>
      <c r="AT254" s="161" t="s">
        <v>181</v>
      </c>
      <c r="AU254" s="161" t="s">
        <v>113</v>
      </c>
      <c r="AY254" s="18" t="s">
        <v>175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30</v>
      </c>
      <c r="BK254" s="162">
        <f>ROUND(I254*H254,2)</f>
        <v>0</v>
      </c>
      <c r="BL254" s="18" t="s">
        <v>184</v>
      </c>
      <c r="BM254" s="161" t="s">
        <v>439</v>
      </c>
    </row>
    <row r="255" spans="1:65" s="13" customFormat="1">
      <c r="B255" s="163"/>
      <c r="D255" s="164" t="s">
        <v>190</v>
      </c>
      <c r="E255" s="165" t="s">
        <v>1</v>
      </c>
      <c r="F255" s="166" t="s">
        <v>30</v>
      </c>
      <c r="H255" s="167">
        <v>1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190</v>
      </c>
      <c r="AU255" s="165" t="s">
        <v>113</v>
      </c>
      <c r="AV255" s="13" t="s">
        <v>82</v>
      </c>
      <c r="AW255" s="13" t="s">
        <v>29</v>
      </c>
      <c r="AX255" s="13" t="s">
        <v>30</v>
      </c>
      <c r="AY255" s="165" t="s">
        <v>175</v>
      </c>
    </row>
    <row r="256" spans="1:65" s="2" customFormat="1" ht="16.5" customHeight="1">
      <c r="A256" s="33"/>
      <c r="B256" s="149"/>
      <c r="C256" s="150" t="s">
        <v>440</v>
      </c>
      <c r="D256" s="150" t="s">
        <v>181</v>
      </c>
      <c r="E256" s="151" t="s">
        <v>441</v>
      </c>
      <c r="F256" s="152" t="s">
        <v>288</v>
      </c>
      <c r="G256" s="153" t="s">
        <v>222</v>
      </c>
      <c r="H256" s="154">
        <v>4</v>
      </c>
      <c r="I256" s="155"/>
      <c r="J256" s="156">
        <f>ROUND(I256*H256,2)</f>
        <v>0</v>
      </c>
      <c r="K256" s="152" t="s">
        <v>1</v>
      </c>
      <c r="L256" s="34"/>
      <c r="M256" s="157" t="s">
        <v>1</v>
      </c>
      <c r="N256" s="158" t="s">
        <v>38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184</v>
      </c>
      <c r="AT256" s="161" t="s">
        <v>181</v>
      </c>
      <c r="AU256" s="161" t="s">
        <v>113</v>
      </c>
      <c r="AY256" s="18" t="s">
        <v>175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30</v>
      </c>
      <c r="BK256" s="162">
        <f>ROUND(I256*H256,2)</f>
        <v>0</v>
      </c>
      <c r="BL256" s="18" t="s">
        <v>184</v>
      </c>
      <c r="BM256" s="161" t="s">
        <v>442</v>
      </c>
    </row>
    <row r="257" spans="1:65" s="13" customFormat="1">
      <c r="B257" s="163"/>
      <c r="D257" s="164" t="s">
        <v>190</v>
      </c>
      <c r="E257" s="165" t="s">
        <v>1</v>
      </c>
      <c r="F257" s="166" t="s">
        <v>184</v>
      </c>
      <c r="H257" s="167">
        <v>4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190</v>
      </c>
      <c r="AU257" s="165" t="s">
        <v>113</v>
      </c>
      <c r="AV257" s="13" t="s">
        <v>82</v>
      </c>
      <c r="AW257" s="13" t="s">
        <v>29</v>
      </c>
      <c r="AX257" s="13" t="s">
        <v>30</v>
      </c>
      <c r="AY257" s="165" t="s">
        <v>175</v>
      </c>
    </row>
    <row r="258" spans="1:65" s="2" customFormat="1" ht="16.5" customHeight="1">
      <c r="A258" s="33"/>
      <c r="B258" s="149"/>
      <c r="C258" s="150" t="s">
        <v>443</v>
      </c>
      <c r="D258" s="150" t="s">
        <v>181</v>
      </c>
      <c r="E258" s="151" t="s">
        <v>444</v>
      </c>
      <c r="F258" s="152" t="s">
        <v>445</v>
      </c>
      <c r="G258" s="153" t="s">
        <v>222</v>
      </c>
      <c r="H258" s="154">
        <v>2</v>
      </c>
      <c r="I258" s="155"/>
      <c r="J258" s="156">
        <f>ROUND(I258*H258,2)</f>
        <v>0</v>
      </c>
      <c r="K258" s="152" t="s">
        <v>1</v>
      </c>
      <c r="L258" s="34"/>
      <c r="M258" s="157" t="s">
        <v>1</v>
      </c>
      <c r="N258" s="158" t="s">
        <v>38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184</v>
      </c>
      <c r="AT258" s="161" t="s">
        <v>181</v>
      </c>
      <c r="AU258" s="161" t="s">
        <v>113</v>
      </c>
      <c r="AY258" s="18" t="s">
        <v>175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30</v>
      </c>
      <c r="BK258" s="162">
        <f>ROUND(I258*H258,2)</f>
        <v>0</v>
      </c>
      <c r="BL258" s="18" t="s">
        <v>184</v>
      </c>
      <c r="BM258" s="161" t="s">
        <v>446</v>
      </c>
    </row>
    <row r="259" spans="1:65" s="13" customFormat="1">
      <c r="B259" s="163"/>
      <c r="D259" s="164" t="s">
        <v>190</v>
      </c>
      <c r="E259" s="165" t="s">
        <v>1</v>
      </c>
      <c r="F259" s="166" t="s">
        <v>82</v>
      </c>
      <c r="H259" s="167">
        <v>2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190</v>
      </c>
      <c r="AU259" s="165" t="s">
        <v>113</v>
      </c>
      <c r="AV259" s="13" t="s">
        <v>82</v>
      </c>
      <c r="AW259" s="13" t="s">
        <v>29</v>
      </c>
      <c r="AX259" s="13" t="s">
        <v>30</v>
      </c>
      <c r="AY259" s="165" t="s">
        <v>175</v>
      </c>
    </row>
    <row r="260" spans="1:65" s="2" customFormat="1" ht="16.5" customHeight="1">
      <c r="A260" s="33"/>
      <c r="B260" s="149"/>
      <c r="C260" s="150" t="s">
        <v>447</v>
      </c>
      <c r="D260" s="150" t="s">
        <v>181</v>
      </c>
      <c r="E260" s="151" t="s">
        <v>448</v>
      </c>
      <c r="F260" s="152" t="s">
        <v>292</v>
      </c>
      <c r="G260" s="153" t="s">
        <v>222</v>
      </c>
      <c r="H260" s="154">
        <v>2</v>
      </c>
      <c r="I260" s="155"/>
      <c r="J260" s="156">
        <f>ROUND(I260*H260,2)</f>
        <v>0</v>
      </c>
      <c r="K260" s="152" t="s">
        <v>1</v>
      </c>
      <c r="L260" s="34"/>
      <c r="M260" s="157" t="s">
        <v>1</v>
      </c>
      <c r="N260" s="158" t="s">
        <v>38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184</v>
      </c>
      <c r="AT260" s="161" t="s">
        <v>181</v>
      </c>
      <c r="AU260" s="161" t="s">
        <v>113</v>
      </c>
      <c r="AY260" s="18" t="s">
        <v>175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30</v>
      </c>
      <c r="BK260" s="162">
        <f>ROUND(I260*H260,2)</f>
        <v>0</v>
      </c>
      <c r="BL260" s="18" t="s">
        <v>184</v>
      </c>
      <c r="BM260" s="161" t="s">
        <v>449</v>
      </c>
    </row>
    <row r="261" spans="1:65" s="13" customFormat="1">
      <c r="B261" s="163"/>
      <c r="D261" s="164" t="s">
        <v>190</v>
      </c>
      <c r="E261" s="165" t="s">
        <v>1</v>
      </c>
      <c r="F261" s="166" t="s">
        <v>82</v>
      </c>
      <c r="H261" s="167">
        <v>2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190</v>
      </c>
      <c r="AU261" s="165" t="s">
        <v>113</v>
      </c>
      <c r="AV261" s="13" t="s">
        <v>82</v>
      </c>
      <c r="AW261" s="13" t="s">
        <v>29</v>
      </c>
      <c r="AX261" s="13" t="s">
        <v>30</v>
      </c>
      <c r="AY261" s="165" t="s">
        <v>175</v>
      </c>
    </row>
    <row r="262" spans="1:65" s="2" customFormat="1" ht="16.5" customHeight="1">
      <c r="A262" s="33"/>
      <c r="B262" s="149"/>
      <c r="C262" s="150" t="s">
        <v>450</v>
      </c>
      <c r="D262" s="150" t="s">
        <v>181</v>
      </c>
      <c r="E262" s="151" t="s">
        <v>451</v>
      </c>
      <c r="F262" s="152" t="s">
        <v>452</v>
      </c>
      <c r="G262" s="153" t="s">
        <v>222</v>
      </c>
      <c r="H262" s="154">
        <v>1</v>
      </c>
      <c r="I262" s="155"/>
      <c r="J262" s="156">
        <f>ROUND(I262*H262,2)</f>
        <v>0</v>
      </c>
      <c r="K262" s="152" t="s">
        <v>1</v>
      </c>
      <c r="L262" s="34"/>
      <c r="M262" s="157" t="s">
        <v>1</v>
      </c>
      <c r="N262" s="158" t="s">
        <v>38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184</v>
      </c>
      <c r="AT262" s="161" t="s">
        <v>181</v>
      </c>
      <c r="AU262" s="161" t="s">
        <v>113</v>
      </c>
      <c r="AY262" s="18" t="s">
        <v>175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30</v>
      </c>
      <c r="BK262" s="162">
        <f>ROUND(I262*H262,2)</f>
        <v>0</v>
      </c>
      <c r="BL262" s="18" t="s">
        <v>184</v>
      </c>
      <c r="BM262" s="161" t="s">
        <v>453</v>
      </c>
    </row>
    <row r="263" spans="1:65" s="13" customFormat="1">
      <c r="B263" s="163"/>
      <c r="D263" s="164" t="s">
        <v>190</v>
      </c>
      <c r="E263" s="165" t="s">
        <v>1</v>
      </c>
      <c r="F263" s="166" t="s">
        <v>30</v>
      </c>
      <c r="H263" s="167">
        <v>1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190</v>
      </c>
      <c r="AU263" s="165" t="s">
        <v>113</v>
      </c>
      <c r="AV263" s="13" t="s">
        <v>82</v>
      </c>
      <c r="AW263" s="13" t="s">
        <v>29</v>
      </c>
      <c r="AX263" s="13" t="s">
        <v>30</v>
      </c>
      <c r="AY263" s="165" t="s">
        <v>175</v>
      </c>
    </row>
    <row r="264" spans="1:65" s="2" customFormat="1" ht="16.5" customHeight="1">
      <c r="A264" s="33"/>
      <c r="B264" s="149"/>
      <c r="C264" s="150" t="s">
        <v>454</v>
      </c>
      <c r="D264" s="150" t="s">
        <v>181</v>
      </c>
      <c r="E264" s="151" t="s">
        <v>455</v>
      </c>
      <c r="F264" s="152" t="s">
        <v>456</v>
      </c>
      <c r="G264" s="153" t="s">
        <v>1</v>
      </c>
      <c r="H264" s="154">
        <v>0</v>
      </c>
      <c r="I264" s="155"/>
      <c r="J264" s="156">
        <f>ROUND(I264*H264,2)</f>
        <v>0</v>
      </c>
      <c r="K264" s="152" t="s">
        <v>1</v>
      </c>
      <c r="L264" s="34"/>
      <c r="M264" s="157" t="s">
        <v>1</v>
      </c>
      <c r="N264" s="158" t="s">
        <v>38</v>
      </c>
      <c r="O264" s="59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184</v>
      </c>
      <c r="AT264" s="161" t="s">
        <v>181</v>
      </c>
      <c r="AU264" s="161" t="s">
        <v>113</v>
      </c>
      <c r="AY264" s="18" t="s">
        <v>175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30</v>
      </c>
      <c r="BK264" s="162">
        <f>ROUND(I264*H264,2)</f>
        <v>0</v>
      </c>
      <c r="BL264" s="18" t="s">
        <v>184</v>
      </c>
      <c r="BM264" s="161" t="s">
        <v>457</v>
      </c>
    </row>
    <row r="265" spans="1:65" s="2" customFormat="1" ht="16.5" customHeight="1">
      <c r="A265" s="33"/>
      <c r="B265" s="149"/>
      <c r="C265" s="150" t="s">
        <v>458</v>
      </c>
      <c r="D265" s="150" t="s">
        <v>181</v>
      </c>
      <c r="E265" s="151" t="s">
        <v>459</v>
      </c>
      <c r="F265" s="152" t="s">
        <v>460</v>
      </c>
      <c r="G265" s="153" t="s">
        <v>222</v>
      </c>
      <c r="H265" s="154">
        <v>2</v>
      </c>
      <c r="I265" s="155"/>
      <c r="J265" s="156">
        <f>ROUND(I265*H265,2)</f>
        <v>0</v>
      </c>
      <c r="K265" s="152" t="s">
        <v>1</v>
      </c>
      <c r="L265" s="34"/>
      <c r="M265" s="157" t="s">
        <v>1</v>
      </c>
      <c r="N265" s="158" t="s">
        <v>38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184</v>
      </c>
      <c r="AT265" s="161" t="s">
        <v>181</v>
      </c>
      <c r="AU265" s="161" t="s">
        <v>113</v>
      </c>
      <c r="AY265" s="18" t="s">
        <v>175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30</v>
      </c>
      <c r="BK265" s="162">
        <f>ROUND(I265*H265,2)</f>
        <v>0</v>
      </c>
      <c r="BL265" s="18" t="s">
        <v>184</v>
      </c>
      <c r="BM265" s="161" t="s">
        <v>461</v>
      </c>
    </row>
    <row r="266" spans="1:65" s="13" customFormat="1">
      <c r="B266" s="163"/>
      <c r="D266" s="164" t="s">
        <v>190</v>
      </c>
      <c r="E266" s="165" t="s">
        <v>1</v>
      </c>
      <c r="F266" s="166" t="s">
        <v>82</v>
      </c>
      <c r="H266" s="167">
        <v>2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190</v>
      </c>
      <c r="AU266" s="165" t="s">
        <v>113</v>
      </c>
      <c r="AV266" s="13" t="s">
        <v>82</v>
      </c>
      <c r="AW266" s="13" t="s">
        <v>29</v>
      </c>
      <c r="AX266" s="13" t="s">
        <v>30</v>
      </c>
      <c r="AY266" s="165" t="s">
        <v>175</v>
      </c>
    </row>
    <row r="267" spans="1:65" s="2" customFormat="1" ht="16.5" customHeight="1">
      <c r="A267" s="33"/>
      <c r="B267" s="149"/>
      <c r="C267" s="150" t="s">
        <v>462</v>
      </c>
      <c r="D267" s="150" t="s">
        <v>181</v>
      </c>
      <c r="E267" s="151" t="s">
        <v>463</v>
      </c>
      <c r="F267" s="152" t="s">
        <v>464</v>
      </c>
      <c r="G267" s="153" t="s">
        <v>222</v>
      </c>
      <c r="H267" s="154">
        <v>1</v>
      </c>
      <c r="I267" s="155"/>
      <c r="J267" s="156">
        <f>ROUND(I267*H267,2)</f>
        <v>0</v>
      </c>
      <c r="K267" s="152" t="s">
        <v>1</v>
      </c>
      <c r="L267" s="34"/>
      <c r="M267" s="157" t="s">
        <v>1</v>
      </c>
      <c r="N267" s="158" t="s">
        <v>38</v>
      </c>
      <c r="O267" s="59"/>
      <c r="P267" s="159">
        <f>O267*H267</f>
        <v>0</v>
      </c>
      <c r="Q267" s="159">
        <v>0</v>
      </c>
      <c r="R267" s="159">
        <f>Q267*H267</f>
        <v>0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184</v>
      </c>
      <c r="AT267" s="161" t="s">
        <v>181</v>
      </c>
      <c r="AU267" s="161" t="s">
        <v>113</v>
      </c>
      <c r="AY267" s="18" t="s">
        <v>175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30</v>
      </c>
      <c r="BK267" s="162">
        <f>ROUND(I267*H267,2)</f>
        <v>0</v>
      </c>
      <c r="BL267" s="18" t="s">
        <v>184</v>
      </c>
      <c r="BM267" s="161" t="s">
        <v>465</v>
      </c>
    </row>
    <row r="268" spans="1:65" s="13" customFormat="1">
      <c r="B268" s="163"/>
      <c r="D268" s="164" t="s">
        <v>190</v>
      </c>
      <c r="E268" s="165" t="s">
        <v>1</v>
      </c>
      <c r="F268" s="166" t="s">
        <v>30</v>
      </c>
      <c r="H268" s="167">
        <v>1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190</v>
      </c>
      <c r="AU268" s="165" t="s">
        <v>113</v>
      </c>
      <c r="AV268" s="13" t="s">
        <v>82</v>
      </c>
      <c r="AW268" s="13" t="s">
        <v>29</v>
      </c>
      <c r="AX268" s="13" t="s">
        <v>30</v>
      </c>
      <c r="AY268" s="165" t="s">
        <v>175</v>
      </c>
    </row>
    <row r="269" spans="1:65" s="2" customFormat="1" ht="16.5" customHeight="1">
      <c r="A269" s="33"/>
      <c r="B269" s="149"/>
      <c r="C269" s="150" t="s">
        <v>466</v>
      </c>
      <c r="D269" s="150" t="s">
        <v>181</v>
      </c>
      <c r="E269" s="151" t="s">
        <v>467</v>
      </c>
      <c r="F269" s="152" t="s">
        <v>382</v>
      </c>
      <c r="G269" s="153" t="s">
        <v>1</v>
      </c>
      <c r="H269" s="154">
        <v>0</v>
      </c>
      <c r="I269" s="155"/>
      <c r="J269" s="156">
        <f>ROUND(I269*H269,2)</f>
        <v>0</v>
      </c>
      <c r="K269" s="152" t="s">
        <v>1</v>
      </c>
      <c r="L269" s="34"/>
      <c r="M269" s="157" t="s">
        <v>1</v>
      </c>
      <c r="N269" s="158" t="s">
        <v>38</v>
      </c>
      <c r="O269" s="59"/>
      <c r="P269" s="159">
        <f>O269*H269</f>
        <v>0</v>
      </c>
      <c r="Q269" s="159">
        <v>0</v>
      </c>
      <c r="R269" s="159">
        <f>Q269*H269</f>
        <v>0</v>
      </c>
      <c r="S269" s="159">
        <v>0</v>
      </c>
      <c r="T269" s="160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1" t="s">
        <v>184</v>
      </c>
      <c r="AT269" s="161" t="s">
        <v>181</v>
      </c>
      <c r="AU269" s="161" t="s">
        <v>113</v>
      </c>
      <c r="AY269" s="18" t="s">
        <v>175</v>
      </c>
      <c r="BE269" s="162">
        <f>IF(N269="základní",J269,0)</f>
        <v>0</v>
      </c>
      <c r="BF269" s="162">
        <f>IF(N269="snížená",J269,0)</f>
        <v>0</v>
      </c>
      <c r="BG269" s="162">
        <f>IF(N269="zákl. přenesená",J269,0)</f>
        <v>0</v>
      </c>
      <c r="BH269" s="162">
        <f>IF(N269="sníž. přenesená",J269,0)</f>
        <v>0</v>
      </c>
      <c r="BI269" s="162">
        <f>IF(N269="nulová",J269,0)</f>
        <v>0</v>
      </c>
      <c r="BJ269" s="18" t="s">
        <v>30</v>
      </c>
      <c r="BK269" s="162">
        <f>ROUND(I269*H269,2)</f>
        <v>0</v>
      </c>
      <c r="BL269" s="18" t="s">
        <v>184</v>
      </c>
      <c r="BM269" s="161" t="s">
        <v>468</v>
      </c>
    </row>
    <row r="270" spans="1:65" s="2" customFormat="1" ht="16.5" customHeight="1">
      <c r="A270" s="33"/>
      <c r="B270" s="149"/>
      <c r="C270" s="150" t="s">
        <v>469</v>
      </c>
      <c r="D270" s="150" t="s">
        <v>181</v>
      </c>
      <c r="E270" s="151" t="s">
        <v>470</v>
      </c>
      <c r="F270" s="152" t="s">
        <v>386</v>
      </c>
      <c r="G270" s="153" t="s">
        <v>387</v>
      </c>
      <c r="H270" s="154">
        <v>10000</v>
      </c>
      <c r="I270" s="155"/>
      <c r="J270" s="156">
        <f>ROUND(I270*H270,2)</f>
        <v>0</v>
      </c>
      <c r="K270" s="152" t="s">
        <v>1</v>
      </c>
      <c r="L270" s="34"/>
      <c r="M270" s="157" t="s">
        <v>1</v>
      </c>
      <c r="N270" s="158" t="s">
        <v>38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184</v>
      </c>
      <c r="AT270" s="161" t="s">
        <v>181</v>
      </c>
      <c r="AU270" s="161" t="s">
        <v>113</v>
      </c>
      <c r="AY270" s="18" t="s">
        <v>175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30</v>
      </c>
      <c r="BK270" s="162">
        <f>ROUND(I270*H270,2)</f>
        <v>0</v>
      </c>
      <c r="BL270" s="18" t="s">
        <v>184</v>
      </c>
      <c r="BM270" s="161" t="s">
        <v>471</v>
      </c>
    </row>
    <row r="271" spans="1:65" s="14" customFormat="1">
      <c r="B271" s="172"/>
      <c r="D271" s="164" t="s">
        <v>190</v>
      </c>
      <c r="E271" s="173" t="s">
        <v>1</v>
      </c>
      <c r="F271" s="174" t="s">
        <v>389</v>
      </c>
      <c r="H271" s="173" t="s">
        <v>1</v>
      </c>
      <c r="I271" s="175"/>
      <c r="L271" s="172"/>
      <c r="M271" s="176"/>
      <c r="N271" s="177"/>
      <c r="O271" s="177"/>
      <c r="P271" s="177"/>
      <c r="Q271" s="177"/>
      <c r="R271" s="177"/>
      <c r="S271" s="177"/>
      <c r="T271" s="178"/>
      <c r="AT271" s="173" t="s">
        <v>190</v>
      </c>
      <c r="AU271" s="173" t="s">
        <v>113</v>
      </c>
      <c r="AV271" s="14" t="s">
        <v>30</v>
      </c>
      <c r="AW271" s="14" t="s">
        <v>29</v>
      </c>
      <c r="AX271" s="14" t="s">
        <v>73</v>
      </c>
      <c r="AY271" s="173" t="s">
        <v>175</v>
      </c>
    </row>
    <row r="272" spans="1:65" s="14" customFormat="1">
      <c r="B272" s="172"/>
      <c r="D272" s="164" t="s">
        <v>190</v>
      </c>
      <c r="E272" s="173" t="s">
        <v>1</v>
      </c>
      <c r="F272" s="174" t="s">
        <v>390</v>
      </c>
      <c r="H272" s="173" t="s">
        <v>1</v>
      </c>
      <c r="I272" s="175"/>
      <c r="L272" s="172"/>
      <c r="M272" s="176"/>
      <c r="N272" s="177"/>
      <c r="O272" s="177"/>
      <c r="P272" s="177"/>
      <c r="Q272" s="177"/>
      <c r="R272" s="177"/>
      <c r="S272" s="177"/>
      <c r="T272" s="178"/>
      <c r="AT272" s="173" t="s">
        <v>190</v>
      </c>
      <c r="AU272" s="173" t="s">
        <v>113</v>
      </c>
      <c r="AV272" s="14" t="s">
        <v>30</v>
      </c>
      <c r="AW272" s="14" t="s">
        <v>29</v>
      </c>
      <c r="AX272" s="14" t="s">
        <v>73</v>
      </c>
      <c r="AY272" s="173" t="s">
        <v>175</v>
      </c>
    </row>
    <row r="273" spans="1:65" s="14" customFormat="1">
      <c r="B273" s="172"/>
      <c r="D273" s="164" t="s">
        <v>190</v>
      </c>
      <c r="E273" s="173" t="s">
        <v>1</v>
      </c>
      <c r="F273" s="174" t="s">
        <v>391</v>
      </c>
      <c r="H273" s="173" t="s">
        <v>1</v>
      </c>
      <c r="I273" s="175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190</v>
      </c>
      <c r="AU273" s="173" t="s">
        <v>113</v>
      </c>
      <c r="AV273" s="14" t="s">
        <v>30</v>
      </c>
      <c r="AW273" s="14" t="s">
        <v>29</v>
      </c>
      <c r="AX273" s="14" t="s">
        <v>73</v>
      </c>
      <c r="AY273" s="173" t="s">
        <v>175</v>
      </c>
    </row>
    <row r="274" spans="1:65" s="13" customFormat="1">
      <c r="B274" s="163"/>
      <c r="D274" s="164" t="s">
        <v>190</v>
      </c>
      <c r="E274" s="165" t="s">
        <v>1</v>
      </c>
      <c r="F274" s="166" t="s">
        <v>472</v>
      </c>
      <c r="H274" s="167">
        <v>10000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190</v>
      </c>
      <c r="AU274" s="165" t="s">
        <v>113</v>
      </c>
      <c r="AV274" s="13" t="s">
        <v>82</v>
      </c>
      <c r="AW274" s="13" t="s">
        <v>29</v>
      </c>
      <c r="AX274" s="13" t="s">
        <v>30</v>
      </c>
      <c r="AY274" s="165" t="s">
        <v>175</v>
      </c>
    </row>
    <row r="275" spans="1:65" s="2" customFormat="1" ht="24.15" customHeight="1">
      <c r="A275" s="33"/>
      <c r="B275" s="149"/>
      <c r="C275" s="150" t="s">
        <v>473</v>
      </c>
      <c r="D275" s="150" t="s">
        <v>181</v>
      </c>
      <c r="E275" s="151" t="s">
        <v>474</v>
      </c>
      <c r="F275" s="152" t="s">
        <v>475</v>
      </c>
      <c r="G275" s="153" t="s">
        <v>396</v>
      </c>
      <c r="H275" s="154">
        <v>1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38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184</v>
      </c>
      <c r="AT275" s="161" t="s">
        <v>181</v>
      </c>
      <c r="AU275" s="161" t="s">
        <v>113</v>
      </c>
      <c r="AY275" s="18" t="s">
        <v>175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30</v>
      </c>
      <c r="BK275" s="162">
        <f>ROUND(I275*H275,2)</f>
        <v>0</v>
      </c>
      <c r="BL275" s="18" t="s">
        <v>184</v>
      </c>
      <c r="BM275" s="161" t="s">
        <v>476</v>
      </c>
    </row>
    <row r="276" spans="1:65" s="13" customFormat="1">
      <c r="B276" s="163"/>
      <c r="D276" s="164" t="s">
        <v>190</v>
      </c>
      <c r="E276" s="165" t="s">
        <v>1</v>
      </c>
      <c r="F276" s="166" t="s">
        <v>30</v>
      </c>
      <c r="H276" s="167">
        <v>1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190</v>
      </c>
      <c r="AU276" s="165" t="s">
        <v>113</v>
      </c>
      <c r="AV276" s="13" t="s">
        <v>82</v>
      </c>
      <c r="AW276" s="13" t="s">
        <v>29</v>
      </c>
      <c r="AX276" s="13" t="s">
        <v>30</v>
      </c>
      <c r="AY276" s="165" t="s">
        <v>175</v>
      </c>
    </row>
    <row r="277" spans="1:65" s="2" customFormat="1" ht="24.15" customHeight="1">
      <c r="A277" s="33"/>
      <c r="B277" s="149"/>
      <c r="C277" s="150" t="s">
        <v>477</v>
      </c>
      <c r="D277" s="150" t="s">
        <v>181</v>
      </c>
      <c r="E277" s="151" t="s">
        <v>478</v>
      </c>
      <c r="F277" s="152" t="s">
        <v>479</v>
      </c>
      <c r="G277" s="153" t="s">
        <v>396</v>
      </c>
      <c r="H277" s="154">
        <v>1</v>
      </c>
      <c r="I277" s="155"/>
      <c r="J277" s="156">
        <f>ROUND(I277*H277,2)</f>
        <v>0</v>
      </c>
      <c r="K277" s="152" t="s">
        <v>1</v>
      </c>
      <c r="L277" s="34"/>
      <c r="M277" s="157" t="s">
        <v>1</v>
      </c>
      <c r="N277" s="158" t="s">
        <v>38</v>
      </c>
      <c r="O277" s="59"/>
      <c r="P277" s="159">
        <f>O277*H277</f>
        <v>0</v>
      </c>
      <c r="Q277" s="159">
        <v>0</v>
      </c>
      <c r="R277" s="159">
        <f>Q277*H277</f>
        <v>0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184</v>
      </c>
      <c r="AT277" s="161" t="s">
        <v>181</v>
      </c>
      <c r="AU277" s="161" t="s">
        <v>113</v>
      </c>
      <c r="AY277" s="18" t="s">
        <v>175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30</v>
      </c>
      <c r="BK277" s="162">
        <f>ROUND(I277*H277,2)</f>
        <v>0</v>
      </c>
      <c r="BL277" s="18" t="s">
        <v>184</v>
      </c>
      <c r="BM277" s="161" t="s">
        <v>480</v>
      </c>
    </row>
    <row r="278" spans="1:65" s="13" customFormat="1">
      <c r="B278" s="163"/>
      <c r="D278" s="164" t="s">
        <v>190</v>
      </c>
      <c r="E278" s="165" t="s">
        <v>1</v>
      </c>
      <c r="F278" s="166" t="s">
        <v>30</v>
      </c>
      <c r="H278" s="167">
        <v>1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190</v>
      </c>
      <c r="AU278" s="165" t="s">
        <v>113</v>
      </c>
      <c r="AV278" s="13" t="s">
        <v>82</v>
      </c>
      <c r="AW278" s="13" t="s">
        <v>29</v>
      </c>
      <c r="AX278" s="13" t="s">
        <v>30</v>
      </c>
      <c r="AY278" s="165" t="s">
        <v>175</v>
      </c>
    </row>
    <row r="279" spans="1:65" s="2" customFormat="1" ht="16.5" customHeight="1">
      <c r="A279" s="33"/>
      <c r="B279" s="149"/>
      <c r="C279" s="150" t="s">
        <v>481</v>
      </c>
      <c r="D279" s="150" t="s">
        <v>181</v>
      </c>
      <c r="E279" s="151" t="s">
        <v>482</v>
      </c>
      <c r="F279" s="152" t="s">
        <v>483</v>
      </c>
      <c r="G279" s="153" t="s">
        <v>396</v>
      </c>
      <c r="H279" s="154">
        <v>1</v>
      </c>
      <c r="I279" s="155"/>
      <c r="J279" s="156">
        <f>ROUND(I279*H279,2)</f>
        <v>0</v>
      </c>
      <c r="K279" s="152" t="s">
        <v>1</v>
      </c>
      <c r="L279" s="34"/>
      <c r="M279" s="157" t="s">
        <v>1</v>
      </c>
      <c r="N279" s="158" t="s">
        <v>38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184</v>
      </c>
      <c r="AT279" s="161" t="s">
        <v>181</v>
      </c>
      <c r="AU279" s="161" t="s">
        <v>113</v>
      </c>
      <c r="AY279" s="18" t="s">
        <v>175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30</v>
      </c>
      <c r="BK279" s="162">
        <f>ROUND(I279*H279,2)</f>
        <v>0</v>
      </c>
      <c r="BL279" s="18" t="s">
        <v>184</v>
      </c>
      <c r="BM279" s="161" t="s">
        <v>484</v>
      </c>
    </row>
    <row r="280" spans="1:65" s="13" customFormat="1">
      <c r="B280" s="163"/>
      <c r="D280" s="164" t="s">
        <v>190</v>
      </c>
      <c r="E280" s="165" t="s">
        <v>1</v>
      </c>
      <c r="F280" s="166" t="s">
        <v>30</v>
      </c>
      <c r="H280" s="167">
        <v>1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190</v>
      </c>
      <c r="AU280" s="165" t="s">
        <v>113</v>
      </c>
      <c r="AV280" s="13" t="s">
        <v>82</v>
      </c>
      <c r="AW280" s="13" t="s">
        <v>29</v>
      </c>
      <c r="AX280" s="13" t="s">
        <v>30</v>
      </c>
      <c r="AY280" s="165" t="s">
        <v>175</v>
      </c>
    </row>
    <row r="281" spans="1:65" s="2" customFormat="1" ht="16.5" customHeight="1">
      <c r="A281" s="33"/>
      <c r="B281" s="149"/>
      <c r="C281" s="150" t="s">
        <v>485</v>
      </c>
      <c r="D281" s="150" t="s">
        <v>181</v>
      </c>
      <c r="E281" s="151" t="s">
        <v>486</v>
      </c>
      <c r="F281" s="152" t="s">
        <v>487</v>
      </c>
      <c r="G281" s="153" t="s">
        <v>396</v>
      </c>
      <c r="H281" s="154">
        <v>1</v>
      </c>
      <c r="I281" s="155"/>
      <c r="J281" s="156">
        <f>ROUND(I281*H281,2)</f>
        <v>0</v>
      </c>
      <c r="K281" s="152" t="s">
        <v>1</v>
      </c>
      <c r="L281" s="34"/>
      <c r="M281" s="157" t="s">
        <v>1</v>
      </c>
      <c r="N281" s="158" t="s">
        <v>38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184</v>
      </c>
      <c r="AT281" s="161" t="s">
        <v>181</v>
      </c>
      <c r="AU281" s="161" t="s">
        <v>113</v>
      </c>
      <c r="AY281" s="18" t="s">
        <v>175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30</v>
      </c>
      <c r="BK281" s="162">
        <f>ROUND(I281*H281,2)</f>
        <v>0</v>
      </c>
      <c r="BL281" s="18" t="s">
        <v>184</v>
      </c>
      <c r="BM281" s="161" t="s">
        <v>488</v>
      </c>
    </row>
    <row r="282" spans="1:65" s="13" customFormat="1">
      <c r="B282" s="163"/>
      <c r="D282" s="164" t="s">
        <v>190</v>
      </c>
      <c r="E282" s="165" t="s">
        <v>1</v>
      </c>
      <c r="F282" s="166" t="s">
        <v>30</v>
      </c>
      <c r="H282" s="167">
        <v>1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190</v>
      </c>
      <c r="AU282" s="165" t="s">
        <v>113</v>
      </c>
      <c r="AV282" s="13" t="s">
        <v>82</v>
      </c>
      <c r="AW282" s="13" t="s">
        <v>29</v>
      </c>
      <c r="AX282" s="13" t="s">
        <v>30</v>
      </c>
      <c r="AY282" s="165" t="s">
        <v>175</v>
      </c>
    </row>
    <row r="283" spans="1:65" s="2" customFormat="1" ht="16.5" customHeight="1">
      <c r="A283" s="33"/>
      <c r="B283" s="149"/>
      <c r="C283" s="150" t="s">
        <v>489</v>
      </c>
      <c r="D283" s="150" t="s">
        <v>181</v>
      </c>
      <c r="E283" s="151" t="s">
        <v>490</v>
      </c>
      <c r="F283" s="152" t="s">
        <v>491</v>
      </c>
      <c r="G283" s="153" t="s">
        <v>396</v>
      </c>
      <c r="H283" s="154">
        <v>1</v>
      </c>
      <c r="I283" s="155"/>
      <c r="J283" s="156">
        <f>ROUND(I283*H283,2)</f>
        <v>0</v>
      </c>
      <c r="K283" s="152" t="s">
        <v>1</v>
      </c>
      <c r="L283" s="34"/>
      <c r="M283" s="157" t="s">
        <v>1</v>
      </c>
      <c r="N283" s="158" t="s">
        <v>38</v>
      </c>
      <c r="O283" s="59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184</v>
      </c>
      <c r="AT283" s="161" t="s">
        <v>181</v>
      </c>
      <c r="AU283" s="161" t="s">
        <v>113</v>
      </c>
      <c r="AY283" s="18" t="s">
        <v>175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30</v>
      </c>
      <c r="BK283" s="162">
        <f>ROUND(I283*H283,2)</f>
        <v>0</v>
      </c>
      <c r="BL283" s="18" t="s">
        <v>184</v>
      </c>
      <c r="BM283" s="161" t="s">
        <v>492</v>
      </c>
    </row>
    <row r="284" spans="1:65" s="13" customFormat="1">
      <c r="B284" s="163"/>
      <c r="D284" s="164" t="s">
        <v>190</v>
      </c>
      <c r="E284" s="165" t="s">
        <v>1</v>
      </c>
      <c r="F284" s="166" t="s">
        <v>30</v>
      </c>
      <c r="H284" s="167">
        <v>1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190</v>
      </c>
      <c r="AU284" s="165" t="s">
        <v>113</v>
      </c>
      <c r="AV284" s="13" t="s">
        <v>82</v>
      </c>
      <c r="AW284" s="13" t="s">
        <v>29</v>
      </c>
      <c r="AX284" s="13" t="s">
        <v>30</v>
      </c>
      <c r="AY284" s="165" t="s">
        <v>175</v>
      </c>
    </row>
    <row r="285" spans="1:65" s="2" customFormat="1" ht="16.5" customHeight="1">
      <c r="A285" s="33"/>
      <c r="B285" s="149"/>
      <c r="C285" s="150" t="s">
        <v>493</v>
      </c>
      <c r="D285" s="150" t="s">
        <v>181</v>
      </c>
      <c r="E285" s="151" t="s">
        <v>494</v>
      </c>
      <c r="F285" s="152" t="s">
        <v>416</v>
      </c>
      <c r="G285" s="153" t="s">
        <v>396</v>
      </c>
      <c r="H285" s="154">
        <v>1</v>
      </c>
      <c r="I285" s="155"/>
      <c r="J285" s="156">
        <f>ROUND(I285*H285,2)</f>
        <v>0</v>
      </c>
      <c r="K285" s="152" t="s">
        <v>1</v>
      </c>
      <c r="L285" s="34"/>
      <c r="M285" s="157" t="s">
        <v>1</v>
      </c>
      <c r="N285" s="158" t="s">
        <v>38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184</v>
      </c>
      <c r="AT285" s="161" t="s">
        <v>181</v>
      </c>
      <c r="AU285" s="161" t="s">
        <v>113</v>
      </c>
      <c r="AY285" s="18" t="s">
        <v>175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30</v>
      </c>
      <c r="BK285" s="162">
        <f>ROUND(I285*H285,2)</f>
        <v>0</v>
      </c>
      <c r="BL285" s="18" t="s">
        <v>184</v>
      </c>
      <c r="BM285" s="161" t="s">
        <v>495</v>
      </c>
    </row>
    <row r="286" spans="1:65" s="13" customFormat="1">
      <c r="B286" s="163"/>
      <c r="D286" s="164" t="s">
        <v>190</v>
      </c>
      <c r="E286" s="165" t="s">
        <v>1</v>
      </c>
      <c r="F286" s="166" t="s">
        <v>30</v>
      </c>
      <c r="H286" s="167">
        <v>1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190</v>
      </c>
      <c r="AU286" s="165" t="s">
        <v>113</v>
      </c>
      <c r="AV286" s="13" t="s">
        <v>82</v>
      </c>
      <c r="AW286" s="13" t="s">
        <v>29</v>
      </c>
      <c r="AX286" s="13" t="s">
        <v>30</v>
      </c>
      <c r="AY286" s="165" t="s">
        <v>175</v>
      </c>
    </row>
    <row r="287" spans="1:65" s="12" customFormat="1" ht="20.85" customHeight="1">
      <c r="B287" s="136"/>
      <c r="D287" s="137" t="s">
        <v>72</v>
      </c>
      <c r="E287" s="147" t="s">
        <v>496</v>
      </c>
      <c r="F287" s="147" t="s">
        <v>497</v>
      </c>
      <c r="I287" s="139"/>
      <c r="J287" s="148">
        <f>BK287</f>
        <v>0</v>
      </c>
      <c r="L287" s="136"/>
      <c r="M287" s="141"/>
      <c r="N287" s="142"/>
      <c r="O287" s="142"/>
      <c r="P287" s="143">
        <f>SUM(P288:P380)</f>
        <v>0</v>
      </c>
      <c r="Q287" s="142"/>
      <c r="R287" s="143">
        <f>SUM(R288:R380)</f>
        <v>0</v>
      </c>
      <c r="S287" s="142"/>
      <c r="T287" s="144">
        <f>SUM(T288:T380)</f>
        <v>0</v>
      </c>
      <c r="AR287" s="137" t="s">
        <v>30</v>
      </c>
      <c r="AT287" s="145" t="s">
        <v>72</v>
      </c>
      <c r="AU287" s="145" t="s">
        <v>82</v>
      </c>
      <c r="AY287" s="137" t="s">
        <v>175</v>
      </c>
      <c r="BK287" s="146">
        <f>SUM(BK288:BK380)</f>
        <v>0</v>
      </c>
    </row>
    <row r="288" spans="1:65" s="2" customFormat="1" ht="16.5" customHeight="1">
      <c r="A288" s="33"/>
      <c r="B288" s="149"/>
      <c r="C288" s="150" t="s">
        <v>179</v>
      </c>
      <c r="D288" s="150" t="s">
        <v>181</v>
      </c>
      <c r="E288" s="151" t="s">
        <v>498</v>
      </c>
      <c r="F288" s="152" t="s">
        <v>499</v>
      </c>
      <c r="G288" s="153" t="s">
        <v>1</v>
      </c>
      <c r="H288" s="154">
        <v>0</v>
      </c>
      <c r="I288" s="155"/>
      <c r="J288" s="156">
        <f>ROUND(I288*H288,2)</f>
        <v>0</v>
      </c>
      <c r="K288" s="152" t="s">
        <v>1</v>
      </c>
      <c r="L288" s="34"/>
      <c r="M288" s="157" t="s">
        <v>1</v>
      </c>
      <c r="N288" s="158" t="s">
        <v>38</v>
      </c>
      <c r="O288" s="59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184</v>
      </c>
      <c r="AT288" s="161" t="s">
        <v>181</v>
      </c>
      <c r="AU288" s="161" t="s">
        <v>113</v>
      </c>
      <c r="AY288" s="18" t="s">
        <v>175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8" t="s">
        <v>30</v>
      </c>
      <c r="BK288" s="162">
        <f>ROUND(I288*H288,2)</f>
        <v>0</v>
      </c>
      <c r="BL288" s="18" t="s">
        <v>184</v>
      </c>
      <c r="BM288" s="161" t="s">
        <v>500</v>
      </c>
    </row>
    <row r="289" spans="1:65" s="2" customFormat="1" ht="16.5" customHeight="1">
      <c r="A289" s="33"/>
      <c r="B289" s="149"/>
      <c r="C289" s="150" t="s">
        <v>418</v>
      </c>
      <c r="D289" s="150" t="s">
        <v>181</v>
      </c>
      <c r="E289" s="151" t="s">
        <v>501</v>
      </c>
      <c r="F289" s="152" t="s">
        <v>196</v>
      </c>
      <c r="G289" s="153" t="s">
        <v>188</v>
      </c>
      <c r="H289" s="154">
        <v>2.5</v>
      </c>
      <c r="I289" s="155"/>
      <c r="J289" s="156">
        <f>ROUND(I289*H289,2)</f>
        <v>0</v>
      </c>
      <c r="K289" s="152" t="s">
        <v>1</v>
      </c>
      <c r="L289" s="34"/>
      <c r="M289" s="157" t="s">
        <v>1</v>
      </c>
      <c r="N289" s="158" t="s">
        <v>38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184</v>
      </c>
      <c r="AT289" s="161" t="s">
        <v>181</v>
      </c>
      <c r="AU289" s="161" t="s">
        <v>113</v>
      </c>
      <c r="AY289" s="18" t="s">
        <v>175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30</v>
      </c>
      <c r="BK289" s="162">
        <f>ROUND(I289*H289,2)</f>
        <v>0</v>
      </c>
      <c r="BL289" s="18" t="s">
        <v>184</v>
      </c>
      <c r="BM289" s="161" t="s">
        <v>502</v>
      </c>
    </row>
    <row r="290" spans="1:65" s="13" customFormat="1">
      <c r="B290" s="163"/>
      <c r="D290" s="164" t="s">
        <v>190</v>
      </c>
      <c r="E290" s="165" t="s">
        <v>1</v>
      </c>
      <c r="F290" s="166" t="s">
        <v>503</v>
      </c>
      <c r="H290" s="167">
        <v>2.5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190</v>
      </c>
      <c r="AU290" s="165" t="s">
        <v>113</v>
      </c>
      <c r="AV290" s="13" t="s">
        <v>82</v>
      </c>
      <c r="AW290" s="13" t="s">
        <v>29</v>
      </c>
      <c r="AX290" s="13" t="s">
        <v>30</v>
      </c>
      <c r="AY290" s="165" t="s">
        <v>175</v>
      </c>
    </row>
    <row r="291" spans="1:65" s="2" customFormat="1" ht="16.5" customHeight="1">
      <c r="A291" s="33"/>
      <c r="B291" s="149"/>
      <c r="C291" s="150" t="s">
        <v>496</v>
      </c>
      <c r="D291" s="150" t="s">
        <v>181</v>
      </c>
      <c r="E291" s="151" t="s">
        <v>504</v>
      </c>
      <c r="F291" s="152" t="s">
        <v>505</v>
      </c>
      <c r="G291" s="153" t="s">
        <v>188</v>
      </c>
      <c r="H291" s="154">
        <v>1.5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38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184</v>
      </c>
      <c r="AT291" s="161" t="s">
        <v>181</v>
      </c>
      <c r="AU291" s="161" t="s">
        <v>113</v>
      </c>
      <c r="AY291" s="18" t="s">
        <v>175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30</v>
      </c>
      <c r="BK291" s="162">
        <f>ROUND(I291*H291,2)</f>
        <v>0</v>
      </c>
      <c r="BL291" s="18" t="s">
        <v>184</v>
      </c>
      <c r="BM291" s="161" t="s">
        <v>506</v>
      </c>
    </row>
    <row r="292" spans="1:65" s="13" customFormat="1">
      <c r="B292" s="163"/>
      <c r="D292" s="164" t="s">
        <v>190</v>
      </c>
      <c r="E292" s="165" t="s">
        <v>1</v>
      </c>
      <c r="F292" s="166" t="s">
        <v>507</v>
      </c>
      <c r="H292" s="167">
        <v>1.5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190</v>
      </c>
      <c r="AU292" s="165" t="s">
        <v>113</v>
      </c>
      <c r="AV292" s="13" t="s">
        <v>82</v>
      </c>
      <c r="AW292" s="13" t="s">
        <v>29</v>
      </c>
      <c r="AX292" s="13" t="s">
        <v>30</v>
      </c>
      <c r="AY292" s="165" t="s">
        <v>175</v>
      </c>
    </row>
    <row r="293" spans="1:65" s="2" customFormat="1" ht="16.5" customHeight="1">
      <c r="A293" s="33"/>
      <c r="B293" s="149"/>
      <c r="C293" s="150" t="s">
        <v>508</v>
      </c>
      <c r="D293" s="150" t="s">
        <v>181</v>
      </c>
      <c r="E293" s="151" t="s">
        <v>509</v>
      </c>
      <c r="F293" s="152" t="s">
        <v>212</v>
      </c>
      <c r="G293" s="153" t="s">
        <v>188</v>
      </c>
      <c r="H293" s="154">
        <v>0.5</v>
      </c>
      <c r="I293" s="155"/>
      <c r="J293" s="156">
        <f>ROUND(I293*H293,2)</f>
        <v>0</v>
      </c>
      <c r="K293" s="152" t="s">
        <v>1</v>
      </c>
      <c r="L293" s="34"/>
      <c r="M293" s="157" t="s">
        <v>1</v>
      </c>
      <c r="N293" s="158" t="s">
        <v>38</v>
      </c>
      <c r="O293" s="59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184</v>
      </c>
      <c r="AT293" s="161" t="s">
        <v>181</v>
      </c>
      <c r="AU293" s="161" t="s">
        <v>113</v>
      </c>
      <c r="AY293" s="18" t="s">
        <v>175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30</v>
      </c>
      <c r="BK293" s="162">
        <f>ROUND(I293*H293,2)</f>
        <v>0</v>
      </c>
      <c r="BL293" s="18" t="s">
        <v>184</v>
      </c>
      <c r="BM293" s="161" t="s">
        <v>510</v>
      </c>
    </row>
    <row r="294" spans="1:65" s="13" customFormat="1">
      <c r="B294" s="163"/>
      <c r="D294" s="164" t="s">
        <v>190</v>
      </c>
      <c r="E294" s="165" t="s">
        <v>1</v>
      </c>
      <c r="F294" s="166" t="s">
        <v>511</v>
      </c>
      <c r="H294" s="167">
        <v>0.5</v>
      </c>
      <c r="I294" s="168"/>
      <c r="L294" s="163"/>
      <c r="M294" s="169"/>
      <c r="N294" s="170"/>
      <c r="O294" s="170"/>
      <c r="P294" s="170"/>
      <c r="Q294" s="170"/>
      <c r="R294" s="170"/>
      <c r="S294" s="170"/>
      <c r="T294" s="171"/>
      <c r="AT294" s="165" t="s">
        <v>190</v>
      </c>
      <c r="AU294" s="165" t="s">
        <v>113</v>
      </c>
      <c r="AV294" s="13" t="s">
        <v>82</v>
      </c>
      <c r="AW294" s="13" t="s">
        <v>29</v>
      </c>
      <c r="AX294" s="13" t="s">
        <v>30</v>
      </c>
      <c r="AY294" s="165" t="s">
        <v>175</v>
      </c>
    </row>
    <row r="295" spans="1:65" s="2" customFormat="1" ht="16.5" customHeight="1">
      <c r="A295" s="33"/>
      <c r="B295" s="149"/>
      <c r="C295" s="150" t="s">
        <v>512</v>
      </c>
      <c r="D295" s="150" t="s">
        <v>181</v>
      </c>
      <c r="E295" s="151" t="s">
        <v>513</v>
      </c>
      <c r="F295" s="152" t="s">
        <v>514</v>
      </c>
      <c r="G295" s="153" t="s">
        <v>1</v>
      </c>
      <c r="H295" s="154">
        <v>0</v>
      </c>
      <c r="I295" s="155"/>
      <c r="J295" s="156">
        <f>ROUND(I295*H295,2)</f>
        <v>0</v>
      </c>
      <c r="K295" s="152" t="s">
        <v>1</v>
      </c>
      <c r="L295" s="34"/>
      <c r="M295" s="157" t="s">
        <v>1</v>
      </c>
      <c r="N295" s="158" t="s">
        <v>38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184</v>
      </c>
      <c r="AT295" s="161" t="s">
        <v>181</v>
      </c>
      <c r="AU295" s="161" t="s">
        <v>113</v>
      </c>
      <c r="AY295" s="18" t="s">
        <v>175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30</v>
      </c>
      <c r="BK295" s="162">
        <f>ROUND(I295*H295,2)</f>
        <v>0</v>
      </c>
      <c r="BL295" s="18" t="s">
        <v>184</v>
      </c>
      <c r="BM295" s="161" t="s">
        <v>515</v>
      </c>
    </row>
    <row r="296" spans="1:65" s="2" customFormat="1" ht="16.5" customHeight="1">
      <c r="A296" s="33"/>
      <c r="B296" s="149"/>
      <c r="C296" s="150" t="s">
        <v>516</v>
      </c>
      <c r="D296" s="150" t="s">
        <v>181</v>
      </c>
      <c r="E296" s="151" t="s">
        <v>517</v>
      </c>
      <c r="F296" s="152" t="s">
        <v>518</v>
      </c>
      <c r="G296" s="153" t="s">
        <v>222</v>
      </c>
      <c r="H296" s="154">
        <v>1</v>
      </c>
      <c r="I296" s="155"/>
      <c r="J296" s="156">
        <f>ROUND(I296*H296,2)</f>
        <v>0</v>
      </c>
      <c r="K296" s="152" t="s">
        <v>1</v>
      </c>
      <c r="L296" s="34"/>
      <c r="M296" s="157" t="s">
        <v>1</v>
      </c>
      <c r="N296" s="158" t="s">
        <v>38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184</v>
      </c>
      <c r="AT296" s="161" t="s">
        <v>181</v>
      </c>
      <c r="AU296" s="161" t="s">
        <v>113</v>
      </c>
      <c r="AY296" s="18" t="s">
        <v>175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30</v>
      </c>
      <c r="BK296" s="162">
        <f>ROUND(I296*H296,2)</f>
        <v>0</v>
      </c>
      <c r="BL296" s="18" t="s">
        <v>184</v>
      </c>
      <c r="BM296" s="161" t="s">
        <v>519</v>
      </c>
    </row>
    <row r="297" spans="1:65" s="13" customFormat="1">
      <c r="B297" s="163"/>
      <c r="D297" s="164" t="s">
        <v>190</v>
      </c>
      <c r="E297" s="165" t="s">
        <v>1</v>
      </c>
      <c r="F297" s="166" t="s">
        <v>30</v>
      </c>
      <c r="H297" s="167">
        <v>1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190</v>
      </c>
      <c r="AU297" s="165" t="s">
        <v>113</v>
      </c>
      <c r="AV297" s="13" t="s">
        <v>82</v>
      </c>
      <c r="AW297" s="13" t="s">
        <v>29</v>
      </c>
      <c r="AX297" s="13" t="s">
        <v>30</v>
      </c>
      <c r="AY297" s="165" t="s">
        <v>175</v>
      </c>
    </row>
    <row r="298" spans="1:65" s="2" customFormat="1" ht="16.5" customHeight="1">
      <c r="A298" s="33"/>
      <c r="B298" s="149"/>
      <c r="C298" s="150" t="s">
        <v>520</v>
      </c>
      <c r="D298" s="150" t="s">
        <v>181</v>
      </c>
      <c r="E298" s="151" t="s">
        <v>521</v>
      </c>
      <c r="F298" s="152" t="s">
        <v>522</v>
      </c>
      <c r="G298" s="153" t="s">
        <v>222</v>
      </c>
      <c r="H298" s="154">
        <v>4</v>
      </c>
      <c r="I298" s="155"/>
      <c r="J298" s="156">
        <f>ROUND(I298*H298,2)</f>
        <v>0</v>
      </c>
      <c r="K298" s="152" t="s">
        <v>1</v>
      </c>
      <c r="L298" s="34"/>
      <c r="M298" s="157" t="s">
        <v>1</v>
      </c>
      <c r="N298" s="158" t="s">
        <v>38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184</v>
      </c>
      <c r="AT298" s="161" t="s">
        <v>181</v>
      </c>
      <c r="AU298" s="161" t="s">
        <v>113</v>
      </c>
      <c r="AY298" s="18" t="s">
        <v>175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30</v>
      </c>
      <c r="BK298" s="162">
        <f>ROUND(I298*H298,2)</f>
        <v>0</v>
      </c>
      <c r="BL298" s="18" t="s">
        <v>184</v>
      </c>
      <c r="BM298" s="161" t="s">
        <v>523</v>
      </c>
    </row>
    <row r="299" spans="1:65" s="13" customFormat="1">
      <c r="B299" s="163"/>
      <c r="D299" s="164" t="s">
        <v>190</v>
      </c>
      <c r="E299" s="165" t="s">
        <v>1</v>
      </c>
      <c r="F299" s="166" t="s">
        <v>184</v>
      </c>
      <c r="H299" s="167">
        <v>4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190</v>
      </c>
      <c r="AU299" s="165" t="s">
        <v>113</v>
      </c>
      <c r="AV299" s="13" t="s">
        <v>82</v>
      </c>
      <c r="AW299" s="13" t="s">
        <v>29</v>
      </c>
      <c r="AX299" s="13" t="s">
        <v>30</v>
      </c>
      <c r="AY299" s="165" t="s">
        <v>175</v>
      </c>
    </row>
    <row r="300" spans="1:65" s="2" customFormat="1" ht="16.5" customHeight="1">
      <c r="A300" s="33"/>
      <c r="B300" s="149"/>
      <c r="C300" s="150" t="s">
        <v>524</v>
      </c>
      <c r="D300" s="150" t="s">
        <v>181</v>
      </c>
      <c r="E300" s="151" t="s">
        <v>525</v>
      </c>
      <c r="F300" s="152" t="s">
        <v>526</v>
      </c>
      <c r="G300" s="153" t="s">
        <v>222</v>
      </c>
      <c r="H300" s="154">
        <v>1</v>
      </c>
      <c r="I300" s="155"/>
      <c r="J300" s="156">
        <f>ROUND(I300*H300,2)</f>
        <v>0</v>
      </c>
      <c r="K300" s="152" t="s">
        <v>1</v>
      </c>
      <c r="L300" s="34"/>
      <c r="M300" s="157" t="s">
        <v>1</v>
      </c>
      <c r="N300" s="158" t="s">
        <v>38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184</v>
      </c>
      <c r="AT300" s="161" t="s">
        <v>181</v>
      </c>
      <c r="AU300" s="161" t="s">
        <v>113</v>
      </c>
      <c r="AY300" s="18" t="s">
        <v>175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30</v>
      </c>
      <c r="BK300" s="162">
        <f>ROUND(I300*H300,2)</f>
        <v>0</v>
      </c>
      <c r="BL300" s="18" t="s">
        <v>184</v>
      </c>
      <c r="BM300" s="161" t="s">
        <v>527</v>
      </c>
    </row>
    <row r="301" spans="1:65" s="13" customFormat="1">
      <c r="B301" s="163"/>
      <c r="D301" s="164" t="s">
        <v>190</v>
      </c>
      <c r="E301" s="165" t="s">
        <v>1</v>
      </c>
      <c r="F301" s="166" t="s">
        <v>30</v>
      </c>
      <c r="H301" s="167">
        <v>1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190</v>
      </c>
      <c r="AU301" s="165" t="s">
        <v>113</v>
      </c>
      <c r="AV301" s="13" t="s">
        <v>82</v>
      </c>
      <c r="AW301" s="13" t="s">
        <v>29</v>
      </c>
      <c r="AX301" s="13" t="s">
        <v>30</v>
      </c>
      <c r="AY301" s="165" t="s">
        <v>175</v>
      </c>
    </row>
    <row r="302" spans="1:65" s="2" customFormat="1" ht="16.5" customHeight="1">
      <c r="A302" s="33"/>
      <c r="B302" s="149"/>
      <c r="C302" s="150" t="s">
        <v>528</v>
      </c>
      <c r="D302" s="150" t="s">
        <v>181</v>
      </c>
      <c r="E302" s="151" t="s">
        <v>529</v>
      </c>
      <c r="F302" s="152" t="s">
        <v>218</v>
      </c>
      <c r="G302" s="153" t="s">
        <v>1</v>
      </c>
      <c r="H302" s="154">
        <v>0</v>
      </c>
      <c r="I302" s="155"/>
      <c r="J302" s="156">
        <f>ROUND(I302*H302,2)</f>
        <v>0</v>
      </c>
      <c r="K302" s="152" t="s">
        <v>1</v>
      </c>
      <c r="L302" s="34"/>
      <c r="M302" s="157" t="s">
        <v>1</v>
      </c>
      <c r="N302" s="158" t="s">
        <v>38</v>
      </c>
      <c r="O302" s="59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184</v>
      </c>
      <c r="AT302" s="161" t="s">
        <v>181</v>
      </c>
      <c r="AU302" s="161" t="s">
        <v>113</v>
      </c>
      <c r="AY302" s="18" t="s">
        <v>175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30</v>
      </c>
      <c r="BK302" s="162">
        <f>ROUND(I302*H302,2)</f>
        <v>0</v>
      </c>
      <c r="BL302" s="18" t="s">
        <v>184</v>
      </c>
      <c r="BM302" s="161" t="s">
        <v>530</v>
      </c>
    </row>
    <row r="303" spans="1:65" s="2" customFormat="1" ht="16.5" customHeight="1">
      <c r="A303" s="33"/>
      <c r="B303" s="149"/>
      <c r="C303" s="150" t="s">
        <v>531</v>
      </c>
      <c r="D303" s="150" t="s">
        <v>181</v>
      </c>
      <c r="E303" s="151" t="s">
        <v>532</v>
      </c>
      <c r="F303" s="152" t="s">
        <v>533</v>
      </c>
      <c r="G303" s="153" t="s">
        <v>222</v>
      </c>
      <c r="H303" s="154">
        <v>1</v>
      </c>
      <c r="I303" s="155"/>
      <c r="J303" s="156">
        <f>ROUND(I303*H303,2)</f>
        <v>0</v>
      </c>
      <c r="K303" s="152" t="s">
        <v>1</v>
      </c>
      <c r="L303" s="34"/>
      <c r="M303" s="157" t="s">
        <v>1</v>
      </c>
      <c r="N303" s="158" t="s">
        <v>38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184</v>
      </c>
      <c r="AT303" s="161" t="s">
        <v>181</v>
      </c>
      <c r="AU303" s="161" t="s">
        <v>113</v>
      </c>
      <c r="AY303" s="18" t="s">
        <v>175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30</v>
      </c>
      <c r="BK303" s="162">
        <f>ROUND(I303*H303,2)</f>
        <v>0</v>
      </c>
      <c r="BL303" s="18" t="s">
        <v>184</v>
      </c>
      <c r="BM303" s="161" t="s">
        <v>534</v>
      </c>
    </row>
    <row r="304" spans="1:65" s="13" customFormat="1">
      <c r="B304" s="163"/>
      <c r="D304" s="164" t="s">
        <v>190</v>
      </c>
      <c r="E304" s="165" t="s">
        <v>1</v>
      </c>
      <c r="F304" s="166" t="s">
        <v>30</v>
      </c>
      <c r="H304" s="167">
        <v>1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190</v>
      </c>
      <c r="AU304" s="165" t="s">
        <v>113</v>
      </c>
      <c r="AV304" s="13" t="s">
        <v>82</v>
      </c>
      <c r="AW304" s="13" t="s">
        <v>29</v>
      </c>
      <c r="AX304" s="13" t="s">
        <v>30</v>
      </c>
      <c r="AY304" s="165" t="s">
        <v>175</v>
      </c>
    </row>
    <row r="305" spans="1:65" s="2" customFormat="1" ht="16.5" customHeight="1">
      <c r="A305" s="33"/>
      <c r="B305" s="149"/>
      <c r="C305" s="150" t="s">
        <v>535</v>
      </c>
      <c r="D305" s="150" t="s">
        <v>181</v>
      </c>
      <c r="E305" s="151" t="s">
        <v>536</v>
      </c>
      <c r="F305" s="152" t="s">
        <v>537</v>
      </c>
      <c r="G305" s="153" t="s">
        <v>222</v>
      </c>
      <c r="H305" s="154">
        <v>2</v>
      </c>
      <c r="I305" s="155"/>
      <c r="J305" s="156">
        <f>ROUND(I305*H305,2)</f>
        <v>0</v>
      </c>
      <c r="K305" s="152" t="s">
        <v>1</v>
      </c>
      <c r="L305" s="34"/>
      <c r="M305" s="157" t="s">
        <v>1</v>
      </c>
      <c r="N305" s="158" t="s">
        <v>38</v>
      </c>
      <c r="O305" s="59"/>
      <c r="P305" s="159">
        <f>O305*H305</f>
        <v>0</v>
      </c>
      <c r="Q305" s="159">
        <v>0</v>
      </c>
      <c r="R305" s="159">
        <f>Q305*H305</f>
        <v>0</v>
      </c>
      <c r="S305" s="159">
        <v>0</v>
      </c>
      <c r="T305" s="160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61" t="s">
        <v>184</v>
      </c>
      <c r="AT305" s="161" t="s">
        <v>181</v>
      </c>
      <c r="AU305" s="161" t="s">
        <v>113</v>
      </c>
      <c r="AY305" s="18" t="s">
        <v>175</v>
      </c>
      <c r="BE305" s="162">
        <f>IF(N305="základní",J305,0)</f>
        <v>0</v>
      </c>
      <c r="BF305" s="162">
        <f>IF(N305="snížená",J305,0)</f>
        <v>0</v>
      </c>
      <c r="BG305" s="162">
        <f>IF(N305="zákl. přenesená",J305,0)</f>
        <v>0</v>
      </c>
      <c r="BH305" s="162">
        <f>IF(N305="sníž. přenesená",J305,0)</f>
        <v>0</v>
      </c>
      <c r="BI305" s="162">
        <f>IF(N305="nulová",J305,0)</f>
        <v>0</v>
      </c>
      <c r="BJ305" s="18" t="s">
        <v>30</v>
      </c>
      <c r="BK305" s="162">
        <f>ROUND(I305*H305,2)</f>
        <v>0</v>
      </c>
      <c r="BL305" s="18" t="s">
        <v>184</v>
      </c>
      <c r="BM305" s="161" t="s">
        <v>538</v>
      </c>
    </row>
    <row r="306" spans="1:65" s="13" customFormat="1">
      <c r="B306" s="163"/>
      <c r="D306" s="164" t="s">
        <v>190</v>
      </c>
      <c r="E306" s="165" t="s">
        <v>1</v>
      </c>
      <c r="F306" s="166" t="s">
        <v>82</v>
      </c>
      <c r="H306" s="167">
        <v>2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190</v>
      </c>
      <c r="AU306" s="165" t="s">
        <v>113</v>
      </c>
      <c r="AV306" s="13" t="s">
        <v>82</v>
      </c>
      <c r="AW306" s="13" t="s">
        <v>29</v>
      </c>
      <c r="AX306" s="13" t="s">
        <v>30</v>
      </c>
      <c r="AY306" s="165" t="s">
        <v>175</v>
      </c>
    </row>
    <row r="307" spans="1:65" s="2" customFormat="1" ht="16.5" customHeight="1">
      <c r="A307" s="33"/>
      <c r="B307" s="149"/>
      <c r="C307" s="150" t="s">
        <v>539</v>
      </c>
      <c r="D307" s="150" t="s">
        <v>181</v>
      </c>
      <c r="E307" s="151" t="s">
        <v>540</v>
      </c>
      <c r="F307" s="152" t="s">
        <v>541</v>
      </c>
      <c r="G307" s="153" t="s">
        <v>222</v>
      </c>
      <c r="H307" s="154">
        <v>1</v>
      </c>
      <c r="I307" s="155"/>
      <c r="J307" s="156">
        <f>ROUND(I307*H307,2)</f>
        <v>0</v>
      </c>
      <c r="K307" s="152" t="s">
        <v>1</v>
      </c>
      <c r="L307" s="34"/>
      <c r="M307" s="157" t="s">
        <v>1</v>
      </c>
      <c r="N307" s="158" t="s">
        <v>38</v>
      </c>
      <c r="O307" s="59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184</v>
      </c>
      <c r="AT307" s="161" t="s">
        <v>181</v>
      </c>
      <c r="AU307" s="161" t="s">
        <v>113</v>
      </c>
      <c r="AY307" s="18" t="s">
        <v>175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30</v>
      </c>
      <c r="BK307" s="162">
        <f>ROUND(I307*H307,2)</f>
        <v>0</v>
      </c>
      <c r="BL307" s="18" t="s">
        <v>184</v>
      </c>
      <c r="BM307" s="161" t="s">
        <v>542</v>
      </c>
    </row>
    <row r="308" spans="1:65" s="13" customFormat="1">
      <c r="B308" s="163"/>
      <c r="D308" s="164" t="s">
        <v>190</v>
      </c>
      <c r="E308" s="165" t="s">
        <v>1</v>
      </c>
      <c r="F308" s="166" t="s">
        <v>30</v>
      </c>
      <c r="H308" s="167">
        <v>1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190</v>
      </c>
      <c r="AU308" s="165" t="s">
        <v>113</v>
      </c>
      <c r="AV308" s="13" t="s">
        <v>82</v>
      </c>
      <c r="AW308" s="13" t="s">
        <v>29</v>
      </c>
      <c r="AX308" s="13" t="s">
        <v>30</v>
      </c>
      <c r="AY308" s="165" t="s">
        <v>175</v>
      </c>
    </row>
    <row r="309" spans="1:65" s="2" customFormat="1" ht="16.5" customHeight="1">
      <c r="A309" s="33"/>
      <c r="B309" s="149"/>
      <c r="C309" s="150" t="s">
        <v>543</v>
      </c>
      <c r="D309" s="150" t="s">
        <v>181</v>
      </c>
      <c r="E309" s="151" t="s">
        <v>544</v>
      </c>
      <c r="F309" s="152" t="s">
        <v>249</v>
      </c>
      <c r="G309" s="153" t="s">
        <v>222</v>
      </c>
      <c r="H309" s="154">
        <v>3</v>
      </c>
      <c r="I309" s="155"/>
      <c r="J309" s="156">
        <f>ROUND(I309*H309,2)</f>
        <v>0</v>
      </c>
      <c r="K309" s="152" t="s">
        <v>1</v>
      </c>
      <c r="L309" s="34"/>
      <c r="M309" s="157" t="s">
        <v>1</v>
      </c>
      <c r="N309" s="158" t="s">
        <v>38</v>
      </c>
      <c r="O309" s="59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184</v>
      </c>
      <c r="AT309" s="161" t="s">
        <v>181</v>
      </c>
      <c r="AU309" s="161" t="s">
        <v>113</v>
      </c>
      <c r="AY309" s="18" t="s">
        <v>175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30</v>
      </c>
      <c r="BK309" s="162">
        <f>ROUND(I309*H309,2)</f>
        <v>0</v>
      </c>
      <c r="BL309" s="18" t="s">
        <v>184</v>
      </c>
      <c r="BM309" s="161" t="s">
        <v>545</v>
      </c>
    </row>
    <row r="310" spans="1:65" s="13" customFormat="1">
      <c r="B310" s="163"/>
      <c r="D310" s="164" t="s">
        <v>190</v>
      </c>
      <c r="E310" s="165" t="s">
        <v>1</v>
      </c>
      <c r="F310" s="166" t="s">
        <v>113</v>
      </c>
      <c r="H310" s="167">
        <v>3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190</v>
      </c>
      <c r="AU310" s="165" t="s">
        <v>113</v>
      </c>
      <c r="AV310" s="13" t="s">
        <v>82</v>
      </c>
      <c r="AW310" s="13" t="s">
        <v>29</v>
      </c>
      <c r="AX310" s="13" t="s">
        <v>30</v>
      </c>
      <c r="AY310" s="165" t="s">
        <v>175</v>
      </c>
    </row>
    <row r="311" spans="1:65" s="2" customFormat="1" ht="16.5" customHeight="1">
      <c r="A311" s="33"/>
      <c r="B311" s="149"/>
      <c r="C311" s="150" t="s">
        <v>546</v>
      </c>
      <c r="D311" s="150" t="s">
        <v>181</v>
      </c>
      <c r="E311" s="151" t="s">
        <v>547</v>
      </c>
      <c r="F311" s="152" t="s">
        <v>437</v>
      </c>
      <c r="G311" s="153" t="s">
        <v>222</v>
      </c>
      <c r="H311" s="154">
        <v>1</v>
      </c>
      <c r="I311" s="155"/>
      <c r="J311" s="156">
        <f>ROUND(I311*H311,2)</f>
        <v>0</v>
      </c>
      <c r="K311" s="152" t="s">
        <v>1</v>
      </c>
      <c r="L311" s="34"/>
      <c r="M311" s="157" t="s">
        <v>1</v>
      </c>
      <c r="N311" s="158" t="s">
        <v>38</v>
      </c>
      <c r="O311" s="59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1" t="s">
        <v>184</v>
      </c>
      <c r="AT311" s="161" t="s">
        <v>181</v>
      </c>
      <c r="AU311" s="161" t="s">
        <v>113</v>
      </c>
      <c r="AY311" s="18" t="s">
        <v>175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8" t="s">
        <v>30</v>
      </c>
      <c r="BK311" s="162">
        <f>ROUND(I311*H311,2)</f>
        <v>0</v>
      </c>
      <c r="BL311" s="18" t="s">
        <v>184</v>
      </c>
      <c r="BM311" s="161" t="s">
        <v>548</v>
      </c>
    </row>
    <row r="312" spans="1:65" s="13" customFormat="1">
      <c r="B312" s="163"/>
      <c r="D312" s="164" t="s">
        <v>190</v>
      </c>
      <c r="E312" s="165" t="s">
        <v>1</v>
      </c>
      <c r="F312" s="166" t="s">
        <v>30</v>
      </c>
      <c r="H312" s="167">
        <v>1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190</v>
      </c>
      <c r="AU312" s="165" t="s">
        <v>113</v>
      </c>
      <c r="AV312" s="13" t="s">
        <v>82</v>
      </c>
      <c r="AW312" s="13" t="s">
        <v>29</v>
      </c>
      <c r="AX312" s="13" t="s">
        <v>30</v>
      </c>
      <c r="AY312" s="165" t="s">
        <v>175</v>
      </c>
    </row>
    <row r="313" spans="1:65" s="2" customFormat="1" ht="16.5" customHeight="1">
      <c r="A313" s="33"/>
      <c r="B313" s="149"/>
      <c r="C313" s="150" t="s">
        <v>549</v>
      </c>
      <c r="D313" s="150" t="s">
        <v>181</v>
      </c>
      <c r="E313" s="151" t="s">
        <v>550</v>
      </c>
      <c r="F313" s="152" t="s">
        <v>272</v>
      </c>
      <c r="G313" s="153" t="s">
        <v>222</v>
      </c>
      <c r="H313" s="154">
        <v>3</v>
      </c>
      <c r="I313" s="155"/>
      <c r="J313" s="156">
        <f>ROUND(I313*H313,2)</f>
        <v>0</v>
      </c>
      <c r="K313" s="152" t="s">
        <v>1</v>
      </c>
      <c r="L313" s="34"/>
      <c r="M313" s="157" t="s">
        <v>1</v>
      </c>
      <c r="N313" s="158" t="s">
        <v>38</v>
      </c>
      <c r="O313" s="59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184</v>
      </c>
      <c r="AT313" s="161" t="s">
        <v>181</v>
      </c>
      <c r="AU313" s="161" t="s">
        <v>113</v>
      </c>
      <c r="AY313" s="18" t="s">
        <v>175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30</v>
      </c>
      <c r="BK313" s="162">
        <f>ROUND(I313*H313,2)</f>
        <v>0</v>
      </c>
      <c r="BL313" s="18" t="s">
        <v>184</v>
      </c>
      <c r="BM313" s="161" t="s">
        <v>551</v>
      </c>
    </row>
    <row r="314" spans="1:65" s="13" customFormat="1">
      <c r="B314" s="163"/>
      <c r="D314" s="164" t="s">
        <v>190</v>
      </c>
      <c r="E314" s="165" t="s">
        <v>1</v>
      </c>
      <c r="F314" s="166" t="s">
        <v>113</v>
      </c>
      <c r="H314" s="167">
        <v>3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190</v>
      </c>
      <c r="AU314" s="165" t="s">
        <v>113</v>
      </c>
      <c r="AV314" s="13" t="s">
        <v>82</v>
      </c>
      <c r="AW314" s="13" t="s">
        <v>29</v>
      </c>
      <c r="AX314" s="13" t="s">
        <v>30</v>
      </c>
      <c r="AY314" s="165" t="s">
        <v>175</v>
      </c>
    </row>
    <row r="315" spans="1:65" s="2" customFormat="1" ht="16.5" customHeight="1">
      <c r="A315" s="33"/>
      <c r="B315" s="149"/>
      <c r="C315" s="150" t="s">
        <v>552</v>
      </c>
      <c r="D315" s="150" t="s">
        <v>181</v>
      </c>
      <c r="E315" s="151" t="s">
        <v>553</v>
      </c>
      <c r="F315" s="152" t="s">
        <v>288</v>
      </c>
      <c r="G315" s="153" t="s">
        <v>222</v>
      </c>
      <c r="H315" s="154">
        <v>6</v>
      </c>
      <c r="I315" s="155"/>
      <c r="J315" s="156">
        <f>ROUND(I315*H315,2)</f>
        <v>0</v>
      </c>
      <c r="K315" s="152" t="s">
        <v>1</v>
      </c>
      <c r="L315" s="34"/>
      <c r="M315" s="157" t="s">
        <v>1</v>
      </c>
      <c r="N315" s="158" t="s">
        <v>38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184</v>
      </c>
      <c r="AT315" s="161" t="s">
        <v>181</v>
      </c>
      <c r="AU315" s="161" t="s">
        <v>113</v>
      </c>
      <c r="AY315" s="18" t="s">
        <v>175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30</v>
      </c>
      <c r="BK315" s="162">
        <f>ROUND(I315*H315,2)</f>
        <v>0</v>
      </c>
      <c r="BL315" s="18" t="s">
        <v>184</v>
      </c>
      <c r="BM315" s="161" t="s">
        <v>554</v>
      </c>
    </row>
    <row r="316" spans="1:65" s="13" customFormat="1">
      <c r="B316" s="163"/>
      <c r="D316" s="164" t="s">
        <v>190</v>
      </c>
      <c r="E316" s="165" t="s">
        <v>1</v>
      </c>
      <c r="F316" s="166" t="s">
        <v>203</v>
      </c>
      <c r="H316" s="167">
        <v>6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190</v>
      </c>
      <c r="AU316" s="165" t="s">
        <v>113</v>
      </c>
      <c r="AV316" s="13" t="s">
        <v>82</v>
      </c>
      <c r="AW316" s="13" t="s">
        <v>29</v>
      </c>
      <c r="AX316" s="13" t="s">
        <v>30</v>
      </c>
      <c r="AY316" s="165" t="s">
        <v>175</v>
      </c>
    </row>
    <row r="317" spans="1:65" s="2" customFormat="1" ht="16.5" customHeight="1">
      <c r="A317" s="33"/>
      <c r="B317" s="149"/>
      <c r="C317" s="150" t="s">
        <v>555</v>
      </c>
      <c r="D317" s="150" t="s">
        <v>181</v>
      </c>
      <c r="E317" s="151" t="s">
        <v>556</v>
      </c>
      <c r="F317" s="152" t="s">
        <v>557</v>
      </c>
      <c r="G317" s="153" t="s">
        <v>222</v>
      </c>
      <c r="H317" s="154">
        <v>2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38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184</v>
      </c>
      <c r="AT317" s="161" t="s">
        <v>181</v>
      </c>
      <c r="AU317" s="161" t="s">
        <v>113</v>
      </c>
      <c r="AY317" s="18" t="s">
        <v>175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30</v>
      </c>
      <c r="BK317" s="162">
        <f>ROUND(I317*H317,2)</f>
        <v>0</v>
      </c>
      <c r="BL317" s="18" t="s">
        <v>184</v>
      </c>
      <c r="BM317" s="161" t="s">
        <v>558</v>
      </c>
    </row>
    <row r="318" spans="1:65" s="13" customFormat="1">
      <c r="B318" s="163"/>
      <c r="D318" s="164" t="s">
        <v>190</v>
      </c>
      <c r="E318" s="165" t="s">
        <v>1</v>
      </c>
      <c r="F318" s="166" t="s">
        <v>82</v>
      </c>
      <c r="H318" s="167">
        <v>2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190</v>
      </c>
      <c r="AU318" s="165" t="s">
        <v>113</v>
      </c>
      <c r="AV318" s="13" t="s">
        <v>82</v>
      </c>
      <c r="AW318" s="13" t="s">
        <v>29</v>
      </c>
      <c r="AX318" s="13" t="s">
        <v>30</v>
      </c>
      <c r="AY318" s="165" t="s">
        <v>175</v>
      </c>
    </row>
    <row r="319" spans="1:65" s="2" customFormat="1" ht="16.5" customHeight="1">
      <c r="A319" s="33"/>
      <c r="B319" s="149"/>
      <c r="C319" s="150" t="s">
        <v>559</v>
      </c>
      <c r="D319" s="150" t="s">
        <v>181</v>
      </c>
      <c r="E319" s="151" t="s">
        <v>560</v>
      </c>
      <c r="F319" s="152" t="s">
        <v>292</v>
      </c>
      <c r="G319" s="153" t="s">
        <v>222</v>
      </c>
      <c r="H319" s="154">
        <v>6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38</v>
      </c>
      <c r="O319" s="59"/>
      <c r="P319" s="159">
        <f>O319*H319</f>
        <v>0</v>
      </c>
      <c r="Q319" s="159">
        <v>0</v>
      </c>
      <c r="R319" s="159">
        <f>Q319*H319</f>
        <v>0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184</v>
      </c>
      <c r="AT319" s="161" t="s">
        <v>181</v>
      </c>
      <c r="AU319" s="161" t="s">
        <v>113</v>
      </c>
      <c r="AY319" s="18" t="s">
        <v>175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30</v>
      </c>
      <c r="BK319" s="162">
        <f>ROUND(I319*H319,2)</f>
        <v>0</v>
      </c>
      <c r="BL319" s="18" t="s">
        <v>184</v>
      </c>
      <c r="BM319" s="161" t="s">
        <v>561</v>
      </c>
    </row>
    <row r="320" spans="1:65" s="13" customFormat="1">
      <c r="B320" s="163"/>
      <c r="D320" s="164" t="s">
        <v>190</v>
      </c>
      <c r="E320" s="165" t="s">
        <v>1</v>
      </c>
      <c r="F320" s="166" t="s">
        <v>203</v>
      </c>
      <c r="H320" s="167">
        <v>6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190</v>
      </c>
      <c r="AU320" s="165" t="s">
        <v>113</v>
      </c>
      <c r="AV320" s="13" t="s">
        <v>82</v>
      </c>
      <c r="AW320" s="13" t="s">
        <v>29</v>
      </c>
      <c r="AX320" s="13" t="s">
        <v>30</v>
      </c>
      <c r="AY320" s="165" t="s">
        <v>175</v>
      </c>
    </row>
    <row r="321" spans="1:65" s="2" customFormat="1" ht="16.5" customHeight="1">
      <c r="A321" s="33"/>
      <c r="B321" s="149"/>
      <c r="C321" s="150" t="s">
        <v>562</v>
      </c>
      <c r="D321" s="150" t="s">
        <v>181</v>
      </c>
      <c r="E321" s="151" t="s">
        <v>563</v>
      </c>
      <c r="F321" s="152" t="s">
        <v>564</v>
      </c>
      <c r="G321" s="153" t="s">
        <v>222</v>
      </c>
      <c r="H321" s="154">
        <v>1</v>
      </c>
      <c r="I321" s="155"/>
      <c r="J321" s="156">
        <f>ROUND(I321*H321,2)</f>
        <v>0</v>
      </c>
      <c r="K321" s="152" t="s">
        <v>1</v>
      </c>
      <c r="L321" s="34"/>
      <c r="M321" s="157" t="s">
        <v>1</v>
      </c>
      <c r="N321" s="158" t="s">
        <v>38</v>
      </c>
      <c r="O321" s="59"/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184</v>
      </c>
      <c r="AT321" s="161" t="s">
        <v>181</v>
      </c>
      <c r="AU321" s="161" t="s">
        <v>113</v>
      </c>
      <c r="AY321" s="18" t="s">
        <v>175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30</v>
      </c>
      <c r="BK321" s="162">
        <f>ROUND(I321*H321,2)</f>
        <v>0</v>
      </c>
      <c r="BL321" s="18" t="s">
        <v>184</v>
      </c>
      <c r="BM321" s="161" t="s">
        <v>565</v>
      </c>
    </row>
    <row r="322" spans="1:65" s="13" customFormat="1">
      <c r="B322" s="163"/>
      <c r="D322" s="164" t="s">
        <v>190</v>
      </c>
      <c r="E322" s="165" t="s">
        <v>1</v>
      </c>
      <c r="F322" s="166" t="s">
        <v>30</v>
      </c>
      <c r="H322" s="167">
        <v>1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190</v>
      </c>
      <c r="AU322" s="165" t="s">
        <v>113</v>
      </c>
      <c r="AV322" s="13" t="s">
        <v>82</v>
      </c>
      <c r="AW322" s="13" t="s">
        <v>29</v>
      </c>
      <c r="AX322" s="13" t="s">
        <v>30</v>
      </c>
      <c r="AY322" s="165" t="s">
        <v>175</v>
      </c>
    </row>
    <row r="323" spans="1:65" s="2" customFormat="1" ht="16.5" customHeight="1">
      <c r="A323" s="33"/>
      <c r="B323" s="149"/>
      <c r="C323" s="150" t="s">
        <v>566</v>
      </c>
      <c r="D323" s="150" t="s">
        <v>181</v>
      </c>
      <c r="E323" s="151" t="s">
        <v>567</v>
      </c>
      <c r="F323" s="152" t="s">
        <v>304</v>
      </c>
      <c r="G323" s="153" t="s">
        <v>222</v>
      </c>
      <c r="H323" s="154">
        <v>10</v>
      </c>
      <c r="I323" s="155"/>
      <c r="J323" s="156">
        <f>ROUND(I323*H323,2)</f>
        <v>0</v>
      </c>
      <c r="K323" s="152" t="s">
        <v>1</v>
      </c>
      <c r="L323" s="34"/>
      <c r="M323" s="157" t="s">
        <v>1</v>
      </c>
      <c r="N323" s="158" t="s">
        <v>38</v>
      </c>
      <c r="O323" s="59"/>
      <c r="P323" s="159">
        <f>O323*H323</f>
        <v>0</v>
      </c>
      <c r="Q323" s="159">
        <v>0</v>
      </c>
      <c r="R323" s="159">
        <f>Q323*H323</f>
        <v>0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184</v>
      </c>
      <c r="AT323" s="161" t="s">
        <v>181</v>
      </c>
      <c r="AU323" s="161" t="s">
        <v>113</v>
      </c>
      <c r="AY323" s="18" t="s">
        <v>175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30</v>
      </c>
      <c r="BK323" s="162">
        <f>ROUND(I323*H323,2)</f>
        <v>0</v>
      </c>
      <c r="BL323" s="18" t="s">
        <v>184</v>
      </c>
      <c r="BM323" s="161" t="s">
        <v>568</v>
      </c>
    </row>
    <row r="324" spans="1:65" s="13" customFormat="1">
      <c r="B324" s="163"/>
      <c r="D324" s="164" t="s">
        <v>190</v>
      </c>
      <c r="E324" s="165" t="s">
        <v>1</v>
      </c>
      <c r="F324" s="166" t="s">
        <v>217</v>
      </c>
      <c r="H324" s="167">
        <v>10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190</v>
      </c>
      <c r="AU324" s="165" t="s">
        <v>113</v>
      </c>
      <c r="AV324" s="13" t="s">
        <v>82</v>
      </c>
      <c r="AW324" s="13" t="s">
        <v>29</v>
      </c>
      <c r="AX324" s="13" t="s">
        <v>30</v>
      </c>
      <c r="AY324" s="165" t="s">
        <v>175</v>
      </c>
    </row>
    <row r="325" spans="1:65" s="2" customFormat="1" ht="16.5" customHeight="1">
      <c r="A325" s="33"/>
      <c r="B325" s="149"/>
      <c r="C325" s="150" t="s">
        <v>569</v>
      </c>
      <c r="D325" s="150" t="s">
        <v>181</v>
      </c>
      <c r="E325" s="151" t="s">
        <v>570</v>
      </c>
      <c r="F325" s="152" t="s">
        <v>456</v>
      </c>
      <c r="G325" s="153" t="s">
        <v>1</v>
      </c>
      <c r="H325" s="154">
        <v>0</v>
      </c>
      <c r="I325" s="155"/>
      <c r="J325" s="156">
        <f>ROUND(I325*H325,2)</f>
        <v>0</v>
      </c>
      <c r="K325" s="152" t="s">
        <v>1</v>
      </c>
      <c r="L325" s="34"/>
      <c r="M325" s="157" t="s">
        <v>1</v>
      </c>
      <c r="N325" s="158" t="s">
        <v>38</v>
      </c>
      <c r="O325" s="59"/>
      <c r="P325" s="159">
        <f>O325*H325</f>
        <v>0</v>
      </c>
      <c r="Q325" s="159">
        <v>0</v>
      </c>
      <c r="R325" s="159">
        <f>Q325*H325</f>
        <v>0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184</v>
      </c>
      <c r="AT325" s="161" t="s">
        <v>181</v>
      </c>
      <c r="AU325" s="161" t="s">
        <v>113</v>
      </c>
      <c r="AY325" s="18" t="s">
        <v>175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30</v>
      </c>
      <c r="BK325" s="162">
        <f>ROUND(I325*H325,2)</f>
        <v>0</v>
      </c>
      <c r="BL325" s="18" t="s">
        <v>184</v>
      </c>
      <c r="BM325" s="161" t="s">
        <v>571</v>
      </c>
    </row>
    <row r="326" spans="1:65" s="2" customFormat="1" ht="16.5" customHeight="1">
      <c r="A326" s="33"/>
      <c r="B326" s="149"/>
      <c r="C326" s="150" t="s">
        <v>572</v>
      </c>
      <c r="D326" s="150" t="s">
        <v>181</v>
      </c>
      <c r="E326" s="151" t="s">
        <v>573</v>
      </c>
      <c r="F326" s="152" t="s">
        <v>460</v>
      </c>
      <c r="G326" s="153" t="s">
        <v>222</v>
      </c>
      <c r="H326" s="154">
        <v>1</v>
      </c>
      <c r="I326" s="155"/>
      <c r="J326" s="156">
        <f>ROUND(I326*H326,2)</f>
        <v>0</v>
      </c>
      <c r="K326" s="152" t="s">
        <v>1</v>
      </c>
      <c r="L326" s="34"/>
      <c r="M326" s="157" t="s">
        <v>1</v>
      </c>
      <c r="N326" s="158" t="s">
        <v>38</v>
      </c>
      <c r="O326" s="59"/>
      <c r="P326" s="159">
        <f>O326*H326</f>
        <v>0</v>
      </c>
      <c r="Q326" s="159">
        <v>0</v>
      </c>
      <c r="R326" s="159">
        <f>Q326*H326</f>
        <v>0</v>
      </c>
      <c r="S326" s="159">
        <v>0</v>
      </c>
      <c r="T326" s="160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184</v>
      </c>
      <c r="AT326" s="161" t="s">
        <v>181</v>
      </c>
      <c r="AU326" s="161" t="s">
        <v>113</v>
      </c>
      <c r="AY326" s="18" t="s">
        <v>175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8" t="s">
        <v>30</v>
      </c>
      <c r="BK326" s="162">
        <f>ROUND(I326*H326,2)</f>
        <v>0</v>
      </c>
      <c r="BL326" s="18" t="s">
        <v>184</v>
      </c>
      <c r="BM326" s="161" t="s">
        <v>574</v>
      </c>
    </row>
    <row r="327" spans="1:65" s="13" customFormat="1">
      <c r="B327" s="163"/>
      <c r="D327" s="164" t="s">
        <v>190</v>
      </c>
      <c r="E327" s="165" t="s">
        <v>1</v>
      </c>
      <c r="F327" s="166" t="s">
        <v>30</v>
      </c>
      <c r="H327" s="167">
        <v>1</v>
      </c>
      <c r="I327" s="168"/>
      <c r="L327" s="163"/>
      <c r="M327" s="169"/>
      <c r="N327" s="170"/>
      <c r="O327" s="170"/>
      <c r="P327" s="170"/>
      <c r="Q327" s="170"/>
      <c r="R327" s="170"/>
      <c r="S327" s="170"/>
      <c r="T327" s="171"/>
      <c r="AT327" s="165" t="s">
        <v>190</v>
      </c>
      <c r="AU327" s="165" t="s">
        <v>113</v>
      </c>
      <c r="AV327" s="13" t="s">
        <v>82</v>
      </c>
      <c r="AW327" s="13" t="s">
        <v>29</v>
      </c>
      <c r="AX327" s="13" t="s">
        <v>30</v>
      </c>
      <c r="AY327" s="165" t="s">
        <v>175</v>
      </c>
    </row>
    <row r="328" spans="1:65" s="2" customFormat="1" ht="16.5" customHeight="1">
      <c r="A328" s="33"/>
      <c r="B328" s="149"/>
      <c r="C328" s="150" t="s">
        <v>575</v>
      </c>
      <c r="D328" s="150" t="s">
        <v>181</v>
      </c>
      <c r="E328" s="151" t="s">
        <v>576</v>
      </c>
      <c r="F328" s="152" t="s">
        <v>464</v>
      </c>
      <c r="G328" s="153" t="s">
        <v>222</v>
      </c>
      <c r="H328" s="154">
        <v>1</v>
      </c>
      <c r="I328" s="155"/>
      <c r="J328" s="156">
        <f>ROUND(I328*H328,2)</f>
        <v>0</v>
      </c>
      <c r="K328" s="152" t="s">
        <v>1</v>
      </c>
      <c r="L328" s="34"/>
      <c r="M328" s="157" t="s">
        <v>1</v>
      </c>
      <c r="N328" s="158" t="s">
        <v>38</v>
      </c>
      <c r="O328" s="59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184</v>
      </c>
      <c r="AT328" s="161" t="s">
        <v>181</v>
      </c>
      <c r="AU328" s="161" t="s">
        <v>113</v>
      </c>
      <c r="AY328" s="18" t="s">
        <v>175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8" t="s">
        <v>30</v>
      </c>
      <c r="BK328" s="162">
        <f>ROUND(I328*H328,2)</f>
        <v>0</v>
      </c>
      <c r="BL328" s="18" t="s">
        <v>184</v>
      </c>
      <c r="BM328" s="161" t="s">
        <v>577</v>
      </c>
    </row>
    <row r="329" spans="1:65" s="13" customFormat="1">
      <c r="B329" s="163"/>
      <c r="D329" s="164" t="s">
        <v>190</v>
      </c>
      <c r="E329" s="165" t="s">
        <v>1</v>
      </c>
      <c r="F329" s="166" t="s">
        <v>30</v>
      </c>
      <c r="H329" s="167">
        <v>1</v>
      </c>
      <c r="I329" s="168"/>
      <c r="L329" s="163"/>
      <c r="M329" s="169"/>
      <c r="N329" s="170"/>
      <c r="O329" s="170"/>
      <c r="P329" s="170"/>
      <c r="Q329" s="170"/>
      <c r="R329" s="170"/>
      <c r="S329" s="170"/>
      <c r="T329" s="171"/>
      <c r="AT329" s="165" t="s">
        <v>190</v>
      </c>
      <c r="AU329" s="165" t="s">
        <v>113</v>
      </c>
      <c r="AV329" s="13" t="s">
        <v>82</v>
      </c>
      <c r="AW329" s="13" t="s">
        <v>29</v>
      </c>
      <c r="AX329" s="13" t="s">
        <v>30</v>
      </c>
      <c r="AY329" s="165" t="s">
        <v>175</v>
      </c>
    </row>
    <row r="330" spans="1:65" s="2" customFormat="1" ht="16.5" customHeight="1">
      <c r="A330" s="33"/>
      <c r="B330" s="149"/>
      <c r="C330" s="150" t="s">
        <v>578</v>
      </c>
      <c r="D330" s="150" t="s">
        <v>181</v>
      </c>
      <c r="E330" s="151" t="s">
        <v>579</v>
      </c>
      <c r="F330" s="152" t="s">
        <v>580</v>
      </c>
      <c r="G330" s="153" t="s">
        <v>222</v>
      </c>
      <c r="H330" s="154">
        <v>3</v>
      </c>
      <c r="I330" s="155"/>
      <c r="J330" s="156">
        <f>ROUND(I330*H330,2)</f>
        <v>0</v>
      </c>
      <c r="K330" s="152" t="s">
        <v>1</v>
      </c>
      <c r="L330" s="34"/>
      <c r="M330" s="157" t="s">
        <v>1</v>
      </c>
      <c r="N330" s="158" t="s">
        <v>38</v>
      </c>
      <c r="O330" s="59"/>
      <c r="P330" s="159">
        <f>O330*H330</f>
        <v>0</v>
      </c>
      <c r="Q330" s="159">
        <v>0</v>
      </c>
      <c r="R330" s="159">
        <f>Q330*H330</f>
        <v>0</v>
      </c>
      <c r="S330" s="159">
        <v>0</v>
      </c>
      <c r="T330" s="160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1" t="s">
        <v>184</v>
      </c>
      <c r="AT330" s="161" t="s">
        <v>181</v>
      </c>
      <c r="AU330" s="161" t="s">
        <v>113</v>
      </c>
      <c r="AY330" s="18" t="s">
        <v>175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8" t="s">
        <v>30</v>
      </c>
      <c r="BK330" s="162">
        <f>ROUND(I330*H330,2)</f>
        <v>0</v>
      </c>
      <c r="BL330" s="18" t="s">
        <v>184</v>
      </c>
      <c r="BM330" s="161" t="s">
        <v>581</v>
      </c>
    </row>
    <row r="331" spans="1:65" s="13" customFormat="1">
      <c r="B331" s="163"/>
      <c r="D331" s="164" t="s">
        <v>190</v>
      </c>
      <c r="E331" s="165" t="s">
        <v>1</v>
      </c>
      <c r="F331" s="166" t="s">
        <v>113</v>
      </c>
      <c r="H331" s="167">
        <v>3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190</v>
      </c>
      <c r="AU331" s="165" t="s">
        <v>113</v>
      </c>
      <c r="AV331" s="13" t="s">
        <v>82</v>
      </c>
      <c r="AW331" s="13" t="s">
        <v>29</v>
      </c>
      <c r="AX331" s="13" t="s">
        <v>30</v>
      </c>
      <c r="AY331" s="165" t="s">
        <v>175</v>
      </c>
    </row>
    <row r="332" spans="1:65" s="2" customFormat="1" ht="16.5" customHeight="1">
      <c r="A332" s="33"/>
      <c r="B332" s="149"/>
      <c r="C332" s="150" t="s">
        <v>582</v>
      </c>
      <c r="D332" s="150" t="s">
        <v>181</v>
      </c>
      <c r="E332" s="151" t="s">
        <v>583</v>
      </c>
      <c r="F332" s="152" t="s">
        <v>584</v>
      </c>
      <c r="G332" s="153" t="s">
        <v>222</v>
      </c>
      <c r="H332" s="154">
        <v>1</v>
      </c>
      <c r="I332" s="155"/>
      <c r="J332" s="156">
        <f>ROUND(I332*H332,2)</f>
        <v>0</v>
      </c>
      <c r="K332" s="152" t="s">
        <v>1</v>
      </c>
      <c r="L332" s="34"/>
      <c r="M332" s="157" t="s">
        <v>1</v>
      </c>
      <c r="N332" s="158" t="s">
        <v>38</v>
      </c>
      <c r="O332" s="59"/>
      <c r="P332" s="159">
        <f>O332*H332</f>
        <v>0</v>
      </c>
      <c r="Q332" s="159">
        <v>0</v>
      </c>
      <c r="R332" s="159">
        <f>Q332*H332</f>
        <v>0</v>
      </c>
      <c r="S332" s="159">
        <v>0</v>
      </c>
      <c r="T332" s="160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1" t="s">
        <v>184</v>
      </c>
      <c r="AT332" s="161" t="s">
        <v>181</v>
      </c>
      <c r="AU332" s="161" t="s">
        <v>113</v>
      </c>
      <c r="AY332" s="18" t="s">
        <v>175</v>
      </c>
      <c r="BE332" s="162">
        <f>IF(N332="základní",J332,0)</f>
        <v>0</v>
      </c>
      <c r="BF332" s="162">
        <f>IF(N332="snížená",J332,0)</f>
        <v>0</v>
      </c>
      <c r="BG332" s="162">
        <f>IF(N332="zákl. přenesená",J332,0)</f>
        <v>0</v>
      </c>
      <c r="BH332" s="162">
        <f>IF(N332="sníž. přenesená",J332,0)</f>
        <v>0</v>
      </c>
      <c r="BI332" s="162">
        <f>IF(N332="nulová",J332,0)</f>
        <v>0</v>
      </c>
      <c r="BJ332" s="18" t="s">
        <v>30</v>
      </c>
      <c r="BK332" s="162">
        <f>ROUND(I332*H332,2)</f>
        <v>0</v>
      </c>
      <c r="BL332" s="18" t="s">
        <v>184</v>
      </c>
      <c r="BM332" s="161" t="s">
        <v>585</v>
      </c>
    </row>
    <row r="333" spans="1:65" s="13" customFormat="1">
      <c r="B333" s="163"/>
      <c r="D333" s="164" t="s">
        <v>190</v>
      </c>
      <c r="E333" s="165" t="s">
        <v>1</v>
      </c>
      <c r="F333" s="166" t="s">
        <v>30</v>
      </c>
      <c r="H333" s="167">
        <v>1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190</v>
      </c>
      <c r="AU333" s="165" t="s">
        <v>113</v>
      </c>
      <c r="AV333" s="13" t="s">
        <v>82</v>
      </c>
      <c r="AW333" s="13" t="s">
        <v>29</v>
      </c>
      <c r="AX333" s="13" t="s">
        <v>30</v>
      </c>
      <c r="AY333" s="165" t="s">
        <v>175</v>
      </c>
    </row>
    <row r="334" spans="1:65" s="2" customFormat="1" ht="16.5" customHeight="1">
      <c r="A334" s="33"/>
      <c r="B334" s="149"/>
      <c r="C334" s="150" t="s">
        <v>586</v>
      </c>
      <c r="D334" s="150" t="s">
        <v>181</v>
      </c>
      <c r="E334" s="151" t="s">
        <v>587</v>
      </c>
      <c r="F334" s="152" t="s">
        <v>588</v>
      </c>
      <c r="G334" s="153" t="s">
        <v>1</v>
      </c>
      <c r="H334" s="154">
        <v>3</v>
      </c>
      <c r="I334" s="155"/>
      <c r="J334" s="156">
        <f>ROUND(I334*H334,2)</f>
        <v>0</v>
      </c>
      <c r="K334" s="152" t="s">
        <v>1</v>
      </c>
      <c r="L334" s="34"/>
      <c r="M334" s="157" t="s">
        <v>1</v>
      </c>
      <c r="N334" s="158" t="s">
        <v>38</v>
      </c>
      <c r="O334" s="59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1" t="s">
        <v>184</v>
      </c>
      <c r="AT334" s="161" t="s">
        <v>181</v>
      </c>
      <c r="AU334" s="161" t="s">
        <v>113</v>
      </c>
      <c r="AY334" s="18" t="s">
        <v>175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8" t="s">
        <v>30</v>
      </c>
      <c r="BK334" s="162">
        <f>ROUND(I334*H334,2)</f>
        <v>0</v>
      </c>
      <c r="BL334" s="18" t="s">
        <v>184</v>
      </c>
      <c r="BM334" s="161" t="s">
        <v>589</v>
      </c>
    </row>
    <row r="335" spans="1:65" s="13" customFormat="1">
      <c r="B335" s="163"/>
      <c r="D335" s="164" t="s">
        <v>190</v>
      </c>
      <c r="E335" s="165" t="s">
        <v>1</v>
      </c>
      <c r="F335" s="166" t="s">
        <v>113</v>
      </c>
      <c r="H335" s="167">
        <v>3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190</v>
      </c>
      <c r="AU335" s="165" t="s">
        <v>113</v>
      </c>
      <c r="AV335" s="13" t="s">
        <v>82</v>
      </c>
      <c r="AW335" s="13" t="s">
        <v>29</v>
      </c>
      <c r="AX335" s="13" t="s">
        <v>30</v>
      </c>
      <c r="AY335" s="165" t="s">
        <v>175</v>
      </c>
    </row>
    <row r="336" spans="1:65" s="2" customFormat="1" ht="16.5" customHeight="1">
      <c r="A336" s="33"/>
      <c r="B336" s="149"/>
      <c r="C336" s="150" t="s">
        <v>590</v>
      </c>
      <c r="D336" s="150" t="s">
        <v>181</v>
      </c>
      <c r="E336" s="151" t="s">
        <v>591</v>
      </c>
      <c r="F336" s="152" t="s">
        <v>592</v>
      </c>
      <c r="G336" s="153" t="s">
        <v>222</v>
      </c>
      <c r="H336" s="154">
        <v>2</v>
      </c>
      <c r="I336" s="155"/>
      <c r="J336" s="156">
        <f>ROUND(I336*H336,2)</f>
        <v>0</v>
      </c>
      <c r="K336" s="152" t="s">
        <v>1</v>
      </c>
      <c r="L336" s="34"/>
      <c r="M336" s="157" t="s">
        <v>1</v>
      </c>
      <c r="N336" s="158" t="s">
        <v>38</v>
      </c>
      <c r="O336" s="59"/>
      <c r="P336" s="159">
        <f>O336*H336</f>
        <v>0</v>
      </c>
      <c r="Q336" s="159">
        <v>0</v>
      </c>
      <c r="R336" s="159">
        <f>Q336*H336</f>
        <v>0</v>
      </c>
      <c r="S336" s="159">
        <v>0</v>
      </c>
      <c r="T336" s="160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1" t="s">
        <v>184</v>
      </c>
      <c r="AT336" s="161" t="s">
        <v>181</v>
      </c>
      <c r="AU336" s="161" t="s">
        <v>113</v>
      </c>
      <c r="AY336" s="18" t="s">
        <v>175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8" t="s">
        <v>30</v>
      </c>
      <c r="BK336" s="162">
        <f>ROUND(I336*H336,2)</f>
        <v>0</v>
      </c>
      <c r="BL336" s="18" t="s">
        <v>184</v>
      </c>
      <c r="BM336" s="161" t="s">
        <v>593</v>
      </c>
    </row>
    <row r="337" spans="1:65" s="13" customFormat="1">
      <c r="B337" s="163"/>
      <c r="D337" s="164" t="s">
        <v>190</v>
      </c>
      <c r="E337" s="165" t="s">
        <v>1</v>
      </c>
      <c r="F337" s="166" t="s">
        <v>82</v>
      </c>
      <c r="H337" s="167">
        <v>2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190</v>
      </c>
      <c r="AU337" s="165" t="s">
        <v>113</v>
      </c>
      <c r="AV337" s="13" t="s">
        <v>82</v>
      </c>
      <c r="AW337" s="13" t="s">
        <v>29</v>
      </c>
      <c r="AX337" s="13" t="s">
        <v>30</v>
      </c>
      <c r="AY337" s="165" t="s">
        <v>175</v>
      </c>
    </row>
    <row r="338" spans="1:65" s="2" customFormat="1" ht="16.5" customHeight="1">
      <c r="A338" s="33"/>
      <c r="B338" s="149"/>
      <c r="C338" s="150" t="s">
        <v>594</v>
      </c>
      <c r="D338" s="150" t="s">
        <v>181</v>
      </c>
      <c r="E338" s="151" t="s">
        <v>595</v>
      </c>
      <c r="F338" s="152" t="s">
        <v>596</v>
      </c>
      <c r="G338" s="153" t="s">
        <v>222</v>
      </c>
      <c r="H338" s="154">
        <v>1</v>
      </c>
      <c r="I338" s="155"/>
      <c r="J338" s="156">
        <f>ROUND(I338*H338,2)</f>
        <v>0</v>
      </c>
      <c r="K338" s="152" t="s">
        <v>1</v>
      </c>
      <c r="L338" s="34"/>
      <c r="M338" s="157" t="s">
        <v>1</v>
      </c>
      <c r="N338" s="158" t="s">
        <v>38</v>
      </c>
      <c r="O338" s="59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1" t="s">
        <v>184</v>
      </c>
      <c r="AT338" s="161" t="s">
        <v>181</v>
      </c>
      <c r="AU338" s="161" t="s">
        <v>113</v>
      </c>
      <c r="AY338" s="18" t="s">
        <v>175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8" t="s">
        <v>30</v>
      </c>
      <c r="BK338" s="162">
        <f>ROUND(I338*H338,2)</f>
        <v>0</v>
      </c>
      <c r="BL338" s="18" t="s">
        <v>184</v>
      </c>
      <c r="BM338" s="161" t="s">
        <v>597</v>
      </c>
    </row>
    <row r="339" spans="1:65" s="13" customFormat="1">
      <c r="B339" s="163"/>
      <c r="D339" s="164" t="s">
        <v>190</v>
      </c>
      <c r="E339" s="165" t="s">
        <v>1</v>
      </c>
      <c r="F339" s="166" t="s">
        <v>30</v>
      </c>
      <c r="H339" s="167">
        <v>1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190</v>
      </c>
      <c r="AU339" s="165" t="s">
        <v>113</v>
      </c>
      <c r="AV339" s="13" t="s">
        <v>82</v>
      </c>
      <c r="AW339" s="13" t="s">
        <v>29</v>
      </c>
      <c r="AX339" s="13" t="s">
        <v>30</v>
      </c>
      <c r="AY339" s="165" t="s">
        <v>175</v>
      </c>
    </row>
    <row r="340" spans="1:65" s="2" customFormat="1" ht="16.5" customHeight="1">
      <c r="A340" s="33"/>
      <c r="B340" s="149"/>
      <c r="C340" s="150" t="s">
        <v>598</v>
      </c>
      <c r="D340" s="150" t="s">
        <v>181</v>
      </c>
      <c r="E340" s="151" t="s">
        <v>599</v>
      </c>
      <c r="F340" s="152" t="s">
        <v>311</v>
      </c>
      <c r="G340" s="153" t="s">
        <v>1</v>
      </c>
      <c r="H340" s="154">
        <v>0</v>
      </c>
      <c r="I340" s="155"/>
      <c r="J340" s="156">
        <f>ROUND(I340*H340,2)</f>
        <v>0</v>
      </c>
      <c r="K340" s="152" t="s">
        <v>1</v>
      </c>
      <c r="L340" s="34"/>
      <c r="M340" s="157" t="s">
        <v>1</v>
      </c>
      <c r="N340" s="158" t="s">
        <v>38</v>
      </c>
      <c r="O340" s="59"/>
      <c r="P340" s="159">
        <f>O340*H340</f>
        <v>0</v>
      </c>
      <c r="Q340" s="159">
        <v>0</v>
      </c>
      <c r="R340" s="159">
        <f>Q340*H340</f>
        <v>0</v>
      </c>
      <c r="S340" s="159">
        <v>0</v>
      </c>
      <c r="T340" s="160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184</v>
      </c>
      <c r="AT340" s="161" t="s">
        <v>181</v>
      </c>
      <c r="AU340" s="161" t="s">
        <v>113</v>
      </c>
      <c r="AY340" s="18" t="s">
        <v>175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30</v>
      </c>
      <c r="BK340" s="162">
        <f>ROUND(I340*H340,2)</f>
        <v>0</v>
      </c>
      <c r="BL340" s="18" t="s">
        <v>184</v>
      </c>
      <c r="BM340" s="161" t="s">
        <v>600</v>
      </c>
    </row>
    <row r="341" spans="1:65" s="2" customFormat="1" ht="24.15" customHeight="1">
      <c r="A341" s="33"/>
      <c r="B341" s="149"/>
      <c r="C341" s="150" t="s">
        <v>601</v>
      </c>
      <c r="D341" s="150" t="s">
        <v>181</v>
      </c>
      <c r="E341" s="151" t="s">
        <v>602</v>
      </c>
      <c r="F341" s="152" t="s">
        <v>319</v>
      </c>
      <c r="G341" s="153" t="s">
        <v>222</v>
      </c>
      <c r="H341" s="154">
        <v>2</v>
      </c>
      <c r="I341" s="155"/>
      <c r="J341" s="156">
        <f>ROUND(I341*H341,2)</f>
        <v>0</v>
      </c>
      <c r="K341" s="152" t="s">
        <v>1</v>
      </c>
      <c r="L341" s="34"/>
      <c r="M341" s="157" t="s">
        <v>1</v>
      </c>
      <c r="N341" s="158" t="s">
        <v>38</v>
      </c>
      <c r="O341" s="59"/>
      <c r="P341" s="159">
        <f>O341*H341</f>
        <v>0</v>
      </c>
      <c r="Q341" s="159">
        <v>0</v>
      </c>
      <c r="R341" s="159">
        <f>Q341*H341</f>
        <v>0</v>
      </c>
      <c r="S341" s="159">
        <v>0</v>
      </c>
      <c r="T341" s="160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1" t="s">
        <v>184</v>
      </c>
      <c r="AT341" s="161" t="s">
        <v>181</v>
      </c>
      <c r="AU341" s="161" t="s">
        <v>113</v>
      </c>
      <c r="AY341" s="18" t="s">
        <v>175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8" t="s">
        <v>30</v>
      </c>
      <c r="BK341" s="162">
        <f>ROUND(I341*H341,2)</f>
        <v>0</v>
      </c>
      <c r="BL341" s="18" t="s">
        <v>184</v>
      </c>
      <c r="BM341" s="161" t="s">
        <v>603</v>
      </c>
    </row>
    <row r="342" spans="1:65" s="13" customFormat="1">
      <c r="B342" s="163"/>
      <c r="D342" s="164" t="s">
        <v>190</v>
      </c>
      <c r="E342" s="165" t="s">
        <v>1</v>
      </c>
      <c r="F342" s="166" t="s">
        <v>82</v>
      </c>
      <c r="H342" s="167">
        <v>2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190</v>
      </c>
      <c r="AU342" s="165" t="s">
        <v>113</v>
      </c>
      <c r="AV342" s="13" t="s">
        <v>82</v>
      </c>
      <c r="AW342" s="13" t="s">
        <v>29</v>
      </c>
      <c r="AX342" s="13" t="s">
        <v>30</v>
      </c>
      <c r="AY342" s="165" t="s">
        <v>175</v>
      </c>
    </row>
    <row r="343" spans="1:65" s="2" customFormat="1" ht="24.15" customHeight="1">
      <c r="A343" s="33"/>
      <c r="B343" s="149"/>
      <c r="C343" s="150" t="s">
        <v>604</v>
      </c>
      <c r="D343" s="150" t="s">
        <v>181</v>
      </c>
      <c r="E343" s="151" t="s">
        <v>605</v>
      </c>
      <c r="F343" s="152" t="s">
        <v>323</v>
      </c>
      <c r="G343" s="153" t="s">
        <v>222</v>
      </c>
      <c r="H343" s="154">
        <v>1</v>
      </c>
      <c r="I343" s="155"/>
      <c r="J343" s="156">
        <f>ROUND(I343*H343,2)</f>
        <v>0</v>
      </c>
      <c r="K343" s="152" t="s">
        <v>1</v>
      </c>
      <c r="L343" s="34"/>
      <c r="M343" s="157" t="s">
        <v>1</v>
      </c>
      <c r="N343" s="158" t="s">
        <v>38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184</v>
      </c>
      <c r="AT343" s="161" t="s">
        <v>181</v>
      </c>
      <c r="AU343" s="161" t="s">
        <v>113</v>
      </c>
      <c r="AY343" s="18" t="s">
        <v>175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30</v>
      </c>
      <c r="BK343" s="162">
        <f>ROUND(I343*H343,2)</f>
        <v>0</v>
      </c>
      <c r="BL343" s="18" t="s">
        <v>184</v>
      </c>
      <c r="BM343" s="161" t="s">
        <v>606</v>
      </c>
    </row>
    <row r="344" spans="1:65" s="13" customFormat="1">
      <c r="B344" s="163"/>
      <c r="D344" s="164" t="s">
        <v>190</v>
      </c>
      <c r="E344" s="165" t="s">
        <v>1</v>
      </c>
      <c r="F344" s="166" t="s">
        <v>30</v>
      </c>
      <c r="H344" s="167">
        <v>1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190</v>
      </c>
      <c r="AU344" s="165" t="s">
        <v>113</v>
      </c>
      <c r="AV344" s="13" t="s">
        <v>82</v>
      </c>
      <c r="AW344" s="13" t="s">
        <v>29</v>
      </c>
      <c r="AX344" s="13" t="s">
        <v>30</v>
      </c>
      <c r="AY344" s="165" t="s">
        <v>175</v>
      </c>
    </row>
    <row r="345" spans="1:65" s="2" customFormat="1" ht="16.5" customHeight="1">
      <c r="A345" s="33"/>
      <c r="B345" s="149"/>
      <c r="C345" s="150" t="s">
        <v>421</v>
      </c>
      <c r="D345" s="150" t="s">
        <v>181</v>
      </c>
      <c r="E345" s="151" t="s">
        <v>607</v>
      </c>
      <c r="F345" s="152" t="s">
        <v>608</v>
      </c>
      <c r="G345" s="153" t="s">
        <v>222</v>
      </c>
      <c r="H345" s="154">
        <v>3</v>
      </c>
      <c r="I345" s="155"/>
      <c r="J345" s="156">
        <f>ROUND(I345*H345,2)</f>
        <v>0</v>
      </c>
      <c r="K345" s="152" t="s">
        <v>1</v>
      </c>
      <c r="L345" s="34"/>
      <c r="M345" s="157" t="s">
        <v>1</v>
      </c>
      <c r="N345" s="158" t="s">
        <v>38</v>
      </c>
      <c r="O345" s="59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1" t="s">
        <v>184</v>
      </c>
      <c r="AT345" s="161" t="s">
        <v>181</v>
      </c>
      <c r="AU345" s="161" t="s">
        <v>113</v>
      </c>
      <c r="AY345" s="18" t="s">
        <v>175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8" t="s">
        <v>30</v>
      </c>
      <c r="BK345" s="162">
        <f>ROUND(I345*H345,2)</f>
        <v>0</v>
      </c>
      <c r="BL345" s="18" t="s">
        <v>184</v>
      </c>
      <c r="BM345" s="161" t="s">
        <v>609</v>
      </c>
    </row>
    <row r="346" spans="1:65" s="13" customFormat="1">
      <c r="B346" s="163"/>
      <c r="D346" s="164" t="s">
        <v>190</v>
      </c>
      <c r="E346" s="165" t="s">
        <v>1</v>
      </c>
      <c r="F346" s="166" t="s">
        <v>113</v>
      </c>
      <c r="H346" s="167">
        <v>3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190</v>
      </c>
      <c r="AU346" s="165" t="s">
        <v>113</v>
      </c>
      <c r="AV346" s="13" t="s">
        <v>82</v>
      </c>
      <c r="AW346" s="13" t="s">
        <v>29</v>
      </c>
      <c r="AX346" s="13" t="s">
        <v>30</v>
      </c>
      <c r="AY346" s="165" t="s">
        <v>175</v>
      </c>
    </row>
    <row r="347" spans="1:65" s="2" customFormat="1" ht="21.75" customHeight="1">
      <c r="A347" s="33"/>
      <c r="B347" s="149"/>
      <c r="C347" s="150" t="s">
        <v>610</v>
      </c>
      <c r="D347" s="150" t="s">
        <v>181</v>
      </c>
      <c r="E347" s="151" t="s">
        <v>611</v>
      </c>
      <c r="F347" s="152" t="s">
        <v>612</v>
      </c>
      <c r="G347" s="153" t="s">
        <v>222</v>
      </c>
      <c r="H347" s="154">
        <v>3</v>
      </c>
      <c r="I347" s="155"/>
      <c r="J347" s="156">
        <f>ROUND(I347*H347,2)</f>
        <v>0</v>
      </c>
      <c r="K347" s="152" t="s">
        <v>1</v>
      </c>
      <c r="L347" s="34"/>
      <c r="M347" s="157" t="s">
        <v>1</v>
      </c>
      <c r="N347" s="158" t="s">
        <v>38</v>
      </c>
      <c r="O347" s="59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184</v>
      </c>
      <c r="AT347" s="161" t="s">
        <v>181</v>
      </c>
      <c r="AU347" s="161" t="s">
        <v>113</v>
      </c>
      <c r="AY347" s="18" t="s">
        <v>175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30</v>
      </c>
      <c r="BK347" s="162">
        <f>ROUND(I347*H347,2)</f>
        <v>0</v>
      </c>
      <c r="BL347" s="18" t="s">
        <v>184</v>
      </c>
      <c r="BM347" s="161" t="s">
        <v>613</v>
      </c>
    </row>
    <row r="348" spans="1:65" s="13" customFormat="1">
      <c r="B348" s="163"/>
      <c r="D348" s="164" t="s">
        <v>190</v>
      </c>
      <c r="E348" s="165" t="s">
        <v>1</v>
      </c>
      <c r="F348" s="166" t="s">
        <v>113</v>
      </c>
      <c r="H348" s="167">
        <v>3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190</v>
      </c>
      <c r="AU348" s="165" t="s">
        <v>113</v>
      </c>
      <c r="AV348" s="13" t="s">
        <v>82</v>
      </c>
      <c r="AW348" s="13" t="s">
        <v>29</v>
      </c>
      <c r="AX348" s="13" t="s">
        <v>30</v>
      </c>
      <c r="AY348" s="165" t="s">
        <v>175</v>
      </c>
    </row>
    <row r="349" spans="1:65" s="2" customFormat="1" ht="21.75" customHeight="1">
      <c r="A349" s="33"/>
      <c r="B349" s="149"/>
      <c r="C349" s="150" t="s">
        <v>614</v>
      </c>
      <c r="D349" s="150" t="s">
        <v>181</v>
      </c>
      <c r="E349" s="151" t="s">
        <v>615</v>
      </c>
      <c r="F349" s="152" t="s">
        <v>616</v>
      </c>
      <c r="G349" s="153" t="s">
        <v>222</v>
      </c>
      <c r="H349" s="154">
        <v>3</v>
      </c>
      <c r="I349" s="155"/>
      <c r="J349" s="156">
        <f>ROUND(I349*H349,2)</f>
        <v>0</v>
      </c>
      <c r="K349" s="152" t="s">
        <v>1</v>
      </c>
      <c r="L349" s="34"/>
      <c r="M349" s="157" t="s">
        <v>1</v>
      </c>
      <c r="N349" s="158" t="s">
        <v>38</v>
      </c>
      <c r="O349" s="59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1" t="s">
        <v>184</v>
      </c>
      <c r="AT349" s="161" t="s">
        <v>181</v>
      </c>
      <c r="AU349" s="161" t="s">
        <v>113</v>
      </c>
      <c r="AY349" s="18" t="s">
        <v>175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8" t="s">
        <v>30</v>
      </c>
      <c r="BK349" s="162">
        <f>ROUND(I349*H349,2)</f>
        <v>0</v>
      </c>
      <c r="BL349" s="18" t="s">
        <v>184</v>
      </c>
      <c r="BM349" s="161" t="s">
        <v>617</v>
      </c>
    </row>
    <row r="350" spans="1:65" s="13" customFormat="1">
      <c r="B350" s="163"/>
      <c r="D350" s="164" t="s">
        <v>190</v>
      </c>
      <c r="E350" s="165" t="s">
        <v>1</v>
      </c>
      <c r="F350" s="166" t="s">
        <v>113</v>
      </c>
      <c r="H350" s="167">
        <v>3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190</v>
      </c>
      <c r="AU350" s="165" t="s">
        <v>113</v>
      </c>
      <c r="AV350" s="13" t="s">
        <v>82</v>
      </c>
      <c r="AW350" s="13" t="s">
        <v>29</v>
      </c>
      <c r="AX350" s="13" t="s">
        <v>30</v>
      </c>
      <c r="AY350" s="165" t="s">
        <v>175</v>
      </c>
    </row>
    <row r="351" spans="1:65" s="2" customFormat="1" ht="16.5" customHeight="1">
      <c r="A351" s="33"/>
      <c r="B351" s="149"/>
      <c r="C351" s="150" t="s">
        <v>618</v>
      </c>
      <c r="D351" s="150" t="s">
        <v>181</v>
      </c>
      <c r="E351" s="151" t="s">
        <v>619</v>
      </c>
      <c r="F351" s="152" t="s">
        <v>620</v>
      </c>
      <c r="G351" s="153" t="s">
        <v>222</v>
      </c>
      <c r="H351" s="154">
        <v>2</v>
      </c>
      <c r="I351" s="155"/>
      <c r="J351" s="156">
        <f>ROUND(I351*H351,2)</f>
        <v>0</v>
      </c>
      <c r="K351" s="152" t="s">
        <v>1</v>
      </c>
      <c r="L351" s="34"/>
      <c r="M351" s="157" t="s">
        <v>1</v>
      </c>
      <c r="N351" s="158" t="s">
        <v>38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184</v>
      </c>
      <c r="AT351" s="161" t="s">
        <v>181</v>
      </c>
      <c r="AU351" s="161" t="s">
        <v>113</v>
      </c>
      <c r="AY351" s="18" t="s">
        <v>175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30</v>
      </c>
      <c r="BK351" s="162">
        <f>ROUND(I351*H351,2)</f>
        <v>0</v>
      </c>
      <c r="BL351" s="18" t="s">
        <v>184</v>
      </c>
      <c r="BM351" s="161" t="s">
        <v>621</v>
      </c>
    </row>
    <row r="352" spans="1:65" s="13" customFormat="1">
      <c r="B352" s="163"/>
      <c r="D352" s="164" t="s">
        <v>190</v>
      </c>
      <c r="E352" s="165" t="s">
        <v>1</v>
      </c>
      <c r="F352" s="166" t="s">
        <v>82</v>
      </c>
      <c r="H352" s="167">
        <v>2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190</v>
      </c>
      <c r="AU352" s="165" t="s">
        <v>113</v>
      </c>
      <c r="AV352" s="13" t="s">
        <v>82</v>
      </c>
      <c r="AW352" s="13" t="s">
        <v>29</v>
      </c>
      <c r="AX352" s="13" t="s">
        <v>30</v>
      </c>
      <c r="AY352" s="165" t="s">
        <v>175</v>
      </c>
    </row>
    <row r="353" spans="1:65" s="2" customFormat="1" ht="16.5" customHeight="1">
      <c r="A353" s="33"/>
      <c r="B353" s="149"/>
      <c r="C353" s="150" t="s">
        <v>622</v>
      </c>
      <c r="D353" s="150" t="s">
        <v>181</v>
      </c>
      <c r="E353" s="151" t="s">
        <v>623</v>
      </c>
      <c r="F353" s="152" t="s">
        <v>624</v>
      </c>
      <c r="G353" s="153" t="s">
        <v>222</v>
      </c>
      <c r="H353" s="154">
        <v>1</v>
      </c>
      <c r="I353" s="155"/>
      <c r="J353" s="156">
        <f>ROUND(I353*H353,2)</f>
        <v>0</v>
      </c>
      <c r="K353" s="152" t="s">
        <v>1</v>
      </c>
      <c r="L353" s="34"/>
      <c r="M353" s="157" t="s">
        <v>1</v>
      </c>
      <c r="N353" s="158" t="s">
        <v>38</v>
      </c>
      <c r="O353" s="59"/>
      <c r="P353" s="159">
        <f>O353*H353</f>
        <v>0</v>
      </c>
      <c r="Q353" s="159">
        <v>0</v>
      </c>
      <c r="R353" s="159">
        <f>Q353*H353</f>
        <v>0</v>
      </c>
      <c r="S353" s="159">
        <v>0</v>
      </c>
      <c r="T353" s="160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1" t="s">
        <v>184</v>
      </c>
      <c r="AT353" s="161" t="s">
        <v>181</v>
      </c>
      <c r="AU353" s="161" t="s">
        <v>113</v>
      </c>
      <c r="AY353" s="18" t="s">
        <v>175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8" t="s">
        <v>30</v>
      </c>
      <c r="BK353" s="162">
        <f>ROUND(I353*H353,2)</f>
        <v>0</v>
      </c>
      <c r="BL353" s="18" t="s">
        <v>184</v>
      </c>
      <c r="BM353" s="161" t="s">
        <v>625</v>
      </c>
    </row>
    <row r="354" spans="1:65" s="13" customFormat="1">
      <c r="B354" s="163"/>
      <c r="D354" s="164" t="s">
        <v>190</v>
      </c>
      <c r="E354" s="165" t="s">
        <v>1</v>
      </c>
      <c r="F354" s="166" t="s">
        <v>30</v>
      </c>
      <c r="H354" s="167">
        <v>1</v>
      </c>
      <c r="I354" s="168"/>
      <c r="L354" s="163"/>
      <c r="M354" s="169"/>
      <c r="N354" s="170"/>
      <c r="O354" s="170"/>
      <c r="P354" s="170"/>
      <c r="Q354" s="170"/>
      <c r="R354" s="170"/>
      <c r="S354" s="170"/>
      <c r="T354" s="171"/>
      <c r="AT354" s="165" t="s">
        <v>190</v>
      </c>
      <c r="AU354" s="165" t="s">
        <v>113</v>
      </c>
      <c r="AV354" s="13" t="s">
        <v>82</v>
      </c>
      <c r="AW354" s="13" t="s">
        <v>29</v>
      </c>
      <c r="AX354" s="13" t="s">
        <v>30</v>
      </c>
      <c r="AY354" s="165" t="s">
        <v>175</v>
      </c>
    </row>
    <row r="355" spans="1:65" s="2" customFormat="1" ht="16.5" customHeight="1">
      <c r="A355" s="33"/>
      <c r="B355" s="149"/>
      <c r="C355" s="150" t="s">
        <v>626</v>
      </c>
      <c r="D355" s="150" t="s">
        <v>181</v>
      </c>
      <c r="E355" s="151" t="s">
        <v>627</v>
      </c>
      <c r="F355" s="152" t="s">
        <v>359</v>
      </c>
      <c r="G355" s="153" t="s">
        <v>222</v>
      </c>
      <c r="H355" s="154">
        <v>3</v>
      </c>
      <c r="I355" s="155"/>
      <c r="J355" s="156">
        <f>ROUND(I355*H355,2)</f>
        <v>0</v>
      </c>
      <c r="K355" s="152" t="s">
        <v>1</v>
      </c>
      <c r="L355" s="34"/>
      <c r="M355" s="157" t="s">
        <v>1</v>
      </c>
      <c r="N355" s="158" t="s">
        <v>38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184</v>
      </c>
      <c r="AT355" s="161" t="s">
        <v>181</v>
      </c>
      <c r="AU355" s="161" t="s">
        <v>113</v>
      </c>
      <c r="AY355" s="18" t="s">
        <v>175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30</v>
      </c>
      <c r="BK355" s="162">
        <f>ROUND(I355*H355,2)</f>
        <v>0</v>
      </c>
      <c r="BL355" s="18" t="s">
        <v>184</v>
      </c>
      <c r="BM355" s="161" t="s">
        <v>628</v>
      </c>
    </row>
    <row r="356" spans="1:65" s="13" customFormat="1">
      <c r="B356" s="163"/>
      <c r="D356" s="164" t="s">
        <v>190</v>
      </c>
      <c r="E356" s="165" t="s">
        <v>1</v>
      </c>
      <c r="F356" s="166" t="s">
        <v>113</v>
      </c>
      <c r="H356" s="167">
        <v>3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190</v>
      </c>
      <c r="AU356" s="165" t="s">
        <v>113</v>
      </c>
      <c r="AV356" s="13" t="s">
        <v>82</v>
      </c>
      <c r="AW356" s="13" t="s">
        <v>29</v>
      </c>
      <c r="AX356" s="13" t="s">
        <v>30</v>
      </c>
      <c r="AY356" s="165" t="s">
        <v>175</v>
      </c>
    </row>
    <row r="357" spans="1:65" s="2" customFormat="1" ht="16.5" customHeight="1">
      <c r="A357" s="33"/>
      <c r="B357" s="149"/>
      <c r="C357" s="150" t="s">
        <v>629</v>
      </c>
      <c r="D357" s="150" t="s">
        <v>181</v>
      </c>
      <c r="E357" s="151" t="s">
        <v>630</v>
      </c>
      <c r="F357" s="152" t="s">
        <v>371</v>
      </c>
      <c r="G357" s="153" t="s">
        <v>222</v>
      </c>
      <c r="H357" s="154">
        <v>2</v>
      </c>
      <c r="I357" s="155"/>
      <c r="J357" s="156">
        <f>ROUND(I357*H357,2)</f>
        <v>0</v>
      </c>
      <c r="K357" s="152" t="s">
        <v>1</v>
      </c>
      <c r="L357" s="34"/>
      <c r="M357" s="157" t="s">
        <v>1</v>
      </c>
      <c r="N357" s="158" t="s">
        <v>38</v>
      </c>
      <c r="O357" s="59"/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1" t="s">
        <v>184</v>
      </c>
      <c r="AT357" s="161" t="s">
        <v>181</v>
      </c>
      <c r="AU357" s="161" t="s">
        <v>113</v>
      </c>
      <c r="AY357" s="18" t="s">
        <v>175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8" t="s">
        <v>30</v>
      </c>
      <c r="BK357" s="162">
        <f>ROUND(I357*H357,2)</f>
        <v>0</v>
      </c>
      <c r="BL357" s="18" t="s">
        <v>184</v>
      </c>
      <c r="BM357" s="161" t="s">
        <v>631</v>
      </c>
    </row>
    <row r="358" spans="1:65" s="13" customFormat="1">
      <c r="B358" s="163"/>
      <c r="D358" s="164" t="s">
        <v>190</v>
      </c>
      <c r="E358" s="165" t="s">
        <v>1</v>
      </c>
      <c r="F358" s="166" t="s">
        <v>82</v>
      </c>
      <c r="H358" s="167">
        <v>2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190</v>
      </c>
      <c r="AU358" s="165" t="s">
        <v>113</v>
      </c>
      <c r="AV358" s="13" t="s">
        <v>82</v>
      </c>
      <c r="AW358" s="13" t="s">
        <v>29</v>
      </c>
      <c r="AX358" s="13" t="s">
        <v>30</v>
      </c>
      <c r="AY358" s="165" t="s">
        <v>175</v>
      </c>
    </row>
    <row r="359" spans="1:65" s="2" customFormat="1" ht="16.5" customHeight="1">
      <c r="A359" s="33"/>
      <c r="B359" s="149"/>
      <c r="C359" s="150" t="s">
        <v>632</v>
      </c>
      <c r="D359" s="150" t="s">
        <v>181</v>
      </c>
      <c r="E359" s="151" t="s">
        <v>633</v>
      </c>
      <c r="F359" s="152" t="s">
        <v>375</v>
      </c>
      <c r="G359" s="153" t="s">
        <v>222</v>
      </c>
      <c r="H359" s="154">
        <v>1</v>
      </c>
      <c r="I359" s="155"/>
      <c r="J359" s="156">
        <f>ROUND(I359*H359,2)</f>
        <v>0</v>
      </c>
      <c r="K359" s="152" t="s">
        <v>1</v>
      </c>
      <c r="L359" s="34"/>
      <c r="M359" s="157" t="s">
        <v>1</v>
      </c>
      <c r="N359" s="158" t="s">
        <v>38</v>
      </c>
      <c r="O359" s="59"/>
      <c r="P359" s="159">
        <f>O359*H359</f>
        <v>0</v>
      </c>
      <c r="Q359" s="159">
        <v>0</v>
      </c>
      <c r="R359" s="159">
        <f>Q359*H359</f>
        <v>0</v>
      </c>
      <c r="S359" s="159">
        <v>0</v>
      </c>
      <c r="T359" s="160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1" t="s">
        <v>184</v>
      </c>
      <c r="AT359" s="161" t="s">
        <v>181</v>
      </c>
      <c r="AU359" s="161" t="s">
        <v>113</v>
      </c>
      <c r="AY359" s="18" t="s">
        <v>175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8" t="s">
        <v>30</v>
      </c>
      <c r="BK359" s="162">
        <f>ROUND(I359*H359,2)</f>
        <v>0</v>
      </c>
      <c r="BL359" s="18" t="s">
        <v>184</v>
      </c>
      <c r="BM359" s="161" t="s">
        <v>634</v>
      </c>
    </row>
    <row r="360" spans="1:65" s="13" customFormat="1">
      <c r="B360" s="163"/>
      <c r="D360" s="164" t="s">
        <v>190</v>
      </c>
      <c r="E360" s="165" t="s">
        <v>1</v>
      </c>
      <c r="F360" s="166" t="s">
        <v>30</v>
      </c>
      <c r="H360" s="167">
        <v>1</v>
      </c>
      <c r="I360" s="168"/>
      <c r="L360" s="163"/>
      <c r="M360" s="169"/>
      <c r="N360" s="170"/>
      <c r="O360" s="170"/>
      <c r="P360" s="170"/>
      <c r="Q360" s="170"/>
      <c r="R360" s="170"/>
      <c r="S360" s="170"/>
      <c r="T360" s="171"/>
      <c r="AT360" s="165" t="s">
        <v>190</v>
      </c>
      <c r="AU360" s="165" t="s">
        <v>113</v>
      </c>
      <c r="AV360" s="13" t="s">
        <v>82</v>
      </c>
      <c r="AW360" s="13" t="s">
        <v>29</v>
      </c>
      <c r="AX360" s="13" t="s">
        <v>30</v>
      </c>
      <c r="AY360" s="165" t="s">
        <v>175</v>
      </c>
    </row>
    <row r="361" spans="1:65" s="2" customFormat="1" ht="16.5" customHeight="1">
      <c r="A361" s="33"/>
      <c r="B361" s="149"/>
      <c r="C361" s="150" t="s">
        <v>635</v>
      </c>
      <c r="D361" s="150" t="s">
        <v>181</v>
      </c>
      <c r="E361" s="151" t="s">
        <v>636</v>
      </c>
      <c r="F361" s="152" t="s">
        <v>379</v>
      </c>
      <c r="G361" s="153" t="s">
        <v>222</v>
      </c>
      <c r="H361" s="154">
        <v>9</v>
      </c>
      <c r="I361" s="155"/>
      <c r="J361" s="156">
        <f>ROUND(I361*H361,2)</f>
        <v>0</v>
      </c>
      <c r="K361" s="152" t="s">
        <v>1</v>
      </c>
      <c r="L361" s="34"/>
      <c r="M361" s="157" t="s">
        <v>1</v>
      </c>
      <c r="N361" s="158" t="s">
        <v>38</v>
      </c>
      <c r="O361" s="59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1" t="s">
        <v>184</v>
      </c>
      <c r="AT361" s="161" t="s">
        <v>181</v>
      </c>
      <c r="AU361" s="161" t="s">
        <v>113</v>
      </c>
      <c r="AY361" s="18" t="s">
        <v>175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8" t="s">
        <v>30</v>
      </c>
      <c r="BK361" s="162">
        <f>ROUND(I361*H361,2)</f>
        <v>0</v>
      </c>
      <c r="BL361" s="18" t="s">
        <v>184</v>
      </c>
      <c r="BM361" s="161" t="s">
        <v>637</v>
      </c>
    </row>
    <row r="362" spans="1:65" s="13" customFormat="1">
      <c r="B362" s="163"/>
      <c r="D362" s="164" t="s">
        <v>190</v>
      </c>
      <c r="E362" s="165" t="s">
        <v>1</v>
      </c>
      <c r="F362" s="166" t="s">
        <v>198</v>
      </c>
      <c r="H362" s="167">
        <v>9</v>
      </c>
      <c r="I362" s="168"/>
      <c r="L362" s="163"/>
      <c r="M362" s="169"/>
      <c r="N362" s="170"/>
      <c r="O362" s="170"/>
      <c r="P362" s="170"/>
      <c r="Q362" s="170"/>
      <c r="R362" s="170"/>
      <c r="S362" s="170"/>
      <c r="T362" s="171"/>
      <c r="AT362" s="165" t="s">
        <v>190</v>
      </c>
      <c r="AU362" s="165" t="s">
        <v>113</v>
      </c>
      <c r="AV362" s="13" t="s">
        <v>82</v>
      </c>
      <c r="AW362" s="13" t="s">
        <v>29</v>
      </c>
      <c r="AX362" s="13" t="s">
        <v>30</v>
      </c>
      <c r="AY362" s="165" t="s">
        <v>175</v>
      </c>
    </row>
    <row r="363" spans="1:65" s="2" customFormat="1" ht="16.5" customHeight="1">
      <c r="A363" s="33"/>
      <c r="B363" s="149"/>
      <c r="C363" s="150" t="s">
        <v>638</v>
      </c>
      <c r="D363" s="150" t="s">
        <v>181</v>
      </c>
      <c r="E363" s="151" t="s">
        <v>639</v>
      </c>
      <c r="F363" s="152" t="s">
        <v>382</v>
      </c>
      <c r="G363" s="153" t="s">
        <v>1</v>
      </c>
      <c r="H363" s="154">
        <v>0</v>
      </c>
      <c r="I363" s="155"/>
      <c r="J363" s="156">
        <f>ROUND(I363*H363,2)</f>
        <v>0</v>
      </c>
      <c r="K363" s="152" t="s">
        <v>1</v>
      </c>
      <c r="L363" s="34"/>
      <c r="M363" s="157" t="s">
        <v>1</v>
      </c>
      <c r="N363" s="158" t="s">
        <v>38</v>
      </c>
      <c r="O363" s="59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1" t="s">
        <v>184</v>
      </c>
      <c r="AT363" s="161" t="s">
        <v>181</v>
      </c>
      <c r="AU363" s="161" t="s">
        <v>113</v>
      </c>
      <c r="AY363" s="18" t="s">
        <v>175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8" t="s">
        <v>30</v>
      </c>
      <c r="BK363" s="162">
        <f>ROUND(I363*H363,2)</f>
        <v>0</v>
      </c>
      <c r="BL363" s="18" t="s">
        <v>184</v>
      </c>
      <c r="BM363" s="161" t="s">
        <v>640</v>
      </c>
    </row>
    <row r="364" spans="1:65" s="2" customFormat="1" ht="16.5" customHeight="1">
      <c r="A364" s="33"/>
      <c r="B364" s="149"/>
      <c r="C364" s="150" t="s">
        <v>430</v>
      </c>
      <c r="D364" s="150" t="s">
        <v>181</v>
      </c>
      <c r="E364" s="151" t="s">
        <v>641</v>
      </c>
      <c r="F364" s="152" t="s">
        <v>386</v>
      </c>
      <c r="G364" s="153" t="s">
        <v>387</v>
      </c>
      <c r="H364" s="154">
        <v>15000</v>
      </c>
      <c r="I364" s="155"/>
      <c r="J364" s="156">
        <f>ROUND(I364*H364,2)</f>
        <v>0</v>
      </c>
      <c r="K364" s="152" t="s">
        <v>1</v>
      </c>
      <c r="L364" s="34"/>
      <c r="M364" s="157" t="s">
        <v>1</v>
      </c>
      <c r="N364" s="158" t="s">
        <v>38</v>
      </c>
      <c r="O364" s="59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184</v>
      </c>
      <c r="AT364" s="161" t="s">
        <v>181</v>
      </c>
      <c r="AU364" s="161" t="s">
        <v>113</v>
      </c>
      <c r="AY364" s="18" t="s">
        <v>175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30</v>
      </c>
      <c r="BK364" s="162">
        <f>ROUND(I364*H364,2)</f>
        <v>0</v>
      </c>
      <c r="BL364" s="18" t="s">
        <v>184</v>
      </c>
      <c r="BM364" s="161" t="s">
        <v>642</v>
      </c>
    </row>
    <row r="365" spans="1:65" s="14" customFormat="1">
      <c r="B365" s="172"/>
      <c r="D365" s="164" t="s">
        <v>190</v>
      </c>
      <c r="E365" s="173" t="s">
        <v>1</v>
      </c>
      <c r="F365" s="174" t="s">
        <v>389</v>
      </c>
      <c r="H365" s="173" t="s">
        <v>1</v>
      </c>
      <c r="I365" s="175"/>
      <c r="L365" s="172"/>
      <c r="M365" s="176"/>
      <c r="N365" s="177"/>
      <c r="O365" s="177"/>
      <c r="P365" s="177"/>
      <c r="Q365" s="177"/>
      <c r="R365" s="177"/>
      <c r="S365" s="177"/>
      <c r="T365" s="178"/>
      <c r="AT365" s="173" t="s">
        <v>190</v>
      </c>
      <c r="AU365" s="173" t="s">
        <v>113</v>
      </c>
      <c r="AV365" s="14" t="s">
        <v>30</v>
      </c>
      <c r="AW365" s="14" t="s">
        <v>29</v>
      </c>
      <c r="AX365" s="14" t="s">
        <v>73</v>
      </c>
      <c r="AY365" s="173" t="s">
        <v>175</v>
      </c>
    </row>
    <row r="366" spans="1:65" s="14" customFormat="1">
      <c r="B366" s="172"/>
      <c r="D366" s="164" t="s">
        <v>190</v>
      </c>
      <c r="E366" s="173" t="s">
        <v>1</v>
      </c>
      <c r="F366" s="174" t="s">
        <v>390</v>
      </c>
      <c r="H366" s="173" t="s">
        <v>1</v>
      </c>
      <c r="I366" s="175"/>
      <c r="L366" s="172"/>
      <c r="M366" s="176"/>
      <c r="N366" s="177"/>
      <c r="O366" s="177"/>
      <c r="P366" s="177"/>
      <c r="Q366" s="177"/>
      <c r="R366" s="177"/>
      <c r="S366" s="177"/>
      <c r="T366" s="178"/>
      <c r="AT366" s="173" t="s">
        <v>190</v>
      </c>
      <c r="AU366" s="173" t="s">
        <v>113</v>
      </c>
      <c r="AV366" s="14" t="s">
        <v>30</v>
      </c>
      <c r="AW366" s="14" t="s">
        <v>29</v>
      </c>
      <c r="AX366" s="14" t="s">
        <v>73</v>
      </c>
      <c r="AY366" s="173" t="s">
        <v>175</v>
      </c>
    </row>
    <row r="367" spans="1:65" s="14" customFormat="1">
      <c r="B367" s="172"/>
      <c r="D367" s="164" t="s">
        <v>190</v>
      </c>
      <c r="E367" s="173" t="s">
        <v>1</v>
      </c>
      <c r="F367" s="174" t="s">
        <v>391</v>
      </c>
      <c r="H367" s="173" t="s">
        <v>1</v>
      </c>
      <c r="I367" s="175"/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190</v>
      </c>
      <c r="AU367" s="173" t="s">
        <v>113</v>
      </c>
      <c r="AV367" s="14" t="s">
        <v>30</v>
      </c>
      <c r="AW367" s="14" t="s">
        <v>29</v>
      </c>
      <c r="AX367" s="14" t="s">
        <v>73</v>
      </c>
      <c r="AY367" s="173" t="s">
        <v>175</v>
      </c>
    </row>
    <row r="368" spans="1:65" s="13" customFormat="1">
      <c r="B368" s="163"/>
      <c r="D368" s="164" t="s">
        <v>190</v>
      </c>
      <c r="E368" s="165" t="s">
        <v>1</v>
      </c>
      <c r="F368" s="166" t="s">
        <v>643</v>
      </c>
      <c r="H368" s="167">
        <v>15000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190</v>
      </c>
      <c r="AU368" s="165" t="s">
        <v>113</v>
      </c>
      <c r="AV368" s="13" t="s">
        <v>82</v>
      </c>
      <c r="AW368" s="13" t="s">
        <v>29</v>
      </c>
      <c r="AX368" s="13" t="s">
        <v>30</v>
      </c>
      <c r="AY368" s="165" t="s">
        <v>175</v>
      </c>
    </row>
    <row r="369" spans="1:65" s="2" customFormat="1" ht="24.15" customHeight="1">
      <c r="A369" s="33"/>
      <c r="B369" s="149"/>
      <c r="C369" s="150" t="s">
        <v>455</v>
      </c>
      <c r="D369" s="150" t="s">
        <v>181</v>
      </c>
      <c r="E369" s="151" t="s">
        <v>644</v>
      </c>
      <c r="F369" s="152" t="s">
        <v>475</v>
      </c>
      <c r="G369" s="153" t="s">
        <v>396</v>
      </c>
      <c r="H369" s="154">
        <v>1</v>
      </c>
      <c r="I369" s="155"/>
      <c r="J369" s="156">
        <f>ROUND(I369*H369,2)</f>
        <v>0</v>
      </c>
      <c r="K369" s="152" t="s">
        <v>1</v>
      </c>
      <c r="L369" s="34"/>
      <c r="M369" s="157" t="s">
        <v>1</v>
      </c>
      <c r="N369" s="158" t="s">
        <v>38</v>
      </c>
      <c r="O369" s="59"/>
      <c r="P369" s="159">
        <f>O369*H369</f>
        <v>0</v>
      </c>
      <c r="Q369" s="159">
        <v>0</v>
      </c>
      <c r="R369" s="159">
        <f>Q369*H369</f>
        <v>0</v>
      </c>
      <c r="S369" s="159">
        <v>0</v>
      </c>
      <c r="T369" s="160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1" t="s">
        <v>184</v>
      </c>
      <c r="AT369" s="161" t="s">
        <v>181</v>
      </c>
      <c r="AU369" s="161" t="s">
        <v>113</v>
      </c>
      <c r="AY369" s="18" t="s">
        <v>175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8" t="s">
        <v>30</v>
      </c>
      <c r="BK369" s="162">
        <f>ROUND(I369*H369,2)</f>
        <v>0</v>
      </c>
      <c r="BL369" s="18" t="s">
        <v>184</v>
      </c>
      <c r="BM369" s="161" t="s">
        <v>645</v>
      </c>
    </row>
    <row r="370" spans="1:65" s="13" customFormat="1">
      <c r="B370" s="163"/>
      <c r="D370" s="164" t="s">
        <v>190</v>
      </c>
      <c r="E370" s="165" t="s">
        <v>1</v>
      </c>
      <c r="F370" s="166" t="s">
        <v>30</v>
      </c>
      <c r="H370" s="167">
        <v>1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190</v>
      </c>
      <c r="AU370" s="165" t="s">
        <v>113</v>
      </c>
      <c r="AV370" s="13" t="s">
        <v>82</v>
      </c>
      <c r="AW370" s="13" t="s">
        <v>29</v>
      </c>
      <c r="AX370" s="13" t="s">
        <v>30</v>
      </c>
      <c r="AY370" s="165" t="s">
        <v>175</v>
      </c>
    </row>
    <row r="371" spans="1:65" s="2" customFormat="1" ht="24.15" customHeight="1">
      <c r="A371" s="33"/>
      <c r="B371" s="149"/>
      <c r="C371" s="150" t="s">
        <v>467</v>
      </c>
      <c r="D371" s="150" t="s">
        <v>181</v>
      </c>
      <c r="E371" s="151" t="s">
        <v>646</v>
      </c>
      <c r="F371" s="152" t="s">
        <v>479</v>
      </c>
      <c r="G371" s="153" t="s">
        <v>396</v>
      </c>
      <c r="H371" s="154">
        <v>1</v>
      </c>
      <c r="I371" s="155"/>
      <c r="J371" s="156">
        <f>ROUND(I371*H371,2)</f>
        <v>0</v>
      </c>
      <c r="K371" s="152" t="s">
        <v>1</v>
      </c>
      <c r="L371" s="34"/>
      <c r="M371" s="157" t="s">
        <v>1</v>
      </c>
      <c r="N371" s="158" t="s">
        <v>38</v>
      </c>
      <c r="O371" s="59"/>
      <c r="P371" s="159">
        <f>O371*H371</f>
        <v>0</v>
      </c>
      <c r="Q371" s="159">
        <v>0</v>
      </c>
      <c r="R371" s="159">
        <f>Q371*H371</f>
        <v>0</v>
      </c>
      <c r="S371" s="159">
        <v>0</v>
      </c>
      <c r="T371" s="160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61" t="s">
        <v>184</v>
      </c>
      <c r="AT371" s="161" t="s">
        <v>181</v>
      </c>
      <c r="AU371" s="161" t="s">
        <v>113</v>
      </c>
      <c r="AY371" s="18" t="s">
        <v>175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8" t="s">
        <v>30</v>
      </c>
      <c r="BK371" s="162">
        <f>ROUND(I371*H371,2)</f>
        <v>0</v>
      </c>
      <c r="BL371" s="18" t="s">
        <v>184</v>
      </c>
      <c r="BM371" s="161" t="s">
        <v>647</v>
      </c>
    </row>
    <row r="372" spans="1:65" s="13" customFormat="1">
      <c r="B372" s="163"/>
      <c r="D372" s="164" t="s">
        <v>190</v>
      </c>
      <c r="E372" s="165" t="s">
        <v>1</v>
      </c>
      <c r="F372" s="166" t="s">
        <v>30</v>
      </c>
      <c r="H372" s="167">
        <v>1</v>
      </c>
      <c r="I372" s="168"/>
      <c r="L372" s="163"/>
      <c r="M372" s="169"/>
      <c r="N372" s="170"/>
      <c r="O372" s="170"/>
      <c r="P372" s="170"/>
      <c r="Q372" s="170"/>
      <c r="R372" s="170"/>
      <c r="S372" s="170"/>
      <c r="T372" s="171"/>
      <c r="AT372" s="165" t="s">
        <v>190</v>
      </c>
      <c r="AU372" s="165" t="s">
        <v>113</v>
      </c>
      <c r="AV372" s="13" t="s">
        <v>82</v>
      </c>
      <c r="AW372" s="13" t="s">
        <v>29</v>
      </c>
      <c r="AX372" s="13" t="s">
        <v>30</v>
      </c>
      <c r="AY372" s="165" t="s">
        <v>175</v>
      </c>
    </row>
    <row r="373" spans="1:65" s="2" customFormat="1" ht="16.5" customHeight="1">
      <c r="A373" s="33"/>
      <c r="B373" s="149"/>
      <c r="C373" s="150" t="s">
        <v>648</v>
      </c>
      <c r="D373" s="150" t="s">
        <v>181</v>
      </c>
      <c r="E373" s="151" t="s">
        <v>649</v>
      </c>
      <c r="F373" s="152" t="s">
        <v>483</v>
      </c>
      <c r="G373" s="153" t="s">
        <v>396</v>
      </c>
      <c r="H373" s="154">
        <v>1</v>
      </c>
      <c r="I373" s="155"/>
      <c r="J373" s="156">
        <f>ROUND(I373*H373,2)</f>
        <v>0</v>
      </c>
      <c r="K373" s="152" t="s">
        <v>1</v>
      </c>
      <c r="L373" s="34"/>
      <c r="M373" s="157" t="s">
        <v>1</v>
      </c>
      <c r="N373" s="158" t="s">
        <v>38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184</v>
      </c>
      <c r="AT373" s="161" t="s">
        <v>181</v>
      </c>
      <c r="AU373" s="161" t="s">
        <v>113</v>
      </c>
      <c r="AY373" s="18" t="s">
        <v>175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30</v>
      </c>
      <c r="BK373" s="162">
        <f>ROUND(I373*H373,2)</f>
        <v>0</v>
      </c>
      <c r="BL373" s="18" t="s">
        <v>184</v>
      </c>
      <c r="BM373" s="161" t="s">
        <v>650</v>
      </c>
    </row>
    <row r="374" spans="1:65" s="13" customFormat="1">
      <c r="B374" s="163"/>
      <c r="D374" s="164" t="s">
        <v>190</v>
      </c>
      <c r="E374" s="165" t="s">
        <v>1</v>
      </c>
      <c r="F374" s="166" t="s">
        <v>30</v>
      </c>
      <c r="H374" s="167">
        <v>1</v>
      </c>
      <c r="I374" s="168"/>
      <c r="L374" s="163"/>
      <c r="M374" s="169"/>
      <c r="N374" s="170"/>
      <c r="O374" s="170"/>
      <c r="P374" s="170"/>
      <c r="Q374" s="170"/>
      <c r="R374" s="170"/>
      <c r="S374" s="170"/>
      <c r="T374" s="171"/>
      <c r="AT374" s="165" t="s">
        <v>190</v>
      </c>
      <c r="AU374" s="165" t="s">
        <v>113</v>
      </c>
      <c r="AV374" s="13" t="s">
        <v>82</v>
      </c>
      <c r="AW374" s="13" t="s">
        <v>29</v>
      </c>
      <c r="AX374" s="13" t="s">
        <v>30</v>
      </c>
      <c r="AY374" s="165" t="s">
        <v>175</v>
      </c>
    </row>
    <row r="375" spans="1:65" s="2" customFormat="1" ht="16.5" customHeight="1">
      <c r="A375" s="33"/>
      <c r="B375" s="149"/>
      <c r="C375" s="150" t="s">
        <v>651</v>
      </c>
      <c r="D375" s="150" t="s">
        <v>181</v>
      </c>
      <c r="E375" s="151" t="s">
        <v>652</v>
      </c>
      <c r="F375" s="152" t="s">
        <v>653</v>
      </c>
      <c r="G375" s="153" t="s">
        <v>396</v>
      </c>
      <c r="H375" s="154">
        <v>1</v>
      </c>
      <c r="I375" s="155"/>
      <c r="J375" s="156">
        <f>ROUND(I375*H375,2)</f>
        <v>0</v>
      </c>
      <c r="K375" s="152" t="s">
        <v>1</v>
      </c>
      <c r="L375" s="34"/>
      <c r="M375" s="157" t="s">
        <v>1</v>
      </c>
      <c r="N375" s="158" t="s">
        <v>38</v>
      </c>
      <c r="O375" s="59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1" t="s">
        <v>184</v>
      </c>
      <c r="AT375" s="161" t="s">
        <v>181</v>
      </c>
      <c r="AU375" s="161" t="s">
        <v>113</v>
      </c>
      <c r="AY375" s="18" t="s">
        <v>175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8" t="s">
        <v>30</v>
      </c>
      <c r="BK375" s="162">
        <f>ROUND(I375*H375,2)</f>
        <v>0</v>
      </c>
      <c r="BL375" s="18" t="s">
        <v>184</v>
      </c>
      <c r="BM375" s="161" t="s">
        <v>654</v>
      </c>
    </row>
    <row r="376" spans="1:65" s="13" customFormat="1">
      <c r="B376" s="163"/>
      <c r="D376" s="164" t="s">
        <v>190</v>
      </c>
      <c r="E376" s="165" t="s">
        <v>1</v>
      </c>
      <c r="F376" s="166" t="s">
        <v>30</v>
      </c>
      <c r="H376" s="167">
        <v>1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190</v>
      </c>
      <c r="AU376" s="165" t="s">
        <v>113</v>
      </c>
      <c r="AV376" s="13" t="s">
        <v>82</v>
      </c>
      <c r="AW376" s="13" t="s">
        <v>29</v>
      </c>
      <c r="AX376" s="13" t="s">
        <v>30</v>
      </c>
      <c r="AY376" s="165" t="s">
        <v>175</v>
      </c>
    </row>
    <row r="377" spans="1:65" s="2" customFormat="1" ht="16.5" customHeight="1">
      <c r="A377" s="33"/>
      <c r="B377" s="149"/>
      <c r="C377" s="150" t="s">
        <v>655</v>
      </c>
      <c r="D377" s="150" t="s">
        <v>181</v>
      </c>
      <c r="E377" s="151" t="s">
        <v>656</v>
      </c>
      <c r="F377" s="152" t="s">
        <v>657</v>
      </c>
      <c r="G377" s="153" t="s">
        <v>396</v>
      </c>
      <c r="H377" s="154">
        <v>1</v>
      </c>
      <c r="I377" s="155"/>
      <c r="J377" s="156">
        <f>ROUND(I377*H377,2)</f>
        <v>0</v>
      </c>
      <c r="K377" s="152" t="s">
        <v>1</v>
      </c>
      <c r="L377" s="34"/>
      <c r="M377" s="157" t="s">
        <v>1</v>
      </c>
      <c r="N377" s="158" t="s">
        <v>38</v>
      </c>
      <c r="O377" s="59"/>
      <c r="P377" s="159">
        <f>O377*H377</f>
        <v>0</v>
      </c>
      <c r="Q377" s="159">
        <v>0</v>
      </c>
      <c r="R377" s="159">
        <f>Q377*H377</f>
        <v>0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184</v>
      </c>
      <c r="AT377" s="161" t="s">
        <v>181</v>
      </c>
      <c r="AU377" s="161" t="s">
        <v>113</v>
      </c>
      <c r="AY377" s="18" t="s">
        <v>175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30</v>
      </c>
      <c r="BK377" s="162">
        <f>ROUND(I377*H377,2)</f>
        <v>0</v>
      </c>
      <c r="BL377" s="18" t="s">
        <v>184</v>
      </c>
      <c r="BM377" s="161" t="s">
        <v>658</v>
      </c>
    </row>
    <row r="378" spans="1:65" s="13" customFormat="1">
      <c r="B378" s="163"/>
      <c r="D378" s="164" t="s">
        <v>190</v>
      </c>
      <c r="E378" s="165" t="s">
        <v>1</v>
      </c>
      <c r="F378" s="166" t="s">
        <v>30</v>
      </c>
      <c r="H378" s="167">
        <v>1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190</v>
      </c>
      <c r="AU378" s="165" t="s">
        <v>113</v>
      </c>
      <c r="AV378" s="13" t="s">
        <v>82</v>
      </c>
      <c r="AW378" s="13" t="s">
        <v>29</v>
      </c>
      <c r="AX378" s="13" t="s">
        <v>30</v>
      </c>
      <c r="AY378" s="165" t="s">
        <v>175</v>
      </c>
    </row>
    <row r="379" spans="1:65" s="2" customFormat="1" ht="16.5" customHeight="1">
      <c r="A379" s="33"/>
      <c r="B379" s="149"/>
      <c r="C379" s="150" t="s">
        <v>659</v>
      </c>
      <c r="D379" s="150" t="s">
        <v>181</v>
      </c>
      <c r="E379" s="151" t="s">
        <v>660</v>
      </c>
      <c r="F379" s="152" t="s">
        <v>661</v>
      </c>
      <c r="G379" s="153" t="s">
        <v>396</v>
      </c>
      <c r="H379" s="154">
        <v>1</v>
      </c>
      <c r="I379" s="155"/>
      <c r="J379" s="156">
        <f>ROUND(I379*H379,2)</f>
        <v>0</v>
      </c>
      <c r="K379" s="152" t="s">
        <v>1</v>
      </c>
      <c r="L379" s="34"/>
      <c r="M379" s="157" t="s">
        <v>1</v>
      </c>
      <c r="N379" s="158" t="s">
        <v>38</v>
      </c>
      <c r="O379" s="59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1" t="s">
        <v>184</v>
      </c>
      <c r="AT379" s="161" t="s">
        <v>181</v>
      </c>
      <c r="AU379" s="161" t="s">
        <v>113</v>
      </c>
      <c r="AY379" s="18" t="s">
        <v>175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8" t="s">
        <v>30</v>
      </c>
      <c r="BK379" s="162">
        <f>ROUND(I379*H379,2)</f>
        <v>0</v>
      </c>
      <c r="BL379" s="18" t="s">
        <v>184</v>
      </c>
      <c r="BM379" s="161" t="s">
        <v>662</v>
      </c>
    </row>
    <row r="380" spans="1:65" s="13" customFormat="1">
      <c r="B380" s="163"/>
      <c r="D380" s="164" t="s">
        <v>190</v>
      </c>
      <c r="E380" s="165" t="s">
        <v>1</v>
      </c>
      <c r="F380" s="166" t="s">
        <v>30</v>
      </c>
      <c r="H380" s="167">
        <v>1</v>
      </c>
      <c r="I380" s="168"/>
      <c r="L380" s="163"/>
      <c r="M380" s="169"/>
      <c r="N380" s="170"/>
      <c r="O380" s="170"/>
      <c r="P380" s="170"/>
      <c r="Q380" s="170"/>
      <c r="R380" s="170"/>
      <c r="S380" s="170"/>
      <c r="T380" s="171"/>
      <c r="AT380" s="165" t="s">
        <v>190</v>
      </c>
      <c r="AU380" s="165" t="s">
        <v>113</v>
      </c>
      <c r="AV380" s="13" t="s">
        <v>82</v>
      </c>
      <c r="AW380" s="13" t="s">
        <v>29</v>
      </c>
      <c r="AX380" s="13" t="s">
        <v>30</v>
      </c>
      <c r="AY380" s="165" t="s">
        <v>175</v>
      </c>
    </row>
    <row r="381" spans="1:65" s="12" customFormat="1" ht="20.85" customHeight="1">
      <c r="B381" s="136"/>
      <c r="D381" s="137" t="s">
        <v>72</v>
      </c>
      <c r="E381" s="147" t="s">
        <v>508</v>
      </c>
      <c r="F381" s="147" t="s">
        <v>122</v>
      </c>
      <c r="I381" s="139"/>
      <c r="J381" s="148">
        <f>BK381</f>
        <v>0</v>
      </c>
      <c r="L381" s="136"/>
      <c r="M381" s="141"/>
      <c r="N381" s="142"/>
      <c r="O381" s="142"/>
      <c r="P381" s="143">
        <f>SUM(P382:P406)</f>
        <v>0</v>
      </c>
      <c r="Q381" s="142"/>
      <c r="R381" s="143">
        <f>SUM(R382:R406)</f>
        <v>0</v>
      </c>
      <c r="S381" s="142"/>
      <c r="T381" s="144">
        <f>SUM(T382:T406)</f>
        <v>0</v>
      </c>
      <c r="AR381" s="137" t="s">
        <v>30</v>
      </c>
      <c r="AT381" s="145" t="s">
        <v>72</v>
      </c>
      <c r="AU381" s="145" t="s">
        <v>82</v>
      </c>
      <c r="AY381" s="137" t="s">
        <v>175</v>
      </c>
      <c r="BK381" s="146">
        <f>SUM(BK382:BK406)</f>
        <v>0</v>
      </c>
    </row>
    <row r="382" spans="1:65" s="2" customFormat="1" ht="16.5" customHeight="1">
      <c r="A382" s="33"/>
      <c r="B382" s="149"/>
      <c r="C382" s="150" t="s">
        <v>663</v>
      </c>
      <c r="D382" s="150" t="s">
        <v>181</v>
      </c>
      <c r="E382" s="151" t="s">
        <v>664</v>
      </c>
      <c r="F382" s="152" t="s">
        <v>456</v>
      </c>
      <c r="G382" s="153" t="s">
        <v>1</v>
      </c>
      <c r="H382" s="154">
        <v>0</v>
      </c>
      <c r="I382" s="155"/>
      <c r="J382" s="156">
        <f>ROUND(I382*H382,2)</f>
        <v>0</v>
      </c>
      <c r="K382" s="152" t="s">
        <v>1</v>
      </c>
      <c r="L382" s="34"/>
      <c r="M382" s="157" t="s">
        <v>1</v>
      </c>
      <c r="N382" s="158" t="s">
        <v>38</v>
      </c>
      <c r="O382" s="59"/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184</v>
      </c>
      <c r="AT382" s="161" t="s">
        <v>181</v>
      </c>
      <c r="AU382" s="161" t="s">
        <v>113</v>
      </c>
      <c r="AY382" s="18" t="s">
        <v>175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30</v>
      </c>
      <c r="BK382" s="162">
        <f>ROUND(I382*H382,2)</f>
        <v>0</v>
      </c>
      <c r="BL382" s="18" t="s">
        <v>184</v>
      </c>
      <c r="BM382" s="161" t="s">
        <v>665</v>
      </c>
    </row>
    <row r="383" spans="1:65" s="2" customFormat="1" ht="16.5" customHeight="1">
      <c r="A383" s="33"/>
      <c r="B383" s="149"/>
      <c r="C383" s="150" t="s">
        <v>666</v>
      </c>
      <c r="D383" s="150" t="s">
        <v>181</v>
      </c>
      <c r="E383" s="151" t="s">
        <v>667</v>
      </c>
      <c r="F383" s="152" t="s">
        <v>584</v>
      </c>
      <c r="G383" s="153" t="s">
        <v>222</v>
      </c>
      <c r="H383" s="154">
        <v>1</v>
      </c>
      <c r="I383" s="155"/>
      <c r="J383" s="156">
        <f>ROUND(I383*H383,2)</f>
        <v>0</v>
      </c>
      <c r="K383" s="152" t="s">
        <v>1</v>
      </c>
      <c r="L383" s="34"/>
      <c r="M383" s="157" t="s">
        <v>1</v>
      </c>
      <c r="N383" s="158" t="s">
        <v>38</v>
      </c>
      <c r="O383" s="59"/>
      <c r="P383" s="159">
        <f>O383*H383</f>
        <v>0</v>
      </c>
      <c r="Q383" s="159">
        <v>0</v>
      </c>
      <c r="R383" s="159">
        <f>Q383*H383</f>
        <v>0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184</v>
      </c>
      <c r="AT383" s="161" t="s">
        <v>181</v>
      </c>
      <c r="AU383" s="161" t="s">
        <v>113</v>
      </c>
      <c r="AY383" s="18" t="s">
        <v>175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30</v>
      </c>
      <c r="BK383" s="162">
        <f>ROUND(I383*H383,2)</f>
        <v>0</v>
      </c>
      <c r="BL383" s="18" t="s">
        <v>184</v>
      </c>
      <c r="BM383" s="161" t="s">
        <v>668</v>
      </c>
    </row>
    <row r="384" spans="1:65" s="13" customFormat="1">
      <c r="B384" s="163"/>
      <c r="D384" s="164" t="s">
        <v>190</v>
      </c>
      <c r="E384" s="165" t="s">
        <v>1</v>
      </c>
      <c r="F384" s="166" t="s">
        <v>30</v>
      </c>
      <c r="H384" s="167">
        <v>1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190</v>
      </c>
      <c r="AU384" s="165" t="s">
        <v>113</v>
      </c>
      <c r="AV384" s="13" t="s">
        <v>82</v>
      </c>
      <c r="AW384" s="13" t="s">
        <v>29</v>
      </c>
      <c r="AX384" s="13" t="s">
        <v>30</v>
      </c>
      <c r="AY384" s="165" t="s">
        <v>175</v>
      </c>
    </row>
    <row r="385" spans="1:65" s="2" customFormat="1" ht="16.5" customHeight="1">
      <c r="A385" s="33"/>
      <c r="B385" s="149"/>
      <c r="C385" s="150" t="s">
        <v>498</v>
      </c>
      <c r="D385" s="150" t="s">
        <v>181</v>
      </c>
      <c r="E385" s="151" t="s">
        <v>669</v>
      </c>
      <c r="F385" s="152" t="s">
        <v>670</v>
      </c>
      <c r="G385" s="153" t="s">
        <v>222</v>
      </c>
      <c r="H385" s="154">
        <v>1</v>
      </c>
      <c r="I385" s="155"/>
      <c r="J385" s="156">
        <f>ROUND(I385*H385,2)</f>
        <v>0</v>
      </c>
      <c r="K385" s="152" t="s">
        <v>1</v>
      </c>
      <c r="L385" s="34"/>
      <c r="M385" s="157" t="s">
        <v>1</v>
      </c>
      <c r="N385" s="158" t="s">
        <v>38</v>
      </c>
      <c r="O385" s="59"/>
      <c r="P385" s="159">
        <f>O385*H385</f>
        <v>0</v>
      </c>
      <c r="Q385" s="159">
        <v>0</v>
      </c>
      <c r="R385" s="159">
        <f>Q385*H385</f>
        <v>0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184</v>
      </c>
      <c r="AT385" s="161" t="s">
        <v>181</v>
      </c>
      <c r="AU385" s="161" t="s">
        <v>113</v>
      </c>
      <c r="AY385" s="18" t="s">
        <v>175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30</v>
      </c>
      <c r="BK385" s="162">
        <f>ROUND(I385*H385,2)</f>
        <v>0</v>
      </c>
      <c r="BL385" s="18" t="s">
        <v>184</v>
      </c>
      <c r="BM385" s="161" t="s">
        <v>671</v>
      </c>
    </row>
    <row r="386" spans="1:65" s="13" customFormat="1">
      <c r="B386" s="163"/>
      <c r="D386" s="164" t="s">
        <v>190</v>
      </c>
      <c r="E386" s="165" t="s">
        <v>1</v>
      </c>
      <c r="F386" s="166" t="s">
        <v>30</v>
      </c>
      <c r="H386" s="167">
        <v>1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190</v>
      </c>
      <c r="AU386" s="165" t="s">
        <v>113</v>
      </c>
      <c r="AV386" s="13" t="s">
        <v>82</v>
      </c>
      <c r="AW386" s="13" t="s">
        <v>29</v>
      </c>
      <c r="AX386" s="13" t="s">
        <v>30</v>
      </c>
      <c r="AY386" s="165" t="s">
        <v>175</v>
      </c>
    </row>
    <row r="387" spans="1:65" s="2" customFormat="1" ht="16.5" customHeight="1">
      <c r="A387" s="33"/>
      <c r="B387" s="149"/>
      <c r="C387" s="150" t="s">
        <v>513</v>
      </c>
      <c r="D387" s="150" t="s">
        <v>181</v>
      </c>
      <c r="E387" s="151" t="s">
        <v>672</v>
      </c>
      <c r="F387" s="152" t="s">
        <v>311</v>
      </c>
      <c r="G387" s="153" t="s">
        <v>1</v>
      </c>
      <c r="H387" s="154">
        <v>0</v>
      </c>
      <c r="I387" s="155"/>
      <c r="J387" s="156">
        <f>ROUND(I387*H387,2)</f>
        <v>0</v>
      </c>
      <c r="K387" s="152" t="s">
        <v>1</v>
      </c>
      <c r="L387" s="34"/>
      <c r="M387" s="157" t="s">
        <v>1</v>
      </c>
      <c r="N387" s="158" t="s">
        <v>38</v>
      </c>
      <c r="O387" s="59"/>
      <c r="P387" s="159">
        <f>O387*H387</f>
        <v>0</v>
      </c>
      <c r="Q387" s="159">
        <v>0</v>
      </c>
      <c r="R387" s="159">
        <f>Q387*H387</f>
        <v>0</v>
      </c>
      <c r="S387" s="159">
        <v>0</v>
      </c>
      <c r="T387" s="160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1" t="s">
        <v>184</v>
      </c>
      <c r="AT387" s="161" t="s">
        <v>181</v>
      </c>
      <c r="AU387" s="161" t="s">
        <v>113</v>
      </c>
      <c r="AY387" s="18" t="s">
        <v>175</v>
      </c>
      <c r="BE387" s="162">
        <f>IF(N387="základní",J387,0)</f>
        <v>0</v>
      </c>
      <c r="BF387" s="162">
        <f>IF(N387="snížená",J387,0)</f>
        <v>0</v>
      </c>
      <c r="BG387" s="162">
        <f>IF(N387="zákl. přenesená",J387,0)</f>
        <v>0</v>
      </c>
      <c r="BH387" s="162">
        <f>IF(N387="sníž. přenesená",J387,0)</f>
        <v>0</v>
      </c>
      <c r="BI387" s="162">
        <f>IF(N387="nulová",J387,0)</f>
        <v>0</v>
      </c>
      <c r="BJ387" s="18" t="s">
        <v>30</v>
      </c>
      <c r="BK387" s="162">
        <f>ROUND(I387*H387,2)</f>
        <v>0</v>
      </c>
      <c r="BL387" s="18" t="s">
        <v>184</v>
      </c>
      <c r="BM387" s="161" t="s">
        <v>673</v>
      </c>
    </row>
    <row r="388" spans="1:65" s="2" customFormat="1" ht="16.5" customHeight="1">
      <c r="A388" s="33"/>
      <c r="B388" s="149"/>
      <c r="C388" s="150" t="s">
        <v>529</v>
      </c>
      <c r="D388" s="150" t="s">
        <v>181</v>
      </c>
      <c r="E388" s="151" t="s">
        <v>674</v>
      </c>
      <c r="F388" s="152" t="s">
        <v>675</v>
      </c>
      <c r="G388" s="153" t="s">
        <v>222</v>
      </c>
      <c r="H388" s="154">
        <v>1</v>
      </c>
      <c r="I388" s="155"/>
      <c r="J388" s="156">
        <f>ROUND(I388*H388,2)</f>
        <v>0</v>
      </c>
      <c r="K388" s="152" t="s">
        <v>1</v>
      </c>
      <c r="L388" s="34"/>
      <c r="M388" s="157" t="s">
        <v>1</v>
      </c>
      <c r="N388" s="158" t="s">
        <v>38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184</v>
      </c>
      <c r="AT388" s="161" t="s">
        <v>181</v>
      </c>
      <c r="AU388" s="161" t="s">
        <v>113</v>
      </c>
      <c r="AY388" s="18" t="s">
        <v>175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30</v>
      </c>
      <c r="BK388" s="162">
        <f>ROUND(I388*H388,2)</f>
        <v>0</v>
      </c>
      <c r="BL388" s="18" t="s">
        <v>184</v>
      </c>
      <c r="BM388" s="161" t="s">
        <v>676</v>
      </c>
    </row>
    <row r="389" spans="1:65" s="13" customFormat="1">
      <c r="B389" s="163"/>
      <c r="D389" s="164" t="s">
        <v>190</v>
      </c>
      <c r="E389" s="165" t="s">
        <v>1</v>
      </c>
      <c r="F389" s="166" t="s">
        <v>30</v>
      </c>
      <c r="H389" s="167">
        <v>1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190</v>
      </c>
      <c r="AU389" s="165" t="s">
        <v>113</v>
      </c>
      <c r="AV389" s="13" t="s">
        <v>82</v>
      </c>
      <c r="AW389" s="13" t="s">
        <v>29</v>
      </c>
      <c r="AX389" s="13" t="s">
        <v>30</v>
      </c>
      <c r="AY389" s="165" t="s">
        <v>175</v>
      </c>
    </row>
    <row r="390" spans="1:65" s="2" customFormat="1" ht="16.5" customHeight="1">
      <c r="A390" s="33"/>
      <c r="B390" s="149"/>
      <c r="C390" s="150" t="s">
        <v>570</v>
      </c>
      <c r="D390" s="150" t="s">
        <v>181</v>
      </c>
      <c r="E390" s="151" t="s">
        <v>677</v>
      </c>
      <c r="F390" s="152" t="s">
        <v>347</v>
      </c>
      <c r="G390" s="153" t="s">
        <v>222</v>
      </c>
      <c r="H390" s="154">
        <v>1</v>
      </c>
      <c r="I390" s="155"/>
      <c r="J390" s="156">
        <f>ROUND(I390*H390,2)</f>
        <v>0</v>
      </c>
      <c r="K390" s="152" t="s">
        <v>1</v>
      </c>
      <c r="L390" s="34"/>
      <c r="M390" s="157" t="s">
        <v>1</v>
      </c>
      <c r="N390" s="158" t="s">
        <v>38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184</v>
      </c>
      <c r="AT390" s="161" t="s">
        <v>181</v>
      </c>
      <c r="AU390" s="161" t="s">
        <v>113</v>
      </c>
      <c r="AY390" s="18" t="s">
        <v>175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30</v>
      </c>
      <c r="BK390" s="162">
        <f>ROUND(I390*H390,2)</f>
        <v>0</v>
      </c>
      <c r="BL390" s="18" t="s">
        <v>184</v>
      </c>
      <c r="BM390" s="161" t="s">
        <v>678</v>
      </c>
    </row>
    <row r="391" spans="1:65" s="13" customFormat="1">
      <c r="B391" s="163"/>
      <c r="D391" s="164" t="s">
        <v>190</v>
      </c>
      <c r="E391" s="165" t="s">
        <v>1</v>
      </c>
      <c r="F391" s="166" t="s">
        <v>30</v>
      </c>
      <c r="H391" s="167">
        <v>1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190</v>
      </c>
      <c r="AU391" s="165" t="s">
        <v>113</v>
      </c>
      <c r="AV391" s="13" t="s">
        <v>82</v>
      </c>
      <c r="AW391" s="13" t="s">
        <v>29</v>
      </c>
      <c r="AX391" s="13" t="s">
        <v>30</v>
      </c>
      <c r="AY391" s="165" t="s">
        <v>175</v>
      </c>
    </row>
    <row r="392" spans="1:65" s="2" customFormat="1" ht="16.5" customHeight="1">
      <c r="A392" s="33"/>
      <c r="B392" s="149"/>
      <c r="C392" s="150" t="s">
        <v>599</v>
      </c>
      <c r="D392" s="150" t="s">
        <v>181</v>
      </c>
      <c r="E392" s="151" t="s">
        <v>679</v>
      </c>
      <c r="F392" s="152" t="s">
        <v>363</v>
      </c>
      <c r="G392" s="153" t="s">
        <v>222</v>
      </c>
      <c r="H392" s="154">
        <v>1</v>
      </c>
      <c r="I392" s="155"/>
      <c r="J392" s="156">
        <f>ROUND(I392*H392,2)</f>
        <v>0</v>
      </c>
      <c r="K392" s="152" t="s">
        <v>1</v>
      </c>
      <c r="L392" s="34"/>
      <c r="M392" s="157" t="s">
        <v>1</v>
      </c>
      <c r="N392" s="158" t="s">
        <v>38</v>
      </c>
      <c r="O392" s="59"/>
      <c r="P392" s="159">
        <f>O392*H392</f>
        <v>0</v>
      </c>
      <c r="Q392" s="159">
        <v>0</v>
      </c>
      <c r="R392" s="159">
        <f>Q392*H392</f>
        <v>0</v>
      </c>
      <c r="S392" s="159">
        <v>0</v>
      </c>
      <c r="T392" s="160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1" t="s">
        <v>184</v>
      </c>
      <c r="AT392" s="161" t="s">
        <v>181</v>
      </c>
      <c r="AU392" s="161" t="s">
        <v>113</v>
      </c>
      <c r="AY392" s="18" t="s">
        <v>175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8" t="s">
        <v>30</v>
      </c>
      <c r="BK392" s="162">
        <f>ROUND(I392*H392,2)</f>
        <v>0</v>
      </c>
      <c r="BL392" s="18" t="s">
        <v>184</v>
      </c>
      <c r="BM392" s="161" t="s">
        <v>680</v>
      </c>
    </row>
    <row r="393" spans="1:65" s="13" customFormat="1">
      <c r="B393" s="163"/>
      <c r="D393" s="164" t="s">
        <v>190</v>
      </c>
      <c r="E393" s="165" t="s">
        <v>1</v>
      </c>
      <c r="F393" s="166" t="s">
        <v>30</v>
      </c>
      <c r="H393" s="167">
        <v>1</v>
      </c>
      <c r="I393" s="168"/>
      <c r="L393" s="163"/>
      <c r="M393" s="169"/>
      <c r="N393" s="170"/>
      <c r="O393" s="170"/>
      <c r="P393" s="170"/>
      <c r="Q393" s="170"/>
      <c r="R393" s="170"/>
      <c r="S393" s="170"/>
      <c r="T393" s="171"/>
      <c r="AT393" s="165" t="s">
        <v>190</v>
      </c>
      <c r="AU393" s="165" t="s">
        <v>113</v>
      </c>
      <c r="AV393" s="13" t="s">
        <v>82</v>
      </c>
      <c r="AW393" s="13" t="s">
        <v>29</v>
      </c>
      <c r="AX393" s="13" t="s">
        <v>30</v>
      </c>
      <c r="AY393" s="165" t="s">
        <v>175</v>
      </c>
    </row>
    <row r="394" spans="1:65" s="2" customFormat="1" ht="16.5" customHeight="1">
      <c r="A394" s="33"/>
      <c r="B394" s="149"/>
      <c r="C394" s="150" t="s">
        <v>639</v>
      </c>
      <c r="D394" s="150" t="s">
        <v>181</v>
      </c>
      <c r="E394" s="151" t="s">
        <v>681</v>
      </c>
      <c r="F394" s="152" t="s">
        <v>382</v>
      </c>
      <c r="G394" s="153" t="s">
        <v>1</v>
      </c>
      <c r="H394" s="154">
        <v>0</v>
      </c>
      <c r="I394" s="155"/>
      <c r="J394" s="156">
        <f>ROUND(I394*H394,2)</f>
        <v>0</v>
      </c>
      <c r="K394" s="152" t="s">
        <v>1</v>
      </c>
      <c r="L394" s="34"/>
      <c r="M394" s="157" t="s">
        <v>1</v>
      </c>
      <c r="N394" s="158" t="s">
        <v>38</v>
      </c>
      <c r="O394" s="59"/>
      <c r="P394" s="159">
        <f>O394*H394</f>
        <v>0</v>
      </c>
      <c r="Q394" s="159">
        <v>0</v>
      </c>
      <c r="R394" s="159">
        <f>Q394*H394</f>
        <v>0</v>
      </c>
      <c r="S394" s="159">
        <v>0</v>
      </c>
      <c r="T394" s="160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61" t="s">
        <v>184</v>
      </c>
      <c r="AT394" s="161" t="s">
        <v>181</v>
      </c>
      <c r="AU394" s="161" t="s">
        <v>113</v>
      </c>
      <c r="AY394" s="18" t="s">
        <v>175</v>
      </c>
      <c r="BE394" s="162">
        <f>IF(N394="základní",J394,0)</f>
        <v>0</v>
      </c>
      <c r="BF394" s="162">
        <f>IF(N394="snížená",J394,0)</f>
        <v>0</v>
      </c>
      <c r="BG394" s="162">
        <f>IF(N394="zákl. přenesená",J394,0)</f>
        <v>0</v>
      </c>
      <c r="BH394" s="162">
        <f>IF(N394="sníž. přenesená",J394,0)</f>
        <v>0</v>
      </c>
      <c r="BI394" s="162">
        <f>IF(N394="nulová",J394,0)</f>
        <v>0</v>
      </c>
      <c r="BJ394" s="18" t="s">
        <v>30</v>
      </c>
      <c r="BK394" s="162">
        <f>ROUND(I394*H394,2)</f>
        <v>0</v>
      </c>
      <c r="BL394" s="18" t="s">
        <v>184</v>
      </c>
      <c r="BM394" s="161" t="s">
        <v>682</v>
      </c>
    </row>
    <row r="395" spans="1:65" s="2" customFormat="1" ht="24.15" customHeight="1">
      <c r="A395" s="33"/>
      <c r="B395" s="149"/>
      <c r="C395" s="150" t="s">
        <v>683</v>
      </c>
      <c r="D395" s="150" t="s">
        <v>181</v>
      </c>
      <c r="E395" s="151" t="s">
        <v>684</v>
      </c>
      <c r="F395" s="152" t="s">
        <v>685</v>
      </c>
      <c r="G395" s="153" t="s">
        <v>396</v>
      </c>
      <c r="H395" s="154">
        <v>1</v>
      </c>
      <c r="I395" s="155"/>
      <c r="J395" s="156">
        <f>ROUND(I395*H395,2)</f>
        <v>0</v>
      </c>
      <c r="K395" s="152" t="s">
        <v>1</v>
      </c>
      <c r="L395" s="34"/>
      <c r="M395" s="157" t="s">
        <v>1</v>
      </c>
      <c r="N395" s="158" t="s">
        <v>38</v>
      </c>
      <c r="O395" s="59"/>
      <c r="P395" s="159">
        <f>O395*H395</f>
        <v>0</v>
      </c>
      <c r="Q395" s="159">
        <v>0</v>
      </c>
      <c r="R395" s="159">
        <f>Q395*H395</f>
        <v>0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184</v>
      </c>
      <c r="AT395" s="161" t="s">
        <v>181</v>
      </c>
      <c r="AU395" s="161" t="s">
        <v>113</v>
      </c>
      <c r="AY395" s="18" t="s">
        <v>175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30</v>
      </c>
      <c r="BK395" s="162">
        <f>ROUND(I395*H395,2)</f>
        <v>0</v>
      </c>
      <c r="BL395" s="18" t="s">
        <v>184</v>
      </c>
      <c r="BM395" s="161" t="s">
        <v>686</v>
      </c>
    </row>
    <row r="396" spans="1:65" s="13" customFormat="1">
      <c r="B396" s="163"/>
      <c r="D396" s="164" t="s">
        <v>190</v>
      </c>
      <c r="E396" s="165" t="s">
        <v>1</v>
      </c>
      <c r="F396" s="166" t="s">
        <v>30</v>
      </c>
      <c r="H396" s="167">
        <v>1</v>
      </c>
      <c r="I396" s="168"/>
      <c r="L396" s="163"/>
      <c r="M396" s="169"/>
      <c r="N396" s="170"/>
      <c r="O396" s="170"/>
      <c r="P396" s="170"/>
      <c r="Q396" s="170"/>
      <c r="R396" s="170"/>
      <c r="S396" s="170"/>
      <c r="T396" s="171"/>
      <c r="AT396" s="165" t="s">
        <v>190</v>
      </c>
      <c r="AU396" s="165" t="s">
        <v>113</v>
      </c>
      <c r="AV396" s="13" t="s">
        <v>82</v>
      </c>
      <c r="AW396" s="13" t="s">
        <v>29</v>
      </c>
      <c r="AX396" s="13" t="s">
        <v>30</v>
      </c>
      <c r="AY396" s="165" t="s">
        <v>175</v>
      </c>
    </row>
    <row r="397" spans="1:65" s="2" customFormat="1" ht="24.15" customHeight="1">
      <c r="A397" s="33"/>
      <c r="B397" s="149"/>
      <c r="C397" s="150" t="s">
        <v>687</v>
      </c>
      <c r="D397" s="150" t="s">
        <v>181</v>
      </c>
      <c r="E397" s="151" t="s">
        <v>688</v>
      </c>
      <c r="F397" s="152" t="s">
        <v>479</v>
      </c>
      <c r="G397" s="153" t="s">
        <v>396</v>
      </c>
      <c r="H397" s="154">
        <v>1</v>
      </c>
      <c r="I397" s="155"/>
      <c r="J397" s="156">
        <f>ROUND(I397*H397,2)</f>
        <v>0</v>
      </c>
      <c r="K397" s="152" t="s">
        <v>1</v>
      </c>
      <c r="L397" s="34"/>
      <c r="M397" s="157" t="s">
        <v>1</v>
      </c>
      <c r="N397" s="158" t="s">
        <v>38</v>
      </c>
      <c r="O397" s="59"/>
      <c r="P397" s="159">
        <f>O397*H397</f>
        <v>0</v>
      </c>
      <c r="Q397" s="159">
        <v>0</v>
      </c>
      <c r="R397" s="159">
        <f>Q397*H397</f>
        <v>0</v>
      </c>
      <c r="S397" s="159">
        <v>0</v>
      </c>
      <c r="T397" s="160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61" t="s">
        <v>184</v>
      </c>
      <c r="AT397" s="161" t="s">
        <v>181</v>
      </c>
      <c r="AU397" s="161" t="s">
        <v>113</v>
      </c>
      <c r="AY397" s="18" t="s">
        <v>175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8" t="s">
        <v>30</v>
      </c>
      <c r="BK397" s="162">
        <f>ROUND(I397*H397,2)</f>
        <v>0</v>
      </c>
      <c r="BL397" s="18" t="s">
        <v>184</v>
      </c>
      <c r="BM397" s="161" t="s">
        <v>689</v>
      </c>
    </row>
    <row r="398" spans="1:65" s="13" customFormat="1">
      <c r="B398" s="163"/>
      <c r="D398" s="164" t="s">
        <v>190</v>
      </c>
      <c r="E398" s="165" t="s">
        <v>1</v>
      </c>
      <c r="F398" s="166" t="s">
        <v>30</v>
      </c>
      <c r="H398" s="167">
        <v>1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190</v>
      </c>
      <c r="AU398" s="165" t="s">
        <v>113</v>
      </c>
      <c r="AV398" s="13" t="s">
        <v>82</v>
      </c>
      <c r="AW398" s="13" t="s">
        <v>29</v>
      </c>
      <c r="AX398" s="13" t="s">
        <v>30</v>
      </c>
      <c r="AY398" s="165" t="s">
        <v>175</v>
      </c>
    </row>
    <row r="399" spans="1:65" s="2" customFormat="1" ht="16.5" customHeight="1">
      <c r="A399" s="33"/>
      <c r="B399" s="149"/>
      <c r="C399" s="150" t="s">
        <v>690</v>
      </c>
      <c r="D399" s="150" t="s">
        <v>181</v>
      </c>
      <c r="E399" s="151" t="s">
        <v>691</v>
      </c>
      <c r="F399" s="152" t="s">
        <v>483</v>
      </c>
      <c r="G399" s="153" t="s">
        <v>396</v>
      </c>
      <c r="H399" s="154">
        <v>1</v>
      </c>
      <c r="I399" s="155"/>
      <c r="J399" s="156">
        <f>ROUND(I399*H399,2)</f>
        <v>0</v>
      </c>
      <c r="K399" s="152" t="s">
        <v>1</v>
      </c>
      <c r="L399" s="34"/>
      <c r="M399" s="157" t="s">
        <v>1</v>
      </c>
      <c r="N399" s="158" t="s">
        <v>38</v>
      </c>
      <c r="O399" s="59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1" t="s">
        <v>184</v>
      </c>
      <c r="AT399" s="161" t="s">
        <v>181</v>
      </c>
      <c r="AU399" s="161" t="s">
        <v>113</v>
      </c>
      <c r="AY399" s="18" t="s">
        <v>175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8" t="s">
        <v>30</v>
      </c>
      <c r="BK399" s="162">
        <f>ROUND(I399*H399,2)</f>
        <v>0</v>
      </c>
      <c r="BL399" s="18" t="s">
        <v>184</v>
      </c>
      <c r="BM399" s="161" t="s">
        <v>692</v>
      </c>
    </row>
    <row r="400" spans="1:65" s="13" customFormat="1">
      <c r="B400" s="163"/>
      <c r="D400" s="164" t="s">
        <v>190</v>
      </c>
      <c r="E400" s="165" t="s">
        <v>1</v>
      </c>
      <c r="F400" s="166" t="s">
        <v>30</v>
      </c>
      <c r="H400" s="167">
        <v>1</v>
      </c>
      <c r="I400" s="168"/>
      <c r="L400" s="163"/>
      <c r="M400" s="169"/>
      <c r="N400" s="170"/>
      <c r="O400" s="170"/>
      <c r="P400" s="170"/>
      <c r="Q400" s="170"/>
      <c r="R400" s="170"/>
      <c r="S400" s="170"/>
      <c r="T400" s="171"/>
      <c r="AT400" s="165" t="s">
        <v>190</v>
      </c>
      <c r="AU400" s="165" t="s">
        <v>113</v>
      </c>
      <c r="AV400" s="13" t="s">
        <v>82</v>
      </c>
      <c r="AW400" s="13" t="s">
        <v>29</v>
      </c>
      <c r="AX400" s="13" t="s">
        <v>30</v>
      </c>
      <c r="AY400" s="165" t="s">
        <v>175</v>
      </c>
    </row>
    <row r="401" spans="1:65" s="2" customFormat="1" ht="16.5" customHeight="1">
      <c r="A401" s="33"/>
      <c r="B401" s="149"/>
      <c r="C401" s="150" t="s">
        <v>693</v>
      </c>
      <c r="D401" s="150" t="s">
        <v>181</v>
      </c>
      <c r="E401" s="151" t="s">
        <v>694</v>
      </c>
      <c r="F401" s="152" t="s">
        <v>695</v>
      </c>
      <c r="G401" s="153" t="s">
        <v>396</v>
      </c>
      <c r="H401" s="154">
        <v>1</v>
      </c>
      <c r="I401" s="155"/>
      <c r="J401" s="156">
        <f>ROUND(I401*H401,2)</f>
        <v>0</v>
      </c>
      <c r="K401" s="152" t="s">
        <v>1</v>
      </c>
      <c r="L401" s="34"/>
      <c r="M401" s="157" t="s">
        <v>1</v>
      </c>
      <c r="N401" s="158" t="s">
        <v>38</v>
      </c>
      <c r="O401" s="59"/>
      <c r="P401" s="159">
        <f>O401*H401</f>
        <v>0</v>
      </c>
      <c r="Q401" s="159">
        <v>0</v>
      </c>
      <c r="R401" s="159">
        <f>Q401*H401</f>
        <v>0</v>
      </c>
      <c r="S401" s="159">
        <v>0</v>
      </c>
      <c r="T401" s="160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61" t="s">
        <v>184</v>
      </c>
      <c r="AT401" s="161" t="s">
        <v>181</v>
      </c>
      <c r="AU401" s="161" t="s">
        <v>113</v>
      </c>
      <c r="AY401" s="18" t="s">
        <v>175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8" t="s">
        <v>30</v>
      </c>
      <c r="BK401" s="162">
        <f>ROUND(I401*H401,2)</f>
        <v>0</v>
      </c>
      <c r="BL401" s="18" t="s">
        <v>184</v>
      </c>
      <c r="BM401" s="161" t="s">
        <v>696</v>
      </c>
    </row>
    <row r="402" spans="1:65" s="13" customFormat="1">
      <c r="B402" s="163"/>
      <c r="D402" s="164" t="s">
        <v>190</v>
      </c>
      <c r="E402" s="165" t="s">
        <v>1</v>
      </c>
      <c r="F402" s="166" t="s">
        <v>30</v>
      </c>
      <c r="H402" s="167">
        <v>1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190</v>
      </c>
      <c r="AU402" s="165" t="s">
        <v>113</v>
      </c>
      <c r="AV402" s="13" t="s">
        <v>82</v>
      </c>
      <c r="AW402" s="13" t="s">
        <v>29</v>
      </c>
      <c r="AX402" s="13" t="s">
        <v>30</v>
      </c>
      <c r="AY402" s="165" t="s">
        <v>175</v>
      </c>
    </row>
    <row r="403" spans="1:65" s="2" customFormat="1" ht="16.5" customHeight="1">
      <c r="A403" s="33"/>
      <c r="B403" s="149"/>
      <c r="C403" s="150" t="s">
        <v>664</v>
      </c>
      <c r="D403" s="150" t="s">
        <v>181</v>
      </c>
      <c r="E403" s="151" t="s">
        <v>697</v>
      </c>
      <c r="F403" s="152" t="s">
        <v>698</v>
      </c>
      <c r="G403" s="153" t="s">
        <v>396</v>
      </c>
      <c r="H403" s="154">
        <v>1</v>
      </c>
      <c r="I403" s="155"/>
      <c r="J403" s="156">
        <f>ROUND(I403*H403,2)</f>
        <v>0</v>
      </c>
      <c r="K403" s="152" t="s">
        <v>1</v>
      </c>
      <c r="L403" s="34"/>
      <c r="M403" s="157" t="s">
        <v>1</v>
      </c>
      <c r="N403" s="158" t="s">
        <v>38</v>
      </c>
      <c r="O403" s="59"/>
      <c r="P403" s="159">
        <f>O403*H403</f>
        <v>0</v>
      </c>
      <c r="Q403" s="159">
        <v>0</v>
      </c>
      <c r="R403" s="159">
        <f>Q403*H403</f>
        <v>0</v>
      </c>
      <c r="S403" s="159">
        <v>0</v>
      </c>
      <c r="T403" s="160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1" t="s">
        <v>184</v>
      </c>
      <c r="AT403" s="161" t="s">
        <v>181</v>
      </c>
      <c r="AU403" s="161" t="s">
        <v>113</v>
      </c>
      <c r="AY403" s="18" t="s">
        <v>175</v>
      </c>
      <c r="BE403" s="162">
        <f>IF(N403="základní",J403,0)</f>
        <v>0</v>
      </c>
      <c r="BF403" s="162">
        <f>IF(N403="snížená",J403,0)</f>
        <v>0</v>
      </c>
      <c r="BG403" s="162">
        <f>IF(N403="zákl. přenesená",J403,0)</f>
        <v>0</v>
      </c>
      <c r="BH403" s="162">
        <f>IF(N403="sníž. přenesená",J403,0)</f>
        <v>0</v>
      </c>
      <c r="BI403" s="162">
        <f>IF(N403="nulová",J403,0)</f>
        <v>0</v>
      </c>
      <c r="BJ403" s="18" t="s">
        <v>30</v>
      </c>
      <c r="BK403" s="162">
        <f>ROUND(I403*H403,2)</f>
        <v>0</v>
      </c>
      <c r="BL403" s="18" t="s">
        <v>184</v>
      </c>
      <c r="BM403" s="161" t="s">
        <v>699</v>
      </c>
    </row>
    <row r="404" spans="1:65" s="13" customFormat="1">
      <c r="B404" s="163"/>
      <c r="D404" s="164" t="s">
        <v>190</v>
      </c>
      <c r="E404" s="165" t="s">
        <v>1</v>
      </c>
      <c r="F404" s="166" t="s">
        <v>30</v>
      </c>
      <c r="H404" s="167">
        <v>1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190</v>
      </c>
      <c r="AU404" s="165" t="s">
        <v>113</v>
      </c>
      <c r="AV404" s="13" t="s">
        <v>82</v>
      </c>
      <c r="AW404" s="13" t="s">
        <v>29</v>
      </c>
      <c r="AX404" s="13" t="s">
        <v>30</v>
      </c>
      <c r="AY404" s="165" t="s">
        <v>175</v>
      </c>
    </row>
    <row r="405" spans="1:65" s="2" customFormat="1" ht="16.5" customHeight="1">
      <c r="A405" s="33"/>
      <c r="B405" s="149"/>
      <c r="C405" s="150" t="s">
        <v>672</v>
      </c>
      <c r="D405" s="150" t="s">
        <v>181</v>
      </c>
      <c r="E405" s="151" t="s">
        <v>700</v>
      </c>
      <c r="F405" s="152" t="s">
        <v>416</v>
      </c>
      <c r="G405" s="153" t="s">
        <v>396</v>
      </c>
      <c r="H405" s="154">
        <v>1</v>
      </c>
      <c r="I405" s="155"/>
      <c r="J405" s="156">
        <f>ROUND(I405*H405,2)</f>
        <v>0</v>
      </c>
      <c r="K405" s="152" t="s">
        <v>1</v>
      </c>
      <c r="L405" s="34"/>
      <c r="M405" s="157" t="s">
        <v>1</v>
      </c>
      <c r="N405" s="158" t="s">
        <v>38</v>
      </c>
      <c r="O405" s="59"/>
      <c r="P405" s="159">
        <f>O405*H405</f>
        <v>0</v>
      </c>
      <c r="Q405" s="159">
        <v>0</v>
      </c>
      <c r="R405" s="159">
        <f>Q405*H405</f>
        <v>0</v>
      </c>
      <c r="S405" s="159">
        <v>0</v>
      </c>
      <c r="T405" s="160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1" t="s">
        <v>184</v>
      </c>
      <c r="AT405" s="161" t="s">
        <v>181</v>
      </c>
      <c r="AU405" s="161" t="s">
        <v>113</v>
      </c>
      <c r="AY405" s="18" t="s">
        <v>175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8" t="s">
        <v>30</v>
      </c>
      <c r="BK405" s="162">
        <f>ROUND(I405*H405,2)</f>
        <v>0</v>
      </c>
      <c r="BL405" s="18" t="s">
        <v>184</v>
      </c>
      <c r="BM405" s="161" t="s">
        <v>701</v>
      </c>
    </row>
    <row r="406" spans="1:65" s="13" customFormat="1">
      <c r="B406" s="163"/>
      <c r="D406" s="164" t="s">
        <v>190</v>
      </c>
      <c r="E406" s="165" t="s">
        <v>1</v>
      </c>
      <c r="F406" s="166" t="s">
        <v>30</v>
      </c>
      <c r="H406" s="167">
        <v>1</v>
      </c>
      <c r="I406" s="168"/>
      <c r="L406" s="163"/>
      <c r="M406" s="179"/>
      <c r="N406" s="180"/>
      <c r="O406" s="180"/>
      <c r="P406" s="180"/>
      <c r="Q406" s="180"/>
      <c r="R406" s="180"/>
      <c r="S406" s="180"/>
      <c r="T406" s="181"/>
      <c r="AT406" s="165" t="s">
        <v>190</v>
      </c>
      <c r="AU406" s="165" t="s">
        <v>113</v>
      </c>
      <c r="AV406" s="13" t="s">
        <v>82</v>
      </c>
      <c r="AW406" s="13" t="s">
        <v>29</v>
      </c>
      <c r="AX406" s="13" t="s">
        <v>30</v>
      </c>
      <c r="AY406" s="165" t="s">
        <v>175</v>
      </c>
    </row>
    <row r="407" spans="1:65" s="2" customFormat="1" ht="6.9" customHeight="1">
      <c r="A407" s="33"/>
      <c r="B407" s="48"/>
      <c r="C407" s="49"/>
      <c r="D407" s="49"/>
      <c r="E407" s="49"/>
      <c r="F407" s="49"/>
      <c r="G407" s="49"/>
      <c r="H407" s="49"/>
      <c r="I407" s="49"/>
      <c r="J407" s="49"/>
      <c r="K407" s="49"/>
      <c r="L407" s="34"/>
      <c r="M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</row>
  </sheetData>
  <autoFilter ref="C122:K406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1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89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702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704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ROUND(J125,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ROUND((SUM(BE125:BE340)),  0)</f>
        <v>0</v>
      </c>
      <c r="G35" s="33"/>
      <c r="H35" s="33"/>
      <c r="I35" s="106">
        <v>0.21</v>
      </c>
      <c r="J35" s="105">
        <f>ROUND(((SUM(BE125:BE340))*I35),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ROUND((SUM(BF125:BF340)),  0)</f>
        <v>0</v>
      </c>
      <c r="G36" s="33"/>
      <c r="H36" s="33"/>
      <c r="I36" s="106">
        <v>0.12</v>
      </c>
      <c r="J36" s="105">
        <f>ROUND(((SUM(BF125:BF340))*I36),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ROUND((SUM(BG125:BG340)),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ROUND((SUM(BH125:BH340)),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ROUND((SUM(BI125:BI340)),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702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101 - Komunikace Sládkova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95" customHeight="1">
      <c r="B100" s="122"/>
      <c r="D100" s="123" t="s">
        <v>154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95" customHeight="1">
      <c r="B101" s="122"/>
      <c r="D101" s="123" t="s">
        <v>705</v>
      </c>
      <c r="E101" s="124"/>
      <c r="F101" s="124"/>
      <c r="G101" s="124"/>
      <c r="H101" s="124"/>
      <c r="I101" s="124"/>
      <c r="J101" s="125">
        <f>J191</f>
        <v>0</v>
      </c>
      <c r="L101" s="122"/>
    </row>
    <row r="102" spans="1:47" s="10" customFormat="1" ht="19.95" customHeight="1">
      <c r="B102" s="122"/>
      <c r="D102" s="123" t="s">
        <v>155</v>
      </c>
      <c r="E102" s="124"/>
      <c r="F102" s="124"/>
      <c r="G102" s="124"/>
      <c r="H102" s="124"/>
      <c r="I102" s="124"/>
      <c r="J102" s="125">
        <f>J235</f>
        <v>0</v>
      </c>
      <c r="L102" s="122"/>
    </row>
    <row r="103" spans="1:47" s="10" customFormat="1" ht="19.95" customHeight="1">
      <c r="B103" s="122"/>
      <c r="D103" s="123" t="s">
        <v>706</v>
      </c>
      <c r="E103" s="124"/>
      <c r="F103" s="124"/>
      <c r="G103" s="124"/>
      <c r="H103" s="124"/>
      <c r="I103" s="124"/>
      <c r="J103" s="125">
        <f>J239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" customHeight="1">
      <c r="A110" s="33"/>
      <c r="B110" s="34"/>
      <c r="C110" s="22" t="s">
        <v>160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1" t="str">
        <f>E7</f>
        <v>Brno, VMO Kohoutova, Sládkova - rekonstrukce vodovodu -  část I</v>
      </c>
      <c r="F113" s="262"/>
      <c r="G113" s="262"/>
      <c r="H113" s="262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146</v>
      </c>
      <c r="L114" s="21"/>
    </row>
    <row r="115" spans="1:65" s="2" customFormat="1" ht="16.5" customHeight="1">
      <c r="A115" s="33"/>
      <c r="B115" s="34"/>
      <c r="C115" s="33"/>
      <c r="D115" s="33"/>
      <c r="E115" s="261" t="s">
        <v>702</v>
      </c>
      <c r="F115" s="260"/>
      <c r="G115" s="260"/>
      <c r="H115" s="260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703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8" t="str">
        <f>E11</f>
        <v>SO 101 - Komunikace Sládkova</v>
      </c>
      <c r="F117" s="260"/>
      <c r="G117" s="260"/>
      <c r="H117" s="260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F14</f>
        <v xml:space="preserve"> </v>
      </c>
      <c r="G119" s="33"/>
      <c r="H119" s="33"/>
      <c r="I119" s="28" t="s">
        <v>22</v>
      </c>
      <c r="J119" s="56" t="str">
        <f>IF(J14="","",J14)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23</v>
      </c>
      <c r="D121" s="33"/>
      <c r="E121" s="33"/>
      <c r="F121" s="26" t="str">
        <f>E17</f>
        <v xml:space="preserve"> </v>
      </c>
      <c r="G121" s="33"/>
      <c r="H121" s="33"/>
      <c r="I121" s="28" t="s">
        <v>28</v>
      </c>
      <c r="J121" s="31" t="str">
        <f>E23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161</v>
      </c>
      <c r="D124" s="129" t="s">
        <v>58</v>
      </c>
      <c r="E124" s="129" t="s">
        <v>54</v>
      </c>
      <c r="F124" s="129" t="s">
        <v>55</v>
      </c>
      <c r="G124" s="129" t="s">
        <v>162</v>
      </c>
      <c r="H124" s="129" t="s">
        <v>163</v>
      </c>
      <c r="I124" s="129" t="s">
        <v>164</v>
      </c>
      <c r="J124" s="129" t="s">
        <v>150</v>
      </c>
      <c r="K124" s="130" t="s">
        <v>165</v>
      </c>
      <c r="L124" s="131"/>
      <c r="M124" s="63" t="s">
        <v>1</v>
      </c>
      <c r="N124" s="64" t="s">
        <v>37</v>
      </c>
      <c r="O124" s="64" t="s">
        <v>166</v>
      </c>
      <c r="P124" s="64" t="s">
        <v>167</v>
      </c>
      <c r="Q124" s="64" t="s">
        <v>168</v>
      </c>
      <c r="R124" s="64" t="s">
        <v>169</v>
      </c>
      <c r="S124" s="64" t="s">
        <v>170</v>
      </c>
      <c r="T124" s="65" t="s">
        <v>171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172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193.89751834</v>
      </c>
      <c r="S125" s="67"/>
      <c r="T125" s="134">
        <f>T126</f>
        <v>1769.4817000000003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152</v>
      </c>
      <c r="BK125" s="135">
        <f>BK126</f>
        <v>0</v>
      </c>
    </row>
    <row r="126" spans="1:65" s="12" customFormat="1" ht="25.95" customHeight="1">
      <c r="B126" s="136"/>
      <c r="D126" s="137" t="s">
        <v>72</v>
      </c>
      <c r="E126" s="138" t="s">
        <v>173</v>
      </c>
      <c r="F126" s="138" t="s">
        <v>174</v>
      </c>
      <c r="I126" s="139"/>
      <c r="J126" s="140">
        <f>BK126</f>
        <v>0</v>
      </c>
      <c r="L126" s="136"/>
      <c r="M126" s="141"/>
      <c r="N126" s="142"/>
      <c r="O126" s="142"/>
      <c r="P126" s="143">
        <f>P127+P191+P235+P239</f>
        <v>0</v>
      </c>
      <c r="Q126" s="142"/>
      <c r="R126" s="143">
        <f>R127+R191+R235+R239</f>
        <v>193.89751834</v>
      </c>
      <c r="S126" s="142"/>
      <c r="T126" s="144">
        <f>T127+T191+T235+T239</f>
        <v>1769.4817000000003</v>
      </c>
      <c r="AR126" s="137" t="s">
        <v>30</v>
      </c>
      <c r="AT126" s="145" t="s">
        <v>72</v>
      </c>
      <c r="AU126" s="145" t="s">
        <v>73</v>
      </c>
      <c r="AY126" s="137" t="s">
        <v>175</v>
      </c>
      <c r="BK126" s="146">
        <f>BK127+BK191+BK235+BK239</f>
        <v>0</v>
      </c>
    </row>
    <row r="127" spans="1:65" s="12" customFormat="1" ht="22.8" customHeight="1">
      <c r="B127" s="136"/>
      <c r="D127" s="137" t="s">
        <v>72</v>
      </c>
      <c r="E127" s="147" t="s">
        <v>30</v>
      </c>
      <c r="F127" s="147" t="s">
        <v>176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SUM(P128:P190)</f>
        <v>0</v>
      </c>
      <c r="Q127" s="142"/>
      <c r="R127" s="143">
        <f>SUM(R128:R190)</f>
        <v>2.02658E-2</v>
      </c>
      <c r="S127" s="142"/>
      <c r="T127" s="144">
        <f>SUM(T128:T190)</f>
        <v>1768.0057000000002</v>
      </c>
      <c r="AR127" s="137" t="s">
        <v>30</v>
      </c>
      <c r="AT127" s="145" t="s">
        <v>72</v>
      </c>
      <c r="AU127" s="145" t="s">
        <v>30</v>
      </c>
      <c r="AY127" s="137" t="s">
        <v>175</v>
      </c>
      <c r="BK127" s="146">
        <f>SUM(BK128:BK190)</f>
        <v>0</v>
      </c>
    </row>
    <row r="128" spans="1:65" s="2" customFormat="1" ht="16.5" customHeight="1">
      <c r="A128" s="33"/>
      <c r="B128" s="149"/>
      <c r="C128" s="150" t="s">
        <v>30</v>
      </c>
      <c r="D128" s="150" t="s">
        <v>181</v>
      </c>
      <c r="E128" s="151" t="s">
        <v>707</v>
      </c>
      <c r="F128" s="152" t="s">
        <v>708</v>
      </c>
      <c r="G128" s="153" t="s">
        <v>709</v>
      </c>
      <c r="H128" s="154">
        <v>128.5</v>
      </c>
      <c r="I128" s="155"/>
      <c r="J128" s="156">
        <f>ROUND(I128*H128,2)</f>
        <v>0</v>
      </c>
      <c r="K128" s="152" t="s">
        <v>710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0.26</v>
      </c>
      <c r="T128" s="160">
        <f>S128*H128</f>
        <v>33.410000000000004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184</v>
      </c>
      <c r="AT128" s="161" t="s">
        <v>181</v>
      </c>
      <c r="AU128" s="161" t="s">
        <v>82</v>
      </c>
      <c r="AY128" s="18" t="s">
        <v>175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30</v>
      </c>
      <c r="BK128" s="162">
        <f>ROUND(I128*H128,2)</f>
        <v>0</v>
      </c>
      <c r="BL128" s="18" t="s">
        <v>184</v>
      </c>
      <c r="BM128" s="161" t="s">
        <v>711</v>
      </c>
    </row>
    <row r="129" spans="1:65" s="14" customFormat="1">
      <c r="B129" s="172"/>
      <c r="D129" s="164" t="s">
        <v>190</v>
      </c>
      <c r="E129" s="173" t="s">
        <v>1</v>
      </c>
      <c r="F129" s="174" t="s">
        <v>712</v>
      </c>
      <c r="H129" s="173" t="s">
        <v>1</v>
      </c>
      <c r="I129" s="175"/>
      <c r="L129" s="172"/>
      <c r="M129" s="176"/>
      <c r="N129" s="177"/>
      <c r="O129" s="177"/>
      <c r="P129" s="177"/>
      <c r="Q129" s="177"/>
      <c r="R129" s="177"/>
      <c r="S129" s="177"/>
      <c r="T129" s="178"/>
      <c r="AT129" s="173" t="s">
        <v>190</v>
      </c>
      <c r="AU129" s="173" t="s">
        <v>82</v>
      </c>
      <c r="AV129" s="14" t="s">
        <v>30</v>
      </c>
      <c r="AW129" s="14" t="s">
        <v>29</v>
      </c>
      <c r="AX129" s="14" t="s">
        <v>73</v>
      </c>
      <c r="AY129" s="173" t="s">
        <v>175</v>
      </c>
    </row>
    <row r="130" spans="1:65" s="13" customFormat="1">
      <c r="B130" s="163"/>
      <c r="D130" s="164" t="s">
        <v>190</v>
      </c>
      <c r="E130" s="165" t="s">
        <v>1</v>
      </c>
      <c r="F130" s="166" t="s">
        <v>713</v>
      </c>
      <c r="H130" s="167">
        <v>122.8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190</v>
      </c>
      <c r="AU130" s="165" t="s">
        <v>82</v>
      </c>
      <c r="AV130" s="13" t="s">
        <v>82</v>
      </c>
      <c r="AW130" s="13" t="s">
        <v>29</v>
      </c>
      <c r="AX130" s="13" t="s">
        <v>73</v>
      </c>
      <c r="AY130" s="165" t="s">
        <v>175</v>
      </c>
    </row>
    <row r="131" spans="1:65" s="14" customFormat="1">
      <c r="B131" s="172"/>
      <c r="D131" s="164" t="s">
        <v>190</v>
      </c>
      <c r="E131" s="173" t="s">
        <v>1</v>
      </c>
      <c r="F131" s="174" t="s">
        <v>714</v>
      </c>
      <c r="H131" s="173" t="s">
        <v>1</v>
      </c>
      <c r="I131" s="175"/>
      <c r="L131" s="172"/>
      <c r="M131" s="176"/>
      <c r="N131" s="177"/>
      <c r="O131" s="177"/>
      <c r="P131" s="177"/>
      <c r="Q131" s="177"/>
      <c r="R131" s="177"/>
      <c r="S131" s="177"/>
      <c r="T131" s="178"/>
      <c r="AT131" s="173" t="s">
        <v>190</v>
      </c>
      <c r="AU131" s="173" t="s">
        <v>82</v>
      </c>
      <c r="AV131" s="14" t="s">
        <v>30</v>
      </c>
      <c r="AW131" s="14" t="s">
        <v>29</v>
      </c>
      <c r="AX131" s="14" t="s">
        <v>73</v>
      </c>
      <c r="AY131" s="173" t="s">
        <v>175</v>
      </c>
    </row>
    <row r="132" spans="1:65" s="13" customFormat="1">
      <c r="B132" s="163"/>
      <c r="D132" s="164" t="s">
        <v>190</v>
      </c>
      <c r="E132" s="165" t="s">
        <v>1</v>
      </c>
      <c r="F132" s="166" t="s">
        <v>715</v>
      </c>
      <c r="H132" s="167">
        <v>5.7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190</v>
      </c>
      <c r="AU132" s="165" t="s">
        <v>82</v>
      </c>
      <c r="AV132" s="13" t="s">
        <v>82</v>
      </c>
      <c r="AW132" s="13" t="s">
        <v>29</v>
      </c>
      <c r="AX132" s="13" t="s">
        <v>73</v>
      </c>
      <c r="AY132" s="165" t="s">
        <v>175</v>
      </c>
    </row>
    <row r="133" spans="1:65" s="15" customFormat="1">
      <c r="B133" s="182"/>
      <c r="D133" s="164" t="s">
        <v>190</v>
      </c>
      <c r="E133" s="183" t="s">
        <v>1</v>
      </c>
      <c r="F133" s="184" t="s">
        <v>716</v>
      </c>
      <c r="H133" s="185">
        <v>128.5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83" t="s">
        <v>190</v>
      </c>
      <c r="AU133" s="183" t="s">
        <v>82</v>
      </c>
      <c r="AV133" s="15" t="s">
        <v>184</v>
      </c>
      <c r="AW133" s="15" t="s">
        <v>29</v>
      </c>
      <c r="AX133" s="15" t="s">
        <v>30</v>
      </c>
      <c r="AY133" s="183" t="s">
        <v>175</v>
      </c>
    </row>
    <row r="134" spans="1:65" s="2" customFormat="1" ht="16.5" customHeight="1">
      <c r="A134" s="33"/>
      <c r="B134" s="149"/>
      <c r="C134" s="150" t="s">
        <v>82</v>
      </c>
      <c r="D134" s="150" t="s">
        <v>181</v>
      </c>
      <c r="E134" s="151" t="s">
        <v>717</v>
      </c>
      <c r="F134" s="152" t="s">
        <v>718</v>
      </c>
      <c r="G134" s="153" t="s">
        <v>709</v>
      </c>
      <c r="H134" s="154">
        <v>1324.2</v>
      </c>
      <c r="I134" s="155"/>
      <c r="J134" s="156">
        <f>ROUND(I134*H134,2)</f>
        <v>0</v>
      </c>
      <c r="K134" s="152" t="s">
        <v>710</v>
      </c>
      <c r="L134" s="34"/>
      <c r="M134" s="157" t="s">
        <v>1</v>
      </c>
      <c r="N134" s="158" t="s">
        <v>38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0.28999999999999998</v>
      </c>
      <c r="T134" s="160">
        <f>S134*H134</f>
        <v>384.01799999999997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184</v>
      </c>
      <c r="AT134" s="161" t="s">
        <v>181</v>
      </c>
      <c r="AU134" s="161" t="s">
        <v>82</v>
      </c>
      <c r="AY134" s="18" t="s">
        <v>175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30</v>
      </c>
      <c r="BK134" s="162">
        <f>ROUND(I134*H134,2)</f>
        <v>0</v>
      </c>
      <c r="BL134" s="18" t="s">
        <v>184</v>
      </c>
      <c r="BM134" s="161" t="s">
        <v>719</v>
      </c>
    </row>
    <row r="135" spans="1:65" s="14" customFormat="1">
      <c r="B135" s="172"/>
      <c r="D135" s="164" t="s">
        <v>190</v>
      </c>
      <c r="E135" s="173" t="s">
        <v>1</v>
      </c>
      <c r="F135" s="174" t="s">
        <v>720</v>
      </c>
      <c r="H135" s="173" t="s">
        <v>1</v>
      </c>
      <c r="I135" s="175"/>
      <c r="L135" s="172"/>
      <c r="M135" s="176"/>
      <c r="N135" s="177"/>
      <c r="O135" s="177"/>
      <c r="P135" s="177"/>
      <c r="Q135" s="177"/>
      <c r="R135" s="177"/>
      <c r="S135" s="177"/>
      <c r="T135" s="178"/>
      <c r="AT135" s="173" t="s">
        <v>190</v>
      </c>
      <c r="AU135" s="173" t="s">
        <v>82</v>
      </c>
      <c r="AV135" s="14" t="s">
        <v>30</v>
      </c>
      <c r="AW135" s="14" t="s">
        <v>29</v>
      </c>
      <c r="AX135" s="14" t="s">
        <v>73</v>
      </c>
      <c r="AY135" s="173" t="s">
        <v>175</v>
      </c>
    </row>
    <row r="136" spans="1:65" s="13" customFormat="1">
      <c r="B136" s="163"/>
      <c r="D136" s="164" t="s">
        <v>190</v>
      </c>
      <c r="E136" s="165" t="s">
        <v>1</v>
      </c>
      <c r="F136" s="166" t="s">
        <v>721</v>
      </c>
      <c r="H136" s="167">
        <v>1324.2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190</v>
      </c>
      <c r="AU136" s="165" t="s">
        <v>82</v>
      </c>
      <c r="AV136" s="13" t="s">
        <v>82</v>
      </c>
      <c r="AW136" s="13" t="s">
        <v>29</v>
      </c>
      <c r="AX136" s="13" t="s">
        <v>30</v>
      </c>
      <c r="AY136" s="165" t="s">
        <v>175</v>
      </c>
    </row>
    <row r="137" spans="1:65" s="2" customFormat="1" ht="16.5" customHeight="1">
      <c r="A137" s="33"/>
      <c r="B137" s="149"/>
      <c r="C137" s="150" t="s">
        <v>113</v>
      </c>
      <c r="D137" s="150" t="s">
        <v>181</v>
      </c>
      <c r="E137" s="151" t="s">
        <v>722</v>
      </c>
      <c r="F137" s="152" t="s">
        <v>723</v>
      </c>
      <c r="G137" s="153" t="s">
        <v>709</v>
      </c>
      <c r="H137" s="154">
        <v>1318.5</v>
      </c>
      <c r="I137" s="155"/>
      <c r="J137" s="156">
        <f>ROUND(I137*H137,2)</f>
        <v>0</v>
      </c>
      <c r="K137" s="152" t="s">
        <v>710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0.22</v>
      </c>
      <c r="T137" s="160">
        <f>S137*H137</f>
        <v>290.07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184</v>
      </c>
      <c r="AT137" s="161" t="s">
        <v>181</v>
      </c>
      <c r="AU137" s="161" t="s">
        <v>82</v>
      </c>
      <c r="AY137" s="18" t="s">
        <v>175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30</v>
      </c>
      <c r="BK137" s="162">
        <f>ROUND(I137*H137,2)</f>
        <v>0</v>
      </c>
      <c r="BL137" s="18" t="s">
        <v>184</v>
      </c>
      <c r="BM137" s="161" t="s">
        <v>724</v>
      </c>
    </row>
    <row r="138" spans="1:65" s="14" customFormat="1">
      <c r="B138" s="172"/>
      <c r="D138" s="164" t="s">
        <v>190</v>
      </c>
      <c r="E138" s="173" t="s">
        <v>1</v>
      </c>
      <c r="F138" s="174" t="s">
        <v>725</v>
      </c>
      <c r="H138" s="173" t="s">
        <v>1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190</v>
      </c>
      <c r="AU138" s="173" t="s">
        <v>82</v>
      </c>
      <c r="AV138" s="14" t="s">
        <v>30</v>
      </c>
      <c r="AW138" s="14" t="s">
        <v>29</v>
      </c>
      <c r="AX138" s="14" t="s">
        <v>73</v>
      </c>
      <c r="AY138" s="173" t="s">
        <v>175</v>
      </c>
    </row>
    <row r="139" spans="1:65" s="13" customFormat="1">
      <c r="B139" s="163"/>
      <c r="D139" s="164" t="s">
        <v>190</v>
      </c>
      <c r="E139" s="165" t="s">
        <v>1</v>
      </c>
      <c r="F139" s="166" t="s">
        <v>726</v>
      </c>
      <c r="H139" s="167">
        <v>1318.5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190</v>
      </c>
      <c r="AU139" s="165" t="s">
        <v>82</v>
      </c>
      <c r="AV139" s="13" t="s">
        <v>82</v>
      </c>
      <c r="AW139" s="13" t="s">
        <v>29</v>
      </c>
      <c r="AX139" s="13" t="s">
        <v>30</v>
      </c>
      <c r="AY139" s="165" t="s">
        <v>175</v>
      </c>
    </row>
    <row r="140" spans="1:65" s="2" customFormat="1" ht="16.5" customHeight="1">
      <c r="A140" s="33"/>
      <c r="B140" s="149"/>
      <c r="C140" s="150" t="s">
        <v>184</v>
      </c>
      <c r="D140" s="150" t="s">
        <v>181</v>
      </c>
      <c r="E140" s="151" t="s">
        <v>727</v>
      </c>
      <c r="F140" s="152" t="s">
        <v>728</v>
      </c>
      <c r="G140" s="153" t="s">
        <v>709</v>
      </c>
      <c r="H140" s="154">
        <v>1396.92</v>
      </c>
      <c r="I140" s="155"/>
      <c r="J140" s="156">
        <f>ROUND(I140*H140,2)</f>
        <v>0</v>
      </c>
      <c r="K140" s="152" t="s">
        <v>710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0.625</v>
      </c>
      <c r="T140" s="160">
        <f>S140*H140</f>
        <v>873.07500000000005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184</v>
      </c>
      <c r="AT140" s="161" t="s">
        <v>181</v>
      </c>
      <c r="AU140" s="161" t="s">
        <v>82</v>
      </c>
      <c r="AY140" s="18" t="s">
        <v>175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30</v>
      </c>
      <c r="BK140" s="162">
        <f>ROUND(I140*H140,2)</f>
        <v>0</v>
      </c>
      <c r="BL140" s="18" t="s">
        <v>184</v>
      </c>
      <c r="BM140" s="161" t="s">
        <v>729</v>
      </c>
    </row>
    <row r="141" spans="1:65" s="14" customFormat="1">
      <c r="B141" s="172"/>
      <c r="D141" s="164" t="s">
        <v>190</v>
      </c>
      <c r="E141" s="173" t="s">
        <v>1</v>
      </c>
      <c r="F141" s="174" t="s">
        <v>730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3" customFormat="1">
      <c r="B142" s="163"/>
      <c r="D142" s="164" t="s">
        <v>190</v>
      </c>
      <c r="E142" s="165" t="s">
        <v>1</v>
      </c>
      <c r="F142" s="166" t="s">
        <v>731</v>
      </c>
      <c r="H142" s="167">
        <v>1396.92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82</v>
      </c>
      <c r="AV142" s="13" t="s">
        <v>82</v>
      </c>
      <c r="AW142" s="13" t="s">
        <v>29</v>
      </c>
      <c r="AX142" s="13" t="s">
        <v>30</v>
      </c>
      <c r="AY142" s="165" t="s">
        <v>175</v>
      </c>
    </row>
    <row r="143" spans="1:65" s="2" customFormat="1" ht="16.5" customHeight="1">
      <c r="A143" s="33"/>
      <c r="B143" s="149"/>
      <c r="C143" s="150" t="s">
        <v>199</v>
      </c>
      <c r="D143" s="150" t="s">
        <v>181</v>
      </c>
      <c r="E143" s="151" t="s">
        <v>732</v>
      </c>
      <c r="F143" s="152" t="s">
        <v>733</v>
      </c>
      <c r="G143" s="153" t="s">
        <v>709</v>
      </c>
      <c r="H143" s="154">
        <v>1083.48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1.0000000000000001E-5</v>
      </c>
      <c r="R143" s="159">
        <f>Q143*H143</f>
        <v>1.08348E-2</v>
      </c>
      <c r="S143" s="159">
        <v>0.115</v>
      </c>
      <c r="T143" s="160">
        <f>S143*H143</f>
        <v>124.6002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184</v>
      </c>
      <c r="AT143" s="161" t="s">
        <v>181</v>
      </c>
      <c r="AU143" s="161" t="s">
        <v>82</v>
      </c>
      <c r="AY143" s="18" t="s">
        <v>175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30</v>
      </c>
      <c r="BK143" s="162">
        <f>ROUND(I143*H143,2)</f>
        <v>0</v>
      </c>
      <c r="BL143" s="18" t="s">
        <v>184</v>
      </c>
      <c r="BM143" s="161" t="s">
        <v>734</v>
      </c>
    </row>
    <row r="144" spans="1:65" s="14" customFormat="1">
      <c r="B144" s="172"/>
      <c r="D144" s="164" t="s">
        <v>190</v>
      </c>
      <c r="E144" s="173" t="s">
        <v>1</v>
      </c>
      <c r="F144" s="174" t="s">
        <v>735</v>
      </c>
      <c r="H144" s="173" t="s">
        <v>1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190</v>
      </c>
      <c r="AU144" s="173" t="s">
        <v>82</v>
      </c>
      <c r="AV144" s="14" t="s">
        <v>30</v>
      </c>
      <c r="AW144" s="14" t="s">
        <v>29</v>
      </c>
      <c r="AX144" s="14" t="s">
        <v>73</v>
      </c>
      <c r="AY144" s="173" t="s">
        <v>175</v>
      </c>
    </row>
    <row r="145" spans="1:65" s="13" customFormat="1">
      <c r="B145" s="163"/>
      <c r="D145" s="164" t="s">
        <v>190</v>
      </c>
      <c r="E145" s="165" t="s">
        <v>1</v>
      </c>
      <c r="F145" s="166" t="s">
        <v>736</v>
      </c>
      <c r="H145" s="167">
        <v>1083.48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190</v>
      </c>
      <c r="AU145" s="165" t="s">
        <v>82</v>
      </c>
      <c r="AV145" s="13" t="s">
        <v>82</v>
      </c>
      <c r="AW145" s="13" t="s">
        <v>29</v>
      </c>
      <c r="AX145" s="13" t="s">
        <v>30</v>
      </c>
      <c r="AY145" s="165" t="s">
        <v>175</v>
      </c>
    </row>
    <row r="146" spans="1:65" s="2" customFormat="1" ht="16.5" customHeight="1">
      <c r="A146" s="33"/>
      <c r="B146" s="149"/>
      <c r="C146" s="150" t="s">
        <v>203</v>
      </c>
      <c r="D146" s="150" t="s">
        <v>181</v>
      </c>
      <c r="E146" s="151" t="s">
        <v>737</v>
      </c>
      <c r="F146" s="152" t="s">
        <v>738</v>
      </c>
      <c r="G146" s="153" t="s">
        <v>188</v>
      </c>
      <c r="H146" s="154">
        <v>306.5</v>
      </c>
      <c r="I146" s="155"/>
      <c r="J146" s="156">
        <f>ROUND(I146*H146,2)</f>
        <v>0</v>
      </c>
      <c r="K146" s="152" t="s">
        <v>710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0.20499999999999999</v>
      </c>
      <c r="T146" s="160">
        <f>S146*H146</f>
        <v>62.832499999999996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82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739</v>
      </c>
    </row>
    <row r="147" spans="1:65" s="14" customFormat="1">
      <c r="B147" s="172"/>
      <c r="D147" s="164" t="s">
        <v>190</v>
      </c>
      <c r="E147" s="173" t="s">
        <v>1</v>
      </c>
      <c r="F147" s="174" t="s">
        <v>740</v>
      </c>
      <c r="H147" s="173" t="s">
        <v>1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190</v>
      </c>
      <c r="AU147" s="173" t="s">
        <v>82</v>
      </c>
      <c r="AV147" s="14" t="s">
        <v>30</v>
      </c>
      <c r="AW147" s="14" t="s">
        <v>29</v>
      </c>
      <c r="AX147" s="14" t="s">
        <v>73</v>
      </c>
      <c r="AY147" s="173" t="s">
        <v>175</v>
      </c>
    </row>
    <row r="148" spans="1:65" s="13" customFormat="1">
      <c r="B148" s="163"/>
      <c r="D148" s="164" t="s">
        <v>190</v>
      </c>
      <c r="E148" s="165" t="s">
        <v>1</v>
      </c>
      <c r="F148" s="166" t="s">
        <v>741</v>
      </c>
      <c r="H148" s="167">
        <v>304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73</v>
      </c>
      <c r="AY148" s="165" t="s">
        <v>175</v>
      </c>
    </row>
    <row r="149" spans="1:65" s="14" customFormat="1">
      <c r="B149" s="172"/>
      <c r="D149" s="164" t="s">
        <v>190</v>
      </c>
      <c r="E149" s="173" t="s">
        <v>1</v>
      </c>
      <c r="F149" s="174" t="s">
        <v>742</v>
      </c>
      <c r="H149" s="173" t="s">
        <v>1</v>
      </c>
      <c r="I149" s="175"/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190</v>
      </c>
      <c r="AU149" s="173" t="s">
        <v>82</v>
      </c>
      <c r="AV149" s="14" t="s">
        <v>30</v>
      </c>
      <c r="AW149" s="14" t="s">
        <v>29</v>
      </c>
      <c r="AX149" s="14" t="s">
        <v>73</v>
      </c>
      <c r="AY149" s="173" t="s">
        <v>175</v>
      </c>
    </row>
    <row r="150" spans="1:65" s="13" customFormat="1">
      <c r="B150" s="163"/>
      <c r="D150" s="164" t="s">
        <v>190</v>
      </c>
      <c r="E150" s="165" t="s">
        <v>1</v>
      </c>
      <c r="F150" s="166" t="s">
        <v>503</v>
      </c>
      <c r="H150" s="167">
        <v>2.5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73</v>
      </c>
      <c r="AY150" s="165" t="s">
        <v>175</v>
      </c>
    </row>
    <row r="151" spans="1:65" s="15" customFormat="1">
      <c r="B151" s="182"/>
      <c r="D151" s="164" t="s">
        <v>190</v>
      </c>
      <c r="E151" s="183" t="s">
        <v>1</v>
      </c>
      <c r="F151" s="184" t="s">
        <v>716</v>
      </c>
      <c r="H151" s="185">
        <v>306.5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190</v>
      </c>
      <c r="AU151" s="183" t="s">
        <v>82</v>
      </c>
      <c r="AV151" s="15" t="s">
        <v>184</v>
      </c>
      <c r="AW151" s="15" t="s">
        <v>29</v>
      </c>
      <c r="AX151" s="15" t="s">
        <v>30</v>
      </c>
      <c r="AY151" s="183" t="s">
        <v>175</v>
      </c>
    </row>
    <row r="152" spans="1:65" s="2" customFormat="1" ht="21.75" customHeight="1">
      <c r="A152" s="33"/>
      <c r="B152" s="149"/>
      <c r="C152" s="150" t="s">
        <v>207</v>
      </c>
      <c r="D152" s="150" t="s">
        <v>181</v>
      </c>
      <c r="E152" s="151" t="s">
        <v>743</v>
      </c>
      <c r="F152" s="152" t="s">
        <v>744</v>
      </c>
      <c r="G152" s="153" t="s">
        <v>745</v>
      </c>
      <c r="H152" s="154">
        <v>825.87</v>
      </c>
      <c r="I152" s="155"/>
      <c r="J152" s="156">
        <f>ROUND(I152*H152,2)</f>
        <v>0</v>
      </c>
      <c r="K152" s="152" t="s">
        <v>710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184</v>
      </c>
      <c r="AT152" s="161" t="s">
        <v>181</v>
      </c>
      <c r="AU152" s="161" t="s">
        <v>82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746</v>
      </c>
    </row>
    <row r="153" spans="1:65" s="14" customFormat="1">
      <c r="B153" s="172"/>
      <c r="D153" s="164" t="s">
        <v>190</v>
      </c>
      <c r="E153" s="173" t="s">
        <v>1</v>
      </c>
      <c r="F153" s="174" t="s">
        <v>747</v>
      </c>
      <c r="H153" s="173" t="s">
        <v>1</v>
      </c>
      <c r="I153" s="175"/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190</v>
      </c>
      <c r="AU153" s="173" t="s">
        <v>82</v>
      </c>
      <c r="AV153" s="14" t="s">
        <v>30</v>
      </c>
      <c r="AW153" s="14" t="s">
        <v>29</v>
      </c>
      <c r="AX153" s="14" t="s">
        <v>73</v>
      </c>
      <c r="AY153" s="173" t="s">
        <v>175</v>
      </c>
    </row>
    <row r="154" spans="1:65" s="13" customFormat="1">
      <c r="B154" s="163"/>
      <c r="D154" s="164" t="s">
        <v>190</v>
      </c>
      <c r="E154" s="165" t="s">
        <v>1</v>
      </c>
      <c r="F154" s="166" t="s">
        <v>748</v>
      </c>
      <c r="H154" s="167">
        <v>825.87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190</v>
      </c>
      <c r="AU154" s="165" t="s">
        <v>82</v>
      </c>
      <c r="AV154" s="13" t="s">
        <v>82</v>
      </c>
      <c r="AW154" s="13" t="s">
        <v>29</v>
      </c>
      <c r="AX154" s="13" t="s">
        <v>30</v>
      </c>
      <c r="AY154" s="165" t="s">
        <v>175</v>
      </c>
    </row>
    <row r="155" spans="1:65" s="2" customFormat="1" ht="21.75" customHeight="1">
      <c r="A155" s="33"/>
      <c r="B155" s="149"/>
      <c r="C155" s="150" t="s">
        <v>177</v>
      </c>
      <c r="D155" s="150" t="s">
        <v>181</v>
      </c>
      <c r="E155" s="151" t="s">
        <v>749</v>
      </c>
      <c r="F155" s="152" t="s">
        <v>750</v>
      </c>
      <c r="G155" s="153" t="s">
        <v>745</v>
      </c>
      <c r="H155" s="154">
        <v>825.87</v>
      </c>
      <c r="I155" s="155"/>
      <c r="J155" s="156">
        <f>ROUND(I155*H155,2)</f>
        <v>0</v>
      </c>
      <c r="K155" s="152" t="s">
        <v>710</v>
      </c>
      <c r="L155" s="34"/>
      <c r="M155" s="157" t="s">
        <v>1</v>
      </c>
      <c r="N155" s="158" t="s">
        <v>38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184</v>
      </c>
      <c r="AT155" s="161" t="s">
        <v>181</v>
      </c>
      <c r="AU155" s="161" t="s">
        <v>82</v>
      </c>
      <c r="AY155" s="18" t="s">
        <v>175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30</v>
      </c>
      <c r="BK155" s="162">
        <f>ROUND(I155*H155,2)</f>
        <v>0</v>
      </c>
      <c r="BL155" s="18" t="s">
        <v>184</v>
      </c>
      <c r="BM155" s="161" t="s">
        <v>751</v>
      </c>
    </row>
    <row r="156" spans="1:65" s="13" customFormat="1">
      <c r="B156" s="163"/>
      <c r="D156" s="164" t="s">
        <v>190</v>
      </c>
      <c r="E156" s="165" t="s">
        <v>1</v>
      </c>
      <c r="F156" s="166" t="s">
        <v>748</v>
      </c>
      <c r="H156" s="167">
        <v>825.87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190</v>
      </c>
      <c r="AU156" s="165" t="s">
        <v>82</v>
      </c>
      <c r="AV156" s="13" t="s">
        <v>82</v>
      </c>
      <c r="AW156" s="13" t="s">
        <v>29</v>
      </c>
      <c r="AX156" s="13" t="s">
        <v>30</v>
      </c>
      <c r="AY156" s="165" t="s">
        <v>175</v>
      </c>
    </row>
    <row r="157" spans="1:65" s="2" customFormat="1" ht="16.5" customHeight="1">
      <c r="A157" s="33"/>
      <c r="B157" s="149"/>
      <c r="C157" s="150" t="s">
        <v>198</v>
      </c>
      <c r="D157" s="150" t="s">
        <v>181</v>
      </c>
      <c r="E157" s="151" t="s">
        <v>752</v>
      </c>
      <c r="F157" s="152" t="s">
        <v>753</v>
      </c>
      <c r="G157" s="153" t="s">
        <v>745</v>
      </c>
      <c r="H157" s="154">
        <v>825.87</v>
      </c>
      <c r="I157" s="155"/>
      <c r="J157" s="156">
        <f>ROUND(I157*H157,2)</f>
        <v>0</v>
      </c>
      <c r="K157" s="152" t="s">
        <v>710</v>
      </c>
      <c r="L157" s="34"/>
      <c r="M157" s="157" t="s">
        <v>1</v>
      </c>
      <c r="N157" s="158" t="s">
        <v>38</v>
      </c>
      <c r="O157" s="59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184</v>
      </c>
      <c r="AT157" s="161" t="s">
        <v>181</v>
      </c>
      <c r="AU157" s="161" t="s">
        <v>82</v>
      </c>
      <c r="AY157" s="18" t="s">
        <v>175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30</v>
      </c>
      <c r="BK157" s="162">
        <f>ROUND(I157*H157,2)</f>
        <v>0</v>
      </c>
      <c r="BL157" s="18" t="s">
        <v>184</v>
      </c>
      <c r="BM157" s="161" t="s">
        <v>754</v>
      </c>
    </row>
    <row r="158" spans="1:65" s="13" customFormat="1">
      <c r="B158" s="163"/>
      <c r="D158" s="164" t="s">
        <v>190</v>
      </c>
      <c r="E158" s="165" t="s">
        <v>1</v>
      </c>
      <c r="F158" s="166" t="s">
        <v>748</v>
      </c>
      <c r="H158" s="167">
        <v>825.87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190</v>
      </c>
      <c r="AU158" s="165" t="s">
        <v>82</v>
      </c>
      <c r="AV158" s="13" t="s">
        <v>82</v>
      </c>
      <c r="AW158" s="13" t="s">
        <v>29</v>
      </c>
      <c r="AX158" s="13" t="s">
        <v>30</v>
      </c>
      <c r="AY158" s="165" t="s">
        <v>175</v>
      </c>
    </row>
    <row r="159" spans="1:65" s="2" customFormat="1" ht="16.5" customHeight="1">
      <c r="A159" s="33"/>
      <c r="B159" s="149"/>
      <c r="C159" s="150" t="s">
        <v>217</v>
      </c>
      <c r="D159" s="150" t="s">
        <v>181</v>
      </c>
      <c r="E159" s="151" t="s">
        <v>755</v>
      </c>
      <c r="F159" s="152" t="s">
        <v>756</v>
      </c>
      <c r="G159" s="153" t="s">
        <v>745</v>
      </c>
      <c r="H159" s="154">
        <v>825.87</v>
      </c>
      <c r="I159" s="155"/>
      <c r="J159" s="156">
        <f>ROUND(I159*H159,2)</f>
        <v>0</v>
      </c>
      <c r="K159" s="152" t="s">
        <v>1</v>
      </c>
      <c r="L159" s="34"/>
      <c r="M159" s="157" t="s">
        <v>1</v>
      </c>
      <c r="N159" s="158" t="s">
        <v>38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184</v>
      </c>
      <c r="AT159" s="161" t="s">
        <v>181</v>
      </c>
      <c r="AU159" s="161" t="s">
        <v>82</v>
      </c>
      <c r="AY159" s="18" t="s">
        <v>175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30</v>
      </c>
      <c r="BK159" s="162">
        <f>ROUND(I159*H159,2)</f>
        <v>0</v>
      </c>
      <c r="BL159" s="18" t="s">
        <v>184</v>
      </c>
      <c r="BM159" s="161" t="s">
        <v>757</v>
      </c>
    </row>
    <row r="160" spans="1:65" s="13" customFormat="1">
      <c r="B160" s="163"/>
      <c r="D160" s="164" t="s">
        <v>190</v>
      </c>
      <c r="E160" s="165" t="s">
        <v>1</v>
      </c>
      <c r="F160" s="166" t="s">
        <v>748</v>
      </c>
      <c r="H160" s="167">
        <v>825.87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190</v>
      </c>
      <c r="AU160" s="165" t="s">
        <v>82</v>
      </c>
      <c r="AV160" s="13" t="s">
        <v>82</v>
      </c>
      <c r="AW160" s="13" t="s">
        <v>29</v>
      </c>
      <c r="AX160" s="13" t="s">
        <v>30</v>
      </c>
      <c r="AY160" s="165" t="s">
        <v>175</v>
      </c>
    </row>
    <row r="161" spans="1:65" s="2" customFormat="1" ht="16.5" customHeight="1">
      <c r="A161" s="33"/>
      <c r="B161" s="149"/>
      <c r="C161" s="150" t="s">
        <v>182</v>
      </c>
      <c r="D161" s="150" t="s">
        <v>181</v>
      </c>
      <c r="E161" s="151" t="s">
        <v>758</v>
      </c>
      <c r="F161" s="152" t="s">
        <v>759</v>
      </c>
      <c r="G161" s="153" t="s">
        <v>745</v>
      </c>
      <c r="H161" s="154">
        <v>648.04</v>
      </c>
      <c r="I161" s="155"/>
      <c r="J161" s="156">
        <f>ROUND(I161*H161,2)</f>
        <v>0</v>
      </c>
      <c r="K161" s="152" t="s">
        <v>1</v>
      </c>
      <c r="L161" s="34"/>
      <c r="M161" s="157" t="s">
        <v>1</v>
      </c>
      <c r="N161" s="158" t="s">
        <v>38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184</v>
      </c>
      <c r="AT161" s="161" t="s">
        <v>181</v>
      </c>
      <c r="AU161" s="161" t="s">
        <v>82</v>
      </c>
      <c r="AY161" s="18" t="s">
        <v>175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30</v>
      </c>
      <c r="BK161" s="162">
        <f>ROUND(I161*H161,2)</f>
        <v>0</v>
      </c>
      <c r="BL161" s="18" t="s">
        <v>184</v>
      </c>
      <c r="BM161" s="161" t="s">
        <v>760</v>
      </c>
    </row>
    <row r="162" spans="1:65" s="14" customFormat="1">
      <c r="B162" s="172"/>
      <c r="D162" s="164" t="s">
        <v>190</v>
      </c>
      <c r="E162" s="173" t="s">
        <v>1</v>
      </c>
      <c r="F162" s="174" t="s">
        <v>761</v>
      </c>
      <c r="H162" s="173" t="s">
        <v>1</v>
      </c>
      <c r="I162" s="175"/>
      <c r="L162" s="172"/>
      <c r="M162" s="176"/>
      <c r="N162" s="177"/>
      <c r="O162" s="177"/>
      <c r="P162" s="177"/>
      <c r="Q162" s="177"/>
      <c r="R162" s="177"/>
      <c r="S162" s="177"/>
      <c r="T162" s="178"/>
      <c r="AT162" s="173" t="s">
        <v>190</v>
      </c>
      <c r="AU162" s="173" t="s">
        <v>82</v>
      </c>
      <c r="AV162" s="14" t="s">
        <v>30</v>
      </c>
      <c r="AW162" s="14" t="s">
        <v>29</v>
      </c>
      <c r="AX162" s="14" t="s">
        <v>73</v>
      </c>
      <c r="AY162" s="173" t="s">
        <v>175</v>
      </c>
    </row>
    <row r="163" spans="1:65" s="14" customFormat="1">
      <c r="B163" s="172"/>
      <c r="D163" s="164" t="s">
        <v>190</v>
      </c>
      <c r="E163" s="173" t="s">
        <v>1</v>
      </c>
      <c r="F163" s="174" t="s">
        <v>762</v>
      </c>
      <c r="H163" s="173" t="s">
        <v>1</v>
      </c>
      <c r="I163" s="175"/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190</v>
      </c>
      <c r="AU163" s="173" t="s">
        <v>82</v>
      </c>
      <c r="AV163" s="14" t="s">
        <v>30</v>
      </c>
      <c r="AW163" s="14" t="s">
        <v>29</v>
      </c>
      <c r="AX163" s="14" t="s">
        <v>73</v>
      </c>
      <c r="AY163" s="173" t="s">
        <v>175</v>
      </c>
    </row>
    <row r="164" spans="1:65" s="13" customFormat="1">
      <c r="B164" s="163"/>
      <c r="D164" s="164" t="s">
        <v>190</v>
      </c>
      <c r="E164" s="165" t="s">
        <v>1</v>
      </c>
      <c r="F164" s="166" t="s">
        <v>763</v>
      </c>
      <c r="H164" s="167">
        <v>648.04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190</v>
      </c>
      <c r="AU164" s="165" t="s">
        <v>82</v>
      </c>
      <c r="AV164" s="13" t="s">
        <v>82</v>
      </c>
      <c r="AW164" s="13" t="s">
        <v>29</v>
      </c>
      <c r="AX164" s="13" t="s">
        <v>30</v>
      </c>
      <c r="AY164" s="165" t="s">
        <v>175</v>
      </c>
    </row>
    <row r="165" spans="1:65" s="2" customFormat="1" ht="16.5" customHeight="1">
      <c r="A165" s="33"/>
      <c r="B165" s="149"/>
      <c r="C165" s="190" t="s">
        <v>8</v>
      </c>
      <c r="D165" s="190" t="s">
        <v>764</v>
      </c>
      <c r="E165" s="191" t="s">
        <v>765</v>
      </c>
      <c r="F165" s="192" t="s">
        <v>766</v>
      </c>
      <c r="G165" s="193" t="s">
        <v>767</v>
      </c>
      <c r="H165" s="194">
        <v>1347.2750000000001</v>
      </c>
      <c r="I165" s="195"/>
      <c r="J165" s="196">
        <f>ROUND(I165*H165,2)</f>
        <v>0</v>
      </c>
      <c r="K165" s="192" t="s">
        <v>1</v>
      </c>
      <c r="L165" s="197"/>
      <c r="M165" s="198" t="s">
        <v>1</v>
      </c>
      <c r="N165" s="199" t="s">
        <v>38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177</v>
      </c>
      <c r="AT165" s="161" t="s">
        <v>764</v>
      </c>
      <c r="AU165" s="161" t="s">
        <v>82</v>
      </c>
      <c r="AY165" s="18" t="s">
        <v>175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30</v>
      </c>
      <c r="BK165" s="162">
        <f>ROUND(I165*H165,2)</f>
        <v>0</v>
      </c>
      <c r="BL165" s="18" t="s">
        <v>184</v>
      </c>
      <c r="BM165" s="161" t="s">
        <v>768</v>
      </c>
    </row>
    <row r="166" spans="1:65" s="13" customFormat="1">
      <c r="B166" s="163"/>
      <c r="D166" s="164" t="s">
        <v>190</v>
      </c>
      <c r="E166" s="165" t="s">
        <v>1</v>
      </c>
      <c r="F166" s="166" t="s">
        <v>769</v>
      </c>
      <c r="H166" s="167">
        <v>1347.2750000000001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190</v>
      </c>
      <c r="AU166" s="165" t="s">
        <v>82</v>
      </c>
      <c r="AV166" s="13" t="s">
        <v>82</v>
      </c>
      <c r="AW166" s="13" t="s">
        <v>29</v>
      </c>
      <c r="AX166" s="13" t="s">
        <v>73</v>
      </c>
      <c r="AY166" s="165" t="s">
        <v>175</v>
      </c>
    </row>
    <row r="167" spans="1:65" s="15" customFormat="1">
      <c r="B167" s="182"/>
      <c r="D167" s="164" t="s">
        <v>190</v>
      </c>
      <c r="E167" s="183" t="s">
        <v>1</v>
      </c>
      <c r="F167" s="184" t="s">
        <v>716</v>
      </c>
      <c r="H167" s="185">
        <v>1347.2750000000001</v>
      </c>
      <c r="I167" s="186"/>
      <c r="L167" s="182"/>
      <c r="M167" s="187"/>
      <c r="N167" s="188"/>
      <c r="O167" s="188"/>
      <c r="P167" s="188"/>
      <c r="Q167" s="188"/>
      <c r="R167" s="188"/>
      <c r="S167" s="188"/>
      <c r="T167" s="189"/>
      <c r="AT167" s="183" t="s">
        <v>190</v>
      </c>
      <c r="AU167" s="183" t="s">
        <v>82</v>
      </c>
      <c r="AV167" s="15" t="s">
        <v>184</v>
      </c>
      <c r="AW167" s="15" t="s">
        <v>29</v>
      </c>
      <c r="AX167" s="15" t="s">
        <v>30</v>
      </c>
      <c r="AY167" s="183" t="s">
        <v>175</v>
      </c>
    </row>
    <row r="168" spans="1:65" s="2" customFormat="1" ht="16.5" customHeight="1">
      <c r="A168" s="33"/>
      <c r="B168" s="149"/>
      <c r="C168" s="150" t="s">
        <v>227</v>
      </c>
      <c r="D168" s="150" t="s">
        <v>181</v>
      </c>
      <c r="E168" s="151" t="s">
        <v>770</v>
      </c>
      <c r="F168" s="152" t="s">
        <v>771</v>
      </c>
      <c r="G168" s="153" t="s">
        <v>745</v>
      </c>
      <c r="H168" s="154">
        <v>793.39599999999996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38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184</v>
      </c>
      <c r="AT168" s="161" t="s">
        <v>181</v>
      </c>
      <c r="AU168" s="161" t="s">
        <v>82</v>
      </c>
      <c r="AY168" s="18" t="s">
        <v>175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30</v>
      </c>
      <c r="BK168" s="162">
        <f>ROUND(I168*H168,2)</f>
        <v>0</v>
      </c>
      <c r="BL168" s="18" t="s">
        <v>184</v>
      </c>
      <c r="BM168" s="161" t="s">
        <v>772</v>
      </c>
    </row>
    <row r="169" spans="1:65" s="13" customFormat="1">
      <c r="B169" s="163"/>
      <c r="D169" s="164" t="s">
        <v>190</v>
      </c>
      <c r="E169" s="165" t="s">
        <v>1</v>
      </c>
      <c r="F169" s="166" t="s">
        <v>773</v>
      </c>
      <c r="H169" s="167">
        <v>748.48599999999999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82</v>
      </c>
      <c r="AV169" s="13" t="s">
        <v>82</v>
      </c>
      <c r="AW169" s="13" t="s">
        <v>29</v>
      </c>
      <c r="AX169" s="13" t="s">
        <v>73</v>
      </c>
      <c r="AY169" s="165" t="s">
        <v>175</v>
      </c>
    </row>
    <row r="170" spans="1:65" s="13" customFormat="1">
      <c r="B170" s="163"/>
      <c r="D170" s="164" t="s">
        <v>190</v>
      </c>
      <c r="E170" s="165" t="s">
        <v>1</v>
      </c>
      <c r="F170" s="166" t="s">
        <v>774</v>
      </c>
      <c r="H170" s="167">
        <v>44.91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190</v>
      </c>
      <c r="AU170" s="165" t="s">
        <v>82</v>
      </c>
      <c r="AV170" s="13" t="s">
        <v>82</v>
      </c>
      <c r="AW170" s="13" t="s">
        <v>29</v>
      </c>
      <c r="AX170" s="13" t="s">
        <v>73</v>
      </c>
      <c r="AY170" s="165" t="s">
        <v>175</v>
      </c>
    </row>
    <row r="171" spans="1:65" s="15" customFormat="1">
      <c r="B171" s="182"/>
      <c r="D171" s="164" t="s">
        <v>190</v>
      </c>
      <c r="E171" s="183" t="s">
        <v>1</v>
      </c>
      <c r="F171" s="184" t="s">
        <v>716</v>
      </c>
      <c r="H171" s="185">
        <v>793.39599999999996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190</v>
      </c>
      <c r="AU171" s="183" t="s">
        <v>82</v>
      </c>
      <c r="AV171" s="15" t="s">
        <v>184</v>
      </c>
      <c r="AW171" s="15" t="s">
        <v>29</v>
      </c>
      <c r="AX171" s="15" t="s">
        <v>30</v>
      </c>
      <c r="AY171" s="183" t="s">
        <v>175</v>
      </c>
    </row>
    <row r="172" spans="1:65" s="2" customFormat="1" ht="21.75" customHeight="1">
      <c r="A172" s="33"/>
      <c r="B172" s="149"/>
      <c r="C172" s="150" t="s">
        <v>231</v>
      </c>
      <c r="D172" s="150" t="s">
        <v>181</v>
      </c>
      <c r="E172" s="151" t="s">
        <v>775</v>
      </c>
      <c r="F172" s="152" t="s">
        <v>776</v>
      </c>
      <c r="G172" s="153" t="s">
        <v>745</v>
      </c>
      <c r="H172" s="154">
        <v>793.39599999999996</v>
      </c>
      <c r="I172" s="155"/>
      <c r="J172" s="156">
        <f>ROUND(I172*H172,2)</f>
        <v>0</v>
      </c>
      <c r="K172" s="152" t="s">
        <v>710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82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777</v>
      </c>
    </row>
    <row r="173" spans="1:65" s="13" customFormat="1">
      <c r="B173" s="163"/>
      <c r="D173" s="164" t="s">
        <v>190</v>
      </c>
      <c r="E173" s="165" t="s">
        <v>1</v>
      </c>
      <c r="F173" s="166" t="s">
        <v>778</v>
      </c>
      <c r="H173" s="167">
        <v>793.39599999999996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190</v>
      </c>
      <c r="AU173" s="165" t="s">
        <v>82</v>
      </c>
      <c r="AV173" s="13" t="s">
        <v>82</v>
      </c>
      <c r="AW173" s="13" t="s">
        <v>29</v>
      </c>
      <c r="AX173" s="13" t="s">
        <v>30</v>
      </c>
      <c r="AY173" s="165" t="s">
        <v>175</v>
      </c>
    </row>
    <row r="174" spans="1:65" s="2" customFormat="1" ht="16.5" customHeight="1">
      <c r="A174" s="33"/>
      <c r="B174" s="149"/>
      <c r="C174" s="150" t="s">
        <v>235</v>
      </c>
      <c r="D174" s="150" t="s">
        <v>181</v>
      </c>
      <c r="E174" s="151" t="s">
        <v>779</v>
      </c>
      <c r="F174" s="152" t="s">
        <v>780</v>
      </c>
      <c r="G174" s="153" t="s">
        <v>709</v>
      </c>
      <c r="H174" s="154">
        <v>299.39999999999998</v>
      </c>
      <c r="I174" s="155"/>
      <c r="J174" s="156">
        <f>ROUND(I174*H174,2)</f>
        <v>0</v>
      </c>
      <c r="K174" s="152" t="s">
        <v>710</v>
      </c>
      <c r="L174" s="34"/>
      <c r="M174" s="157" t="s">
        <v>1</v>
      </c>
      <c r="N174" s="158" t="s">
        <v>38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184</v>
      </c>
      <c r="AT174" s="161" t="s">
        <v>181</v>
      </c>
      <c r="AU174" s="161" t="s">
        <v>82</v>
      </c>
      <c r="AY174" s="18" t="s">
        <v>175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30</v>
      </c>
      <c r="BK174" s="162">
        <f>ROUND(I174*H174,2)</f>
        <v>0</v>
      </c>
      <c r="BL174" s="18" t="s">
        <v>184</v>
      </c>
      <c r="BM174" s="161" t="s">
        <v>781</v>
      </c>
    </row>
    <row r="175" spans="1:65" s="14" customFormat="1">
      <c r="B175" s="172"/>
      <c r="D175" s="164" t="s">
        <v>190</v>
      </c>
      <c r="E175" s="173" t="s">
        <v>1</v>
      </c>
      <c r="F175" s="174" t="s">
        <v>782</v>
      </c>
      <c r="H175" s="173" t="s">
        <v>1</v>
      </c>
      <c r="I175" s="175"/>
      <c r="L175" s="172"/>
      <c r="M175" s="176"/>
      <c r="N175" s="177"/>
      <c r="O175" s="177"/>
      <c r="P175" s="177"/>
      <c r="Q175" s="177"/>
      <c r="R175" s="177"/>
      <c r="S175" s="177"/>
      <c r="T175" s="178"/>
      <c r="AT175" s="173" t="s">
        <v>190</v>
      </c>
      <c r="AU175" s="173" t="s">
        <v>82</v>
      </c>
      <c r="AV175" s="14" t="s">
        <v>30</v>
      </c>
      <c r="AW175" s="14" t="s">
        <v>29</v>
      </c>
      <c r="AX175" s="14" t="s">
        <v>73</v>
      </c>
      <c r="AY175" s="173" t="s">
        <v>175</v>
      </c>
    </row>
    <row r="176" spans="1:65" s="13" customFormat="1">
      <c r="B176" s="163"/>
      <c r="D176" s="164" t="s">
        <v>190</v>
      </c>
      <c r="E176" s="165" t="s">
        <v>1</v>
      </c>
      <c r="F176" s="166" t="s">
        <v>783</v>
      </c>
      <c r="H176" s="167">
        <v>299.39999999999998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190</v>
      </c>
      <c r="AU176" s="165" t="s">
        <v>82</v>
      </c>
      <c r="AV176" s="13" t="s">
        <v>82</v>
      </c>
      <c r="AW176" s="13" t="s">
        <v>29</v>
      </c>
      <c r="AX176" s="13" t="s">
        <v>30</v>
      </c>
      <c r="AY176" s="165" t="s">
        <v>175</v>
      </c>
    </row>
    <row r="177" spans="1:65" s="2" customFormat="1" ht="16.5" customHeight="1">
      <c r="A177" s="33"/>
      <c r="B177" s="149"/>
      <c r="C177" s="190" t="s">
        <v>239</v>
      </c>
      <c r="D177" s="190" t="s">
        <v>764</v>
      </c>
      <c r="E177" s="191" t="s">
        <v>784</v>
      </c>
      <c r="F177" s="192" t="s">
        <v>785</v>
      </c>
      <c r="G177" s="193" t="s">
        <v>767</v>
      </c>
      <c r="H177" s="194">
        <v>71.855999999999995</v>
      </c>
      <c r="I177" s="195"/>
      <c r="J177" s="196">
        <f>ROUND(I177*H177,2)</f>
        <v>0</v>
      </c>
      <c r="K177" s="192" t="s">
        <v>710</v>
      </c>
      <c r="L177" s="197"/>
      <c r="M177" s="198" t="s">
        <v>1</v>
      </c>
      <c r="N177" s="199" t="s">
        <v>38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177</v>
      </c>
      <c r="AT177" s="161" t="s">
        <v>764</v>
      </c>
      <c r="AU177" s="161" t="s">
        <v>82</v>
      </c>
      <c r="AY177" s="18" t="s">
        <v>175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30</v>
      </c>
      <c r="BK177" s="162">
        <f>ROUND(I177*H177,2)</f>
        <v>0</v>
      </c>
      <c r="BL177" s="18" t="s">
        <v>184</v>
      </c>
      <c r="BM177" s="161" t="s">
        <v>786</v>
      </c>
    </row>
    <row r="178" spans="1:65" s="13" customFormat="1">
      <c r="B178" s="163"/>
      <c r="D178" s="164" t="s">
        <v>190</v>
      </c>
      <c r="E178" s="165" t="s">
        <v>1</v>
      </c>
      <c r="F178" s="166" t="s">
        <v>787</v>
      </c>
      <c r="H178" s="167">
        <v>71.855999999999995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190</v>
      </c>
      <c r="AU178" s="165" t="s">
        <v>82</v>
      </c>
      <c r="AV178" s="13" t="s">
        <v>82</v>
      </c>
      <c r="AW178" s="13" t="s">
        <v>29</v>
      </c>
      <c r="AX178" s="13" t="s">
        <v>30</v>
      </c>
      <c r="AY178" s="165" t="s">
        <v>175</v>
      </c>
    </row>
    <row r="179" spans="1:65" s="2" customFormat="1" ht="16.5" customHeight="1">
      <c r="A179" s="33"/>
      <c r="B179" s="149"/>
      <c r="C179" s="150" t="s">
        <v>243</v>
      </c>
      <c r="D179" s="150" t="s">
        <v>181</v>
      </c>
      <c r="E179" s="151" t="s">
        <v>788</v>
      </c>
      <c r="F179" s="152" t="s">
        <v>789</v>
      </c>
      <c r="G179" s="153" t="s">
        <v>709</v>
      </c>
      <c r="H179" s="154">
        <v>299.39999999999998</v>
      </c>
      <c r="I179" s="155"/>
      <c r="J179" s="156">
        <f>ROUND(I179*H179,2)</f>
        <v>0</v>
      </c>
      <c r="K179" s="152" t="s">
        <v>710</v>
      </c>
      <c r="L179" s="34"/>
      <c r="M179" s="157" t="s">
        <v>1</v>
      </c>
      <c r="N179" s="158" t="s">
        <v>38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184</v>
      </c>
      <c r="AT179" s="161" t="s">
        <v>181</v>
      </c>
      <c r="AU179" s="161" t="s">
        <v>82</v>
      </c>
      <c r="AY179" s="18" t="s">
        <v>175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30</v>
      </c>
      <c r="BK179" s="162">
        <f>ROUND(I179*H179,2)</f>
        <v>0</v>
      </c>
      <c r="BL179" s="18" t="s">
        <v>184</v>
      </c>
      <c r="BM179" s="161" t="s">
        <v>790</v>
      </c>
    </row>
    <row r="180" spans="1:65" s="14" customFormat="1">
      <c r="B180" s="172"/>
      <c r="D180" s="164" t="s">
        <v>190</v>
      </c>
      <c r="E180" s="173" t="s">
        <v>1</v>
      </c>
      <c r="F180" s="174" t="s">
        <v>782</v>
      </c>
      <c r="H180" s="173" t="s">
        <v>1</v>
      </c>
      <c r="I180" s="175"/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190</v>
      </c>
      <c r="AU180" s="173" t="s">
        <v>82</v>
      </c>
      <c r="AV180" s="14" t="s">
        <v>30</v>
      </c>
      <c r="AW180" s="14" t="s">
        <v>29</v>
      </c>
      <c r="AX180" s="14" t="s">
        <v>73</v>
      </c>
      <c r="AY180" s="173" t="s">
        <v>175</v>
      </c>
    </row>
    <row r="181" spans="1:65" s="13" customFormat="1">
      <c r="B181" s="163"/>
      <c r="D181" s="164" t="s">
        <v>190</v>
      </c>
      <c r="E181" s="165" t="s">
        <v>1</v>
      </c>
      <c r="F181" s="166" t="s">
        <v>783</v>
      </c>
      <c r="H181" s="167">
        <v>299.39999999999998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190</v>
      </c>
      <c r="AU181" s="165" t="s">
        <v>82</v>
      </c>
      <c r="AV181" s="13" t="s">
        <v>82</v>
      </c>
      <c r="AW181" s="13" t="s">
        <v>29</v>
      </c>
      <c r="AX181" s="13" t="s">
        <v>30</v>
      </c>
      <c r="AY181" s="165" t="s">
        <v>175</v>
      </c>
    </row>
    <row r="182" spans="1:65" s="2" customFormat="1" ht="16.5" customHeight="1">
      <c r="A182" s="33"/>
      <c r="B182" s="149"/>
      <c r="C182" s="190" t="s">
        <v>247</v>
      </c>
      <c r="D182" s="190" t="s">
        <v>764</v>
      </c>
      <c r="E182" s="191" t="s">
        <v>791</v>
      </c>
      <c r="F182" s="192" t="s">
        <v>792</v>
      </c>
      <c r="G182" s="193" t="s">
        <v>387</v>
      </c>
      <c r="H182" s="194">
        <v>9.4309999999999992</v>
      </c>
      <c r="I182" s="195"/>
      <c r="J182" s="196">
        <f>ROUND(I182*H182,2)</f>
        <v>0</v>
      </c>
      <c r="K182" s="192" t="s">
        <v>710</v>
      </c>
      <c r="L182" s="197"/>
      <c r="M182" s="198" t="s">
        <v>1</v>
      </c>
      <c r="N182" s="199" t="s">
        <v>38</v>
      </c>
      <c r="O182" s="59"/>
      <c r="P182" s="159">
        <f>O182*H182</f>
        <v>0</v>
      </c>
      <c r="Q182" s="159">
        <v>1E-3</v>
      </c>
      <c r="R182" s="159">
        <f>Q182*H182</f>
        <v>9.4310000000000001E-3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177</v>
      </c>
      <c r="AT182" s="161" t="s">
        <v>764</v>
      </c>
      <c r="AU182" s="161" t="s">
        <v>82</v>
      </c>
      <c r="AY182" s="18" t="s">
        <v>175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30</v>
      </c>
      <c r="BK182" s="162">
        <f>ROUND(I182*H182,2)</f>
        <v>0</v>
      </c>
      <c r="BL182" s="18" t="s">
        <v>184</v>
      </c>
      <c r="BM182" s="161" t="s">
        <v>793</v>
      </c>
    </row>
    <row r="183" spans="1:65" s="13" customFormat="1">
      <c r="B183" s="163"/>
      <c r="D183" s="164" t="s">
        <v>190</v>
      </c>
      <c r="E183" s="165" t="s">
        <v>1</v>
      </c>
      <c r="F183" s="166" t="s">
        <v>794</v>
      </c>
      <c r="H183" s="167">
        <v>9.4309999999999992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82</v>
      </c>
      <c r="AV183" s="13" t="s">
        <v>82</v>
      </c>
      <c r="AW183" s="13" t="s">
        <v>29</v>
      </c>
      <c r="AX183" s="13" t="s">
        <v>73</v>
      </c>
      <c r="AY183" s="165" t="s">
        <v>175</v>
      </c>
    </row>
    <row r="184" spans="1:65" s="15" customFormat="1">
      <c r="B184" s="182"/>
      <c r="D184" s="164" t="s">
        <v>190</v>
      </c>
      <c r="E184" s="183" t="s">
        <v>1</v>
      </c>
      <c r="F184" s="184" t="s">
        <v>716</v>
      </c>
      <c r="H184" s="185">
        <v>9.4309999999999992</v>
      </c>
      <c r="I184" s="186"/>
      <c r="L184" s="182"/>
      <c r="M184" s="187"/>
      <c r="N184" s="188"/>
      <c r="O184" s="188"/>
      <c r="P184" s="188"/>
      <c r="Q184" s="188"/>
      <c r="R184" s="188"/>
      <c r="S184" s="188"/>
      <c r="T184" s="189"/>
      <c r="AT184" s="183" t="s">
        <v>190</v>
      </c>
      <c r="AU184" s="183" t="s">
        <v>82</v>
      </c>
      <c r="AV184" s="15" t="s">
        <v>184</v>
      </c>
      <c r="AW184" s="15" t="s">
        <v>29</v>
      </c>
      <c r="AX184" s="15" t="s">
        <v>30</v>
      </c>
      <c r="AY184" s="183" t="s">
        <v>175</v>
      </c>
    </row>
    <row r="185" spans="1:65" s="2" customFormat="1" ht="16.5" customHeight="1">
      <c r="A185" s="33"/>
      <c r="B185" s="149"/>
      <c r="C185" s="150" t="s">
        <v>251</v>
      </c>
      <c r="D185" s="150" t="s">
        <v>181</v>
      </c>
      <c r="E185" s="151" t="s">
        <v>795</v>
      </c>
      <c r="F185" s="152" t="s">
        <v>796</v>
      </c>
      <c r="G185" s="153" t="s">
        <v>709</v>
      </c>
      <c r="H185" s="154">
        <v>299.39999999999998</v>
      </c>
      <c r="I185" s="155"/>
      <c r="J185" s="156">
        <f>ROUND(I185*H185,2)</f>
        <v>0</v>
      </c>
      <c r="K185" s="152" t="s">
        <v>1</v>
      </c>
      <c r="L185" s="34"/>
      <c r="M185" s="157" t="s">
        <v>1</v>
      </c>
      <c r="N185" s="158" t="s">
        <v>38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184</v>
      </c>
      <c r="AT185" s="161" t="s">
        <v>181</v>
      </c>
      <c r="AU185" s="161" t="s">
        <v>82</v>
      </c>
      <c r="AY185" s="18" t="s">
        <v>175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30</v>
      </c>
      <c r="BK185" s="162">
        <f>ROUND(I185*H185,2)</f>
        <v>0</v>
      </c>
      <c r="BL185" s="18" t="s">
        <v>184</v>
      </c>
      <c r="BM185" s="161" t="s">
        <v>797</v>
      </c>
    </row>
    <row r="186" spans="1:65" s="14" customFormat="1">
      <c r="B186" s="172"/>
      <c r="D186" s="164" t="s">
        <v>190</v>
      </c>
      <c r="E186" s="173" t="s">
        <v>1</v>
      </c>
      <c r="F186" s="174" t="s">
        <v>798</v>
      </c>
      <c r="H186" s="173" t="s">
        <v>1</v>
      </c>
      <c r="I186" s="175"/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190</v>
      </c>
      <c r="AU186" s="173" t="s">
        <v>82</v>
      </c>
      <c r="AV186" s="14" t="s">
        <v>30</v>
      </c>
      <c r="AW186" s="14" t="s">
        <v>29</v>
      </c>
      <c r="AX186" s="14" t="s">
        <v>73</v>
      </c>
      <c r="AY186" s="173" t="s">
        <v>175</v>
      </c>
    </row>
    <row r="187" spans="1:65" s="13" customFormat="1">
      <c r="B187" s="163"/>
      <c r="D187" s="164" t="s">
        <v>190</v>
      </c>
      <c r="E187" s="165" t="s">
        <v>1</v>
      </c>
      <c r="F187" s="166" t="s">
        <v>783</v>
      </c>
      <c r="H187" s="167">
        <v>299.39999999999998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82</v>
      </c>
      <c r="AV187" s="13" t="s">
        <v>82</v>
      </c>
      <c r="AW187" s="13" t="s">
        <v>29</v>
      </c>
      <c r="AX187" s="13" t="s">
        <v>30</v>
      </c>
      <c r="AY187" s="165" t="s">
        <v>175</v>
      </c>
    </row>
    <row r="188" spans="1:65" s="2" customFormat="1" ht="37.799999999999997" customHeight="1">
      <c r="A188" s="33"/>
      <c r="B188" s="149"/>
      <c r="C188" s="150" t="s">
        <v>255</v>
      </c>
      <c r="D188" s="150" t="s">
        <v>181</v>
      </c>
      <c r="E188" s="151" t="s">
        <v>799</v>
      </c>
      <c r="F188" s="152" t="s">
        <v>800</v>
      </c>
      <c r="G188" s="153" t="s">
        <v>709</v>
      </c>
      <c r="H188" s="154">
        <v>1458.9</v>
      </c>
      <c r="I188" s="155"/>
      <c r="J188" s="156">
        <f>ROUND(I188*H188,2)</f>
        <v>0</v>
      </c>
      <c r="K188" s="152" t="s">
        <v>1</v>
      </c>
      <c r="L188" s="34"/>
      <c r="M188" s="157" t="s">
        <v>1</v>
      </c>
      <c r="N188" s="158" t="s">
        <v>38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184</v>
      </c>
      <c r="AT188" s="161" t="s">
        <v>181</v>
      </c>
      <c r="AU188" s="161" t="s">
        <v>82</v>
      </c>
      <c r="AY188" s="18" t="s">
        <v>175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30</v>
      </c>
      <c r="BK188" s="162">
        <f>ROUND(I188*H188,2)</f>
        <v>0</v>
      </c>
      <c r="BL188" s="18" t="s">
        <v>184</v>
      </c>
      <c r="BM188" s="161" t="s">
        <v>801</v>
      </c>
    </row>
    <row r="189" spans="1:65" s="14" customFormat="1">
      <c r="B189" s="172"/>
      <c r="D189" s="164" t="s">
        <v>190</v>
      </c>
      <c r="E189" s="173" t="s">
        <v>1</v>
      </c>
      <c r="F189" s="174" t="s">
        <v>802</v>
      </c>
      <c r="H189" s="173" t="s">
        <v>1</v>
      </c>
      <c r="I189" s="175"/>
      <c r="L189" s="172"/>
      <c r="M189" s="176"/>
      <c r="N189" s="177"/>
      <c r="O189" s="177"/>
      <c r="P189" s="177"/>
      <c r="Q189" s="177"/>
      <c r="R189" s="177"/>
      <c r="S189" s="177"/>
      <c r="T189" s="178"/>
      <c r="AT189" s="173" t="s">
        <v>190</v>
      </c>
      <c r="AU189" s="173" t="s">
        <v>82</v>
      </c>
      <c r="AV189" s="14" t="s">
        <v>30</v>
      </c>
      <c r="AW189" s="14" t="s">
        <v>29</v>
      </c>
      <c r="AX189" s="14" t="s">
        <v>73</v>
      </c>
      <c r="AY189" s="173" t="s">
        <v>175</v>
      </c>
    </row>
    <row r="190" spans="1:65" s="13" customFormat="1">
      <c r="B190" s="163"/>
      <c r="D190" s="164" t="s">
        <v>190</v>
      </c>
      <c r="E190" s="165" t="s">
        <v>1</v>
      </c>
      <c r="F190" s="166" t="s">
        <v>803</v>
      </c>
      <c r="H190" s="167">
        <v>1458.9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30</v>
      </c>
      <c r="AY190" s="165" t="s">
        <v>175</v>
      </c>
    </row>
    <row r="191" spans="1:65" s="12" customFormat="1" ht="22.8" customHeight="1">
      <c r="B191" s="136"/>
      <c r="D191" s="137" t="s">
        <v>72</v>
      </c>
      <c r="E191" s="147" t="s">
        <v>199</v>
      </c>
      <c r="F191" s="147" t="s">
        <v>804</v>
      </c>
      <c r="I191" s="139"/>
      <c r="J191" s="148">
        <f>BK191</f>
        <v>0</v>
      </c>
      <c r="L191" s="136"/>
      <c r="M191" s="141"/>
      <c r="N191" s="142"/>
      <c r="O191" s="142"/>
      <c r="P191" s="143">
        <f>SUM(P192:P234)</f>
        <v>0</v>
      </c>
      <c r="Q191" s="142"/>
      <c r="R191" s="143">
        <f>SUM(R192:R234)</f>
        <v>81.24533799999999</v>
      </c>
      <c r="S191" s="142"/>
      <c r="T191" s="144">
        <f>SUM(T192:T234)</f>
        <v>0</v>
      </c>
      <c r="AR191" s="137" t="s">
        <v>30</v>
      </c>
      <c r="AT191" s="145" t="s">
        <v>72</v>
      </c>
      <c r="AU191" s="145" t="s">
        <v>30</v>
      </c>
      <c r="AY191" s="137" t="s">
        <v>175</v>
      </c>
      <c r="BK191" s="146">
        <f>SUM(BK192:BK234)</f>
        <v>0</v>
      </c>
    </row>
    <row r="192" spans="1:65" s="2" customFormat="1" ht="16.5" customHeight="1">
      <c r="A192" s="33"/>
      <c r="B192" s="149"/>
      <c r="C192" s="150" t="s">
        <v>7</v>
      </c>
      <c r="D192" s="150" t="s">
        <v>181</v>
      </c>
      <c r="E192" s="151" t="s">
        <v>805</v>
      </c>
      <c r="F192" s="152" t="s">
        <v>806</v>
      </c>
      <c r="G192" s="153" t="s">
        <v>709</v>
      </c>
      <c r="H192" s="154">
        <v>1458.9</v>
      </c>
      <c r="I192" s="155"/>
      <c r="J192" s="156">
        <f>ROUND(I192*H192,2)</f>
        <v>0</v>
      </c>
      <c r="K192" s="152" t="s">
        <v>710</v>
      </c>
      <c r="L192" s="34"/>
      <c r="M192" s="157" t="s">
        <v>1</v>
      </c>
      <c r="N192" s="158" t="s">
        <v>38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184</v>
      </c>
      <c r="AT192" s="161" t="s">
        <v>181</v>
      </c>
      <c r="AU192" s="161" t="s">
        <v>82</v>
      </c>
      <c r="AY192" s="18" t="s">
        <v>175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30</v>
      </c>
      <c r="BK192" s="162">
        <f>ROUND(I192*H192,2)</f>
        <v>0</v>
      </c>
      <c r="BL192" s="18" t="s">
        <v>184</v>
      </c>
      <c r="BM192" s="161" t="s">
        <v>807</v>
      </c>
    </row>
    <row r="193" spans="1:65" s="14" customFormat="1">
      <c r="B193" s="172"/>
      <c r="D193" s="164" t="s">
        <v>190</v>
      </c>
      <c r="E193" s="173" t="s">
        <v>1</v>
      </c>
      <c r="F193" s="174" t="s">
        <v>808</v>
      </c>
      <c r="H193" s="173" t="s">
        <v>1</v>
      </c>
      <c r="I193" s="175"/>
      <c r="L193" s="172"/>
      <c r="M193" s="176"/>
      <c r="N193" s="177"/>
      <c r="O193" s="177"/>
      <c r="P193" s="177"/>
      <c r="Q193" s="177"/>
      <c r="R193" s="177"/>
      <c r="S193" s="177"/>
      <c r="T193" s="178"/>
      <c r="AT193" s="173" t="s">
        <v>190</v>
      </c>
      <c r="AU193" s="173" t="s">
        <v>82</v>
      </c>
      <c r="AV193" s="14" t="s">
        <v>30</v>
      </c>
      <c r="AW193" s="14" t="s">
        <v>29</v>
      </c>
      <c r="AX193" s="14" t="s">
        <v>73</v>
      </c>
      <c r="AY193" s="173" t="s">
        <v>175</v>
      </c>
    </row>
    <row r="194" spans="1:65" s="13" customFormat="1">
      <c r="B194" s="163"/>
      <c r="D194" s="164" t="s">
        <v>190</v>
      </c>
      <c r="E194" s="165" t="s">
        <v>1</v>
      </c>
      <c r="F194" s="166" t="s">
        <v>803</v>
      </c>
      <c r="H194" s="167">
        <v>1458.9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190</v>
      </c>
      <c r="AU194" s="165" t="s">
        <v>82</v>
      </c>
      <c r="AV194" s="13" t="s">
        <v>82</v>
      </c>
      <c r="AW194" s="13" t="s">
        <v>29</v>
      </c>
      <c r="AX194" s="13" t="s">
        <v>30</v>
      </c>
      <c r="AY194" s="165" t="s">
        <v>175</v>
      </c>
    </row>
    <row r="195" spans="1:65" s="2" customFormat="1" ht="16.5" customHeight="1">
      <c r="A195" s="33"/>
      <c r="B195" s="149"/>
      <c r="C195" s="150" t="s">
        <v>262</v>
      </c>
      <c r="D195" s="150" t="s">
        <v>181</v>
      </c>
      <c r="E195" s="151" t="s">
        <v>809</v>
      </c>
      <c r="F195" s="152" t="s">
        <v>810</v>
      </c>
      <c r="G195" s="153" t="s">
        <v>709</v>
      </c>
      <c r="H195" s="154">
        <v>1485.94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38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184</v>
      </c>
      <c r="AT195" s="161" t="s">
        <v>181</v>
      </c>
      <c r="AU195" s="161" t="s">
        <v>82</v>
      </c>
      <c r="AY195" s="18" t="s">
        <v>175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30</v>
      </c>
      <c r="BK195" s="162">
        <f>ROUND(I195*H195,2)</f>
        <v>0</v>
      </c>
      <c r="BL195" s="18" t="s">
        <v>184</v>
      </c>
      <c r="BM195" s="161" t="s">
        <v>811</v>
      </c>
    </row>
    <row r="196" spans="1:65" s="14" customFormat="1">
      <c r="B196" s="172"/>
      <c r="D196" s="164" t="s">
        <v>190</v>
      </c>
      <c r="E196" s="173" t="s">
        <v>1</v>
      </c>
      <c r="F196" s="174" t="s">
        <v>812</v>
      </c>
      <c r="H196" s="173" t="s">
        <v>1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190</v>
      </c>
      <c r="AU196" s="173" t="s">
        <v>82</v>
      </c>
      <c r="AV196" s="14" t="s">
        <v>30</v>
      </c>
      <c r="AW196" s="14" t="s">
        <v>29</v>
      </c>
      <c r="AX196" s="14" t="s">
        <v>73</v>
      </c>
      <c r="AY196" s="173" t="s">
        <v>175</v>
      </c>
    </row>
    <row r="197" spans="1:65" s="13" customFormat="1">
      <c r="B197" s="163"/>
      <c r="D197" s="164" t="s">
        <v>190</v>
      </c>
      <c r="E197" s="165" t="s">
        <v>1</v>
      </c>
      <c r="F197" s="166" t="s">
        <v>813</v>
      </c>
      <c r="H197" s="167">
        <v>1485.94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30</v>
      </c>
      <c r="AY197" s="165" t="s">
        <v>175</v>
      </c>
    </row>
    <row r="198" spans="1:65" s="2" customFormat="1" ht="16.5" customHeight="1">
      <c r="A198" s="33"/>
      <c r="B198" s="149"/>
      <c r="C198" s="150" t="s">
        <v>266</v>
      </c>
      <c r="D198" s="150" t="s">
        <v>181</v>
      </c>
      <c r="E198" s="151" t="s">
        <v>814</v>
      </c>
      <c r="F198" s="152" t="s">
        <v>815</v>
      </c>
      <c r="G198" s="153" t="s">
        <v>709</v>
      </c>
      <c r="H198" s="154">
        <v>1620.82</v>
      </c>
      <c r="I198" s="155"/>
      <c r="J198" s="156">
        <f>ROUND(I198*H198,2)</f>
        <v>0</v>
      </c>
      <c r="K198" s="152" t="s">
        <v>710</v>
      </c>
      <c r="L198" s="34"/>
      <c r="M198" s="157" t="s">
        <v>1</v>
      </c>
      <c r="N198" s="158" t="s">
        <v>38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184</v>
      </c>
      <c r="AT198" s="161" t="s">
        <v>181</v>
      </c>
      <c r="AU198" s="161" t="s">
        <v>82</v>
      </c>
      <c r="AY198" s="18" t="s">
        <v>175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30</v>
      </c>
      <c r="BK198" s="162">
        <f>ROUND(I198*H198,2)</f>
        <v>0</v>
      </c>
      <c r="BL198" s="18" t="s">
        <v>184</v>
      </c>
      <c r="BM198" s="161" t="s">
        <v>816</v>
      </c>
    </row>
    <row r="199" spans="1:65" s="14" customFormat="1">
      <c r="B199" s="172"/>
      <c r="D199" s="164" t="s">
        <v>190</v>
      </c>
      <c r="E199" s="173" t="s">
        <v>1</v>
      </c>
      <c r="F199" s="174" t="s">
        <v>817</v>
      </c>
      <c r="H199" s="173" t="s">
        <v>1</v>
      </c>
      <c r="I199" s="175"/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190</v>
      </c>
      <c r="AU199" s="173" t="s">
        <v>82</v>
      </c>
      <c r="AV199" s="14" t="s">
        <v>30</v>
      </c>
      <c r="AW199" s="14" t="s">
        <v>29</v>
      </c>
      <c r="AX199" s="14" t="s">
        <v>73</v>
      </c>
      <c r="AY199" s="173" t="s">
        <v>175</v>
      </c>
    </row>
    <row r="200" spans="1:65" s="13" customFormat="1">
      <c r="B200" s="163"/>
      <c r="D200" s="164" t="s">
        <v>190</v>
      </c>
      <c r="E200" s="165" t="s">
        <v>1</v>
      </c>
      <c r="F200" s="166" t="s">
        <v>818</v>
      </c>
      <c r="H200" s="167">
        <v>1620.82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30</v>
      </c>
      <c r="AY200" s="165" t="s">
        <v>175</v>
      </c>
    </row>
    <row r="201" spans="1:65" s="2" customFormat="1" ht="16.5" customHeight="1">
      <c r="A201" s="33"/>
      <c r="B201" s="149"/>
      <c r="C201" s="150" t="s">
        <v>270</v>
      </c>
      <c r="D201" s="150" t="s">
        <v>181</v>
      </c>
      <c r="E201" s="151" t="s">
        <v>819</v>
      </c>
      <c r="F201" s="152" t="s">
        <v>820</v>
      </c>
      <c r="G201" s="153" t="s">
        <v>745</v>
      </c>
      <c r="H201" s="154">
        <v>30.4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184</v>
      </c>
      <c r="AT201" s="161" t="s">
        <v>181</v>
      </c>
      <c r="AU201" s="161" t="s">
        <v>82</v>
      </c>
      <c r="AY201" s="18" t="s">
        <v>175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30</v>
      </c>
      <c r="BK201" s="162">
        <f>ROUND(I201*H201,2)</f>
        <v>0</v>
      </c>
      <c r="BL201" s="18" t="s">
        <v>184</v>
      </c>
      <c r="BM201" s="161" t="s">
        <v>821</v>
      </c>
    </row>
    <row r="202" spans="1:65" s="14" customFormat="1">
      <c r="B202" s="172"/>
      <c r="D202" s="164" t="s">
        <v>190</v>
      </c>
      <c r="E202" s="173" t="s">
        <v>1</v>
      </c>
      <c r="F202" s="174" t="s">
        <v>822</v>
      </c>
      <c r="H202" s="173" t="s">
        <v>1</v>
      </c>
      <c r="I202" s="175"/>
      <c r="L202" s="172"/>
      <c r="M202" s="176"/>
      <c r="N202" s="177"/>
      <c r="O202" s="177"/>
      <c r="P202" s="177"/>
      <c r="Q202" s="177"/>
      <c r="R202" s="177"/>
      <c r="S202" s="177"/>
      <c r="T202" s="178"/>
      <c r="AT202" s="173" t="s">
        <v>190</v>
      </c>
      <c r="AU202" s="173" t="s">
        <v>82</v>
      </c>
      <c r="AV202" s="14" t="s">
        <v>30</v>
      </c>
      <c r="AW202" s="14" t="s">
        <v>29</v>
      </c>
      <c r="AX202" s="14" t="s">
        <v>73</v>
      </c>
      <c r="AY202" s="173" t="s">
        <v>175</v>
      </c>
    </row>
    <row r="203" spans="1:65" s="13" customFormat="1">
      <c r="B203" s="163"/>
      <c r="D203" s="164" t="s">
        <v>190</v>
      </c>
      <c r="E203" s="165" t="s">
        <v>1</v>
      </c>
      <c r="F203" s="166" t="s">
        <v>823</v>
      </c>
      <c r="H203" s="167">
        <v>30.4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30</v>
      </c>
      <c r="AY203" s="165" t="s">
        <v>175</v>
      </c>
    </row>
    <row r="204" spans="1:65" s="2" customFormat="1" ht="16.5" customHeight="1">
      <c r="A204" s="33"/>
      <c r="B204" s="149"/>
      <c r="C204" s="150" t="s">
        <v>274</v>
      </c>
      <c r="D204" s="150" t="s">
        <v>181</v>
      </c>
      <c r="E204" s="151" t="s">
        <v>824</v>
      </c>
      <c r="F204" s="152" t="s">
        <v>825</v>
      </c>
      <c r="G204" s="153" t="s">
        <v>709</v>
      </c>
      <c r="H204" s="154">
        <v>1485.94</v>
      </c>
      <c r="I204" s="155"/>
      <c r="J204" s="156">
        <f>ROUND(I204*H204,2)</f>
        <v>0</v>
      </c>
      <c r="K204" s="152" t="s">
        <v>710</v>
      </c>
      <c r="L204" s="34"/>
      <c r="M204" s="157" t="s">
        <v>1</v>
      </c>
      <c r="N204" s="158" t="s">
        <v>38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184</v>
      </c>
      <c r="AT204" s="161" t="s">
        <v>181</v>
      </c>
      <c r="AU204" s="161" t="s">
        <v>82</v>
      </c>
      <c r="AY204" s="18" t="s">
        <v>175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30</v>
      </c>
      <c r="BK204" s="162">
        <f>ROUND(I204*H204,2)</f>
        <v>0</v>
      </c>
      <c r="BL204" s="18" t="s">
        <v>184</v>
      </c>
      <c r="BM204" s="161" t="s">
        <v>826</v>
      </c>
    </row>
    <row r="205" spans="1:65" s="14" customFormat="1">
      <c r="B205" s="172"/>
      <c r="D205" s="164" t="s">
        <v>190</v>
      </c>
      <c r="E205" s="173" t="s">
        <v>1</v>
      </c>
      <c r="F205" s="174" t="s">
        <v>827</v>
      </c>
      <c r="H205" s="173" t="s">
        <v>1</v>
      </c>
      <c r="I205" s="175"/>
      <c r="L205" s="172"/>
      <c r="M205" s="176"/>
      <c r="N205" s="177"/>
      <c r="O205" s="177"/>
      <c r="P205" s="177"/>
      <c r="Q205" s="177"/>
      <c r="R205" s="177"/>
      <c r="S205" s="177"/>
      <c r="T205" s="178"/>
      <c r="AT205" s="173" t="s">
        <v>190</v>
      </c>
      <c r="AU205" s="173" t="s">
        <v>82</v>
      </c>
      <c r="AV205" s="14" t="s">
        <v>30</v>
      </c>
      <c r="AW205" s="14" t="s">
        <v>29</v>
      </c>
      <c r="AX205" s="14" t="s">
        <v>73</v>
      </c>
      <c r="AY205" s="173" t="s">
        <v>175</v>
      </c>
    </row>
    <row r="206" spans="1:65" s="14" customFormat="1">
      <c r="B206" s="172"/>
      <c r="D206" s="164" t="s">
        <v>190</v>
      </c>
      <c r="E206" s="173" t="s">
        <v>1</v>
      </c>
      <c r="F206" s="174" t="s">
        <v>828</v>
      </c>
      <c r="H206" s="173" t="s">
        <v>1</v>
      </c>
      <c r="I206" s="175"/>
      <c r="L206" s="172"/>
      <c r="M206" s="176"/>
      <c r="N206" s="177"/>
      <c r="O206" s="177"/>
      <c r="P206" s="177"/>
      <c r="Q206" s="177"/>
      <c r="R206" s="177"/>
      <c r="S206" s="177"/>
      <c r="T206" s="178"/>
      <c r="AT206" s="173" t="s">
        <v>190</v>
      </c>
      <c r="AU206" s="173" t="s">
        <v>82</v>
      </c>
      <c r="AV206" s="14" t="s">
        <v>30</v>
      </c>
      <c r="AW206" s="14" t="s">
        <v>29</v>
      </c>
      <c r="AX206" s="14" t="s">
        <v>73</v>
      </c>
      <c r="AY206" s="173" t="s">
        <v>175</v>
      </c>
    </row>
    <row r="207" spans="1:65" s="13" customFormat="1">
      <c r="B207" s="163"/>
      <c r="D207" s="164" t="s">
        <v>190</v>
      </c>
      <c r="E207" s="165" t="s">
        <v>1</v>
      </c>
      <c r="F207" s="166" t="s">
        <v>813</v>
      </c>
      <c r="H207" s="167">
        <v>1485.94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190</v>
      </c>
      <c r="AU207" s="165" t="s">
        <v>82</v>
      </c>
      <c r="AV207" s="13" t="s">
        <v>82</v>
      </c>
      <c r="AW207" s="13" t="s">
        <v>29</v>
      </c>
      <c r="AX207" s="13" t="s">
        <v>30</v>
      </c>
      <c r="AY207" s="165" t="s">
        <v>175</v>
      </c>
    </row>
    <row r="208" spans="1:65" s="2" customFormat="1" ht="16.5" customHeight="1">
      <c r="A208" s="33"/>
      <c r="B208" s="149"/>
      <c r="C208" s="150" t="s">
        <v>278</v>
      </c>
      <c r="D208" s="150" t="s">
        <v>181</v>
      </c>
      <c r="E208" s="151" t="s">
        <v>829</v>
      </c>
      <c r="F208" s="152" t="s">
        <v>830</v>
      </c>
      <c r="G208" s="153" t="s">
        <v>709</v>
      </c>
      <c r="H208" s="154">
        <v>1690.9</v>
      </c>
      <c r="I208" s="155"/>
      <c r="J208" s="156">
        <f>ROUND(I208*H208,2)</f>
        <v>0</v>
      </c>
      <c r="K208" s="152" t="s">
        <v>710</v>
      </c>
      <c r="L208" s="34"/>
      <c r="M208" s="157" t="s">
        <v>1</v>
      </c>
      <c r="N208" s="158" t="s">
        <v>38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184</v>
      </c>
      <c r="AT208" s="161" t="s">
        <v>181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831</v>
      </c>
    </row>
    <row r="209" spans="1:65" s="14" customFormat="1">
      <c r="B209" s="172"/>
      <c r="D209" s="164" t="s">
        <v>190</v>
      </c>
      <c r="E209" s="173" t="s">
        <v>1</v>
      </c>
      <c r="F209" s="174" t="s">
        <v>832</v>
      </c>
      <c r="H209" s="173" t="s">
        <v>1</v>
      </c>
      <c r="I209" s="175"/>
      <c r="L209" s="172"/>
      <c r="M209" s="176"/>
      <c r="N209" s="177"/>
      <c r="O209" s="177"/>
      <c r="P209" s="177"/>
      <c r="Q209" s="177"/>
      <c r="R209" s="177"/>
      <c r="S209" s="177"/>
      <c r="T209" s="178"/>
      <c r="AT209" s="173" t="s">
        <v>190</v>
      </c>
      <c r="AU209" s="173" t="s">
        <v>82</v>
      </c>
      <c r="AV209" s="14" t="s">
        <v>30</v>
      </c>
      <c r="AW209" s="14" t="s">
        <v>29</v>
      </c>
      <c r="AX209" s="14" t="s">
        <v>73</v>
      </c>
      <c r="AY209" s="173" t="s">
        <v>175</v>
      </c>
    </row>
    <row r="210" spans="1:65" s="14" customFormat="1">
      <c r="B210" s="172"/>
      <c r="D210" s="164" t="s">
        <v>190</v>
      </c>
      <c r="E210" s="173" t="s">
        <v>1</v>
      </c>
      <c r="F210" s="174" t="s">
        <v>833</v>
      </c>
      <c r="H210" s="173" t="s">
        <v>1</v>
      </c>
      <c r="I210" s="175"/>
      <c r="L210" s="172"/>
      <c r="M210" s="176"/>
      <c r="N210" s="177"/>
      <c r="O210" s="177"/>
      <c r="P210" s="177"/>
      <c r="Q210" s="177"/>
      <c r="R210" s="177"/>
      <c r="S210" s="177"/>
      <c r="T210" s="178"/>
      <c r="AT210" s="173" t="s">
        <v>190</v>
      </c>
      <c r="AU210" s="173" t="s">
        <v>82</v>
      </c>
      <c r="AV210" s="14" t="s">
        <v>30</v>
      </c>
      <c r="AW210" s="14" t="s">
        <v>29</v>
      </c>
      <c r="AX210" s="14" t="s">
        <v>73</v>
      </c>
      <c r="AY210" s="173" t="s">
        <v>175</v>
      </c>
    </row>
    <row r="211" spans="1:65" s="13" customFormat="1">
      <c r="B211" s="163"/>
      <c r="D211" s="164" t="s">
        <v>190</v>
      </c>
      <c r="E211" s="165" t="s">
        <v>1</v>
      </c>
      <c r="F211" s="166" t="s">
        <v>834</v>
      </c>
      <c r="H211" s="167">
        <v>1690.9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190</v>
      </c>
      <c r="AU211" s="165" t="s">
        <v>82</v>
      </c>
      <c r="AV211" s="13" t="s">
        <v>82</v>
      </c>
      <c r="AW211" s="13" t="s">
        <v>29</v>
      </c>
      <c r="AX211" s="13" t="s">
        <v>30</v>
      </c>
      <c r="AY211" s="165" t="s">
        <v>175</v>
      </c>
    </row>
    <row r="212" spans="1:65" s="2" customFormat="1" ht="16.5" customHeight="1">
      <c r="A212" s="33"/>
      <c r="B212" s="149"/>
      <c r="C212" s="150" t="s">
        <v>282</v>
      </c>
      <c r="D212" s="150" t="s">
        <v>181</v>
      </c>
      <c r="E212" s="151" t="s">
        <v>835</v>
      </c>
      <c r="F212" s="152" t="s">
        <v>836</v>
      </c>
      <c r="G212" s="153" t="s">
        <v>709</v>
      </c>
      <c r="H212" s="154">
        <v>1690.9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38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184</v>
      </c>
      <c r="AT212" s="161" t="s">
        <v>181</v>
      </c>
      <c r="AU212" s="161" t="s">
        <v>82</v>
      </c>
      <c r="AY212" s="18" t="s">
        <v>175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30</v>
      </c>
      <c r="BK212" s="162">
        <f>ROUND(I212*H212,2)</f>
        <v>0</v>
      </c>
      <c r="BL212" s="18" t="s">
        <v>184</v>
      </c>
      <c r="BM212" s="161" t="s">
        <v>837</v>
      </c>
    </row>
    <row r="213" spans="1:65" s="14" customFormat="1">
      <c r="B213" s="172"/>
      <c r="D213" s="164" t="s">
        <v>190</v>
      </c>
      <c r="E213" s="173" t="s">
        <v>1</v>
      </c>
      <c r="F213" s="174" t="s">
        <v>838</v>
      </c>
      <c r="H213" s="173" t="s">
        <v>1</v>
      </c>
      <c r="I213" s="175"/>
      <c r="L213" s="172"/>
      <c r="M213" s="176"/>
      <c r="N213" s="177"/>
      <c r="O213" s="177"/>
      <c r="P213" s="177"/>
      <c r="Q213" s="177"/>
      <c r="R213" s="177"/>
      <c r="S213" s="177"/>
      <c r="T213" s="178"/>
      <c r="AT213" s="173" t="s">
        <v>190</v>
      </c>
      <c r="AU213" s="173" t="s">
        <v>82</v>
      </c>
      <c r="AV213" s="14" t="s">
        <v>30</v>
      </c>
      <c r="AW213" s="14" t="s">
        <v>29</v>
      </c>
      <c r="AX213" s="14" t="s">
        <v>73</v>
      </c>
      <c r="AY213" s="173" t="s">
        <v>175</v>
      </c>
    </row>
    <row r="214" spans="1:65" s="13" customFormat="1">
      <c r="B214" s="163"/>
      <c r="D214" s="164" t="s">
        <v>190</v>
      </c>
      <c r="E214" s="165" t="s">
        <v>1</v>
      </c>
      <c r="F214" s="166" t="s">
        <v>834</v>
      </c>
      <c r="H214" s="167">
        <v>1690.9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190</v>
      </c>
      <c r="AU214" s="165" t="s">
        <v>82</v>
      </c>
      <c r="AV214" s="13" t="s">
        <v>82</v>
      </c>
      <c r="AW214" s="13" t="s">
        <v>29</v>
      </c>
      <c r="AX214" s="13" t="s">
        <v>30</v>
      </c>
      <c r="AY214" s="165" t="s">
        <v>175</v>
      </c>
    </row>
    <row r="215" spans="1:65" s="2" customFormat="1" ht="16.5" customHeight="1">
      <c r="A215" s="33"/>
      <c r="B215" s="149"/>
      <c r="C215" s="150" t="s">
        <v>286</v>
      </c>
      <c r="D215" s="150" t="s">
        <v>181</v>
      </c>
      <c r="E215" s="151" t="s">
        <v>839</v>
      </c>
      <c r="F215" s="152" t="s">
        <v>840</v>
      </c>
      <c r="G215" s="153" t="s">
        <v>188</v>
      </c>
      <c r="H215" s="154">
        <v>44.2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38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184</v>
      </c>
      <c r="AT215" s="161" t="s">
        <v>181</v>
      </c>
      <c r="AU215" s="161" t="s">
        <v>82</v>
      </c>
      <c r="AY215" s="18" t="s">
        <v>175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30</v>
      </c>
      <c r="BK215" s="162">
        <f>ROUND(I215*H215,2)</f>
        <v>0</v>
      </c>
      <c r="BL215" s="18" t="s">
        <v>184</v>
      </c>
      <c r="BM215" s="161" t="s">
        <v>841</v>
      </c>
    </row>
    <row r="216" spans="1:65" s="14" customFormat="1">
      <c r="B216" s="172"/>
      <c r="D216" s="164" t="s">
        <v>190</v>
      </c>
      <c r="E216" s="173" t="s">
        <v>1</v>
      </c>
      <c r="F216" s="174" t="s">
        <v>842</v>
      </c>
      <c r="H216" s="173" t="s">
        <v>1</v>
      </c>
      <c r="I216" s="175"/>
      <c r="L216" s="172"/>
      <c r="M216" s="176"/>
      <c r="N216" s="177"/>
      <c r="O216" s="177"/>
      <c r="P216" s="177"/>
      <c r="Q216" s="177"/>
      <c r="R216" s="177"/>
      <c r="S216" s="177"/>
      <c r="T216" s="178"/>
      <c r="AT216" s="173" t="s">
        <v>190</v>
      </c>
      <c r="AU216" s="173" t="s">
        <v>82</v>
      </c>
      <c r="AV216" s="14" t="s">
        <v>30</v>
      </c>
      <c r="AW216" s="14" t="s">
        <v>29</v>
      </c>
      <c r="AX216" s="14" t="s">
        <v>73</v>
      </c>
      <c r="AY216" s="173" t="s">
        <v>175</v>
      </c>
    </row>
    <row r="217" spans="1:65" s="13" customFormat="1">
      <c r="B217" s="163"/>
      <c r="D217" s="164" t="s">
        <v>190</v>
      </c>
      <c r="E217" s="165" t="s">
        <v>1</v>
      </c>
      <c r="F217" s="166" t="s">
        <v>843</v>
      </c>
      <c r="H217" s="167">
        <v>44.2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190</v>
      </c>
      <c r="AU217" s="165" t="s">
        <v>82</v>
      </c>
      <c r="AV217" s="13" t="s">
        <v>82</v>
      </c>
      <c r="AW217" s="13" t="s">
        <v>29</v>
      </c>
      <c r="AX217" s="13" t="s">
        <v>30</v>
      </c>
      <c r="AY217" s="165" t="s">
        <v>175</v>
      </c>
    </row>
    <row r="218" spans="1:65" s="2" customFormat="1" ht="16.5" customHeight="1">
      <c r="A218" s="33"/>
      <c r="B218" s="149"/>
      <c r="C218" s="150" t="s">
        <v>290</v>
      </c>
      <c r="D218" s="150" t="s">
        <v>181</v>
      </c>
      <c r="E218" s="151" t="s">
        <v>844</v>
      </c>
      <c r="F218" s="152" t="s">
        <v>845</v>
      </c>
      <c r="G218" s="153" t="s">
        <v>709</v>
      </c>
      <c r="H218" s="154">
        <v>5.7</v>
      </c>
      <c r="I218" s="155"/>
      <c r="J218" s="156">
        <f>ROUND(I218*H218,2)</f>
        <v>0</v>
      </c>
      <c r="K218" s="152" t="s">
        <v>710</v>
      </c>
      <c r="L218" s="34"/>
      <c r="M218" s="157" t="s">
        <v>1</v>
      </c>
      <c r="N218" s="158" t="s">
        <v>38</v>
      </c>
      <c r="O218" s="59"/>
      <c r="P218" s="159">
        <f>O218*H218</f>
        <v>0</v>
      </c>
      <c r="Q218" s="159">
        <v>0.11162</v>
      </c>
      <c r="R218" s="159">
        <f>Q218*H218</f>
        <v>0.63623399999999997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184</v>
      </c>
      <c r="AT218" s="161" t="s">
        <v>181</v>
      </c>
      <c r="AU218" s="161" t="s">
        <v>82</v>
      </c>
      <c r="AY218" s="18" t="s">
        <v>175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30</v>
      </c>
      <c r="BK218" s="162">
        <f>ROUND(I218*H218,2)</f>
        <v>0</v>
      </c>
      <c r="BL218" s="18" t="s">
        <v>184</v>
      </c>
      <c r="BM218" s="161" t="s">
        <v>846</v>
      </c>
    </row>
    <row r="219" spans="1:65" s="14" customFormat="1">
      <c r="B219" s="172"/>
      <c r="D219" s="164" t="s">
        <v>190</v>
      </c>
      <c r="E219" s="173" t="s">
        <v>1</v>
      </c>
      <c r="F219" s="174" t="s">
        <v>847</v>
      </c>
      <c r="H219" s="173" t="s">
        <v>1</v>
      </c>
      <c r="I219" s="175"/>
      <c r="L219" s="172"/>
      <c r="M219" s="176"/>
      <c r="N219" s="177"/>
      <c r="O219" s="177"/>
      <c r="P219" s="177"/>
      <c r="Q219" s="177"/>
      <c r="R219" s="177"/>
      <c r="S219" s="177"/>
      <c r="T219" s="178"/>
      <c r="AT219" s="173" t="s">
        <v>190</v>
      </c>
      <c r="AU219" s="173" t="s">
        <v>82</v>
      </c>
      <c r="AV219" s="14" t="s">
        <v>30</v>
      </c>
      <c r="AW219" s="14" t="s">
        <v>29</v>
      </c>
      <c r="AX219" s="14" t="s">
        <v>73</v>
      </c>
      <c r="AY219" s="173" t="s">
        <v>175</v>
      </c>
    </row>
    <row r="220" spans="1:65" s="13" customFormat="1">
      <c r="B220" s="163"/>
      <c r="D220" s="164" t="s">
        <v>190</v>
      </c>
      <c r="E220" s="165" t="s">
        <v>1</v>
      </c>
      <c r="F220" s="166" t="s">
        <v>715</v>
      </c>
      <c r="H220" s="167">
        <v>5.7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82</v>
      </c>
      <c r="AV220" s="13" t="s">
        <v>82</v>
      </c>
      <c r="AW220" s="13" t="s">
        <v>29</v>
      </c>
      <c r="AX220" s="13" t="s">
        <v>30</v>
      </c>
      <c r="AY220" s="165" t="s">
        <v>175</v>
      </c>
    </row>
    <row r="221" spans="1:65" s="2" customFormat="1" ht="16.5" customHeight="1">
      <c r="A221" s="33"/>
      <c r="B221" s="149"/>
      <c r="C221" s="150" t="s">
        <v>294</v>
      </c>
      <c r="D221" s="150" t="s">
        <v>181</v>
      </c>
      <c r="E221" s="151" t="s">
        <v>848</v>
      </c>
      <c r="F221" s="152" t="s">
        <v>849</v>
      </c>
      <c r="G221" s="153" t="s">
        <v>188</v>
      </c>
      <c r="H221" s="154">
        <v>307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38</v>
      </c>
      <c r="O221" s="59"/>
      <c r="P221" s="159">
        <f>O221*H221</f>
        <v>0</v>
      </c>
      <c r="Q221" s="159">
        <v>0.1062</v>
      </c>
      <c r="R221" s="159">
        <f>Q221*H221</f>
        <v>32.603400000000001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184</v>
      </c>
      <c r="AT221" s="161" t="s">
        <v>181</v>
      </c>
      <c r="AU221" s="161" t="s">
        <v>82</v>
      </c>
      <c r="AY221" s="18" t="s">
        <v>175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30</v>
      </c>
      <c r="BK221" s="162">
        <f>ROUND(I221*H221,2)</f>
        <v>0</v>
      </c>
      <c r="BL221" s="18" t="s">
        <v>184</v>
      </c>
      <c r="BM221" s="161" t="s">
        <v>850</v>
      </c>
    </row>
    <row r="222" spans="1:65" s="14" customFormat="1">
      <c r="B222" s="172"/>
      <c r="D222" s="164" t="s">
        <v>190</v>
      </c>
      <c r="E222" s="173" t="s">
        <v>1</v>
      </c>
      <c r="F222" s="174" t="s">
        <v>851</v>
      </c>
      <c r="H222" s="173" t="s">
        <v>1</v>
      </c>
      <c r="I222" s="175"/>
      <c r="L222" s="172"/>
      <c r="M222" s="176"/>
      <c r="N222" s="177"/>
      <c r="O222" s="177"/>
      <c r="P222" s="177"/>
      <c r="Q222" s="177"/>
      <c r="R222" s="177"/>
      <c r="S222" s="177"/>
      <c r="T222" s="178"/>
      <c r="AT222" s="173" t="s">
        <v>190</v>
      </c>
      <c r="AU222" s="173" t="s">
        <v>82</v>
      </c>
      <c r="AV222" s="14" t="s">
        <v>30</v>
      </c>
      <c r="AW222" s="14" t="s">
        <v>29</v>
      </c>
      <c r="AX222" s="14" t="s">
        <v>73</v>
      </c>
      <c r="AY222" s="173" t="s">
        <v>175</v>
      </c>
    </row>
    <row r="223" spans="1:65" s="13" customFormat="1">
      <c r="B223" s="163"/>
      <c r="D223" s="164" t="s">
        <v>190</v>
      </c>
      <c r="E223" s="165" t="s">
        <v>1</v>
      </c>
      <c r="F223" s="166" t="s">
        <v>852</v>
      </c>
      <c r="H223" s="167">
        <v>307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190</v>
      </c>
      <c r="AU223" s="165" t="s">
        <v>82</v>
      </c>
      <c r="AV223" s="13" t="s">
        <v>82</v>
      </c>
      <c r="AW223" s="13" t="s">
        <v>29</v>
      </c>
      <c r="AX223" s="13" t="s">
        <v>30</v>
      </c>
      <c r="AY223" s="165" t="s">
        <v>175</v>
      </c>
    </row>
    <row r="224" spans="1:65" s="2" customFormat="1" ht="16.5" customHeight="1">
      <c r="A224" s="33"/>
      <c r="B224" s="149"/>
      <c r="C224" s="150" t="s">
        <v>298</v>
      </c>
      <c r="D224" s="150" t="s">
        <v>181</v>
      </c>
      <c r="E224" s="151" t="s">
        <v>853</v>
      </c>
      <c r="F224" s="152" t="s">
        <v>854</v>
      </c>
      <c r="G224" s="153" t="s">
        <v>709</v>
      </c>
      <c r="H224" s="154">
        <v>312.7</v>
      </c>
      <c r="I224" s="155"/>
      <c r="J224" s="156">
        <f>ROUND(I224*H224,2)</f>
        <v>0</v>
      </c>
      <c r="K224" s="152" t="s">
        <v>710</v>
      </c>
      <c r="L224" s="34"/>
      <c r="M224" s="157" t="s">
        <v>1</v>
      </c>
      <c r="N224" s="158" t="s">
        <v>38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184</v>
      </c>
      <c r="AT224" s="161" t="s">
        <v>181</v>
      </c>
      <c r="AU224" s="161" t="s">
        <v>82</v>
      </c>
      <c r="AY224" s="18" t="s">
        <v>175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30</v>
      </c>
      <c r="BK224" s="162">
        <f>ROUND(I224*H224,2)</f>
        <v>0</v>
      </c>
      <c r="BL224" s="18" t="s">
        <v>184</v>
      </c>
      <c r="BM224" s="161" t="s">
        <v>855</v>
      </c>
    </row>
    <row r="225" spans="1:65" s="13" customFormat="1">
      <c r="B225" s="163"/>
      <c r="D225" s="164" t="s">
        <v>190</v>
      </c>
      <c r="E225" s="165" t="s">
        <v>1</v>
      </c>
      <c r="F225" s="166" t="s">
        <v>856</v>
      </c>
      <c r="H225" s="167">
        <v>312.7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190</v>
      </c>
      <c r="AU225" s="165" t="s">
        <v>82</v>
      </c>
      <c r="AV225" s="13" t="s">
        <v>82</v>
      </c>
      <c r="AW225" s="13" t="s">
        <v>29</v>
      </c>
      <c r="AX225" s="13" t="s">
        <v>73</v>
      </c>
      <c r="AY225" s="165" t="s">
        <v>175</v>
      </c>
    </row>
    <row r="226" spans="1:65" s="15" customFormat="1">
      <c r="B226" s="182"/>
      <c r="D226" s="164" t="s">
        <v>190</v>
      </c>
      <c r="E226" s="183" t="s">
        <v>1</v>
      </c>
      <c r="F226" s="184" t="s">
        <v>716</v>
      </c>
      <c r="H226" s="185">
        <v>312.7</v>
      </c>
      <c r="I226" s="186"/>
      <c r="L226" s="182"/>
      <c r="M226" s="187"/>
      <c r="N226" s="188"/>
      <c r="O226" s="188"/>
      <c r="P226" s="188"/>
      <c r="Q226" s="188"/>
      <c r="R226" s="188"/>
      <c r="S226" s="188"/>
      <c r="T226" s="189"/>
      <c r="AT226" s="183" t="s">
        <v>190</v>
      </c>
      <c r="AU226" s="183" t="s">
        <v>82</v>
      </c>
      <c r="AV226" s="15" t="s">
        <v>184</v>
      </c>
      <c r="AW226" s="15" t="s">
        <v>29</v>
      </c>
      <c r="AX226" s="15" t="s">
        <v>30</v>
      </c>
      <c r="AY226" s="183" t="s">
        <v>175</v>
      </c>
    </row>
    <row r="227" spans="1:65" s="2" customFormat="1" ht="16.5" customHeight="1">
      <c r="A227" s="33"/>
      <c r="B227" s="149"/>
      <c r="C227" s="190" t="s">
        <v>302</v>
      </c>
      <c r="D227" s="190" t="s">
        <v>764</v>
      </c>
      <c r="E227" s="191" t="s">
        <v>857</v>
      </c>
      <c r="F227" s="192" t="s">
        <v>858</v>
      </c>
      <c r="G227" s="193" t="s">
        <v>709</v>
      </c>
      <c r="H227" s="194">
        <v>310.07</v>
      </c>
      <c r="I227" s="195"/>
      <c r="J227" s="196">
        <f>ROUND(I227*H227,2)</f>
        <v>0</v>
      </c>
      <c r="K227" s="192" t="s">
        <v>1</v>
      </c>
      <c r="L227" s="197"/>
      <c r="M227" s="198" t="s">
        <v>1</v>
      </c>
      <c r="N227" s="199" t="s">
        <v>38</v>
      </c>
      <c r="O227" s="59"/>
      <c r="P227" s="159">
        <f>O227*H227</f>
        <v>0</v>
      </c>
      <c r="Q227" s="159">
        <v>0.152</v>
      </c>
      <c r="R227" s="159">
        <f>Q227*H227</f>
        <v>47.13064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177</v>
      </c>
      <c r="AT227" s="161" t="s">
        <v>764</v>
      </c>
      <c r="AU227" s="161" t="s">
        <v>82</v>
      </c>
      <c r="AY227" s="18" t="s">
        <v>175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30</v>
      </c>
      <c r="BK227" s="162">
        <f>ROUND(I227*H227,2)</f>
        <v>0</v>
      </c>
      <c r="BL227" s="18" t="s">
        <v>184</v>
      </c>
      <c r="BM227" s="161" t="s">
        <v>859</v>
      </c>
    </row>
    <row r="228" spans="1:65" s="14" customFormat="1">
      <c r="B228" s="172"/>
      <c r="D228" s="164" t="s">
        <v>190</v>
      </c>
      <c r="E228" s="173" t="s">
        <v>1</v>
      </c>
      <c r="F228" s="174" t="s">
        <v>860</v>
      </c>
      <c r="H228" s="173" t="s">
        <v>1</v>
      </c>
      <c r="I228" s="175"/>
      <c r="L228" s="172"/>
      <c r="M228" s="176"/>
      <c r="N228" s="177"/>
      <c r="O228" s="177"/>
      <c r="P228" s="177"/>
      <c r="Q228" s="177"/>
      <c r="R228" s="177"/>
      <c r="S228" s="177"/>
      <c r="T228" s="178"/>
      <c r="AT228" s="173" t="s">
        <v>190</v>
      </c>
      <c r="AU228" s="173" t="s">
        <v>82</v>
      </c>
      <c r="AV228" s="14" t="s">
        <v>30</v>
      </c>
      <c r="AW228" s="14" t="s">
        <v>29</v>
      </c>
      <c r="AX228" s="14" t="s">
        <v>73</v>
      </c>
      <c r="AY228" s="173" t="s">
        <v>175</v>
      </c>
    </row>
    <row r="229" spans="1:65" s="13" customFormat="1">
      <c r="B229" s="163"/>
      <c r="D229" s="164" t="s">
        <v>190</v>
      </c>
      <c r="E229" s="165" t="s">
        <v>1</v>
      </c>
      <c r="F229" s="166" t="s">
        <v>861</v>
      </c>
      <c r="H229" s="167">
        <v>310.07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190</v>
      </c>
      <c r="AU229" s="165" t="s">
        <v>82</v>
      </c>
      <c r="AV229" s="13" t="s">
        <v>82</v>
      </c>
      <c r="AW229" s="13" t="s">
        <v>29</v>
      </c>
      <c r="AX229" s="13" t="s">
        <v>73</v>
      </c>
      <c r="AY229" s="165" t="s">
        <v>175</v>
      </c>
    </row>
    <row r="230" spans="1:65" s="15" customFormat="1">
      <c r="B230" s="182"/>
      <c r="D230" s="164" t="s">
        <v>190</v>
      </c>
      <c r="E230" s="183" t="s">
        <v>1</v>
      </c>
      <c r="F230" s="184" t="s">
        <v>716</v>
      </c>
      <c r="H230" s="185">
        <v>310.07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190</v>
      </c>
      <c r="AU230" s="183" t="s">
        <v>82</v>
      </c>
      <c r="AV230" s="15" t="s">
        <v>184</v>
      </c>
      <c r="AW230" s="15" t="s">
        <v>29</v>
      </c>
      <c r="AX230" s="15" t="s">
        <v>30</v>
      </c>
      <c r="AY230" s="183" t="s">
        <v>175</v>
      </c>
    </row>
    <row r="231" spans="1:65" s="2" customFormat="1" ht="16.5" customHeight="1">
      <c r="A231" s="33"/>
      <c r="B231" s="149"/>
      <c r="C231" s="190" t="s">
        <v>306</v>
      </c>
      <c r="D231" s="190" t="s">
        <v>764</v>
      </c>
      <c r="E231" s="191" t="s">
        <v>862</v>
      </c>
      <c r="F231" s="192" t="s">
        <v>863</v>
      </c>
      <c r="G231" s="193" t="s">
        <v>709</v>
      </c>
      <c r="H231" s="194">
        <v>5.7569999999999997</v>
      </c>
      <c r="I231" s="195"/>
      <c r="J231" s="196">
        <f>ROUND(I231*H231,2)</f>
        <v>0</v>
      </c>
      <c r="K231" s="192" t="s">
        <v>1</v>
      </c>
      <c r="L231" s="197"/>
      <c r="M231" s="198" t="s">
        <v>1</v>
      </c>
      <c r="N231" s="199" t="s">
        <v>38</v>
      </c>
      <c r="O231" s="59"/>
      <c r="P231" s="159">
        <f>O231*H231</f>
        <v>0</v>
      </c>
      <c r="Q231" s="159">
        <v>0.152</v>
      </c>
      <c r="R231" s="159">
        <f>Q231*H231</f>
        <v>0.87506399999999995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177</v>
      </c>
      <c r="AT231" s="161" t="s">
        <v>764</v>
      </c>
      <c r="AU231" s="161" t="s">
        <v>82</v>
      </c>
      <c r="AY231" s="18" t="s">
        <v>175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30</v>
      </c>
      <c r="BK231" s="162">
        <f>ROUND(I231*H231,2)</f>
        <v>0</v>
      </c>
      <c r="BL231" s="18" t="s">
        <v>184</v>
      </c>
      <c r="BM231" s="161" t="s">
        <v>864</v>
      </c>
    </row>
    <row r="232" spans="1:65" s="14" customFormat="1">
      <c r="B232" s="172"/>
      <c r="D232" s="164" t="s">
        <v>190</v>
      </c>
      <c r="E232" s="173" t="s">
        <v>1</v>
      </c>
      <c r="F232" s="174" t="s">
        <v>865</v>
      </c>
      <c r="H232" s="173" t="s">
        <v>1</v>
      </c>
      <c r="I232" s="175"/>
      <c r="L232" s="172"/>
      <c r="M232" s="176"/>
      <c r="N232" s="177"/>
      <c r="O232" s="177"/>
      <c r="P232" s="177"/>
      <c r="Q232" s="177"/>
      <c r="R232" s="177"/>
      <c r="S232" s="177"/>
      <c r="T232" s="178"/>
      <c r="AT232" s="173" t="s">
        <v>190</v>
      </c>
      <c r="AU232" s="173" t="s">
        <v>82</v>
      </c>
      <c r="AV232" s="14" t="s">
        <v>30</v>
      </c>
      <c r="AW232" s="14" t="s">
        <v>29</v>
      </c>
      <c r="AX232" s="14" t="s">
        <v>73</v>
      </c>
      <c r="AY232" s="173" t="s">
        <v>175</v>
      </c>
    </row>
    <row r="233" spans="1:65" s="13" customFormat="1">
      <c r="B233" s="163"/>
      <c r="D233" s="164" t="s">
        <v>190</v>
      </c>
      <c r="E233" s="165" t="s">
        <v>1</v>
      </c>
      <c r="F233" s="166" t="s">
        <v>866</v>
      </c>
      <c r="H233" s="167">
        <v>5.7569999999999997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73</v>
      </c>
      <c r="AY233" s="165" t="s">
        <v>175</v>
      </c>
    </row>
    <row r="234" spans="1:65" s="15" customFormat="1">
      <c r="B234" s="182"/>
      <c r="D234" s="164" t="s">
        <v>190</v>
      </c>
      <c r="E234" s="183" t="s">
        <v>1</v>
      </c>
      <c r="F234" s="184" t="s">
        <v>716</v>
      </c>
      <c r="H234" s="185">
        <v>5.7569999999999997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190</v>
      </c>
      <c r="AU234" s="183" t="s">
        <v>82</v>
      </c>
      <c r="AV234" s="15" t="s">
        <v>184</v>
      </c>
      <c r="AW234" s="15" t="s">
        <v>29</v>
      </c>
      <c r="AX234" s="15" t="s">
        <v>30</v>
      </c>
      <c r="AY234" s="183" t="s">
        <v>175</v>
      </c>
    </row>
    <row r="235" spans="1:65" s="12" customFormat="1" ht="22.8" customHeight="1">
      <c r="B235" s="136"/>
      <c r="D235" s="137" t="s">
        <v>72</v>
      </c>
      <c r="E235" s="147" t="s">
        <v>177</v>
      </c>
      <c r="F235" s="147" t="s">
        <v>178</v>
      </c>
      <c r="I235" s="139"/>
      <c r="J235" s="148">
        <f>BK235</f>
        <v>0</v>
      </c>
      <c r="L235" s="136"/>
      <c r="M235" s="141"/>
      <c r="N235" s="142"/>
      <c r="O235" s="142"/>
      <c r="P235" s="143">
        <f>SUM(P236:P238)</f>
        <v>0</v>
      </c>
      <c r="Q235" s="142"/>
      <c r="R235" s="143">
        <f>SUM(R236:R238)</f>
        <v>8.6188000000000002</v>
      </c>
      <c r="S235" s="142"/>
      <c r="T235" s="144">
        <f>SUM(T236:T238)</f>
        <v>0</v>
      </c>
      <c r="AR235" s="137" t="s">
        <v>30</v>
      </c>
      <c r="AT235" s="145" t="s">
        <v>72</v>
      </c>
      <c r="AU235" s="145" t="s">
        <v>30</v>
      </c>
      <c r="AY235" s="137" t="s">
        <v>175</v>
      </c>
      <c r="BK235" s="146">
        <f>SUM(BK236:BK238)</f>
        <v>0</v>
      </c>
    </row>
    <row r="236" spans="1:65" s="2" customFormat="1" ht="16.5" customHeight="1">
      <c r="A236" s="33"/>
      <c r="B236" s="149"/>
      <c r="C236" s="150" t="s">
        <v>310</v>
      </c>
      <c r="D236" s="150" t="s">
        <v>181</v>
      </c>
      <c r="E236" s="151" t="s">
        <v>867</v>
      </c>
      <c r="F236" s="152" t="s">
        <v>868</v>
      </c>
      <c r="G236" s="153" t="s">
        <v>222</v>
      </c>
      <c r="H236" s="154">
        <v>20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0.43093999999999999</v>
      </c>
      <c r="R236" s="159">
        <f>Q236*H236</f>
        <v>8.6188000000000002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184</v>
      </c>
      <c r="AT236" s="161" t="s">
        <v>181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869</v>
      </c>
    </row>
    <row r="237" spans="1:65" s="14" customFormat="1">
      <c r="B237" s="172"/>
      <c r="D237" s="164" t="s">
        <v>190</v>
      </c>
      <c r="E237" s="173" t="s">
        <v>1</v>
      </c>
      <c r="F237" s="174" t="s">
        <v>870</v>
      </c>
      <c r="H237" s="173" t="s">
        <v>1</v>
      </c>
      <c r="I237" s="175"/>
      <c r="L237" s="172"/>
      <c r="M237" s="176"/>
      <c r="N237" s="177"/>
      <c r="O237" s="177"/>
      <c r="P237" s="177"/>
      <c r="Q237" s="177"/>
      <c r="R237" s="177"/>
      <c r="S237" s="177"/>
      <c r="T237" s="178"/>
      <c r="AT237" s="173" t="s">
        <v>190</v>
      </c>
      <c r="AU237" s="173" t="s">
        <v>82</v>
      </c>
      <c r="AV237" s="14" t="s">
        <v>30</v>
      </c>
      <c r="AW237" s="14" t="s">
        <v>29</v>
      </c>
      <c r="AX237" s="14" t="s">
        <v>73</v>
      </c>
      <c r="AY237" s="173" t="s">
        <v>175</v>
      </c>
    </row>
    <row r="238" spans="1:65" s="13" customFormat="1">
      <c r="B238" s="163"/>
      <c r="D238" s="164" t="s">
        <v>190</v>
      </c>
      <c r="E238" s="165" t="s">
        <v>1</v>
      </c>
      <c r="F238" s="166" t="s">
        <v>255</v>
      </c>
      <c r="H238" s="167">
        <v>20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190</v>
      </c>
      <c r="AU238" s="165" t="s">
        <v>82</v>
      </c>
      <c r="AV238" s="13" t="s">
        <v>82</v>
      </c>
      <c r="AW238" s="13" t="s">
        <v>29</v>
      </c>
      <c r="AX238" s="13" t="s">
        <v>30</v>
      </c>
      <c r="AY238" s="165" t="s">
        <v>175</v>
      </c>
    </row>
    <row r="239" spans="1:65" s="12" customFormat="1" ht="22.8" customHeight="1">
      <c r="B239" s="136"/>
      <c r="D239" s="137" t="s">
        <v>72</v>
      </c>
      <c r="E239" s="147" t="s">
        <v>198</v>
      </c>
      <c r="F239" s="147" t="s">
        <v>871</v>
      </c>
      <c r="I239" s="139"/>
      <c r="J239" s="148">
        <f>BK239</f>
        <v>0</v>
      </c>
      <c r="L239" s="136"/>
      <c r="M239" s="141"/>
      <c r="N239" s="142"/>
      <c r="O239" s="142"/>
      <c r="P239" s="143">
        <f>SUM(P240:P340)</f>
        <v>0</v>
      </c>
      <c r="Q239" s="142"/>
      <c r="R239" s="143">
        <f>SUM(R240:R340)</f>
        <v>104.01311454</v>
      </c>
      <c r="S239" s="142"/>
      <c r="T239" s="144">
        <f>SUM(T240:T340)</f>
        <v>1.476</v>
      </c>
      <c r="AR239" s="137" t="s">
        <v>30</v>
      </c>
      <c r="AT239" s="145" t="s">
        <v>72</v>
      </c>
      <c r="AU239" s="145" t="s">
        <v>30</v>
      </c>
      <c r="AY239" s="137" t="s">
        <v>175</v>
      </c>
      <c r="BK239" s="146">
        <f>SUM(BK240:BK340)</f>
        <v>0</v>
      </c>
    </row>
    <row r="240" spans="1:65" s="2" customFormat="1" ht="16.5" customHeight="1">
      <c r="A240" s="33"/>
      <c r="B240" s="149"/>
      <c r="C240" s="150" t="s">
        <v>313</v>
      </c>
      <c r="D240" s="150" t="s">
        <v>181</v>
      </c>
      <c r="E240" s="151" t="s">
        <v>872</v>
      </c>
      <c r="F240" s="152" t="s">
        <v>873</v>
      </c>
      <c r="G240" s="153" t="s">
        <v>396</v>
      </c>
      <c r="H240" s="154">
        <v>1</v>
      </c>
      <c r="I240" s="155"/>
      <c r="J240" s="156">
        <f>ROUND(I240*H240,2)</f>
        <v>0</v>
      </c>
      <c r="K240" s="152" t="s">
        <v>1</v>
      </c>
      <c r="L240" s="34"/>
      <c r="M240" s="157" t="s">
        <v>1</v>
      </c>
      <c r="N240" s="158" t="s">
        <v>38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184</v>
      </c>
      <c r="AT240" s="161" t="s">
        <v>181</v>
      </c>
      <c r="AU240" s="161" t="s">
        <v>82</v>
      </c>
      <c r="AY240" s="18" t="s">
        <v>175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30</v>
      </c>
      <c r="BK240" s="162">
        <f>ROUND(I240*H240,2)</f>
        <v>0</v>
      </c>
      <c r="BL240" s="18" t="s">
        <v>184</v>
      </c>
      <c r="BM240" s="161" t="s">
        <v>874</v>
      </c>
    </row>
    <row r="241" spans="1:65" s="14" customFormat="1">
      <c r="B241" s="172"/>
      <c r="D241" s="164" t="s">
        <v>190</v>
      </c>
      <c r="E241" s="173" t="s">
        <v>1</v>
      </c>
      <c r="F241" s="174" t="s">
        <v>875</v>
      </c>
      <c r="H241" s="173" t="s">
        <v>1</v>
      </c>
      <c r="I241" s="175"/>
      <c r="L241" s="172"/>
      <c r="M241" s="176"/>
      <c r="N241" s="177"/>
      <c r="O241" s="177"/>
      <c r="P241" s="177"/>
      <c r="Q241" s="177"/>
      <c r="R241" s="177"/>
      <c r="S241" s="177"/>
      <c r="T241" s="178"/>
      <c r="AT241" s="173" t="s">
        <v>190</v>
      </c>
      <c r="AU241" s="173" t="s">
        <v>82</v>
      </c>
      <c r="AV241" s="14" t="s">
        <v>30</v>
      </c>
      <c r="AW241" s="14" t="s">
        <v>29</v>
      </c>
      <c r="AX241" s="14" t="s">
        <v>73</v>
      </c>
      <c r="AY241" s="173" t="s">
        <v>175</v>
      </c>
    </row>
    <row r="242" spans="1:65" s="13" customFormat="1">
      <c r="B242" s="163"/>
      <c r="D242" s="164" t="s">
        <v>190</v>
      </c>
      <c r="E242" s="165" t="s">
        <v>1</v>
      </c>
      <c r="F242" s="166" t="s">
        <v>30</v>
      </c>
      <c r="H242" s="167">
        <v>1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190</v>
      </c>
      <c r="AU242" s="165" t="s">
        <v>82</v>
      </c>
      <c r="AV242" s="13" t="s">
        <v>82</v>
      </c>
      <c r="AW242" s="13" t="s">
        <v>29</v>
      </c>
      <c r="AX242" s="13" t="s">
        <v>30</v>
      </c>
      <c r="AY242" s="165" t="s">
        <v>175</v>
      </c>
    </row>
    <row r="243" spans="1:65" s="2" customFormat="1" ht="16.5" customHeight="1">
      <c r="A243" s="33"/>
      <c r="B243" s="149"/>
      <c r="C243" s="150" t="s">
        <v>317</v>
      </c>
      <c r="D243" s="150" t="s">
        <v>181</v>
      </c>
      <c r="E243" s="151" t="s">
        <v>876</v>
      </c>
      <c r="F243" s="152" t="s">
        <v>877</v>
      </c>
      <c r="G243" s="153" t="s">
        <v>222</v>
      </c>
      <c r="H243" s="154">
        <v>5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38</v>
      </c>
      <c r="O243" s="59"/>
      <c r="P243" s="159">
        <f>O243*H243</f>
        <v>0</v>
      </c>
      <c r="Q243" s="159">
        <v>2.5080000000000002E-2</v>
      </c>
      <c r="R243" s="159">
        <f>Q243*H243</f>
        <v>0.12540000000000001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184</v>
      </c>
      <c r="AT243" s="161" t="s">
        <v>181</v>
      </c>
      <c r="AU243" s="161" t="s">
        <v>82</v>
      </c>
      <c r="AY243" s="18" t="s">
        <v>175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30</v>
      </c>
      <c r="BK243" s="162">
        <f>ROUND(I243*H243,2)</f>
        <v>0</v>
      </c>
      <c r="BL243" s="18" t="s">
        <v>184</v>
      </c>
      <c r="BM243" s="161" t="s">
        <v>878</v>
      </c>
    </row>
    <row r="244" spans="1:65" s="14" customFormat="1">
      <c r="B244" s="172"/>
      <c r="D244" s="164" t="s">
        <v>190</v>
      </c>
      <c r="E244" s="173" t="s">
        <v>1</v>
      </c>
      <c r="F244" s="174" t="s">
        <v>879</v>
      </c>
      <c r="H244" s="173" t="s">
        <v>1</v>
      </c>
      <c r="I244" s="175"/>
      <c r="L244" s="172"/>
      <c r="M244" s="176"/>
      <c r="N244" s="177"/>
      <c r="O244" s="177"/>
      <c r="P244" s="177"/>
      <c r="Q244" s="177"/>
      <c r="R244" s="177"/>
      <c r="S244" s="177"/>
      <c r="T244" s="178"/>
      <c r="AT244" s="173" t="s">
        <v>190</v>
      </c>
      <c r="AU244" s="173" t="s">
        <v>82</v>
      </c>
      <c r="AV244" s="14" t="s">
        <v>30</v>
      </c>
      <c r="AW244" s="14" t="s">
        <v>29</v>
      </c>
      <c r="AX244" s="14" t="s">
        <v>73</v>
      </c>
      <c r="AY244" s="173" t="s">
        <v>175</v>
      </c>
    </row>
    <row r="245" spans="1:65" s="13" customFormat="1">
      <c r="B245" s="163"/>
      <c r="D245" s="164" t="s">
        <v>190</v>
      </c>
      <c r="E245" s="165" t="s">
        <v>1</v>
      </c>
      <c r="F245" s="166" t="s">
        <v>199</v>
      </c>
      <c r="H245" s="167">
        <v>5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190</v>
      </c>
      <c r="AU245" s="165" t="s">
        <v>82</v>
      </c>
      <c r="AV245" s="13" t="s">
        <v>82</v>
      </c>
      <c r="AW245" s="13" t="s">
        <v>29</v>
      </c>
      <c r="AX245" s="13" t="s">
        <v>30</v>
      </c>
      <c r="AY245" s="165" t="s">
        <v>175</v>
      </c>
    </row>
    <row r="246" spans="1:65" s="2" customFormat="1" ht="16.5" customHeight="1">
      <c r="A246" s="33"/>
      <c r="B246" s="149"/>
      <c r="C246" s="150" t="s">
        <v>321</v>
      </c>
      <c r="D246" s="150" t="s">
        <v>181</v>
      </c>
      <c r="E246" s="151" t="s">
        <v>880</v>
      </c>
      <c r="F246" s="152" t="s">
        <v>881</v>
      </c>
      <c r="G246" s="153" t="s">
        <v>222</v>
      </c>
      <c r="H246" s="154">
        <v>18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38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184</v>
      </c>
      <c r="AT246" s="161" t="s">
        <v>181</v>
      </c>
      <c r="AU246" s="161" t="s">
        <v>82</v>
      </c>
      <c r="AY246" s="18" t="s">
        <v>175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30</v>
      </c>
      <c r="BK246" s="162">
        <f>ROUND(I246*H246,2)</f>
        <v>0</v>
      </c>
      <c r="BL246" s="18" t="s">
        <v>184</v>
      </c>
      <c r="BM246" s="161" t="s">
        <v>882</v>
      </c>
    </row>
    <row r="247" spans="1:65" s="14" customFormat="1">
      <c r="B247" s="172"/>
      <c r="D247" s="164" t="s">
        <v>190</v>
      </c>
      <c r="E247" s="173" t="s">
        <v>1</v>
      </c>
      <c r="F247" s="174" t="s">
        <v>883</v>
      </c>
      <c r="H247" s="173" t="s">
        <v>1</v>
      </c>
      <c r="I247" s="175"/>
      <c r="L247" s="172"/>
      <c r="M247" s="176"/>
      <c r="N247" s="177"/>
      <c r="O247" s="177"/>
      <c r="P247" s="177"/>
      <c r="Q247" s="177"/>
      <c r="R247" s="177"/>
      <c r="S247" s="177"/>
      <c r="T247" s="178"/>
      <c r="AT247" s="173" t="s">
        <v>190</v>
      </c>
      <c r="AU247" s="173" t="s">
        <v>82</v>
      </c>
      <c r="AV247" s="14" t="s">
        <v>30</v>
      </c>
      <c r="AW247" s="14" t="s">
        <v>29</v>
      </c>
      <c r="AX247" s="14" t="s">
        <v>73</v>
      </c>
      <c r="AY247" s="173" t="s">
        <v>175</v>
      </c>
    </row>
    <row r="248" spans="1:65" s="13" customFormat="1">
      <c r="B248" s="163"/>
      <c r="D248" s="164" t="s">
        <v>190</v>
      </c>
      <c r="E248" s="165" t="s">
        <v>1</v>
      </c>
      <c r="F248" s="166" t="s">
        <v>247</v>
      </c>
      <c r="H248" s="167">
        <v>18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190</v>
      </c>
      <c r="AU248" s="165" t="s">
        <v>82</v>
      </c>
      <c r="AV248" s="13" t="s">
        <v>82</v>
      </c>
      <c r="AW248" s="13" t="s">
        <v>29</v>
      </c>
      <c r="AX248" s="13" t="s">
        <v>30</v>
      </c>
      <c r="AY248" s="165" t="s">
        <v>175</v>
      </c>
    </row>
    <row r="249" spans="1:65" s="2" customFormat="1" ht="16.5" customHeight="1">
      <c r="A249" s="33"/>
      <c r="B249" s="149"/>
      <c r="C249" s="190" t="s">
        <v>325</v>
      </c>
      <c r="D249" s="190" t="s">
        <v>764</v>
      </c>
      <c r="E249" s="191" t="s">
        <v>884</v>
      </c>
      <c r="F249" s="192" t="s">
        <v>885</v>
      </c>
      <c r="G249" s="193" t="s">
        <v>222</v>
      </c>
      <c r="H249" s="194">
        <v>1.01</v>
      </c>
      <c r="I249" s="195"/>
      <c r="J249" s="196">
        <f>ROUND(I249*H249,2)</f>
        <v>0</v>
      </c>
      <c r="K249" s="192" t="s">
        <v>1</v>
      </c>
      <c r="L249" s="197"/>
      <c r="M249" s="198" t="s">
        <v>1</v>
      </c>
      <c r="N249" s="199" t="s">
        <v>38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177</v>
      </c>
      <c r="AT249" s="161" t="s">
        <v>764</v>
      </c>
      <c r="AU249" s="161" t="s">
        <v>82</v>
      </c>
      <c r="AY249" s="18" t="s">
        <v>175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30</v>
      </c>
      <c r="BK249" s="162">
        <f>ROUND(I249*H249,2)</f>
        <v>0</v>
      </c>
      <c r="BL249" s="18" t="s">
        <v>184</v>
      </c>
      <c r="BM249" s="161" t="s">
        <v>886</v>
      </c>
    </row>
    <row r="250" spans="1:65" s="14" customFormat="1">
      <c r="B250" s="172"/>
      <c r="D250" s="164" t="s">
        <v>190</v>
      </c>
      <c r="E250" s="173" t="s">
        <v>1</v>
      </c>
      <c r="F250" s="174" t="s">
        <v>887</v>
      </c>
      <c r="H250" s="173" t="s">
        <v>1</v>
      </c>
      <c r="I250" s="175"/>
      <c r="L250" s="172"/>
      <c r="M250" s="176"/>
      <c r="N250" s="177"/>
      <c r="O250" s="177"/>
      <c r="P250" s="177"/>
      <c r="Q250" s="177"/>
      <c r="R250" s="177"/>
      <c r="S250" s="177"/>
      <c r="T250" s="178"/>
      <c r="AT250" s="173" t="s">
        <v>190</v>
      </c>
      <c r="AU250" s="173" t="s">
        <v>82</v>
      </c>
      <c r="AV250" s="14" t="s">
        <v>30</v>
      </c>
      <c r="AW250" s="14" t="s">
        <v>29</v>
      </c>
      <c r="AX250" s="14" t="s">
        <v>73</v>
      </c>
      <c r="AY250" s="173" t="s">
        <v>175</v>
      </c>
    </row>
    <row r="251" spans="1:65" s="13" customFormat="1">
      <c r="B251" s="163"/>
      <c r="D251" s="164" t="s">
        <v>190</v>
      </c>
      <c r="E251" s="165" t="s">
        <v>1</v>
      </c>
      <c r="F251" s="166" t="s">
        <v>888</v>
      </c>
      <c r="H251" s="167">
        <v>1.01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190</v>
      </c>
      <c r="AU251" s="165" t="s">
        <v>82</v>
      </c>
      <c r="AV251" s="13" t="s">
        <v>82</v>
      </c>
      <c r="AW251" s="13" t="s">
        <v>29</v>
      </c>
      <c r="AX251" s="13" t="s">
        <v>73</v>
      </c>
      <c r="AY251" s="165" t="s">
        <v>175</v>
      </c>
    </row>
    <row r="252" spans="1:65" s="15" customFormat="1">
      <c r="B252" s="182"/>
      <c r="D252" s="164" t="s">
        <v>190</v>
      </c>
      <c r="E252" s="183" t="s">
        <v>1</v>
      </c>
      <c r="F252" s="184" t="s">
        <v>716</v>
      </c>
      <c r="H252" s="185">
        <v>1.01</v>
      </c>
      <c r="I252" s="186"/>
      <c r="L252" s="182"/>
      <c r="M252" s="187"/>
      <c r="N252" s="188"/>
      <c r="O252" s="188"/>
      <c r="P252" s="188"/>
      <c r="Q252" s="188"/>
      <c r="R252" s="188"/>
      <c r="S252" s="188"/>
      <c r="T252" s="189"/>
      <c r="AT252" s="183" t="s">
        <v>190</v>
      </c>
      <c r="AU252" s="183" t="s">
        <v>82</v>
      </c>
      <c r="AV252" s="15" t="s">
        <v>184</v>
      </c>
      <c r="AW252" s="15" t="s">
        <v>29</v>
      </c>
      <c r="AX252" s="15" t="s">
        <v>30</v>
      </c>
      <c r="AY252" s="183" t="s">
        <v>175</v>
      </c>
    </row>
    <row r="253" spans="1:65" s="2" customFormat="1" ht="16.5" customHeight="1">
      <c r="A253" s="33"/>
      <c r="B253" s="149"/>
      <c r="C253" s="190" t="s">
        <v>329</v>
      </c>
      <c r="D253" s="190" t="s">
        <v>764</v>
      </c>
      <c r="E253" s="191" t="s">
        <v>889</v>
      </c>
      <c r="F253" s="192" t="s">
        <v>890</v>
      </c>
      <c r="G253" s="193" t="s">
        <v>222</v>
      </c>
      <c r="H253" s="194">
        <v>1.01</v>
      </c>
      <c r="I253" s="195"/>
      <c r="J253" s="196">
        <f>ROUND(I253*H253,2)</f>
        <v>0</v>
      </c>
      <c r="K253" s="192" t="s">
        <v>1</v>
      </c>
      <c r="L253" s="197"/>
      <c r="M253" s="198" t="s">
        <v>1</v>
      </c>
      <c r="N253" s="199" t="s">
        <v>38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177</v>
      </c>
      <c r="AT253" s="161" t="s">
        <v>764</v>
      </c>
      <c r="AU253" s="161" t="s">
        <v>82</v>
      </c>
      <c r="AY253" s="18" t="s">
        <v>175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30</v>
      </c>
      <c r="BK253" s="162">
        <f>ROUND(I253*H253,2)</f>
        <v>0</v>
      </c>
      <c r="BL253" s="18" t="s">
        <v>184</v>
      </c>
      <c r="BM253" s="161" t="s">
        <v>891</v>
      </c>
    </row>
    <row r="254" spans="1:65" s="14" customFormat="1">
      <c r="B254" s="172"/>
      <c r="D254" s="164" t="s">
        <v>190</v>
      </c>
      <c r="E254" s="173" t="s">
        <v>1</v>
      </c>
      <c r="F254" s="174" t="s">
        <v>892</v>
      </c>
      <c r="H254" s="173" t="s">
        <v>1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190</v>
      </c>
      <c r="AU254" s="173" t="s">
        <v>82</v>
      </c>
      <c r="AV254" s="14" t="s">
        <v>30</v>
      </c>
      <c r="AW254" s="14" t="s">
        <v>29</v>
      </c>
      <c r="AX254" s="14" t="s">
        <v>73</v>
      </c>
      <c r="AY254" s="173" t="s">
        <v>175</v>
      </c>
    </row>
    <row r="255" spans="1:65" s="13" customFormat="1">
      <c r="B255" s="163"/>
      <c r="D255" s="164" t="s">
        <v>190</v>
      </c>
      <c r="E255" s="165" t="s">
        <v>1</v>
      </c>
      <c r="F255" s="166" t="s">
        <v>888</v>
      </c>
      <c r="H255" s="167">
        <v>1.01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190</v>
      </c>
      <c r="AU255" s="165" t="s">
        <v>82</v>
      </c>
      <c r="AV255" s="13" t="s">
        <v>82</v>
      </c>
      <c r="AW255" s="13" t="s">
        <v>29</v>
      </c>
      <c r="AX255" s="13" t="s">
        <v>73</v>
      </c>
      <c r="AY255" s="165" t="s">
        <v>175</v>
      </c>
    </row>
    <row r="256" spans="1:65" s="15" customFormat="1">
      <c r="B256" s="182"/>
      <c r="D256" s="164" t="s">
        <v>190</v>
      </c>
      <c r="E256" s="183" t="s">
        <v>1</v>
      </c>
      <c r="F256" s="184" t="s">
        <v>716</v>
      </c>
      <c r="H256" s="185">
        <v>1.01</v>
      </c>
      <c r="I256" s="186"/>
      <c r="L256" s="182"/>
      <c r="M256" s="187"/>
      <c r="N256" s="188"/>
      <c r="O256" s="188"/>
      <c r="P256" s="188"/>
      <c r="Q256" s="188"/>
      <c r="R256" s="188"/>
      <c r="S256" s="188"/>
      <c r="T256" s="189"/>
      <c r="AT256" s="183" t="s">
        <v>190</v>
      </c>
      <c r="AU256" s="183" t="s">
        <v>82</v>
      </c>
      <c r="AV256" s="15" t="s">
        <v>184</v>
      </c>
      <c r="AW256" s="15" t="s">
        <v>29</v>
      </c>
      <c r="AX256" s="15" t="s">
        <v>30</v>
      </c>
      <c r="AY256" s="183" t="s">
        <v>175</v>
      </c>
    </row>
    <row r="257" spans="1:65" s="2" customFormat="1" ht="16.5" customHeight="1">
      <c r="A257" s="33"/>
      <c r="B257" s="149"/>
      <c r="C257" s="190" t="s">
        <v>333</v>
      </c>
      <c r="D257" s="190" t="s">
        <v>764</v>
      </c>
      <c r="E257" s="191" t="s">
        <v>893</v>
      </c>
      <c r="F257" s="192" t="s">
        <v>894</v>
      </c>
      <c r="G257" s="193" t="s">
        <v>222</v>
      </c>
      <c r="H257" s="194">
        <v>10.1</v>
      </c>
      <c r="I257" s="195"/>
      <c r="J257" s="196">
        <f>ROUND(I257*H257,2)</f>
        <v>0</v>
      </c>
      <c r="K257" s="192" t="s">
        <v>1</v>
      </c>
      <c r="L257" s="197"/>
      <c r="M257" s="198" t="s">
        <v>1</v>
      </c>
      <c r="N257" s="199" t="s">
        <v>38</v>
      </c>
      <c r="O257" s="59"/>
      <c r="P257" s="159">
        <f>O257*H257</f>
        <v>0</v>
      </c>
      <c r="Q257" s="159">
        <v>0</v>
      </c>
      <c r="R257" s="159">
        <f>Q257*H257</f>
        <v>0</v>
      </c>
      <c r="S257" s="159">
        <v>0</v>
      </c>
      <c r="T257" s="160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177</v>
      </c>
      <c r="AT257" s="161" t="s">
        <v>764</v>
      </c>
      <c r="AU257" s="161" t="s">
        <v>82</v>
      </c>
      <c r="AY257" s="18" t="s">
        <v>175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30</v>
      </c>
      <c r="BK257" s="162">
        <f>ROUND(I257*H257,2)</f>
        <v>0</v>
      </c>
      <c r="BL257" s="18" t="s">
        <v>184</v>
      </c>
      <c r="BM257" s="161" t="s">
        <v>895</v>
      </c>
    </row>
    <row r="258" spans="1:65" s="14" customFormat="1">
      <c r="B258" s="172"/>
      <c r="D258" s="164" t="s">
        <v>190</v>
      </c>
      <c r="E258" s="173" t="s">
        <v>1</v>
      </c>
      <c r="F258" s="174" t="s">
        <v>896</v>
      </c>
      <c r="H258" s="173" t="s">
        <v>1</v>
      </c>
      <c r="I258" s="175"/>
      <c r="L258" s="172"/>
      <c r="M258" s="176"/>
      <c r="N258" s="177"/>
      <c r="O258" s="177"/>
      <c r="P258" s="177"/>
      <c r="Q258" s="177"/>
      <c r="R258" s="177"/>
      <c r="S258" s="177"/>
      <c r="T258" s="178"/>
      <c r="AT258" s="173" t="s">
        <v>190</v>
      </c>
      <c r="AU258" s="173" t="s">
        <v>82</v>
      </c>
      <c r="AV258" s="14" t="s">
        <v>30</v>
      </c>
      <c r="AW258" s="14" t="s">
        <v>29</v>
      </c>
      <c r="AX258" s="14" t="s">
        <v>73</v>
      </c>
      <c r="AY258" s="173" t="s">
        <v>175</v>
      </c>
    </row>
    <row r="259" spans="1:65" s="14" customFormat="1">
      <c r="B259" s="172"/>
      <c r="D259" s="164" t="s">
        <v>190</v>
      </c>
      <c r="E259" s="173" t="s">
        <v>1</v>
      </c>
      <c r="F259" s="174" t="s">
        <v>897</v>
      </c>
      <c r="H259" s="173" t="s">
        <v>1</v>
      </c>
      <c r="I259" s="175"/>
      <c r="L259" s="172"/>
      <c r="M259" s="176"/>
      <c r="N259" s="177"/>
      <c r="O259" s="177"/>
      <c r="P259" s="177"/>
      <c r="Q259" s="177"/>
      <c r="R259" s="177"/>
      <c r="S259" s="177"/>
      <c r="T259" s="178"/>
      <c r="AT259" s="173" t="s">
        <v>190</v>
      </c>
      <c r="AU259" s="173" t="s">
        <v>82</v>
      </c>
      <c r="AV259" s="14" t="s">
        <v>30</v>
      </c>
      <c r="AW259" s="14" t="s">
        <v>29</v>
      </c>
      <c r="AX259" s="14" t="s">
        <v>73</v>
      </c>
      <c r="AY259" s="173" t="s">
        <v>175</v>
      </c>
    </row>
    <row r="260" spans="1:65" s="13" customFormat="1">
      <c r="B260" s="163"/>
      <c r="D260" s="164" t="s">
        <v>190</v>
      </c>
      <c r="E260" s="165" t="s">
        <v>1</v>
      </c>
      <c r="F260" s="166" t="s">
        <v>898</v>
      </c>
      <c r="H260" s="167">
        <v>10.1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190</v>
      </c>
      <c r="AU260" s="165" t="s">
        <v>82</v>
      </c>
      <c r="AV260" s="13" t="s">
        <v>82</v>
      </c>
      <c r="AW260" s="13" t="s">
        <v>29</v>
      </c>
      <c r="AX260" s="13" t="s">
        <v>73</v>
      </c>
      <c r="AY260" s="165" t="s">
        <v>175</v>
      </c>
    </row>
    <row r="261" spans="1:65" s="15" customFormat="1">
      <c r="B261" s="182"/>
      <c r="D261" s="164" t="s">
        <v>190</v>
      </c>
      <c r="E261" s="183" t="s">
        <v>1</v>
      </c>
      <c r="F261" s="184" t="s">
        <v>716</v>
      </c>
      <c r="H261" s="185">
        <v>10.1</v>
      </c>
      <c r="I261" s="186"/>
      <c r="L261" s="182"/>
      <c r="M261" s="187"/>
      <c r="N261" s="188"/>
      <c r="O261" s="188"/>
      <c r="P261" s="188"/>
      <c r="Q261" s="188"/>
      <c r="R261" s="188"/>
      <c r="S261" s="188"/>
      <c r="T261" s="189"/>
      <c r="AT261" s="183" t="s">
        <v>190</v>
      </c>
      <c r="AU261" s="183" t="s">
        <v>82</v>
      </c>
      <c r="AV261" s="15" t="s">
        <v>184</v>
      </c>
      <c r="AW261" s="15" t="s">
        <v>29</v>
      </c>
      <c r="AX261" s="15" t="s">
        <v>30</v>
      </c>
      <c r="AY261" s="183" t="s">
        <v>175</v>
      </c>
    </row>
    <row r="262" spans="1:65" s="2" customFormat="1" ht="16.5" customHeight="1">
      <c r="A262" s="33"/>
      <c r="B262" s="149"/>
      <c r="C262" s="190" t="s">
        <v>337</v>
      </c>
      <c r="D262" s="190" t="s">
        <v>764</v>
      </c>
      <c r="E262" s="191" t="s">
        <v>899</v>
      </c>
      <c r="F262" s="192" t="s">
        <v>900</v>
      </c>
      <c r="G262" s="193" t="s">
        <v>222</v>
      </c>
      <c r="H262" s="194">
        <v>5.05</v>
      </c>
      <c r="I262" s="195"/>
      <c r="J262" s="196">
        <f>ROUND(I262*H262,2)</f>
        <v>0</v>
      </c>
      <c r="K262" s="192" t="s">
        <v>1</v>
      </c>
      <c r="L262" s="197"/>
      <c r="M262" s="198" t="s">
        <v>1</v>
      </c>
      <c r="N262" s="199" t="s">
        <v>38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177</v>
      </c>
      <c r="AT262" s="161" t="s">
        <v>764</v>
      </c>
      <c r="AU262" s="161" t="s">
        <v>82</v>
      </c>
      <c r="AY262" s="18" t="s">
        <v>175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30</v>
      </c>
      <c r="BK262" s="162">
        <f>ROUND(I262*H262,2)</f>
        <v>0</v>
      </c>
      <c r="BL262" s="18" t="s">
        <v>184</v>
      </c>
      <c r="BM262" s="161" t="s">
        <v>901</v>
      </c>
    </row>
    <row r="263" spans="1:65" s="14" customFormat="1">
      <c r="B263" s="172"/>
      <c r="D263" s="164" t="s">
        <v>190</v>
      </c>
      <c r="E263" s="173" t="s">
        <v>1</v>
      </c>
      <c r="F263" s="174" t="s">
        <v>902</v>
      </c>
      <c r="H263" s="173" t="s">
        <v>1</v>
      </c>
      <c r="I263" s="175"/>
      <c r="L263" s="172"/>
      <c r="M263" s="176"/>
      <c r="N263" s="177"/>
      <c r="O263" s="177"/>
      <c r="P263" s="177"/>
      <c r="Q263" s="177"/>
      <c r="R263" s="177"/>
      <c r="S263" s="177"/>
      <c r="T263" s="178"/>
      <c r="AT263" s="173" t="s">
        <v>190</v>
      </c>
      <c r="AU263" s="173" t="s">
        <v>82</v>
      </c>
      <c r="AV263" s="14" t="s">
        <v>30</v>
      </c>
      <c r="AW263" s="14" t="s">
        <v>29</v>
      </c>
      <c r="AX263" s="14" t="s">
        <v>73</v>
      </c>
      <c r="AY263" s="173" t="s">
        <v>175</v>
      </c>
    </row>
    <row r="264" spans="1:65" s="13" customFormat="1">
      <c r="B264" s="163"/>
      <c r="D264" s="164" t="s">
        <v>190</v>
      </c>
      <c r="E264" s="165" t="s">
        <v>1</v>
      </c>
      <c r="F264" s="166" t="s">
        <v>903</v>
      </c>
      <c r="H264" s="167">
        <v>5.05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73</v>
      </c>
      <c r="AY264" s="165" t="s">
        <v>175</v>
      </c>
    </row>
    <row r="265" spans="1:65" s="15" customFormat="1">
      <c r="B265" s="182"/>
      <c r="D265" s="164" t="s">
        <v>190</v>
      </c>
      <c r="E265" s="183" t="s">
        <v>1</v>
      </c>
      <c r="F265" s="184" t="s">
        <v>716</v>
      </c>
      <c r="H265" s="185">
        <v>5.05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190</v>
      </c>
      <c r="AU265" s="183" t="s">
        <v>82</v>
      </c>
      <c r="AV265" s="15" t="s">
        <v>184</v>
      </c>
      <c r="AW265" s="15" t="s">
        <v>29</v>
      </c>
      <c r="AX265" s="15" t="s">
        <v>30</v>
      </c>
      <c r="AY265" s="183" t="s">
        <v>175</v>
      </c>
    </row>
    <row r="266" spans="1:65" s="2" customFormat="1" ht="16.5" customHeight="1">
      <c r="A266" s="33"/>
      <c r="B266" s="149"/>
      <c r="C266" s="190" t="s">
        <v>341</v>
      </c>
      <c r="D266" s="190" t="s">
        <v>764</v>
      </c>
      <c r="E266" s="191" t="s">
        <v>904</v>
      </c>
      <c r="F266" s="192" t="s">
        <v>905</v>
      </c>
      <c r="G266" s="193" t="s">
        <v>222</v>
      </c>
      <c r="H266" s="194">
        <v>1.01</v>
      </c>
      <c r="I266" s="195"/>
      <c r="J266" s="196">
        <f>ROUND(I266*H266,2)</f>
        <v>0</v>
      </c>
      <c r="K266" s="192" t="s">
        <v>1</v>
      </c>
      <c r="L266" s="197"/>
      <c r="M266" s="198" t="s">
        <v>1</v>
      </c>
      <c r="N266" s="199" t="s">
        <v>38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177</v>
      </c>
      <c r="AT266" s="161" t="s">
        <v>764</v>
      </c>
      <c r="AU266" s="161" t="s">
        <v>82</v>
      </c>
      <c r="AY266" s="18" t="s">
        <v>175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30</v>
      </c>
      <c r="BK266" s="162">
        <f>ROUND(I266*H266,2)</f>
        <v>0</v>
      </c>
      <c r="BL266" s="18" t="s">
        <v>184</v>
      </c>
      <c r="BM266" s="161" t="s">
        <v>906</v>
      </c>
    </row>
    <row r="267" spans="1:65" s="14" customFormat="1">
      <c r="B267" s="172"/>
      <c r="D267" s="164" t="s">
        <v>190</v>
      </c>
      <c r="E267" s="173" t="s">
        <v>1</v>
      </c>
      <c r="F267" s="174" t="s">
        <v>907</v>
      </c>
      <c r="H267" s="173" t="s">
        <v>1</v>
      </c>
      <c r="I267" s="175"/>
      <c r="L267" s="172"/>
      <c r="M267" s="176"/>
      <c r="N267" s="177"/>
      <c r="O267" s="177"/>
      <c r="P267" s="177"/>
      <c r="Q267" s="177"/>
      <c r="R267" s="177"/>
      <c r="S267" s="177"/>
      <c r="T267" s="178"/>
      <c r="AT267" s="173" t="s">
        <v>190</v>
      </c>
      <c r="AU267" s="173" t="s">
        <v>82</v>
      </c>
      <c r="AV267" s="14" t="s">
        <v>30</v>
      </c>
      <c r="AW267" s="14" t="s">
        <v>29</v>
      </c>
      <c r="AX267" s="14" t="s">
        <v>73</v>
      </c>
      <c r="AY267" s="173" t="s">
        <v>175</v>
      </c>
    </row>
    <row r="268" spans="1:65" s="13" customFormat="1">
      <c r="B268" s="163"/>
      <c r="D268" s="164" t="s">
        <v>190</v>
      </c>
      <c r="E268" s="165" t="s">
        <v>1</v>
      </c>
      <c r="F268" s="166" t="s">
        <v>888</v>
      </c>
      <c r="H268" s="167">
        <v>1.01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190</v>
      </c>
      <c r="AU268" s="165" t="s">
        <v>82</v>
      </c>
      <c r="AV268" s="13" t="s">
        <v>82</v>
      </c>
      <c r="AW268" s="13" t="s">
        <v>29</v>
      </c>
      <c r="AX268" s="13" t="s">
        <v>73</v>
      </c>
      <c r="AY268" s="165" t="s">
        <v>175</v>
      </c>
    </row>
    <row r="269" spans="1:65" s="15" customFormat="1">
      <c r="B269" s="182"/>
      <c r="D269" s="164" t="s">
        <v>190</v>
      </c>
      <c r="E269" s="183" t="s">
        <v>1</v>
      </c>
      <c r="F269" s="184" t="s">
        <v>716</v>
      </c>
      <c r="H269" s="185">
        <v>1.01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190</v>
      </c>
      <c r="AU269" s="183" t="s">
        <v>82</v>
      </c>
      <c r="AV269" s="15" t="s">
        <v>184</v>
      </c>
      <c r="AW269" s="15" t="s">
        <v>29</v>
      </c>
      <c r="AX269" s="15" t="s">
        <v>30</v>
      </c>
      <c r="AY269" s="183" t="s">
        <v>175</v>
      </c>
    </row>
    <row r="270" spans="1:65" s="2" customFormat="1" ht="16.5" customHeight="1">
      <c r="A270" s="33"/>
      <c r="B270" s="149"/>
      <c r="C270" s="190" t="s">
        <v>345</v>
      </c>
      <c r="D270" s="190" t="s">
        <v>764</v>
      </c>
      <c r="E270" s="191" t="s">
        <v>908</v>
      </c>
      <c r="F270" s="192" t="s">
        <v>909</v>
      </c>
      <c r="G270" s="193" t="s">
        <v>222</v>
      </c>
      <c r="H270" s="194">
        <v>5.05</v>
      </c>
      <c r="I270" s="195"/>
      <c r="J270" s="196">
        <f>ROUND(I270*H270,2)</f>
        <v>0</v>
      </c>
      <c r="K270" s="192" t="s">
        <v>1</v>
      </c>
      <c r="L270" s="197"/>
      <c r="M270" s="198" t="s">
        <v>1</v>
      </c>
      <c r="N270" s="199" t="s">
        <v>38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177</v>
      </c>
      <c r="AT270" s="161" t="s">
        <v>764</v>
      </c>
      <c r="AU270" s="161" t="s">
        <v>82</v>
      </c>
      <c r="AY270" s="18" t="s">
        <v>175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30</v>
      </c>
      <c r="BK270" s="162">
        <f>ROUND(I270*H270,2)</f>
        <v>0</v>
      </c>
      <c r="BL270" s="18" t="s">
        <v>184</v>
      </c>
      <c r="BM270" s="161" t="s">
        <v>910</v>
      </c>
    </row>
    <row r="271" spans="1:65" s="14" customFormat="1">
      <c r="B271" s="172"/>
      <c r="D271" s="164" t="s">
        <v>190</v>
      </c>
      <c r="E271" s="173" t="s">
        <v>1</v>
      </c>
      <c r="F271" s="174" t="s">
        <v>911</v>
      </c>
      <c r="H271" s="173" t="s">
        <v>1</v>
      </c>
      <c r="I271" s="175"/>
      <c r="L271" s="172"/>
      <c r="M271" s="176"/>
      <c r="N271" s="177"/>
      <c r="O271" s="177"/>
      <c r="P271" s="177"/>
      <c r="Q271" s="177"/>
      <c r="R271" s="177"/>
      <c r="S271" s="177"/>
      <c r="T271" s="178"/>
      <c r="AT271" s="173" t="s">
        <v>190</v>
      </c>
      <c r="AU271" s="173" t="s">
        <v>82</v>
      </c>
      <c r="AV271" s="14" t="s">
        <v>30</v>
      </c>
      <c r="AW271" s="14" t="s">
        <v>29</v>
      </c>
      <c r="AX271" s="14" t="s">
        <v>73</v>
      </c>
      <c r="AY271" s="173" t="s">
        <v>175</v>
      </c>
    </row>
    <row r="272" spans="1:65" s="13" customFormat="1">
      <c r="B272" s="163"/>
      <c r="D272" s="164" t="s">
        <v>190</v>
      </c>
      <c r="E272" s="165" t="s">
        <v>1</v>
      </c>
      <c r="F272" s="166" t="s">
        <v>903</v>
      </c>
      <c r="H272" s="167">
        <v>5.05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190</v>
      </c>
      <c r="AU272" s="165" t="s">
        <v>82</v>
      </c>
      <c r="AV272" s="13" t="s">
        <v>82</v>
      </c>
      <c r="AW272" s="13" t="s">
        <v>29</v>
      </c>
      <c r="AX272" s="13" t="s">
        <v>73</v>
      </c>
      <c r="AY272" s="165" t="s">
        <v>175</v>
      </c>
    </row>
    <row r="273" spans="1:65" s="15" customFormat="1">
      <c r="B273" s="182"/>
      <c r="D273" s="164" t="s">
        <v>190</v>
      </c>
      <c r="E273" s="183" t="s">
        <v>1</v>
      </c>
      <c r="F273" s="184" t="s">
        <v>716</v>
      </c>
      <c r="H273" s="185">
        <v>5.05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190</v>
      </c>
      <c r="AU273" s="183" t="s">
        <v>82</v>
      </c>
      <c r="AV273" s="15" t="s">
        <v>184</v>
      </c>
      <c r="AW273" s="15" t="s">
        <v>29</v>
      </c>
      <c r="AX273" s="15" t="s">
        <v>30</v>
      </c>
      <c r="AY273" s="183" t="s">
        <v>175</v>
      </c>
    </row>
    <row r="274" spans="1:65" s="2" customFormat="1" ht="16.5" customHeight="1">
      <c r="A274" s="33"/>
      <c r="B274" s="149"/>
      <c r="C274" s="190" t="s">
        <v>349</v>
      </c>
      <c r="D274" s="190" t="s">
        <v>764</v>
      </c>
      <c r="E274" s="191" t="s">
        <v>912</v>
      </c>
      <c r="F274" s="192" t="s">
        <v>913</v>
      </c>
      <c r="G274" s="193" t="s">
        <v>222</v>
      </c>
      <c r="H274" s="194">
        <v>5.05</v>
      </c>
      <c r="I274" s="195"/>
      <c r="J274" s="196">
        <f>ROUND(I274*H274,2)</f>
        <v>0</v>
      </c>
      <c r="K274" s="192" t="s">
        <v>1</v>
      </c>
      <c r="L274" s="197"/>
      <c r="M274" s="198" t="s">
        <v>1</v>
      </c>
      <c r="N274" s="199" t="s">
        <v>38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177</v>
      </c>
      <c r="AT274" s="161" t="s">
        <v>764</v>
      </c>
      <c r="AU274" s="161" t="s">
        <v>82</v>
      </c>
      <c r="AY274" s="18" t="s">
        <v>175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30</v>
      </c>
      <c r="BK274" s="162">
        <f>ROUND(I274*H274,2)</f>
        <v>0</v>
      </c>
      <c r="BL274" s="18" t="s">
        <v>184</v>
      </c>
      <c r="BM274" s="161" t="s">
        <v>914</v>
      </c>
    </row>
    <row r="275" spans="1:65" s="14" customFormat="1">
      <c r="B275" s="172"/>
      <c r="D275" s="164" t="s">
        <v>190</v>
      </c>
      <c r="E275" s="173" t="s">
        <v>1</v>
      </c>
      <c r="F275" s="174" t="s">
        <v>911</v>
      </c>
      <c r="H275" s="173" t="s">
        <v>1</v>
      </c>
      <c r="I275" s="175"/>
      <c r="L275" s="172"/>
      <c r="M275" s="176"/>
      <c r="N275" s="177"/>
      <c r="O275" s="177"/>
      <c r="P275" s="177"/>
      <c r="Q275" s="177"/>
      <c r="R275" s="177"/>
      <c r="S275" s="177"/>
      <c r="T275" s="178"/>
      <c r="AT275" s="173" t="s">
        <v>190</v>
      </c>
      <c r="AU275" s="173" t="s">
        <v>82</v>
      </c>
      <c r="AV275" s="14" t="s">
        <v>30</v>
      </c>
      <c r="AW275" s="14" t="s">
        <v>29</v>
      </c>
      <c r="AX275" s="14" t="s">
        <v>73</v>
      </c>
      <c r="AY275" s="173" t="s">
        <v>175</v>
      </c>
    </row>
    <row r="276" spans="1:65" s="13" customFormat="1">
      <c r="B276" s="163"/>
      <c r="D276" s="164" t="s">
        <v>190</v>
      </c>
      <c r="E276" s="165" t="s">
        <v>1</v>
      </c>
      <c r="F276" s="166" t="s">
        <v>903</v>
      </c>
      <c r="H276" s="167">
        <v>5.05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190</v>
      </c>
      <c r="AU276" s="165" t="s">
        <v>82</v>
      </c>
      <c r="AV276" s="13" t="s">
        <v>82</v>
      </c>
      <c r="AW276" s="13" t="s">
        <v>29</v>
      </c>
      <c r="AX276" s="13" t="s">
        <v>73</v>
      </c>
      <c r="AY276" s="165" t="s">
        <v>175</v>
      </c>
    </row>
    <row r="277" spans="1:65" s="15" customFormat="1">
      <c r="B277" s="182"/>
      <c r="D277" s="164" t="s">
        <v>190</v>
      </c>
      <c r="E277" s="183" t="s">
        <v>1</v>
      </c>
      <c r="F277" s="184" t="s">
        <v>716</v>
      </c>
      <c r="H277" s="185">
        <v>5.05</v>
      </c>
      <c r="I277" s="186"/>
      <c r="L277" s="182"/>
      <c r="M277" s="187"/>
      <c r="N277" s="188"/>
      <c r="O277" s="188"/>
      <c r="P277" s="188"/>
      <c r="Q277" s="188"/>
      <c r="R277" s="188"/>
      <c r="S277" s="188"/>
      <c r="T277" s="189"/>
      <c r="AT277" s="183" t="s">
        <v>190</v>
      </c>
      <c r="AU277" s="183" t="s">
        <v>82</v>
      </c>
      <c r="AV277" s="15" t="s">
        <v>184</v>
      </c>
      <c r="AW277" s="15" t="s">
        <v>29</v>
      </c>
      <c r="AX277" s="15" t="s">
        <v>30</v>
      </c>
      <c r="AY277" s="183" t="s">
        <v>175</v>
      </c>
    </row>
    <row r="278" spans="1:65" s="2" customFormat="1" ht="16.5" customHeight="1">
      <c r="A278" s="33"/>
      <c r="B278" s="149"/>
      <c r="C278" s="190" t="s">
        <v>353</v>
      </c>
      <c r="D278" s="190" t="s">
        <v>764</v>
      </c>
      <c r="E278" s="191" t="s">
        <v>915</v>
      </c>
      <c r="F278" s="192" t="s">
        <v>916</v>
      </c>
      <c r="G278" s="193" t="s">
        <v>438</v>
      </c>
      <c r="H278" s="194">
        <v>5.05</v>
      </c>
      <c r="I278" s="195"/>
      <c r="J278" s="196">
        <f>ROUND(I278*H278,2)</f>
        <v>0</v>
      </c>
      <c r="K278" s="192" t="s">
        <v>1</v>
      </c>
      <c r="L278" s="197"/>
      <c r="M278" s="198" t="s">
        <v>1</v>
      </c>
      <c r="N278" s="199" t="s">
        <v>38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177</v>
      </c>
      <c r="AT278" s="161" t="s">
        <v>764</v>
      </c>
      <c r="AU278" s="161" t="s">
        <v>82</v>
      </c>
      <c r="AY278" s="18" t="s">
        <v>175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30</v>
      </c>
      <c r="BK278" s="162">
        <f>ROUND(I278*H278,2)</f>
        <v>0</v>
      </c>
      <c r="BL278" s="18" t="s">
        <v>184</v>
      </c>
      <c r="BM278" s="161" t="s">
        <v>917</v>
      </c>
    </row>
    <row r="279" spans="1:65" s="14" customFormat="1">
      <c r="B279" s="172"/>
      <c r="D279" s="164" t="s">
        <v>190</v>
      </c>
      <c r="E279" s="173" t="s">
        <v>1</v>
      </c>
      <c r="F279" s="174" t="s">
        <v>911</v>
      </c>
      <c r="H279" s="173" t="s">
        <v>1</v>
      </c>
      <c r="I279" s="175"/>
      <c r="L279" s="172"/>
      <c r="M279" s="176"/>
      <c r="N279" s="177"/>
      <c r="O279" s="177"/>
      <c r="P279" s="177"/>
      <c r="Q279" s="177"/>
      <c r="R279" s="177"/>
      <c r="S279" s="177"/>
      <c r="T279" s="178"/>
      <c r="AT279" s="173" t="s">
        <v>190</v>
      </c>
      <c r="AU279" s="173" t="s">
        <v>82</v>
      </c>
      <c r="AV279" s="14" t="s">
        <v>30</v>
      </c>
      <c r="AW279" s="14" t="s">
        <v>29</v>
      </c>
      <c r="AX279" s="14" t="s">
        <v>73</v>
      </c>
      <c r="AY279" s="173" t="s">
        <v>175</v>
      </c>
    </row>
    <row r="280" spans="1:65" s="13" customFormat="1">
      <c r="B280" s="163"/>
      <c r="D280" s="164" t="s">
        <v>190</v>
      </c>
      <c r="E280" s="165" t="s">
        <v>1</v>
      </c>
      <c r="F280" s="166" t="s">
        <v>903</v>
      </c>
      <c r="H280" s="167">
        <v>5.05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190</v>
      </c>
      <c r="AU280" s="165" t="s">
        <v>82</v>
      </c>
      <c r="AV280" s="13" t="s">
        <v>82</v>
      </c>
      <c r="AW280" s="13" t="s">
        <v>29</v>
      </c>
      <c r="AX280" s="13" t="s">
        <v>73</v>
      </c>
      <c r="AY280" s="165" t="s">
        <v>175</v>
      </c>
    </row>
    <row r="281" spans="1:65" s="15" customFormat="1">
      <c r="B281" s="182"/>
      <c r="D281" s="164" t="s">
        <v>190</v>
      </c>
      <c r="E281" s="183" t="s">
        <v>1</v>
      </c>
      <c r="F281" s="184" t="s">
        <v>716</v>
      </c>
      <c r="H281" s="185">
        <v>5.05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190</v>
      </c>
      <c r="AU281" s="183" t="s">
        <v>82</v>
      </c>
      <c r="AV281" s="15" t="s">
        <v>184</v>
      </c>
      <c r="AW281" s="15" t="s">
        <v>29</v>
      </c>
      <c r="AX281" s="15" t="s">
        <v>30</v>
      </c>
      <c r="AY281" s="183" t="s">
        <v>175</v>
      </c>
    </row>
    <row r="282" spans="1:65" s="2" customFormat="1" ht="16.5" customHeight="1">
      <c r="A282" s="33"/>
      <c r="B282" s="149"/>
      <c r="C282" s="150" t="s">
        <v>357</v>
      </c>
      <c r="D282" s="150" t="s">
        <v>181</v>
      </c>
      <c r="E282" s="151" t="s">
        <v>918</v>
      </c>
      <c r="F282" s="152" t="s">
        <v>919</v>
      </c>
      <c r="G282" s="153" t="s">
        <v>188</v>
      </c>
      <c r="H282" s="154">
        <v>72</v>
      </c>
      <c r="I282" s="155"/>
      <c r="J282" s="156">
        <f>ROUND(I282*H282,2)</f>
        <v>0</v>
      </c>
      <c r="K282" s="152" t="s">
        <v>1</v>
      </c>
      <c r="L282" s="34"/>
      <c r="M282" s="157" t="s">
        <v>1</v>
      </c>
      <c r="N282" s="158" t="s">
        <v>38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184</v>
      </c>
      <c r="AT282" s="161" t="s">
        <v>181</v>
      </c>
      <c r="AU282" s="161" t="s">
        <v>82</v>
      </c>
      <c r="AY282" s="18" t="s">
        <v>175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30</v>
      </c>
      <c r="BK282" s="162">
        <f>ROUND(I282*H282,2)</f>
        <v>0</v>
      </c>
      <c r="BL282" s="18" t="s">
        <v>184</v>
      </c>
      <c r="BM282" s="161" t="s">
        <v>920</v>
      </c>
    </row>
    <row r="283" spans="1:65" s="14" customFormat="1">
      <c r="B283" s="172"/>
      <c r="D283" s="164" t="s">
        <v>190</v>
      </c>
      <c r="E283" s="173" t="s">
        <v>1</v>
      </c>
      <c r="F283" s="174" t="s">
        <v>921</v>
      </c>
      <c r="H283" s="173" t="s">
        <v>1</v>
      </c>
      <c r="I283" s="175"/>
      <c r="L283" s="172"/>
      <c r="M283" s="176"/>
      <c r="N283" s="177"/>
      <c r="O283" s="177"/>
      <c r="P283" s="177"/>
      <c r="Q283" s="177"/>
      <c r="R283" s="177"/>
      <c r="S283" s="177"/>
      <c r="T283" s="178"/>
      <c r="AT283" s="173" t="s">
        <v>190</v>
      </c>
      <c r="AU283" s="173" t="s">
        <v>82</v>
      </c>
      <c r="AV283" s="14" t="s">
        <v>30</v>
      </c>
      <c r="AW283" s="14" t="s">
        <v>29</v>
      </c>
      <c r="AX283" s="14" t="s">
        <v>73</v>
      </c>
      <c r="AY283" s="173" t="s">
        <v>175</v>
      </c>
    </row>
    <row r="284" spans="1:65" s="13" customFormat="1">
      <c r="B284" s="163"/>
      <c r="D284" s="164" t="s">
        <v>190</v>
      </c>
      <c r="E284" s="165" t="s">
        <v>1</v>
      </c>
      <c r="F284" s="166" t="s">
        <v>462</v>
      </c>
      <c r="H284" s="167">
        <v>72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190</v>
      </c>
      <c r="AU284" s="165" t="s">
        <v>82</v>
      </c>
      <c r="AV284" s="13" t="s">
        <v>82</v>
      </c>
      <c r="AW284" s="13" t="s">
        <v>29</v>
      </c>
      <c r="AX284" s="13" t="s">
        <v>30</v>
      </c>
      <c r="AY284" s="165" t="s">
        <v>175</v>
      </c>
    </row>
    <row r="285" spans="1:65" s="2" customFormat="1" ht="16.5" customHeight="1">
      <c r="A285" s="33"/>
      <c r="B285" s="149"/>
      <c r="C285" s="150" t="s">
        <v>361</v>
      </c>
      <c r="D285" s="150" t="s">
        <v>181</v>
      </c>
      <c r="E285" s="151" t="s">
        <v>922</v>
      </c>
      <c r="F285" s="152" t="s">
        <v>923</v>
      </c>
      <c r="G285" s="153" t="s">
        <v>188</v>
      </c>
      <c r="H285" s="154">
        <v>407</v>
      </c>
      <c r="I285" s="155"/>
      <c r="J285" s="156">
        <f>ROUND(I285*H285,2)</f>
        <v>0</v>
      </c>
      <c r="K285" s="152" t="s">
        <v>1</v>
      </c>
      <c r="L285" s="34"/>
      <c r="M285" s="157" t="s">
        <v>1</v>
      </c>
      <c r="N285" s="158" t="s">
        <v>38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184</v>
      </c>
      <c r="AT285" s="161" t="s">
        <v>181</v>
      </c>
      <c r="AU285" s="161" t="s">
        <v>82</v>
      </c>
      <c r="AY285" s="18" t="s">
        <v>175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30</v>
      </c>
      <c r="BK285" s="162">
        <f>ROUND(I285*H285,2)</f>
        <v>0</v>
      </c>
      <c r="BL285" s="18" t="s">
        <v>184</v>
      </c>
      <c r="BM285" s="161" t="s">
        <v>924</v>
      </c>
    </row>
    <row r="286" spans="1:65" s="14" customFormat="1">
      <c r="B286" s="172"/>
      <c r="D286" s="164" t="s">
        <v>190</v>
      </c>
      <c r="E286" s="173" t="s">
        <v>1</v>
      </c>
      <c r="F286" s="174" t="s">
        <v>925</v>
      </c>
      <c r="H286" s="173" t="s">
        <v>1</v>
      </c>
      <c r="I286" s="175"/>
      <c r="L286" s="172"/>
      <c r="M286" s="176"/>
      <c r="N286" s="177"/>
      <c r="O286" s="177"/>
      <c r="P286" s="177"/>
      <c r="Q286" s="177"/>
      <c r="R286" s="177"/>
      <c r="S286" s="177"/>
      <c r="T286" s="178"/>
      <c r="AT286" s="173" t="s">
        <v>190</v>
      </c>
      <c r="AU286" s="173" t="s">
        <v>82</v>
      </c>
      <c r="AV286" s="14" t="s">
        <v>30</v>
      </c>
      <c r="AW286" s="14" t="s">
        <v>29</v>
      </c>
      <c r="AX286" s="14" t="s">
        <v>73</v>
      </c>
      <c r="AY286" s="173" t="s">
        <v>175</v>
      </c>
    </row>
    <row r="287" spans="1:65" s="13" customFormat="1">
      <c r="B287" s="163"/>
      <c r="D287" s="164" t="s">
        <v>190</v>
      </c>
      <c r="E287" s="165" t="s">
        <v>1</v>
      </c>
      <c r="F287" s="166" t="s">
        <v>926</v>
      </c>
      <c r="H287" s="167">
        <v>407</v>
      </c>
      <c r="I287" s="168"/>
      <c r="L287" s="163"/>
      <c r="M287" s="169"/>
      <c r="N287" s="170"/>
      <c r="O287" s="170"/>
      <c r="P287" s="170"/>
      <c r="Q287" s="170"/>
      <c r="R287" s="170"/>
      <c r="S287" s="170"/>
      <c r="T287" s="171"/>
      <c r="AT287" s="165" t="s">
        <v>190</v>
      </c>
      <c r="AU287" s="165" t="s">
        <v>82</v>
      </c>
      <c r="AV287" s="13" t="s">
        <v>82</v>
      </c>
      <c r="AW287" s="13" t="s">
        <v>29</v>
      </c>
      <c r="AX287" s="13" t="s">
        <v>30</v>
      </c>
      <c r="AY287" s="165" t="s">
        <v>175</v>
      </c>
    </row>
    <row r="288" spans="1:65" s="2" customFormat="1" ht="16.5" customHeight="1">
      <c r="A288" s="33"/>
      <c r="B288" s="149"/>
      <c r="C288" s="150" t="s">
        <v>365</v>
      </c>
      <c r="D288" s="150" t="s">
        <v>181</v>
      </c>
      <c r="E288" s="151" t="s">
        <v>927</v>
      </c>
      <c r="F288" s="152" t="s">
        <v>928</v>
      </c>
      <c r="G288" s="153" t="s">
        <v>709</v>
      </c>
      <c r="H288" s="154">
        <v>71.8</v>
      </c>
      <c r="I288" s="155"/>
      <c r="J288" s="156">
        <f>ROUND(I288*H288,2)</f>
        <v>0</v>
      </c>
      <c r="K288" s="152" t="s">
        <v>1</v>
      </c>
      <c r="L288" s="34"/>
      <c r="M288" s="157" t="s">
        <v>1</v>
      </c>
      <c r="N288" s="158" t="s">
        <v>38</v>
      </c>
      <c r="O288" s="59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184</v>
      </c>
      <c r="AT288" s="161" t="s">
        <v>181</v>
      </c>
      <c r="AU288" s="161" t="s">
        <v>82</v>
      </c>
      <c r="AY288" s="18" t="s">
        <v>175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8" t="s">
        <v>30</v>
      </c>
      <c r="BK288" s="162">
        <f>ROUND(I288*H288,2)</f>
        <v>0</v>
      </c>
      <c r="BL288" s="18" t="s">
        <v>184</v>
      </c>
      <c r="BM288" s="161" t="s">
        <v>929</v>
      </c>
    </row>
    <row r="289" spans="1:65" s="14" customFormat="1">
      <c r="B289" s="172"/>
      <c r="D289" s="164" t="s">
        <v>190</v>
      </c>
      <c r="E289" s="173" t="s">
        <v>1</v>
      </c>
      <c r="F289" s="174" t="s">
        <v>930</v>
      </c>
      <c r="H289" s="173" t="s">
        <v>1</v>
      </c>
      <c r="I289" s="175"/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190</v>
      </c>
      <c r="AU289" s="173" t="s">
        <v>82</v>
      </c>
      <c r="AV289" s="14" t="s">
        <v>30</v>
      </c>
      <c r="AW289" s="14" t="s">
        <v>29</v>
      </c>
      <c r="AX289" s="14" t="s">
        <v>73</v>
      </c>
      <c r="AY289" s="173" t="s">
        <v>175</v>
      </c>
    </row>
    <row r="290" spans="1:65" s="13" customFormat="1">
      <c r="B290" s="163"/>
      <c r="D290" s="164" t="s">
        <v>190</v>
      </c>
      <c r="E290" s="165" t="s">
        <v>1</v>
      </c>
      <c r="F290" s="166" t="s">
        <v>931</v>
      </c>
      <c r="H290" s="167">
        <v>71.8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190</v>
      </c>
      <c r="AU290" s="165" t="s">
        <v>82</v>
      </c>
      <c r="AV290" s="13" t="s">
        <v>82</v>
      </c>
      <c r="AW290" s="13" t="s">
        <v>29</v>
      </c>
      <c r="AX290" s="13" t="s">
        <v>30</v>
      </c>
      <c r="AY290" s="165" t="s">
        <v>175</v>
      </c>
    </row>
    <row r="291" spans="1:65" s="2" customFormat="1" ht="16.5" customHeight="1">
      <c r="A291" s="33"/>
      <c r="B291" s="149"/>
      <c r="C291" s="150" t="s">
        <v>369</v>
      </c>
      <c r="D291" s="150" t="s">
        <v>181</v>
      </c>
      <c r="E291" s="151" t="s">
        <v>932</v>
      </c>
      <c r="F291" s="152" t="s">
        <v>933</v>
      </c>
      <c r="G291" s="153" t="s">
        <v>188</v>
      </c>
      <c r="H291" s="154">
        <v>479</v>
      </c>
      <c r="I291" s="155"/>
      <c r="J291" s="156">
        <f>ROUND(I291*H291,2)</f>
        <v>0</v>
      </c>
      <c r="K291" s="152" t="s">
        <v>1</v>
      </c>
      <c r="L291" s="34"/>
      <c r="M291" s="157" t="s">
        <v>1</v>
      </c>
      <c r="N291" s="158" t="s">
        <v>38</v>
      </c>
      <c r="O291" s="59"/>
      <c r="P291" s="159">
        <f>O291*H291</f>
        <v>0</v>
      </c>
      <c r="Q291" s="159">
        <v>0</v>
      </c>
      <c r="R291" s="159">
        <f>Q291*H291</f>
        <v>0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184</v>
      </c>
      <c r="AT291" s="161" t="s">
        <v>181</v>
      </c>
      <c r="AU291" s="161" t="s">
        <v>82</v>
      </c>
      <c r="AY291" s="18" t="s">
        <v>175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30</v>
      </c>
      <c r="BK291" s="162">
        <f>ROUND(I291*H291,2)</f>
        <v>0</v>
      </c>
      <c r="BL291" s="18" t="s">
        <v>184</v>
      </c>
      <c r="BM291" s="161" t="s">
        <v>934</v>
      </c>
    </row>
    <row r="292" spans="1:65" s="14" customFormat="1">
      <c r="B292" s="172"/>
      <c r="D292" s="164" t="s">
        <v>190</v>
      </c>
      <c r="E292" s="173" t="s">
        <v>1</v>
      </c>
      <c r="F292" s="174" t="s">
        <v>935</v>
      </c>
      <c r="H292" s="173" t="s">
        <v>1</v>
      </c>
      <c r="I292" s="175"/>
      <c r="L292" s="172"/>
      <c r="M292" s="176"/>
      <c r="N292" s="177"/>
      <c r="O292" s="177"/>
      <c r="P292" s="177"/>
      <c r="Q292" s="177"/>
      <c r="R292" s="177"/>
      <c r="S292" s="177"/>
      <c r="T292" s="178"/>
      <c r="AT292" s="173" t="s">
        <v>190</v>
      </c>
      <c r="AU292" s="173" t="s">
        <v>82</v>
      </c>
      <c r="AV292" s="14" t="s">
        <v>30</v>
      </c>
      <c r="AW292" s="14" t="s">
        <v>29</v>
      </c>
      <c r="AX292" s="14" t="s">
        <v>73</v>
      </c>
      <c r="AY292" s="173" t="s">
        <v>175</v>
      </c>
    </row>
    <row r="293" spans="1:65" s="13" customFormat="1">
      <c r="B293" s="163"/>
      <c r="D293" s="164" t="s">
        <v>190</v>
      </c>
      <c r="E293" s="165" t="s">
        <v>1</v>
      </c>
      <c r="F293" s="166" t="s">
        <v>936</v>
      </c>
      <c r="H293" s="167">
        <v>479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190</v>
      </c>
      <c r="AU293" s="165" t="s">
        <v>82</v>
      </c>
      <c r="AV293" s="13" t="s">
        <v>82</v>
      </c>
      <c r="AW293" s="13" t="s">
        <v>29</v>
      </c>
      <c r="AX293" s="13" t="s">
        <v>30</v>
      </c>
      <c r="AY293" s="165" t="s">
        <v>175</v>
      </c>
    </row>
    <row r="294" spans="1:65" s="2" customFormat="1" ht="16.5" customHeight="1">
      <c r="A294" s="33"/>
      <c r="B294" s="149"/>
      <c r="C294" s="150" t="s">
        <v>373</v>
      </c>
      <c r="D294" s="150" t="s">
        <v>181</v>
      </c>
      <c r="E294" s="151" t="s">
        <v>937</v>
      </c>
      <c r="F294" s="152" t="s">
        <v>938</v>
      </c>
      <c r="G294" s="153" t="s">
        <v>709</v>
      </c>
      <c r="H294" s="154">
        <v>71.8</v>
      </c>
      <c r="I294" s="155"/>
      <c r="J294" s="156">
        <f>ROUND(I294*H294,2)</f>
        <v>0</v>
      </c>
      <c r="K294" s="152" t="s">
        <v>1</v>
      </c>
      <c r="L294" s="34"/>
      <c r="M294" s="157" t="s">
        <v>1</v>
      </c>
      <c r="N294" s="158" t="s">
        <v>38</v>
      </c>
      <c r="O294" s="59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184</v>
      </c>
      <c r="AT294" s="161" t="s">
        <v>181</v>
      </c>
      <c r="AU294" s="161" t="s">
        <v>82</v>
      </c>
      <c r="AY294" s="18" t="s">
        <v>175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30</v>
      </c>
      <c r="BK294" s="162">
        <f>ROUND(I294*H294,2)</f>
        <v>0</v>
      </c>
      <c r="BL294" s="18" t="s">
        <v>184</v>
      </c>
      <c r="BM294" s="161" t="s">
        <v>939</v>
      </c>
    </row>
    <row r="295" spans="1:65" s="14" customFormat="1">
      <c r="B295" s="172"/>
      <c r="D295" s="164" t="s">
        <v>190</v>
      </c>
      <c r="E295" s="173" t="s">
        <v>1</v>
      </c>
      <c r="F295" s="174" t="s">
        <v>940</v>
      </c>
      <c r="H295" s="173" t="s">
        <v>1</v>
      </c>
      <c r="I295" s="175"/>
      <c r="L295" s="172"/>
      <c r="M295" s="176"/>
      <c r="N295" s="177"/>
      <c r="O295" s="177"/>
      <c r="P295" s="177"/>
      <c r="Q295" s="177"/>
      <c r="R295" s="177"/>
      <c r="S295" s="177"/>
      <c r="T295" s="178"/>
      <c r="AT295" s="173" t="s">
        <v>190</v>
      </c>
      <c r="AU295" s="173" t="s">
        <v>82</v>
      </c>
      <c r="AV295" s="14" t="s">
        <v>30</v>
      </c>
      <c r="AW295" s="14" t="s">
        <v>29</v>
      </c>
      <c r="AX295" s="14" t="s">
        <v>73</v>
      </c>
      <c r="AY295" s="173" t="s">
        <v>175</v>
      </c>
    </row>
    <row r="296" spans="1:65" s="13" customFormat="1">
      <c r="B296" s="163"/>
      <c r="D296" s="164" t="s">
        <v>190</v>
      </c>
      <c r="E296" s="165" t="s">
        <v>1</v>
      </c>
      <c r="F296" s="166" t="s">
        <v>931</v>
      </c>
      <c r="H296" s="167">
        <v>71.8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190</v>
      </c>
      <c r="AU296" s="165" t="s">
        <v>82</v>
      </c>
      <c r="AV296" s="13" t="s">
        <v>82</v>
      </c>
      <c r="AW296" s="13" t="s">
        <v>29</v>
      </c>
      <c r="AX296" s="13" t="s">
        <v>30</v>
      </c>
      <c r="AY296" s="165" t="s">
        <v>175</v>
      </c>
    </row>
    <row r="297" spans="1:65" s="2" customFormat="1" ht="16.5" customHeight="1">
      <c r="A297" s="33"/>
      <c r="B297" s="149"/>
      <c r="C297" s="150" t="s">
        <v>377</v>
      </c>
      <c r="D297" s="150" t="s">
        <v>181</v>
      </c>
      <c r="E297" s="151" t="s">
        <v>941</v>
      </c>
      <c r="F297" s="152" t="s">
        <v>942</v>
      </c>
      <c r="G297" s="153" t="s">
        <v>188</v>
      </c>
      <c r="H297" s="154">
        <v>311.5</v>
      </c>
      <c r="I297" s="155"/>
      <c r="J297" s="156">
        <f>ROUND(I297*H297,2)</f>
        <v>0</v>
      </c>
      <c r="K297" s="152" t="s">
        <v>710</v>
      </c>
      <c r="L297" s="34"/>
      <c r="M297" s="157" t="s">
        <v>1</v>
      </c>
      <c r="N297" s="158" t="s">
        <v>38</v>
      </c>
      <c r="O297" s="59"/>
      <c r="P297" s="159">
        <f>O297*H297</f>
        <v>0</v>
      </c>
      <c r="Q297" s="159">
        <v>0.16850000000000001</v>
      </c>
      <c r="R297" s="159">
        <f>Q297*H297</f>
        <v>52.487750000000005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184</v>
      </c>
      <c r="AT297" s="161" t="s">
        <v>181</v>
      </c>
      <c r="AU297" s="161" t="s">
        <v>82</v>
      </c>
      <c r="AY297" s="18" t="s">
        <v>175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30</v>
      </c>
      <c r="BK297" s="162">
        <f>ROUND(I297*H297,2)</f>
        <v>0</v>
      </c>
      <c r="BL297" s="18" t="s">
        <v>184</v>
      </c>
      <c r="BM297" s="161" t="s">
        <v>943</v>
      </c>
    </row>
    <row r="298" spans="1:65" s="14" customFormat="1">
      <c r="B298" s="172"/>
      <c r="D298" s="164" t="s">
        <v>190</v>
      </c>
      <c r="E298" s="173" t="s">
        <v>1</v>
      </c>
      <c r="F298" s="174" t="s">
        <v>944</v>
      </c>
      <c r="H298" s="173" t="s">
        <v>1</v>
      </c>
      <c r="I298" s="175"/>
      <c r="L298" s="172"/>
      <c r="M298" s="176"/>
      <c r="N298" s="177"/>
      <c r="O298" s="177"/>
      <c r="P298" s="177"/>
      <c r="Q298" s="177"/>
      <c r="R298" s="177"/>
      <c r="S298" s="177"/>
      <c r="T298" s="178"/>
      <c r="AT298" s="173" t="s">
        <v>190</v>
      </c>
      <c r="AU298" s="173" t="s">
        <v>82</v>
      </c>
      <c r="AV298" s="14" t="s">
        <v>30</v>
      </c>
      <c r="AW298" s="14" t="s">
        <v>29</v>
      </c>
      <c r="AX298" s="14" t="s">
        <v>73</v>
      </c>
      <c r="AY298" s="173" t="s">
        <v>175</v>
      </c>
    </row>
    <row r="299" spans="1:65" s="13" customFormat="1">
      <c r="B299" s="163"/>
      <c r="D299" s="164" t="s">
        <v>190</v>
      </c>
      <c r="E299" s="165" t="s">
        <v>1</v>
      </c>
      <c r="F299" s="166" t="s">
        <v>945</v>
      </c>
      <c r="H299" s="167">
        <v>311.5</v>
      </c>
      <c r="I299" s="168"/>
      <c r="L299" s="163"/>
      <c r="M299" s="169"/>
      <c r="N299" s="170"/>
      <c r="O299" s="170"/>
      <c r="P299" s="170"/>
      <c r="Q299" s="170"/>
      <c r="R299" s="170"/>
      <c r="S299" s="170"/>
      <c r="T299" s="171"/>
      <c r="AT299" s="165" t="s">
        <v>190</v>
      </c>
      <c r="AU299" s="165" t="s">
        <v>82</v>
      </c>
      <c r="AV299" s="13" t="s">
        <v>82</v>
      </c>
      <c r="AW299" s="13" t="s">
        <v>29</v>
      </c>
      <c r="AX299" s="13" t="s">
        <v>73</v>
      </c>
      <c r="AY299" s="165" t="s">
        <v>175</v>
      </c>
    </row>
    <row r="300" spans="1:65" s="15" customFormat="1">
      <c r="B300" s="182"/>
      <c r="D300" s="164" t="s">
        <v>190</v>
      </c>
      <c r="E300" s="183" t="s">
        <v>1</v>
      </c>
      <c r="F300" s="184" t="s">
        <v>716</v>
      </c>
      <c r="H300" s="185">
        <v>311.5</v>
      </c>
      <c r="I300" s="186"/>
      <c r="L300" s="182"/>
      <c r="M300" s="187"/>
      <c r="N300" s="188"/>
      <c r="O300" s="188"/>
      <c r="P300" s="188"/>
      <c r="Q300" s="188"/>
      <c r="R300" s="188"/>
      <c r="S300" s="188"/>
      <c r="T300" s="189"/>
      <c r="AT300" s="183" t="s">
        <v>190</v>
      </c>
      <c r="AU300" s="183" t="s">
        <v>82</v>
      </c>
      <c r="AV300" s="15" t="s">
        <v>184</v>
      </c>
      <c r="AW300" s="15" t="s">
        <v>29</v>
      </c>
      <c r="AX300" s="15" t="s">
        <v>30</v>
      </c>
      <c r="AY300" s="183" t="s">
        <v>175</v>
      </c>
    </row>
    <row r="301" spans="1:65" s="2" customFormat="1" ht="16.5" customHeight="1">
      <c r="A301" s="33"/>
      <c r="B301" s="149"/>
      <c r="C301" s="150" t="s">
        <v>381</v>
      </c>
      <c r="D301" s="150" t="s">
        <v>181</v>
      </c>
      <c r="E301" s="151" t="s">
        <v>946</v>
      </c>
      <c r="F301" s="152" t="s">
        <v>947</v>
      </c>
      <c r="G301" s="153" t="s">
        <v>745</v>
      </c>
      <c r="H301" s="154">
        <v>11.680999999999999</v>
      </c>
      <c r="I301" s="155"/>
      <c r="J301" s="156">
        <f>ROUND(I301*H301,2)</f>
        <v>0</v>
      </c>
      <c r="K301" s="152" t="s">
        <v>710</v>
      </c>
      <c r="L301" s="34"/>
      <c r="M301" s="157" t="s">
        <v>1</v>
      </c>
      <c r="N301" s="158" t="s">
        <v>38</v>
      </c>
      <c r="O301" s="59"/>
      <c r="P301" s="159">
        <f>O301*H301</f>
        <v>0</v>
      </c>
      <c r="Q301" s="159">
        <v>2.2563399999999998</v>
      </c>
      <c r="R301" s="159">
        <f>Q301*H301</f>
        <v>26.356307539999996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184</v>
      </c>
      <c r="AT301" s="161" t="s">
        <v>181</v>
      </c>
      <c r="AU301" s="161" t="s">
        <v>82</v>
      </c>
      <c r="AY301" s="18" t="s">
        <v>175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30</v>
      </c>
      <c r="BK301" s="162">
        <f>ROUND(I301*H301,2)</f>
        <v>0</v>
      </c>
      <c r="BL301" s="18" t="s">
        <v>184</v>
      </c>
      <c r="BM301" s="161" t="s">
        <v>948</v>
      </c>
    </row>
    <row r="302" spans="1:65" s="13" customFormat="1">
      <c r="B302" s="163"/>
      <c r="D302" s="164" t="s">
        <v>190</v>
      </c>
      <c r="E302" s="165" t="s">
        <v>1</v>
      </c>
      <c r="F302" s="166" t="s">
        <v>949</v>
      </c>
      <c r="H302" s="167">
        <v>11.680999999999999</v>
      </c>
      <c r="I302" s="168"/>
      <c r="L302" s="163"/>
      <c r="M302" s="169"/>
      <c r="N302" s="170"/>
      <c r="O302" s="170"/>
      <c r="P302" s="170"/>
      <c r="Q302" s="170"/>
      <c r="R302" s="170"/>
      <c r="S302" s="170"/>
      <c r="T302" s="171"/>
      <c r="AT302" s="165" t="s">
        <v>190</v>
      </c>
      <c r="AU302" s="165" t="s">
        <v>82</v>
      </c>
      <c r="AV302" s="13" t="s">
        <v>82</v>
      </c>
      <c r="AW302" s="13" t="s">
        <v>29</v>
      </c>
      <c r="AX302" s="13" t="s">
        <v>73</v>
      </c>
      <c r="AY302" s="165" t="s">
        <v>175</v>
      </c>
    </row>
    <row r="303" spans="1:65" s="15" customFormat="1">
      <c r="B303" s="182"/>
      <c r="D303" s="164" t="s">
        <v>190</v>
      </c>
      <c r="E303" s="183" t="s">
        <v>1</v>
      </c>
      <c r="F303" s="184" t="s">
        <v>716</v>
      </c>
      <c r="H303" s="185">
        <v>11.680999999999999</v>
      </c>
      <c r="I303" s="186"/>
      <c r="L303" s="182"/>
      <c r="M303" s="187"/>
      <c r="N303" s="188"/>
      <c r="O303" s="188"/>
      <c r="P303" s="188"/>
      <c r="Q303" s="188"/>
      <c r="R303" s="188"/>
      <c r="S303" s="188"/>
      <c r="T303" s="189"/>
      <c r="AT303" s="183" t="s">
        <v>190</v>
      </c>
      <c r="AU303" s="183" t="s">
        <v>82</v>
      </c>
      <c r="AV303" s="15" t="s">
        <v>184</v>
      </c>
      <c r="AW303" s="15" t="s">
        <v>29</v>
      </c>
      <c r="AX303" s="15" t="s">
        <v>30</v>
      </c>
      <c r="AY303" s="183" t="s">
        <v>175</v>
      </c>
    </row>
    <row r="304" spans="1:65" s="2" customFormat="1" ht="16.5" customHeight="1">
      <c r="A304" s="33"/>
      <c r="B304" s="149"/>
      <c r="C304" s="190" t="s">
        <v>384</v>
      </c>
      <c r="D304" s="190" t="s">
        <v>764</v>
      </c>
      <c r="E304" s="191" t="s">
        <v>950</v>
      </c>
      <c r="F304" s="192" t="s">
        <v>951</v>
      </c>
      <c r="G304" s="193" t="s">
        <v>188</v>
      </c>
      <c r="H304" s="194">
        <v>307.04000000000002</v>
      </c>
      <c r="I304" s="195"/>
      <c r="J304" s="196">
        <f>ROUND(I304*H304,2)</f>
        <v>0</v>
      </c>
      <c r="K304" s="192" t="s">
        <v>710</v>
      </c>
      <c r="L304" s="197"/>
      <c r="M304" s="198" t="s">
        <v>1</v>
      </c>
      <c r="N304" s="199" t="s">
        <v>38</v>
      </c>
      <c r="O304" s="59"/>
      <c r="P304" s="159">
        <f>O304*H304</f>
        <v>0</v>
      </c>
      <c r="Q304" s="159">
        <v>0.08</v>
      </c>
      <c r="R304" s="159">
        <f>Q304*H304</f>
        <v>24.563200000000002</v>
      </c>
      <c r="S304" s="159">
        <v>0</v>
      </c>
      <c r="T304" s="160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1" t="s">
        <v>177</v>
      </c>
      <c r="AT304" s="161" t="s">
        <v>764</v>
      </c>
      <c r="AU304" s="161" t="s">
        <v>82</v>
      </c>
      <c r="AY304" s="18" t="s">
        <v>175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8" t="s">
        <v>30</v>
      </c>
      <c r="BK304" s="162">
        <f>ROUND(I304*H304,2)</f>
        <v>0</v>
      </c>
      <c r="BL304" s="18" t="s">
        <v>184</v>
      </c>
      <c r="BM304" s="161" t="s">
        <v>952</v>
      </c>
    </row>
    <row r="305" spans="1:65" s="13" customFormat="1">
      <c r="B305" s="163"/>
      <c r="D305" s="164" t="s">
        <v>190</v>
      </c>
      <c r="E305" s="165" t="s">
        <v>1</v>
      </c>
      <c r="F305" s="166" t="s">
        <v>953</v>
      </c>
      <c r="H305" s="167">
        <v>307.04000000000002</v>
      </c>
      <c r="I305" s="168"/>
      <c r="L305" s="163"/>
      <c r="M305" s="169"/>
      <c r="N305" s="170"/>
      <c r="O305" s="170"/>
      <c r="P305" s="170"/>
      <c r="Q305" s="170"/>
      <c r="R305" s="170"/>
      <c r="S305" s="170"/>
      <c r="T305" s="171"/>
      <c r="AT305" s="165" t="s">
        <v>190</v>
      </c>
      <c r="AU305" s="165" t="s">
        <v>82</v>
      </c>
      <c r="AV305" s="13" t="s">
        <v>82</v>
      </c>
      <c r="AW305" s="13" t="s">
        <v>29</v>
      </c>
      <c r="AX305" s="13" t="s">
        <v>73</v>
      </c>
      <c r="AY305" s="165" t="s">
        <v>175</v>
      </c>
    </row>
    <row r="306" spans="1:65" s="15" customFormat="1">
      <c r="B306" s="182"/>
      <c r="D306" s="164" t="s">
        <v>190</v>
      </c>
      <c r="E306" s="183" t="s">
        <v>1</v>
      </c>
      <c r="F306" s="184" t="s">
        <v>716</v>
      </c>
      <c r="H306" s="185">
        <v>307.04000000000002</v>
      </c>
      <c r="I306" s="186"/>
      <c r="L306" s="182"/>
      <c r="M306" s="187"/>
      <c r="N306" s="188"/>
      <c r="O306" s="188"/>
      <c r="P306" s="188"/>
      <c r="Q306" s="188"/>
      <c r="R306" s="188"/>
      <c r="S306" s="188"/>
      <c r="T306" s="189"/>
      <c r="AT306" s="183" t="s">
        <v>190</v>
      </c>
      <c r="AU306" s="183" t="s">
        <v>82</v>
      </c>
      <c r="AV306" s="15" t="s">
        <v>184</v>
      </c>
      <c r="AW306" s="15" t="s">
        <v>29</v>
      </c>
      <c r="AX306" s="15" t="s">
        <v>30</v>
      </c>
      <c r="AY306" s="183" t="s">
        <v>175</v>
      </c>
    </row>
    <row r="307" spans="1:65" s="2" customFormat="1" ht="16.5" customHeight="1">
      <c r="A307" s="33"/>
      <c r="B307" s="149"/>
      <c r="C307" s="190" t="s">
        <v>393</v>
      </c>
      <c r="D307" s="190" t="s">
        <v>764</v>
      </c>
      <c r="E307" s="191" t="s">
        <v>954</v>
      </c>
      <c r="F307" s="192" t="s">
        <v>955</v>
      </c>
      <c r="G307" s="193" t="s">
        <v>188</v>
      </c>
      <c r="H307" s="194">
        <v>5.05</v>
      </c>
      <c r="I307" s="195"/>
      <c r="J307" s="196">
        <f>ROUND(I307*H307,2)</f>
        <v>0</v>
      </c>
      <c r="K307" s="192" t="s">
        <v>710</v>
      </c>
      <c r="L307" s="197"/>
      <c r="M307" s="198" t="s">
        <v>1</v>
      </c>
      <c r="N307" s="199" t="s">
        <v>38</v>
      </c>
      <c r="O307" s="59"/>
      <c r="P307" s="159">
        <f>O307*H307</f>
        <v>0</v>
      </c>
      <c r="Q307" s="159">
        <v>4.8300000000000003E-2</v>
      </c>
      <c r="R307" s="159">
        <f>Q307*H307</f>
        <v>0.24391499999999999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177</v>
      </c>
      <c r="AT307" s="161" t="s">
        <v>764</v>
      </c>
      <c r="AU307" s="161" t="s">
        <v>82</v>
      </c>
      <c r="AY307" s="18" t="s">
        <v>175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30</v>
      </c>
      <c r="BK307" s="162">
        <f>ROUND(I307*H307,2)</f>
        <v>0</v>
      </c>
      <c r="BL307" s="18" t="s">
        <v>184</v>
      </c>
      <c r="BM307" s="161" t="s">
        <v>956</v>
      </c>
    </row>
    <row r="308" spans="1:65" s="13" customFormat="1">
      <c r="B308" s="163"/>
      <c r="D308" s="164" t="s">
        <v>190</v>
      </c>
      <c r="E308" s="165" t="s">
        <v>1</v>
      </c>
      <c r="F308" s="166" t="s">
        <v>903</v>
      </c>
      <c r="H308" s="167">
        <v>5.05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190</v>
      </c>
      <c r="AU308" s="165" t="s">
        <v>82</v>
      </c>
      <c r="AV308" s="13" t="s">
        <v>82</v>
      </c>
      <c r="AW308" s="13" t="s">
        <v>29</v>
      </c>
      <c r="AX308" s="13" t="s">
        <v>73</v>
      </c>
      <c r="AY308" s="165" t="s">
        <v>175</v>
      </c>
    </row>
    <row r="309" spans="1:65" s="15" customFormat="1">
      <c r="B309" s="182"/>
      <c r="D309" s="164" t="s">
        <v>190</v>
      </c>
      <c r="E309" s="183" t="s">
        <v>1</v>
      </c>
      <c r="F309" s="184" t="s">
        <v>716</v>
      </c>
      <c r="H309" s="185">
        <v>5.05</v>
      </c>
      <c r="I309" s="186"/>
      <c r="L309" s="182"/>
      <c r="M309" s="187"/>
      <c r="N309" s="188"/>
      <c r="O309" s="188"/>
      <c r="P309" s="188"/>
      <c r="Q309" s="188"/>
      <c r="R309" s="188"/>
      <c r="S309" s="188"/>
      <c r="T309" s="189"/>
      <c r="AT309" s="183" t="s">
        <v>190</v>
      </c>
      <c r="AU309" s="183" t="s">
        <v>82</v>
      </c>
      <c r="AV309" s="15" t="s">
        <v>184</v>
      </c>
      <c r="AW309" s="15" t="s">
        <v>29</v>
      </c>
      <c r="AX309" s="15" t="s">
        <v>30</v>
      </c>
      <c r="AY309" s="183" t="s">
        <v>175</v>
      </c>
    </row>
    <row r="310" spans="1:65" s="2" customFormat="1" ht="16.5" customHeight="1">
      <c r="A310" s="33"/>
      <c r="B310" s="149"/>
      <c r="C310" s="190" t="s">
        <v>398</v>
      </c>
      <c r="D310" s="190" t="s">
        <v>764</v>
      </c>
      <c r="E310" s="191" t="s">
        <v>957</v>
      </c>
      <c r="F310" s="192" t="s">
        <v>958</v>
      </c>
      <c r="G310" s="193" t="s">
        <v>188</v>
      </c>
      <c r="H310" s="194">
        <v>2.5249999999999999</v>
      </c>
      <c r="I310" s="195"/>
      <c r="J310" s="196">
        <f>ROUND(I310*H310,2)</f>
        <v>0</v>
      </c>
      <c r="K310" s="192" t="s">
        <v>710</v>
      </c>
      <c r="L310" s="197"/>
      <c r="M310" s="198" t="s">
        <v>1</v>
      </c>
      <c r="N310" s="199" t="s">
        <v>38</v>
      </c>
      <c r="O310" s="59"/>
      <c r="P310" s="159">
        <f>O310*H310</f>
        <v>0</v>
      </c>
      <c r="Q310" s="159">
        <v>8.5999999999999993E-2</v>
      </c>
      <c r="R310" s="159">
        <f>Q310*H310</f>
        <v>0.21714999999999998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177</v>
      </c>
      <c r="AT310" s="161" t="s">
        <v>764</v>
      </c>
      <c r="AU310" s="161" t="s">
        <v>82</v>
      </c>
      <c r="AY310" s="18" t="s">
        <v>175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30</v>
      </c>
      <c r="BK310" s="162">
        <f>ROUND(I310*H310,2)</f>
        <v>0</v>
      </c>
      <c r="BL310" s="18" t="s">
        <v>184</v>
      </c>
      <c r="BM310" s="161" t="s">
        <v>959</v>
      </c>
    </row>
    <row r="311" spans="1:65" s="13" customFormat="1">
      <c r="B311" s="163"/>
      <c r="D311" s="164" t="s">
        <v>190</v>
      </c>
      <c r="E311" s="165" t="s">
        <v>1</v>
      </c>
      <c r="F311" s="166" t="s">
        <v>960</v>
      </c>
      <c r="H311" s="167">
        <v>2.5249999999999999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190</v>
      </c>
      <c r="AU311" s="165" t="s">
        <v>82</v>
      </c>
      <c r="AV311" s="13" t="s">
        <v>82</v>
      </c>
      <c r="AW311" s="13" t="s">
        <v>29</v>
      </c>
      <c r="AX311" s="13" t="s">
        <v>73</v>
      </c>
      <c r="AY311" s="165" t="s">
        <v>175</v>
      </c>
    </row>
    <row r="312" spans="1:65" s="15" customFormat="1">
      <c r="B312" s="182"/>
      <c r="D312" s="164" t="s">
        <v>190</v>
      </c>
      <c r="E312" s="183" t="s">
        <v>1</v>
      </c>
      <c r="F312" s="184" t="s">
        <v>716</v>
      </c>
      <c r="H312" s="185">
        <v>2.5249999999999999</v>
      </c>
      <c r="I312" s="186"/>
      <c r="L312" s="182"/>
      <c r="M312" s="187"/>
      <c r="N312" s="188"/>
      <c r="O312" s="188"/>
      <c r="P312" s="188"/>
      <c r="Q312" s="188"/>
      <c r="R312" s="188"/>
      <c r="S312" s="188"/>
      <c r="T312" s="189"/>
      <c r="AT312" s="183" t="s">
        <v>190</v>
      </c>
      <c r="AU312" s="183" t="s">
        <v>82</v>
      </c>
      <c r="AV312" s="15" t="s">
        <v>184</v>
      </c>
      <c r="AW312" s="15" t="s">
        <v>29</v>
      </c>
      <c r="AX312" s="15" t="s">
        <v>30</v>
      </c>
      <c r="AY312" s="183" t="s">
        <v>175</v>
      </c>
    </row>
    <row r="313" spans="1:65" s="2" customFormat="1" ht="16.5" customHeight="1">
      <c r="A313" s="33"/>
      <c r="B313" s="149"/>
      <c r="C313" s="150" t="s">
        <v>402</v>
      </c>
      <c r="D313" s="150" t="s">
        <v>181</v>
      </c>
      <c r="E313" s="151" t="s">
        <v>961</v>
      </c>
      <c r="F313" s="152" t="s">
        <v>962</v>
      </c>
      <c r="G313" s="153" t="s">
        <v>396</v>
      </c>
      <c r="H313" s="154">
        <v>1</v>
      </c>
      <c r="I313" s="155"/>
      <c r="J313" s="156">
        <f>ROUND(I313*H313,2)</f>
        <v>0</v>
      </c>
      <c r="K313" s="152" t="s">
        <v>1</v>
      </c>
      <c r="L313" s="34"/>
      <c r="M313" s="157" t="s">
        <v>1</v>
      </c>
      <c r="N313" s="158" t="s">
        <v>38</v>
      </c>
      <c r="O313" s="59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184</v>
      </c>
      <c r="AT313" s="161" t="s">
        <v>181</v>
      </c>
      <c r="AU313" s="161" t="s">
        <v>82</v>
      </c>
      <c r="AY313" s="18" t="s">
        <v>175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30</v>
      </c>
      <c r="BK313" s="162">
        <f>ROUND(I313*H313,2)</f>
        <v>0</v>
      </c>
      <c r="BL313" s="18" t="s">
        <v>184</v>
      </c>
      <c r="BM313" s="161" t="s">
        <v>963</v>
      </c>
    </row>
    <row r="314" spans="1:65" s="13" customFormat="1">
      <c r="B314" s="163"/>
      <c r="D314" s="164" t="s">
        <v>190</v>
      </c>
      <c r="E314" s="165" t="s">
        <v>1</v>
      </c>
      <c r="F314" s="166" t="s">
        <v>30</v>
      </c>
      <c r="H314" s="167">
        <v>1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190</v>
      </c>
      <c r="AU314" s="165" t="s">
        <v>82</v>
      </c>
      <c r="AV314" s="13" t="s">
        <v>82</v>
      </c>
      <c r="AW314" s="13" t="s">
        <v>29</v>
      </c>
      <c r="AX314" s="13" t="s">
        <v>30</v>
      </c>
      <c r="AY314" s="165" t="s">
        <v>175</v>
      </c>
    </row>
    <row r="315" spans="1:65" s="2" customFormat="1" ht="16.5" customHeight="1">
      <c r="A315" s="33"/>
      <c r="B315" s="149"/>
      <c r="C315" s="150" t="s">
        <v>406</v>
      </c>
      <c r="D315" s="150" t="s">
        <v>181</v>
      </c>
      <c r="E315" s="151" t="s">
        <v>964</v>
      </c>
      <c r="F315" s="152" t="s">
        <v>965</v>
      </c>
      <c r="G315" s="153" t="s">
        <v>396</v>
      </c>
      <c r="H315" s="154">
        <v>1</v>
      </c>
      <c r="I315" s="155"/>
      <c r="J315" s="156">
        <f>ROUND(I315*H315,2)</f>
        <v>0</v>
      </c>
      <c r="K315" s="152" t="s">
        <v>1</v>
      </c>
      <c r="L315" s="34"/>
      <c r="M315" s="157" t="s">
        <v>1</v>
      </c>
      <c r="N315" s="158" t="s">
        <v>38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184</v>
      </c>
      <c r="AT315" s="161" t="s">
        <v>181</v>
      </c>
      <c r="AU315" s="161" t="s">
        <v>82</v>
      </c>
      <c r="AY315" s="18" t="s">
        <v>175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30</v>
      </c>
      <c r="BK315" s="162">
        <f>ROUND(I315*H315,2)</f>
        <v>0</v>
      </c>
      <c r="BL315" s="18" t="s">
        <v>184</v>
      </c>
      <c r="BM315" s="161" t="s">
        <v>966</v>
      </c>
    </row>
    <row r="316" spans="1:65" s="13" customFormat="1">
      <c r="B316" s="163"/>
      <c r="D316" s="164" t="s">
        <v>190</v>
      </c>
      <c r="E316" s="165" t="s">
        <v>1</v>
      </c>
      <c r="F316" s="166" t="s">
        <v>30</v>
      </c>
      <c r="H316" s="167">
        <v>1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190</v>
      </c>
      <c r="AU316" s="165" t="s">
        <v>82</v>
      </c>
      <c r="AV316" s="13" t="s">
        <v>82</v>
      </c>
      <c r="AW316" s="13" t="s">
        <v>29</v>
      </c>
      <c r="AX316" s="13" t="s">
        <v>30</v>
      </c>
      <c r="AY316" s="165" t="s">
        <v>175</v>
      </c>
    </row>
    <row r="317" spans="1:65" s="2" customFormat="1" ht="16.5" customHeight="1">
      <c r="A317" s="33"/>
      <c r="B317" s="149"/>
      <c r="C317" s="150" t="s">
        <v>410</v>
      </c>
      <c r="D317" s="150" t="s">
        <v>181</v>
      </c>
      <c r="E317" s="151" t="s">
        <v>967</v>
      </c>
      <c r="F317" s="152" t="s">
        <v>968</v>
      </c>
      <c r="G317" s="153" t="s">
        <v>188</v>
      </c>
      <c r="H317" s="154">
        <v>44.2</v>
      </c>
      <c r="I317" s="155"/>
      <c r="J317" s="156">
        <f>ROUND(I317*H317,2)</f>
        <v>0</v>
      </c>
      <c r="K317" s="152" t="s">
        <v>710</v>
      </c>
      <c r="L317" s="34"/>
      <c r="M317" s="157" t="s">
        <v>1</v>
      </c>
      <c r="N317" s="158" t="s">
        <v>38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184</v>
      </c>
      <c r="AT317" s="161" t="s">
        <v>181</v>
      </c>
      <c r="AU317" s="161" t="s">
        <v>82</v>
      </c>
      <c r="AY317" s="18" t="s">
        <v>175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30</v>
      </c>
      <c r="BK317" s="162">
        <f>ROUND(I317*H317,2)</f>
        <v>0</v>
      </c>
      <c r="BL317" s="18" t="s">
        <v>184</v>
      </c>
      <c r="BM317" s="161" t="s">
        <v>969</v>
      </c>
    </row>
    <row r="318" spans="1:65" s="14" customFormat="1">
      <c r="B318" s="172"/>
      <c r="D318" s="164" t="s">
        <v>190</v>
      </c>
      <c r="E318" s="173" t="s">
        <v>1</v>
      </c>
      <c r="F318" s="174" t="s">
        <v>970</v>
      </c>
      <c r="H318" s="173" t="s">
        <v>1</v>
      </c>
      <c r="I318" s="175"/>
      <c r="L318" s="172"/>
      <c r="M318" s="176"/>
      <c r="N318" s="177"/>
      <c r="O318" s="177"/>
      <c r="P318" s="177"/>
      <c r="Q318" s="177"/>
      <c r="R318" s="177"/>
      <c r="S318" s="177"/>
      <c r="T318" s="178"/>
      <c r="AT318" s="173" t="s">
        <v>190</v>
      </c>
      <c r="AU318" s="173" t="s">
        <v>82</v>
      </c>
      <c r="AV318" s="14" t="s">
        <v>30</v>
      </c>
      <c r="AW318" s="14" t="s">
        <v>29</v>
      </c>
      <c r="AX318" s="14" t="s">
        <v>73</v>
      </c>
      <c r="AY318" s="173" t="s">
        <v>175</v>
      </c>
    </row>
    <row r="319" spans="1:65" s="13" customFormat="1">
      <c r="B319" s="163"/>
      <c r="D319" s="164" t="s">
        <v>190</v>
      </c>
      <c r="E319" s="165" t="s">
        <v>1</v>
      </c>
      <c r="F319" s="166" t="s">
        <v>843</v>
      </c>
      <c r="H319" s="167">
        <v>44.2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190</v>
      </c>
      <c r="AU319" s="165" t="s">
        <v>82</v>
      </c>
      <c r="AV319" s="13" t="s">
        <v>82</v>
      </c>
      <c r="AW319" s="13" t="s">
        <v>29</v>
      </c>
      <c r="AX319" s="13" t="s">
        <v>30</v>
      </c>
      <c r="AY319" s="165" t="s">
        <v>175</v>
      </c>
    </row>
    <row r="320" spans="1:65" s="2" customFormat="1" ht="16.5" customHeight="1">
      <c r="A320" s="33"/>
      <c r="B320" s="149"/>
      <c r="C320" s="150" t="s">
        <v>414</v>
      </c>
      <c r="D320" s="150" t="s">
        <v>181</v>
      </c>
      <c r="E320" s="151" t="s">
        <v>971</v>
      </c>
      <c r="F320" s="152" t="s">
        <v>972</v>
      </c>
      <c r="G320" s="153" t="s">
        <v>188</v>
      </c>
      <c r="H320" s="154">
        <v>242.4</v>
      </c>
      <c r="I320" s="155"/>
      <c r="J320" s="156">
        <f>ROUND(I320*H320,2)</f>
        <v>0</v>
      </c>
      <c r="K320" s="152" t="s">
        <v>710</v>
      </c>
      <c r="L320" s="34"/>
      <c r="M320" s="157" t="s">
        <v>1</v>
      </c>
      <c r="N320" s="158" t="s">
        <v>38</v>
      </c>
      <c r="O320" s="59"/>
      <c r="P320" s="159">
        <f>O320*H320</f>
        <v>0</v>
      </c>
      <c r="Q320" s="159">
        <v>0</v>
      </c>
      <c r="R320" s="159">
        <f>Q320*H320</f>
        <v>0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184</v>
      </c>
      <c r="AT320" s="161" t="s">
        <v>181</v>
      </c>
      <c r="AU320" s="161" t="s">
        <v>82</v>
      </c>
      <c r="AY320" s="18" t="s">
        <v>175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30</v>
      </c>
      <c r="BK320" s="162">
        <f>ROUND(I320*H320,2)</f>
        <v>0</v>
      </c>
      <c r="BL320" s="18" t="s">
        <v>184</v>
      </c>
      <c r="BM320" s="161" t="s">
        <v>973</v>
      </c>
    </row>
    <row r="321" spans="1:65" s="14" customFormat="1">
      <c r="B321" s="172"/>
      <c r="D321" s="164" t="s">
        <v>190</v>
      </c>
      <c r="E321" s="173" t="s">
        <v>1</v>
      </c>
      <c r="F321" s="174" t="s">
        <v>974</v>
      </c>
      <c r="H321" s="173" t="s">
        <v>1</v>
      </c>
      <c r="I321" s="175"/>
      <c r="L321" s="172"/>
      <c r="M321" s="176"/>
      <c r="N321" s="177"/>
      <c r="O321" s="177"/>
      <c r="P321" s="177"/>
      <c r="Q321" s="177"/>
      <c r="R321" s="177"/>
      <c r="S321" s="177"/>
      <c r="T321" s="178"/>
      <c r="AT321" s="173" t="s">
        <v>190</v>
      </c>
      <c r="AU321" s="173" t="s">
        <v>82</v>
      </c>
      <c r="AV321" s="14" t="s">
        <v>30</v>
      </c>
      <c r="AW321" s="14" t="s">
        <v>29</v>
      </c>
      <c r="AX321" s="14" t="s">
        <v>73</v>
      </c>
      <c r="AY321" s="173" t="s">
        <v>175</v>
      </c>
    </row>
    <row r="322" spans="1:65" s="13" customFormat="1">
      <c r="B322" s="163"/>
      <c r="D322" s="164" t="s">
        <v>190</v>
      </c>
      <c r="E322" s="165" t="s">
        <v>1</v>
      </c>
      <c r="F322" s="166" t="s">
        <v>975</v>
      </c>
      <c r="H322" s="167">
        <v>242.4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190</v>
      </c>
      <c r="AU322" s="165" t="s">
        <v>82</v>
      </c>
      <c r="AV322" s="13" t="s">
        <v>82</v>
      </c>
      <c r="AW322" s="13" t="s">
        <v>29</v>
      </c>
      <c r="AX322" s="13" t="s">
        <v>30</v>
      </c>
      <c r="AY322" s="165" t="s">
        <v>175</v>
      </c>
    </row>
    <row r="323" spans="1:65" s="2" customFormat="1" ht="16.5" customHeight="1">
      <c r="A323" s="33"/>
      <c r="B323" s="149"/>
      <c r="C323" s="150" t="s">
        <v>420</v>
      </c>
      <c r="D323" s="150" t="s">
        <v>181</v>
      </c>
      <c r="E323" s="151" t="s">
        <v>976</v>
      </c>
      <c r="F323" s="152" t="s">
        <v>977</v>
      </c>
      <c r="G323" s="153" t="s">
        <v>188</v>
      </c>
      <c r="H323" s="154">
        <v>242.4</v>
      </c>
      <c r="I323" s="155"/>
      <c r="J323" s="156">
        <f>ROUND(I323*H323,2)</f>
        <v>0</v>
      </c>
      <c r="K323" s="152" t="s">
        <v>710</v>
      </c>
      <c r="L323" s="34"/>
      <c r="M323" s="157" t="s">
        <v>1</v>
      </c>
      <c r="N323" s="158" t="s">
        <v>38</v>
      </c>
      <c r="O323" s="59"/>
      <c r="P323" s="159">
        <f>O323*H323</f>
        <v>0</v>
      </c>
      <c r="Q323" s="159">
        <v>8.0000000000000007E-5</v>
      </c>
      <c r="R323" s="159">
        <f>Q323*H323</f>
        <v>1.9392000000000003E-2</v>
      </c>
      <c r="S323" s="159">
        <v>0</v>
      </c>
      <c r="T323" s="160">
        <f>S323*H323</f>
        <v>0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1" t="s">
        <v>184</v>
      </c>
      <c r="AT323" s="161" t="s">
        <v>181</v>
      </c>
      <c r="AU323" s="161" t="s">
        <v>82</v>
      </c>
      <c r="AY323" s="18" t="s">
        <v>175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8" t="s">
        <v>30</v>
      </c>
      <c r="BK323" s="162">
        <f>ROUND(I323*H323,2)</f>
        <v>0</v>
      </c>
      <c r="BL323" s="18" t="s">
        <v>184</v>
      </c>
      <c r="BM323" s="161" t="s">
        <v>978</v>
      </c>
    </row>
    <row r="324" spans="1:65" s="14" customFormat="1">
      <c r="B324" s="172"/>
      <c r="D324" s="164" t="s">
        <v>190</v>
      </c>
      <c r="E324" s="173" t="s">
        <v>1</v>
      </c>
      <c r="F324" s="174" t="s">
        <v>979</v>
      </c>
      <c r="H324" s="173" t="s">
        <v>1</v>
      </c>
      <c r="I324" s="175"/>
      <c r="L324" s="172"/>
      <c r="M324" s="176"/>
      <c r="N324" s="177"/>
      <c r="O324" s="177"/>
      <c r="P324" s="177"/>
      <c r="Q324" s="177"/>
      <c r="R324" s="177"/>
      <c r="S324" s="177"/>
      <c r="T324" s="178"/>
      <c r="AT324" s="173" t="s">
        <v>190</v>
      </c>
      <c r="AU324" s="173" t="s">
        <v>82</v>
      </c>
      <c r="AV324" s="14" t="s">
        <v>30</v>
      </c>
      <c r="AW324" s="14" t="s">
        <v>29</v>
      </c>
      <c r="AX324" s="14" t="s">
        <v>73</v>
      </c>
      <c r="AY324" s="173" t="s">
        <v>175</v>
      </c>
    </row>
    <row r="325" spans="1:65" s="13" customFormat="1">
      <c r="B325" s="163"/>
      <c r="D325" s="164" t="s">
        <v>190</v>
      </c>
      <c r="E325" s="165" t="s">
        <v>1</v>
      </c>
      <c r="F325" s="166" t="s">
        <v>975</v>
      </c>
      <c r="H325" s="167">
        <v>242.4</v>
      </c>
      <c r="I325" s="168"/>
      <c r="L325" s="163"/>
      <c r="M325" s="169"/>
      <c r="N325" s="170"/>
      <c r="O325" s="170"/>
      <c r="P325" s="170"/>
      <c r="Q325" s="170"/>
      <c r="R325" s="170"/>
      <c r="S325" s="170"/>
      <c r="T325" s="171"/>
      <c r="AT325" s="165" t="s">
        <v>190</v>
      </c>
      <c r="AU325" s="165" t="s">
        <v>82</v>
      </c>
      <c r="AV325" s="13" t="s">
        <v>82</v>
      </c>
      <c r="AW325" s="13" t="s">
        <v>29</v>
      </c>
      <c r="AX325" s="13" t="s">
        <v>30</v>
      </c>
      <c r="AY325" s="165" t="s">
        <v>175</v>
      </c>
    </row>
    <row r="326" spans="1:65" s="2" customFormat="1" ht="16.5" customHeight="1">
      <c r="A326" s="33"/>
      <c r="B326" s="149"/>
      <c r="C326" s="150" t="s">
        <v>423</v>
      </c>
      <c r="D326" s="150" t="s">
        <v>181</v>
      </c>
      <c r="E326" s="151" t="s">
        <v>980</v>
      </c>
      <c r="F326" s="152" t="s">
        <v>981</v>
      </c>
      <c r="G326" s="153" t="s">
        <v>222</v>
      </c>
      <c r="H326" s="154">
        <v>18</v>
      </c>
      <c r="I326" s="155"/>
      <c r="J326" s="156">
        <f>ROUND(I326*H326,2)</f>
        <v>0</v>
      </c>
      <c r="K326" s="152" t="s">
        <v>710</v>
      </c>
      <c r="L326" s="34"/>
      <c r="M326" s="157" t="s">
        <v>1</v>
      </c>
      <c r="N326" s="158" t="s">
        <v>38</v>
      </c>
      <c r="O326" s="59"/>
      <c r="P326" s="159">
        <f>O326*H326</f>
        <v>0</v>
      </c>
      <c r="Q326" s="159">
        <v>0</v>
      </c>
      <c r="R326" s="159">
        <f>Q326*H326</f>
        <v>0</v>
      </c>
      <c r="S326" s="159">
        <v>8.2000000000000003E-2</v>
      </c>
      <c r="T326" s="160">
        <f>S326*H326</f>
        <v>1.476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184</v>
      </c>
      <c r="AT326" s="161" t="s">
        <v>181</v>
      </c>
      <c r="AU326" s="161" t="s">
        <v>82</v>
      </c>
      <c r="AY326" s="18" t="s">
        <v>175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8" t="s">
        <v>30</v>
      </c>
      <c r="BK326" s="162">
        <f>ROUND(I326*H326,2)</f>
        <v>0</v>
      </c>
      <c r="BL326" s="18" t="s">
        <v>184</v>
      </c>
      <c r="BM326" s="161" t="s">
        <v>982</v>
      </c>
    </row>
    <row r="327" spans="1:65" s="14" customFormat="1">
      <c r="B327" s="172"/>
      <c r="D327" s="164" t="s">
        <v>190</v>
      </c>
      <c r="E327" s="173" t="s">
        <v>1</v>
      </c>
      <c r="F327" s="174" t="s">
        <v>983</v>
      </c>
      <c r="H327" s="173" t="s">
        <v>1</v>
      </c>
      <c r="I327" s="175"/>
      <c r="L327" s="172"/>
      <c r="M327" s="176"/>
      <c r="N327" s="177"/>
      <c r="O327" s="177"/>
      <c r="P327" s="177"/>
      <c r="Q327" s="177"/>
      <c r="R327" s="177"/>
      <c r="S327" s="177"/>
      <c r="T327" s="178"/>
      <c r="AT327" s="173" t="s">
        <v>190</v>
      </c>
      <c r="AU327" s="173" t="s">
        <v>82</v>
      </c>
      <c r="AV327" s="14" t="s">
        <v>30</v>
      </c>
      <c r="AW327" s="14" t="s">
        <v>29</v>
      </c>
      <c r="AX327" s="14" t="s">
        <v>73</v>
      </c>
      <c r="AY327" s="173" t="s">
        <v>175</v>
      </c>
    </row>
    <row r="328" spans="1:65" s="13" customFormat="1">
      <c r="B328" s="163"/>
      <c r="D328" s="164" t="s">
        <v>190</v>
      </c>
      <c r="E328" s="165" t="s">
        <v>1</v>
      </c>
      <c r="F328" s="166" t="s">
        <v>247</v>
      </c>
      <c r="H328" s="167">
        <v>18</v>
      </c>
      <c r="I328" s="168"/>
      <c r="L328" s="163"/>
      <c r="M328" s="169"/>
      <c r="N328" s="170"/>
      <c r="O328" s="170"/>
      <c r="P328" s="170"/>
      <c r="Q328" s="170"/>
      <c r="R328" s="170"/>
      <c r="S328" s="170"/>
      <c r="T328" s="171"/>
      <c r="AT328" s="165" t="s">
        <v>190</v>
      </c>
      <c r="AU328" s="165" t="s">
        <v>82</v>
      </c>
      <c r="AV328" s="13" t="s">
        <v>82</v>
      </c>
      <c r="AW328" s="13" t="s">
        <v>29</v>
      </c>
      <c r="AX328" s="13" t="s">
        <v>30</v>
      </c>
      <c r="AY328" s="165" t="s">
        <v>175</v>
      </c>
    </row>
    <row r="329" spans="1:65" s="2" customFormat="1" ht="16.5" customHeight="1">
      <c r="A329" s="33"/>
      <c r="B329" s="149"/>
      <c r="C329" s="150" t="s">
        <v>426</v>
      </c>
      <c r="D329" s="150" t="s">
        <v>181</v>
      </c>
      <c r="E329" s="151" t="s">
        <v>984</v>
      </c>
      <c r="F329" s="152" t="s">
        <v>985</v>
      </c>
      <c r="G329" s="153" t="s">
        <v>767</v>
      </c>
      <c r="H329" s="154">
        <v>1769.482</v>
      </c>
      <c r="I329" s="155"/>
      <c r="J329" s="156">
        <f>ROUND(I329*H329,2)</f>
        <v>0</v>
      </c>
      <c r="K329" s="152" t="s">
        <v>710</v>
      </c>
      <c r="L329" s="34"/>
      <c r="M329" s="157" t="s">
        <v>1</v>
      </c>
      <c r="N329" s="158" t="s">
        <v>38</v>
      </c>
      <c r="O329" s="59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184</v>
      </c>
      <c r="AT329" s="161" t="s">
        <v>181</v>
      </c>
      <c r="AU329" s="161" t="s">
        <v>82</v>
      </c>
      <c r="AY329" s="18" t="s">
        <v>175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8" t="s">
        <v>30</v>
      </c>
      <c r="BK329" s="162">
        <f>ROUND(I329*H329,2)</f>
        <v>0</v>
      </c>
      <c r="BL329" s="18" t="s">
        <v>184</v>
      </c>
      <c r="BM329" s="161" t="s">
        <v>986</v>
      </c>
    </row>
    <row r="330" spans="1:65" s="13" customFormat="1">
      <c r="B330" s="163"/>
      <c r="D330" s="164" t="s">
        <v>190</v>
      </c>
      <c r="E330" s="165" t="s">
        <v>1</v>
      </c>
      <c r="F330" s="166" t="s">
        <v>987</v>
      </c>
      <c r="H330" s="167">
        <v>1769.482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190</v>
      </c>
      <c r="AU330" s="165" t="s">
        <v>82</v>
      </c>
      <c r="AV330" s="13" t="s">
        <v>82</v>
      </c>
      <c r="AW330" s="13" t="s">
        <v>29</v>
      </c>
      <c r="AX330" s="13" t="s">
        <v>30</v>
      </c>
      <c r="AY330" s="165" t="s">
        <v>175</v>
      </c>
    </row>
    <row r="331" spans="1:65" s="2" customFormat="1" ht="16.5" customHeight="1">
      <c r="A331" s="33"/>
      <c r="B331" s="149"/>
      <c r="C331" s="150" t="s">
        <v>429</v>
      </c>
      <c r="D331" s="150" t="s">
        <v>181</v>
      </c>
      <c r="E331" s="151" t="s">
        <v>988</v>
      </c>
      <c r="F331" s="152" t="s">
        <v>989</v>
      </c>
      <c r="G331" s="153" t="s">
        <v>767</v>
      </c>
      <c r="H331" s="154">
        <v>12386.374</v>
      </c>
      <c r="I331" s="155"/>
      <c r="J331" s="156">
        <f>ROUND(I331*H331,2)</f>
        <v>0</v>
      </c>
      <c r="K331" s="152" t="s">
        <v>710</v>
      </c>
      <c r="L331" s="34"/>
      <c r="M331" s="157" t="s">
        <v>1</v>
      </c>
      <c r="N331" s="158" t="s">
        <v>38</v>
      </c>
      <c r="O331" s="59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184</v>
      </c>
      <c r="AT331" s="161" t="s">
        <v>181</v>
      </c>
      <c r="AU331" s="161" t="s">
        <v>82</v>
      </c>
      <c r="AY331" s="18" t="s">
        <v>175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30</v>
      </c>
      <c r="BK331" s="162">
        <f>ROUND(I331*H331,2)</f>
        <v>0</v>
      </c>
      <c r="BL331" s="18" t="s">
        <v>184</v>
      </c>
      <c r="BM331" s="161" t="s">
        <v>990</v>
      </c>
    </row>
    <row r="332" spans="1:65" s="13" customFormat="1">
      <c r="B332" s="163"/>
      <c r="D332" s="164" t="s">
        <v>190</v>
      </c>
      <c r="E332" s="165" t="s">
        <v>1</v>
      </c>
      <c r="F332" s="166" t="s">
        <v>991</v>
      </c>
      <c r="H332" s="167">
        <v>12386.374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190</v>
      </c>
      <c r="AU332" s="165" t="s">
        <v>82</v>
      </c>
      <c r="AV332" s="13" t="s">
        <v>82</v>
      </c>
      <c r="AW332" s="13" t="s">
        <v>29</v>
      </c>
      <c r="AX332" s="13" t="s">
        <v>73</v>
      </c>
      <c r="AY332" s="165" t="s">
        <v>175</v>
      </c>
    </row>
    <row r="333" spans="1:65" s="15" customFormat="1">
      <c r="B333" s="182"/>
      <c r="D333" s="164" t="s">
        <v>190</v>
      </c>
      <c r="E333" s="183" t="s">
        <v>1</v>
      </c>
      <c r="F333" s="184" t="s">
        <v>716</v>
      </c>
      <c r="H333" s="185">
        <v>12386.374</v>
      </c>
      <c r="I333" s="186"/>
      <c r="L333" s="182"/>
      <c r="M333" s="187"/>
      <c r="N333" s="188"/>
      <c r="O333" s="188"/>
      <c r="P333" s="188"/>
      <c r="Q333" s="188"/>
      <c r="R333" s="188"/>
      <c r="S333" s="188"/>
      <c r="T333" s="189"/>
      <c r="AT333" s="183" t="s">
        <v>190</v>
      </c>
      <c r="AU333" s="183" t="s">
        <v>82</v>
      </c>
      <c r="AV333" s="15" t="s">
        <v>184</v>
      </c>
      <c r="AW333" s="15" t="s">
        <v>29</v>
      </c>
      <c r="AX333" s="15" t="s">
        <v>30</v>
      </c>
      <c r="AY333" s="183" t="s">
        <v>175</v>
      </c>
    </row>
    <row r="334" spans="1:65" s="2" customFormat="1" ht="16.5" customHeight="1">
      <c r="A334" s="33"/>
      <c r="B334" s="149"/>
      <c r="C334" s="150" t="s">
        <v>432</v>
      </c>
      <c r="D334" s="150" t="s">
        <v>181</v>
      </c>
      <c r="E334" s="151" t="s">
        <v>992</v>
      </c>
      <c r="F334" s="152" t="s">
        <v>993</v>
      </c>
      <c r="G334" s="153" t="s">
        <v>767</v>
      </c>
      <c r="H334" s="154">
        <v>414.67</v>
      </c>
      <c r="I334" s="155"/>
      <c r="J334" s="156">
        <f>ROUND(I334*H334,2)</f>
        <v>0</v>
      </c>
      <c r="K334" s="152" t="s">
        <v>1</v>
      </c>
      <c r="L334" s="34"/>
      <c r="M334" s="157" t="s">
        <v>1</v>
      </c>
      <c r="N334" s="158" t="s">
        <v>38</v>
      </c>
      <c r="O334" s="59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1" t="s">
        <v>184</v>
      </c>
      <c r="AT334" s="161" t="s">
        <v>181</v>
      </c>
      <c r="AU334" s="161" t="s">
        <v>82</v>
      </c>
      <c r="AY334" s="18" t="s">
        <v>175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8" t="s">
        <v>30</v>
      </c>
      <c r="BK334" s="162">
        <f>ROUND(I334*H334,2)</f>
        <v>0</v>
      </c>
      <c r="BL334" s="18" t="s">
        <v>184</v>
      </c>
      <c r="BM334" s="161" t="s">
        <v>994</v>
      </c>
    </row>
    <row r="335" spans="1:65" s="13" customFormat="1">
      <c r="B335" s="163"/>
      <c r="D335" s="164" t="s">
        <v>190</v>
      </c>
      <c r="E335" s="165" t="s">
        <v>1</v>
      </c>
      <c r="F335" s="166" t="s">
        <v>995</v>
      </c>
      <c r="H335" s="167">
        <v>414.67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190</v>
      </c>
      <c r="AU335" s="165" t="s">
        <v>82</v>
      </c>
      <c r="AV335" s="13" t="s">
        <v>82</v>
      </c>
      <c r="AW335" s="13" t="s">
        <v>29</v>
      </c>
      <c r="AX335" s="13" t="s">
        <v>73</v>
      </c>
      <c r="AY335" s="165" t="s">
        <v>175</v>
      </c>
    </row>
    <row r="336" spans="1:65" s="15" customFormat="1">
      <c r="B336" s="182"/>
      <c r="D336" s="164" t="s">
        <v>190</v>
      </c>
      <c r="E336" s="183" t="s">
        <v>1</v>
      </c>
      <c r="F336" s="184" t="s">
        <v>716</v>
      </c>
      <c r="H336" s="185">
        <v>414.67</v>
      </c>
      <c r="I336" s="186"/>
      <c r="L336" s="182"/>
      <c r="M336" s="187"/>
      <c r="N336" s="188"/>
      <c r="O336" s="188"/>
      <c r="P336" s="188"/>
      <c r="Q336" s="188"/>
      <c r="R336" s="188"/>
      <c r="S336" s="188"/>
      <c r="T336" s="189"/>
      <c r="AT336" s="183" t="s">
        <v>190</v>
      </c>
      <c r="AU336" s="183" t="s">
        <v>82</v>
      </c>
      <c r="AV336" s="15" t="s">
        <v>184</v>
      </c>
      <c r="AW336" s="15" t="s">
        <v>29</v>
      </c>
      <c r="AX336" s="15" t="s">
        <v>30</v>
      </c>
      <c r="AY336" s="183" t="s">
        <v>175</v>
      </c>
    </row>
    <row r="337" spans="1:65" s="2" customFormat="1" ht="16.5" customHeight="1">
      <c r="A337" s="33"/>
      <c r="B337" s="149"/>
      <c r="C337" s="150" t="s">
        <v>435</v>
      </c>
      <c r="D337" s="150" t="s">
        <v>181</v>
      </c>
      <c r="E337" s="151" t="s">
        <v>996</v>
      </c>
      <c r="F337" s="152" t="s">
        <v>997</v>
      </c>
      <c r="G337" s="153" t="s">
        <v>767</v>
      </c>
      <c r="H337" s="154">
        <v>1354.8119999999999</v>
      </c>
      <c r="I337" s="155"/>
      <c r="J337" s="156">
        <f>ROUND(I337*H337,2)</f>
        <v>0</v>
      </c>
      <c r="K337" s="152" t="s">
        <v>1</v>
      </c>
      <c r="L337" s="34"/>
      <c r="M337" s="157" t="s">
        <v>1</v>
      </c>
      <c r="N337" s="158" t="s">
        <v>38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184</v>
      </c>
      <c r="AT337" s="161" t="s">
        <v>181</v>
      </c>
      <c r="AU337" s="161" t="s">
        <v>82</v>
      </c>
      <c r="AY337" s="18" t="s">
        <v>175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30</v>
      </c>
      <c r="BK337" s="162">
        <f>ROUND(I337*H337,2)</f>
        <v>0</v>
      </c>
      <c r="BL337" s="18" t="s">
        <v>184</v>
      </c>
      <c r="BM337" s="161" t="s">
        <v>998</v>
      </c>
    </row>
    <row r="338" spans="1:65" s="13" customFormat="1">
      <c r="B338" s="163"/>
      <c r="D338" s="164" t="s">
        <v>190</v>
      </c>
      <c r="E338" s="165" t="s">
        <v>1</v>
      </c>
      <c r="F338" s="166" t="s">
        <v>999</v>
      </c>
      <c r="H338" s="167">
        <v>1354.8119999999999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190</v>
      </c>
      <c r="AU338" s="165" t="s">
        <v>82</v>
      </c>
      <c r="AV338" s="13" t="s">
        <v>82</v>
      </c>
      <c r="AW338" s="13" t="s">
        <v>29</v>
      </c>
      <c r="AX338" s="13" t="s">
        <v>73</v>
      </c>
      <c r="AY338" s="165" t="s">
        <v>175</v>
      </c>
    </row>
    <row r="339" spans="1:65" s="15" customFormat="1">
      <c r="B339" s="182"/>
      <c r="D339" s="164" t="s">
        <v>190</v>
      </c>
      <c r="E339" s="183" t="s">
        <v>1</v>
      </c>
      <c r="F339" s="184" t="s">
        <v>716</v>
      </c>
      <c r="H339" s="185">
        <v>1354.8119999999999</v>
      </c>
      <c r="I339" s="186"/>
      <c r="L339" s="182"/>
      <c r="M339" s="187"/>
      <c r="N339" s="188"/>
      <c r="O339" s="188"/>
      <c r="P339" s="188"/>
      <c r="Q339" s="188"/>
      <c r="R339" s="188"/>
      <c r="S339" s="188"/>
      <c r="T339" s="189"/>
      <c r="AT339" s="183" t="s">
        <v>190</v>
      </c>
      <c r="AU339" s="183" t="s">
        <v>82</v>
      </c>
      <c r="AV339" s="15" t="s">
        <v>184</v>
      </c>
      <c r="AW339" s="15" t="s">
        <v>29</v>
      </c>
      <c r="AX339" s="15" t="s">
        <v>30</v>
      </c>
      <c r="AY339" s="183" t="s">
        <v>175</v>
      </c>
    </row>
    <row r="340" spans="1:65" s="2" customFormat="1" ht="21.75" customHeight="1">
      <c r="A340" s="33"/>
      <c r="B340" s="149"/>
      <c r="C340" s="150" t="s">
        <v>440</v>
      </c>
      <c r="D340" s="150" t="s">
        <v>181</v>
      </c>
      <c r="E340" s="151" t="s">
        <v>1000</v>
      </c>
      <c r="F340" s="152" t="s">
        <v>1001</v>
      </c>
      <c r="G340" s="153" t="s">
        <v>767</v>
      </c>
      <c r="H340" s="154">
        <v>193.898</v>
      </c>
      <c r="I340" s="155"/>
      <c r="J340" s="156">
        <f>ROUND(I340*H340,2)</f>
        <v>0</v>
      </c>
      <c r="K340" s="152" t="s">
        <v>710</v>
      </c>
      <c r="L340" s="34"/>
      <c r="M340" s="200" t="s">
        <v>1</v>
      </c>
      <c r="N340" s="201" t="s">
        <v>38</v>
      </c>
      <c r="O340" s="20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1" t="s">
        <v>184</v>
      </c>
      <c r="AT340" s="161" t="s">
        <v>181</v>
      </c>
      <c r="AU340" s="161" t="s">
        <v>82</v>
      </c>
      <c r="AY340" s="18" t="s">
        <v>175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8" t="s">
        <v>30</v>
      </c>
      <c r="BK340" s="162">
        <f>ROUND(I340*H340,2)</f>
        <v>0</v>
      </c>
      <c r="BL340" s="18" t="s">
        <v>184</v>
      </c>
      <c r="BM340" s="161" t="s">
        <v>1002</v>
      </c>
    </row>
    <row r="341" spans="1:65" s="2" customFormat="1" ht="6.9" customHeight="1">
      <c r="A341" s="33"/>
      <c r="B341" s="48"/>
      <c r="C341" s="49"/>
      <c r="D341" s="49"/>
      <c r="E341" s="49"/>
      <c r="F341" s="49"/>
      <c r="G341" s="49"/>
      <c r="H341" s="49"/>
      <c r="I341" s="49"/>
      <c r="J341" s="49"/>
      <c r="K341" s="49"/>
      <c r="L341" s="34"/>
      <c r="M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</row>
  </sheetData>
  <autoFilter ref="C124:K34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6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92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702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1003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ROUND(J124,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ROUND((SUM(BE124:BE215)),  0)</f>
        <v>0</v>
      </c>
      <c r="G35" s="33"/>
      <c r="H35" s="33"/>
      <c r="I35" s="106">
        <v>0.21</v>
      </c>
      <c r="J35" s="105">
        <f>ROUND(((SUM(BE124:BE215))*I35),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ROUND((SUM(BF124:BF215)),  0)</f>
        <v>0</v>
      </c>
      <c r="G36" s="33"/>
      <c r="H36" s="33"/>
      <c r="I36" s="106">
        <v>0.12</v>
      </c>
      <c r="J36" s="105">
        <f>ROUND(((SUM(BF124:BF215))*I36),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ROUND((SUM(BG124:BG215)),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ROUND((SUM(BH124:BH215)),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ROUND((SUM(BI124:BI215)),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702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102 - Komunikace Porgesova - rampa I/42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J124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J125</f>
        <v>0</v>
      </c>
      <c r="L99" s="118"/>
    </row>
    <row r="100" spans="1:47" s="10" customFormat="1" ht="19.95" customHeight="1">
      <c r="B100" s="122"/>
      <c r="D100" s="123" t="s">
        <v>154</v>
      </c>
      <c r="E100" s="124"/>
      <c r="F100" s="124"/>
      <c r="G100" s="124"/>
      <c r="H100" s="124"/>
      <c r="I100" s="124"/>
      <c r="J100" s="125">
        <f>J126</f>
        <v>0</v>
      </c>
      <c r="L100" s="122"/>
    </row>
    <row r="101" spans="1:47" s="10" customFormat="1" ht="19.95" customHeight="1">
      <c r="B101" s="122"/>
      <c r="D101" s="123" t="s">
        <v>705</v>
      </c>
      <c r="E101" s="124"/>
      <c r="F101" s="124"/>
      <c r="G101" s="124"/>
      <c r="H101" s="124"/>
      <c r="I101" s="124"/>
      <c r="J101" s="125">
        <f>J165</f>
        <v>0</v>
      </c>
      <c r="L101" s="122"/>
    </row>
    <row r="102" spans="1:47" s="10" customFormat="1" ht="19.95" customHeight="1">
      <c r="B102" s="122"/>
      <c r="D102" s="123" t="s">
        <v>706</v>
      </c>
      <c r="E102" s="124"/>
      <c r="F102" s="124"/>
      <c r="G102" s="124"/>
      <c r="H102" s="124"/>
      <c r="I102" s="124"/>
      <c r="J102" s="125">
        <f>J190</f>
        <v>0</v>
      </c>
      <c r="L102" s="122"/>
    </row>
    <row r="103" spans="1:47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47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47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4.9" customHeight="1">
      <c r="A109" s="33"/>
      <c r="B109" s="34"/>
      <c r="C109" s="22" t="s">
        <v>160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6.5" customHeight="1">
      <c r="A112" s="33"/>
      <c r="B112" s="34"/>
      <c r="C112" s="33"/>
      <c r="D112" s="33"/>
      <c r="E112" s="261" t="str">
        <f>E7</f>
        <v>Brno, VMO Kohoutova, Sládkova - rekonstrukce vodovodu -  část I</v>
      </c>
      <c r="F112" s="262"/>
      <c r="G112" s="262"/>
      <c r="H112" s="262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1" customFormat="1" ht="12" customHeight="1">
      <c r="B113" s="21"/>
      <c r="C113" s="28" t="s">
        <v>146</v>
      </c>
      <c r="L113" s="21"/>
    </row>
    <row r="114" spans="1:65" s="2" customFormat="1" ht="16.5" customHeight="1">
      <c r="A114" s="33"/>
      <c r="B114" s="34"/>
      <c r="C114" s="33"/>
      <c r="D114" s="33"/>
      <c r="E114" s="261" t="s">
        <v>702</v>
      </c>
      <c r="F114" s="260"/>
      <c r="G114" s="260"/>
      <c r="H114" s="260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703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58" t="str">
        <f>E11</f>
        <v>SO 102 - Komunikace Porgesova - rampa I/42</v>
      </c>
      <c r="F116" s="260"/>
      <c r="G116" s="260"/>
      <c r="H116" s="260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F14</f>
        <v xml:space="preserve"> </v>
      </c>
      <c r="G118" s="33"/>
      <c r="H118" s="33"/>
      <c r="I118" s="28" t="s">
        <v>22</v>
      </c>
      <c r="J118" s="56" t="str">
        <f>IF(J14="","",J14)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23</v>
      </c>
      <c r="D120" s="33"/>
      <c r="E120" s="33"/>
      <c r="F120" s="26" t="str">
        <f>E17</f>
        <v xml:space="preserve"> </v>
      </c>
      <c r="G120" s="33"/>
      <c r="H120" s="33"/>
      <c r="I120" s="28" t="s">
        <v>28</v>
      </c>
      <c r="J120" s="31" t="str">
        <f>E23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26</v>
      </c>
      <c r="D121" s="33"/>
      <c r="E121" s="33"/>
      <c r="F121" s="26" t="str">
        <f>IF(E20="","",E20)</f>
        <v>Vyplň údaj</v>
      </c>
      <c r="G121" s="33"/>
      <c r="H121" s="33"/>
      <c r="I121" s="28" t="s">
        <v>31</v>
      </c>
      <c r="J121" s="31" t="str">
        <f>E26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161</v>
      </c>
      <c r="D123" s="129" t="s">
        <v>58</v>
      </c>
      <c r="E123" s="129" t="s">
        <v>54</v>
      </c>
      <c r="F123" s="129" t="s">
        <v>55</v>
      </c>
      <c r="G123" s="129" t="s">
        <v>162</v>
      </c>
      <c r="H123" s="129" t="s">
        <v>163</v>
      </c>
      <c r="I123" s="129" t="s">
        <v>164</v>
      </c>
      <c r="J123" s="129" t="s">
        <v>150</v>
      </c>
      <c r="K123" s="130" t="s">
        <v>165</v>
      </c>
      <c r="L123" s="131"/>
      <c r="M123" s="63" t="s">
        <v>1</v>
      </c>
      <c r="N123" s="64" t="s">
        <v>37</v>
      </c>
      <c r="O123" s="64" t="s">
        <v>166</v>
      </c>
      <c r="P123" s="64" t="s">
        <v>167</v>
      </c>
      <c r="Q123" s="64" t="s">
        <v>168</v>
      </c>
      <c r="R123" s="64" t="s">
        <v>169</v>
      </c>
      <c r="S123" s="64" t="s">
        <v>170</v>
      </c>
      <c r="T123" s="65" t="s">
        <v>171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8" customHeight="1">
      <c r="A124" s="33"/>
      <c r="B124" s="34"/>
      <c r="C124" s="70" t="s">
        <v>172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153.94959100000003</v>
      </c>
      <c r="S124" s="67"/>
      <c r="T124" s="134">
        <f>T125</f>
        <v>131.83529999999999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72</v>
      </c>
      <c r="AU124" s="18" t="s">
        <v>152</v>
      </c>
      <c r="BK124" s="135">
        <f>BK125</f>
        <v>0</v>
      </c>
    </row>
    <row r="125" spans="1:65" s="12" customFormat="1" ht="25.95" customHeight="1">
      <c r="B125" s="136"/>
      <c r="D125" s="137" t="s">
        <v>72</v>
      </c>
      <c r="E125" s="138" t="s">
        <v>173</v>
      </c>
      <c r="F125" s="138" t="s">
        <v>174</v>
      </c>
      <c r="I125" s="139"/>
      <c r="J125" s="140">
        <f>BK125</f>
        <v>0</v>
      </c>
      <c r="L125" s="136"/>
      <c r="M125" s="141"/>
      <c r="N125" s="142"/>
      <c r="O125" s="142"/>
      <c r="P125" s="143">
        <f>P126+P165+P190</f>
        <v>0</v>
      </c>
      <c r="Q125" s="142"/>
      <c r="R125" s="143">
        <f>R126+R165+R190</f>
        <v>153.94959100000003</v>
      </c>
      <c r="S125" s="142"/>
      <c r="T125" s="144">
        <f>T126+T165+T190</f>
        <v>131.83529999999999</v>
      </c>
      <c r="AR125" s="137" t="s">
        <v>30</v>
      </c>
      <c r="AT125" s="145" t="s">
        <v>72</v>
      </c>
      <c r="AU125" s="145" t="s">
        <v>73</v>
      </c>
      <c r="AY125" s="137" t="s">
        <v>175</v>
      </c>
      <c r="BK125" s="146">
        <f>BK126+BK165+BK190</f>
        <v>0</v>
      </c>
    </row>
    <row r="126" spans="1:65" s="12" customFormat="1" ht="22.8" customHeight="1">
      <c r="B126" s="136"/>
      <c r="D126" s="137" t="s">
        <v>72</v>
      </c>
      <c r="E126" s="147" t="s">
        <v>30</v>
      </c>
      <c r="F126" s="147" t="s">
        <v>176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SUM(P127:P164)</f>
        <v>0</v>
      </c>
      <c r="Q126" s="142"/>
      <c r="R126" s="143">
        <f>SUM(R127:R164)</f>
        <v>2.3250000000000002E-3</v>
      </c>
      <c r="S126" s="142"/>
      <c r="T126" s="144">
        <f>SUM(T127:T164)</f>
        <v>131.83529999999999</v>
      </c>
      <c r="AR126" s="137" t="s">
        <v>30</v>
      </c>
      <c r="AT126" s="145" t="s">
        <v>72</v>
      </c>
      <c r="AU126" s="145" t="s">
        <v>30</v>
      </c>
      <c r="AY126" s="137" t="s">
        <v>175</v>
      </c>
      <c r="BK126" s="146">
        <f>SUM(BK127:BK164)</f>
        <v>0</v>
      </c>
    </row>
    <row r="127" spans="1:65" s="2" customFormat="1" ht="21.75" customHeight="1">
      <c r="A127" s="33"/>
      <c r="B127" s="149"/>
      <c r="C127" s="150" t="s">
        <v>30</v>
      </c>
      <c r="D127" s="150" t="s">
        <v>181</v>
      </c>
      <c r="E127" s="151" t="s">
        <v>1004</v>
      </c>
      <c r="F127" s="152" t="s">
        <v>1005</v>
      </c>
      <c r="G127" s="153" t="s">
        <v>709</v>
      </c>
      <c r="H127" s="154">
        <v>74</v>
      </c>
      <c r="I127" s="155"/>
      <c r="J127" s="156">
        <f>ROUND(I127*H127,2)</f>
        <v>0</v>
      </c>
      <c r="K127" s="152" t="s">
        <v>710</v>
      </c>
      <c r="L127" s="34"/>
      <c r="M127" s="157" t="s">
        <v>1</v>
      </c>
      <c r="N127" s="158" t="s">
        <v>38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0.28999999999999998</v>
      </c>
      <c r="T127" s="160">
        <f>S127*H127</f>
        <v>21.459999999999997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184</v>
      </c>
      <c r="AT127" s="161" t="s">
        <v>181</v>
      </c>
      <c r="AU127" s="161" t="s">
        <v>82</v>
      </c>
      <c r="AY127" s="18" t="s">
        <v>175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30</v>
      </c>
      <c r="BK127" s="162">
        <f>ROUND(I127*H127,2)</f>
        <v>0</v>
      </c>
      <c r="BL127" s="18" t="s">
        <v>184</v>
      </c>
      <c r="BM127" s="161" t="s">
        <v>1006</v>
      </c>
    </row>
    <row r="128" spans="1:65" s="14" customFormat="1">
      <c r="B128" s="172"/>
      <c r="D128" s="164" t="s">
        <v>190</v>
      </c>
      <c r="E128" s="173" t="s">
        <v>1</v>
      </c>
      <c r="F128" s="174" t="s">
        <v>1007</v>
      </c>
      <c r="H128" s="173" t="s">
        <v>1</v>
      </c>
      <c r="I128" s="175"/>
      <c r="L128" s="172"/>
      <c r="M128" s="176"/>
      <c r="N128" s="177"/>
      <c r="O128" s="177"/>
      <c r="P128" s="177"/>
      <c r="Q128" s="177"/>
      <c r="R128" s="177"/>
      <c r="S128" s="177"/>
      <c r="T128" s="178"/>
      <c r="AT128" s="173" t="s">
        <v>190</v>
      </c>
      <c r="AU128" s="173" t="s">
        <v>82</v>
      </c>
      <c r="AV128" s="14" t="s">
        <v>30</v>
      </c>
      <c r="AW128" s="14" t="s">
        <v>29</v>
      </c>
      <c r="AX128" s="14" t="s">
        <v>73</v>
      </c>
      <c r="AY128" s="173" t="s">
        <v>175</v>
      </c>
    </row>
    <row r="129" spans="1:65" s="13" customFormat="1">
      <c r="B129" s="163"/>
      <c r="D129" s="164" t="s">
        <v>190</v>
      </c>
      <c r="E129" s="165" t="s">
        <v>1</v>
      </c>
      <c r="F129" s="166" t="s">
        <v>469</v>
      </c>
      <c r="H129" s="167">
        <v>74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190</v>
      </c>
      <c r="AU129" s="165" t="s">
        <v>82</v>
      </c>
      <c r="AV129" s="13" t="s">
        <v>82</v>
      </c>
      <c r="AW129" s="13" t="s">
        <v>29</v>
      </c>
      <c r="AX129" s="13" t="s">
        <v>30</v>
      </c>
      <c r="AY129" s="165" t="s">
        <v>175</v>
      </c>
    </row>
    <row r="130" spans="1:65" s="2" customFormat="1" ht="21.75" customHeight="1">
      <c r="A130" s="33"/>
      <c r="B130" s="149"/>
      <c r="C130" s="150" t="s">
        <v>82</v>
      </c>
      <c r="D130" s="150" t="s">
        <v>181</v>
      </c>
      <c r="E130" s="151" t="s">
        <v>1008</v>
      </c>
      <c r="F130" s="152" t="s">
        <v>1009</v>
      </c>
      <c r="G130" s="153" t="s">
        <v>709</v>
      </c>
      <c r="H130" s="154">
        <v>80.849999999999994</v>
      </c>
      <c r="I130" s="155"/>
      <c r="J130" s="156">
        <f>ROUND(I130*H130,2)</f>
        <v>0</v>
      </c>
      <c r="K130" s="152" t="s">
        <v>710</v>
      </c>
      <c r="L130" s="34"/>
      <c r="M130" s="157" t="s">
        <v>1</v>
      </c>
      <c r="N130" s="158" t="s">
        <v>38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0.44</v>
      </c>
      <c r="T130" s="160">
        <f>S130*H130</f>
        <v>35.573999999999998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184</v>
      </c>
      <c r="AT130" s="161" t="s">
        <v>181</v>
      </c>
      <c r="AU130" s="161" t="s">
        <v>82</v>
      </c>
      <c r="AY130" s="18" t="s">
        <v>175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30</v>
      </c>
      <c r="BK130" s="162">
        <f>ROUND(I130*H130,2)</f>
        <v>0</v>
      </c>
      <c r="BL130" s="18" t="s">
        <v>184</v>
      </c>
      <c r="BM130" s="161" t="s">
        <v>1010</v>
      </c>
    </row>
    <row r="131" spans="1:65" s="14" customFormat="1">
      <c r="B131" s="172"/>
      <c r="D131" s="164" t="s">
        <v>190</v>
      </c>
      <c r="E131" s="173" t="s">
        <v>1</v>
      </c>
      <c r="F131" s="174" t="s">
        <v>1011</v>
      </c>
      <c r="H131" s="173" t="s">
        <v>1</v>
      </c>
      <c r="I131" s="175"/>
      <c r="L131" s="172"/>
      <c r="M131" s="176"/>
      <c r="N131" s="177"/>
      <c r="O131" s="177"/>
      <c r="P131" s="177"/>
      <c r="Q131" s="177"/>
      <c r="R131" s="177"/>
      <c r="S131" s="177"/>
      <c r="T131" s="178"/>
      <c r="AT131" s="173" t="s">
        <v>190</v>
      </c>
      <c r="AU131" s="173" t="s">
        <v>82</v>
      </c>
      <c r="AV131" s="14" t="s">
        <v>30</v>
      </c>
      <c r="AW131" s="14" t="s">
        <v>29</v>
      </c>
      <c r="AX131" s="14" t="s">
        <v>73</v>
      </c>
      <c r="AY131" s="173" t="s">
        <v>175</v>
      </c>
    </row>
    <row r="132" spans="1:65" s="13" customFormat="1">
      <c r="B132" s="163"/>
      <c r="D132" s="164" t="s">
        <v>190</v>
      </c>
      <c r="E132" s="165" t="s">
        <v>1</v>
      </c>
      <c r="F132" s="166" t="s">
        <v>1012</v>
      </c>
      <c r="H132" s="167">
        <v>80.849999999999994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190</v>
      </c>
      <c r="AU132" s="165" t="s">
        <v>82</v>
      </c>
      <c r="AV132" s="13" t="s">
        <v>82</v>
      </c>
      <c r="AW132" s="13" t="s">
        <v>29</v>
      </c>
      <c r="AX132" s="13" t="s">
        <v>30</v>
      </c>
      <c r="AY132" s="165" t="s">
        <v>175</v>
      </c>
    </row>
    <row r="133" spans="1:65" s="2" customFormat="1" ht="16.5" customHeight="1">
      <c r="A133" s="33"/>
      <c r="B133" s="149"/>
      <c r="C133" s="150" t="s">
        <v>113</v>
      </c>
      <c r="D133" s="150" t="s">
        <v>181</v>
      </c>
      <c r="E133" s="151" t="s">
        <v>1013</v>
      </c>
      <c r="F133" s="152" t="s">
        <v>1014</v>
      </c>
      <c r="G133" s="153" t="s">
        <v>709</v>
      </c>
      <c r="H133" s="154">
        <v>74</v>
      </c>
      <c r="I133" s="155"/>
      <c r="J133" s="156">
        <f>ROUND(I133*H133,2)</f>
        <v>0</v>
      </c>
      <c r="K133" s="152" t="s">
        <v>710</v>
      </c>
      <c r="L133" s="34"/>
      <c r="M133" s="157" t="s">
        <v>1</v>
      </c>
      <c r="N133" s="158" t="s">
        <v>38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0.70899999999999996</v>
      </c>
      <c r="T133" s="160">
        <f>S133*H133</f>
        <v>52.465999999999994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184</v>
      </c>
      <c r="AT133" s="161" t="s">
        <v>181</v>
      </c>
      <c r="AU133" s="161" t="s">
        <v>82</v>
      </c>
      <c r="AY133" s="18" t="s">
        <v>175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30</v>
      </c>
      <c r="BK133" s="162">
        <f>ROUND(I133*H133,2)</f>
        <v>0</v>
      </c>
      <c r="BL133" s="18" t="s">
        <v>184</v>
      </c>
      <c r="BM133" s="161" t="s">
        <v>1015</v>
      </c>
    </row>
    <row r="134" spans="1:65" s="14" customFormat="1">
      <c r="B134" s="172"/>
      <c r="D134" s="164" t="s">
        <v>190</v>
      </c>
      <c r="E134" s="173" t="s">
        <v>1</v>
      </c>
      <c r="F134" s="174" t="s">
        <v>1016</v>
      </c>
      <c r="H134" s="173" t="s">
        <v>1</v>
      </c>
      <c r="I134" s="175"/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190</v>
      </c>
      <c r="AU134" s="173" t="s">
        <v>82</v>
      </c>
      <c r="AV134" s="14" t="s">
        <v>30</v>
      </c>
      <c r="AW134" s="14" t="s">
        <v>29</v>
      </c>
      <c r="AX134" s="14" t="s">
        <v>73</v>
      </c>
      <c r="AY134" s="173" t="s">
        <v>175</v>
      </c>
    </row>
    <row r="135" spans="1:65" s="13" customFormat="1">
      <c r="B135" s="163"/>
      <c r="D135" s="164" t="s">
        <v>190</v>
      </c>
      <c r="E135" s="165" t="s">
        <v>1</v>
      </c>
      <c r="F135" s="166" t="s">
        <v>469</v>
      </c>
      <c r="H135" s="167">
        <v>74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190</v>
      </c>
      <c r="AU135" s="165" t="s">
        <v>82</v>
      </c>
      <c r="AV135" s="13" t="s">
        <v>82</v>
      </c>
      <c r="AW135" s="13" t="s">
        <v>29</v>
      </c>
      <c r="AX135" s="13" t="s">
        <v>30</v>
      </c>
      <c r="AY135" s="165" t="s">
        <v>175</v>
      </c>
    </row>
    <row r="136" spans="1:65" s="2" customFormat="1" ht="16.5" customHeight="1">
      <c r="A136" s="33"/>
      <c r="B136" s="149"/>
      <c r="C136" s="150" t="s">
        <v>184</v>
      </c>
      <c r="D136" s="150" t="s">
        <v>181</v>
      </c>
      <c r="E136" s="151" t="s">
        <v>1017</v>
      </c>
      <c r="F136" s="152" t="s">
        <v>1018</v>
      </c>
      <c r="G136" s="153" t="s">
        <v>709</v>
      </c>
      <c r="H136" s="154">
        <v>191.4</v>
      </c>
      <c r="I136" s="155"/>
      <c r="J136" s="156">
        <f>ROUND(I136*H136,2)</f>
        <v>0</v>
      </c>
      <c r="K136" s="152" t="s">
        <v>1</v>
      </c>
      <c r="L136" s="34"/>
      <c r="M136" s="157" t="s">
        <v>1</v>
      </c>
      <c r="N136" s="158" t="s">
        <v>38</v>
      </c>
      <c r="O136" s="59"/>
      <c r="P136" s="159">
        <f>O136*H136</f>
        <v>0</v>
      </c>
      <c r="Q136" s="159">
        <v>1.0000000000000001E-5</v>
      </c>
      <c r="R136" s="159">
        <f>Q136*H136</f>
        <v>1.9140000000000001E-3</v>
      </c>
      <c r="S136" s="159">
        <v>9.1999999999999998E-2</v>
      </c>
      <c r="T136" s="160">
        <f>S136*H136</f>
        <v>17.608799999999999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184</v>
      </c>
      <c r="AT136" s="161" t="s">
        <v>181</v>
      </c>
      <c r="AU136" s="161" t="s">
        <v>82</v>
      </c>
      <c r="AY136" s="18" t="s">
        <v>175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30</v>
      </c>
      <c r="BK136" s="162">
        <f>ROUND(I136*H136,2)</f>
        <v>0</v>
      </c>
      <c r="BL136" s="18" t="s">
        <v>184</v>
      </c>
      <c r="BM136" s="161" t="s">
        <v>1019</v>
      </c>
    </row>
    <row r="137" spans="1:65" s="14" customFormat="1">
      <c r="B137" s="172"/>
      <c r="D137" s="164" t="s">
        <v>190</v>
      </c>
      <c r="E137" s="173" t="s">
        <v>1</v>
      </c>
      <c r="F137" s="174" t="s">
        <v>1020</v>
      </c>
      <c r="H137" s="173" t="s">
        <v>1</v>
      </c>
      <c r="I137" s="175"/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190</v>
      </c>
      <c r="AU137" s="173" t="s">
        <v>82</v>
      </c>
      <c r="AV137" s="14" t="s">
        <v>30</v>
      </c>
      <c r="AW137" s="14" t="s">
        <v>29</v>
      </c>
      <c r="AX137" s="14" t="s">
        <v>73</v>
      </c>
      <c r="AY137" s="173" t="s">
        <v>175</v>
      </c>
    </row>
    <row r="138" spans="1:65" s="13" customFormat="1">
      <c r="B138" s="163"/>
      <c r="D138" s="164" t="s">
        <v>190</v>
      </c>
      <c r="E138" s="165" t="s">
        <v>1</v>
      </c>
      <c r="F138" s="166" t="s">
        <v>1021</v>
      </c>
      <c r="H138" s="167">
        <v>191.4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190</v>
      </c>
      <c r="AU138" s="165" t="s">
        <v>82</v>
      </c>
      <c r="AV138" s="13" t="s">
        <v>82</v>
      </c>
      <c r="AW138" s="13" t="s">
        <v>29</v>
      </c>
      <c r="AX138" s="13" t="s">
        <v>30</v>
      </c>
      <c r="AY138" s="165" t="s">
        <v>175</v>
      </c>
    </row>
    <row r="139" spans="1:65" s="2" customFormat="1" ht="16.5" customHeight="1">
      <c r="A139" s="33"/>
      <c r="B139" s="149"/>
      <c r="C139" s="150" t="s">
        <v>199</v>
      </c>
      <c r="D139" s="150" t="s">
        <v>181</v>
      </c>
      <c r="E139" s="151" t="s">
        <v>732</v>
      </c>
      <c r="F139" s="152" t="s">
        <v>733</v>
      </c>
      <c r="G139" s="153" t="s">
        <v>709</v>
      </c>
      <c r="H139" s="154">
        <v>41.1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38</v>
      </c>
      <c r="O139" s="59"/>
      <c r="P139" s="159">
        <f>O139*H139</f>
        <v>0</v>
      </c>
      <c r="Q139" s="159">
        <v>1.0000000000000001E-5</v>
      </c>
      <c r="R139" s="159">
        <f>Q139*H139</f>
        <v>4.1100000000000007E-4</v>
      </c>
      <c r="S139" s="159">
        <v>0.115</v>
      </c>
      <c r="T139" s="160">
        <f>S139*H139</f>
        <v>4.7265000000000006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184</v>
      </c>
      <c r="AT139" s="161" t="s">
        <v>181</v>
      </c>
      <c r="AU139" s="161" t="s">
        <v>82</v>
      </c>
      <c r="AY139" s="18" t="s">
        <v>175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30</v>
      </c>
      <c r="BK139" s="162">
        <f>ROUND(I139*H139,2)</f>
        <v>0</v>
      </c>
      <c r="BL139" s="18" t="s">
        <v>184</v>
      </c>
      <c r="BM139" s="161" t="s">
        <v>1022</v>
      </c>
    </row>
    <row r="140" spans="1:65" s="14" customFormat="1">
      <c r="B140" s="172"/>
      <c r="D140" s="164" t="s">
        <v>190</v>
      </c>
      <c r="E140" s="173" t="s">
        <v>1</v>
      </c>
      <c r="F140" s="174" t="s">
        <v>1023</v>
      </c>
      <c r="H140" s="173" t="s">
        <v>1</v>
      </c>
      <c r="I140" s="175"/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190</v>
      </c>
      <c r="AU140" s="173" t="s">
        <v>82</v>
      </c>
      <c r="AV140" s="14" t="s">
        <v>30</v>
      </c>
      <c r="AW140" s="14" t="s">
        <v>29</v>
      </c>
      <c r="AX140" s="14" t="s">
        <v>73</v>
      </c>
      <c r="AY140" s="173" t="s">
        <v>175</v>
      </c>
    </row>
    <row r="141" spans="1:65" s="14" customFormat="1">
      <c r="B141" s="172"/>
      <c r="D141" s="164" t="s">
        <v>190</v>
      </c>
      <c r="E141" s="173" t="s">
        <v>1</v>
      </c>
      <c r="F141" s="174" t="s">
        <v>1024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3" customFormat="1">
      <c r="B142" s="163"/>
      <c r="D142" s="164" t="s">
        <v>190</v>
      </c>
      <c r="E142" s="165" t="s">
        <v>1</v>
      </c>
      <c r="F142" s="166" t="s">
        <v>1025</v>
      </c>
      <c r="H142" s="167">
        <v>41.1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82</v>
      </c>
      <c r="AV142" s="13" t="s">
        <v>82</v>
      </c>
      <c r="AW142" s="13" t="s">
        <v>29</v>
      </c>
      <c r="AX142" s="13" t="s">
        <v>73</v>
      </c>
      <c r="AY142" s="165" t="s">
        <v>175</v>
      </c>
    </row>
    <row r="143" spans="1:65" s="15" customFormat="1">
      <c r="B143" s="182"/>
      <c r="D143" s="164" t="s">
        <v>190</v>
      </c>
      <c r="E143" s="183" t="s">
        <v>1</v>
      </c>
      <c r="F143" s="184" t="s">
        <v>716</v>
      </c>
      <c r="H143" s="185">
        <v>41.1</v>
      </c>
      <c r="I143" s="186"/>
      <c r="L143" s="182"/>
      <c r="M143" s="187"/>
      <c r="N143" s="188"/>
      <c r="O143" s="188"/>
      <c r="P143" s="188"/>
      <c r="Q143" s="188"/>
      <c r="R143" s="188"/>
      <c r="S143" s="188"/>
      <c r="T143" s="189"/>
      <c r="AT143" s="183" t="s">
        <v>190</v>
      </c>
      <c r="AU143" s="183" t="s">
        <v>82</v>
      </c>
      <c r="AV143" s="15" t="s">
        <v>184</v>
      </c>
      <c r="AW143" s="15" t="s">
        <v>29</v>
      </c>
      <c r="AX143" s="15" t="s">
        <v>30</v>
      </c>
      <c r="AY143" s="183" t="s">
        <v>175</v>
      </c>
    </row>
    <row r="144" spans="1:65" s="2" customFormat="1" ht="21.75" customHeight="1">
      <c r="A144" s="33"/>
      <c r="B144" s="149"/>
      <c r="C144" s="150" t="s">
        <v>203</v>
      </c>
      <c r="D144" s="150" t="s">
        <v>181</v>
      </c>
      <c r="E144" s="151" t="s">
        <v>1026</v>
      </c>
      <c r="F144" s="152" t="s">
        <v>1027</v>
      </c>
      <c r="G144" s="153" t="s">
        <v>745</v>
      </c>
      <c r="H144" s="154">
        <v>33.299999999999997</v>
      </c>
      <c r="I144" s="155"/>
      <c r="J144" s="156">
        <f>ROUND(I144*H144,2)</f>
        <v>0</v>
      </c>
      <c r="K144" s="152" t="s">
        <v>710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184</v>
      </c>
      <c r="AT144" s="161" t="s">
        <v>181</v>
      </c>
      <c r="AU144" s="161" t="s">
        <v>82</v>
      </c>
      <c r="AY144" s="18" t="s">
        <v>175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30</v>
      </c>
      <c r="BK144" s="162">
        <f>ROUND(I144*H144,2)</f>
        <v>0</v>
      </c>
      <c r="BL144" s="18" t="s">
        <v>184</v>
      </c>
      <c r="BM144" s="161" t="s">
        <v>1028</v>
      </c>
    </row>
    <row r="145" spans="1:65" s="14" customFormat="1">
      <c r="B145" s="172"/>
      <c r="D145" s="164" t="s">
        <v>190</v>
      </c>
      <c r="E145" s="173" t="s">
        <v>1</v>
      </c>
      <c r="F145" s="174" t="s">
        <v>1029</v>
      </c>
      <c r="H145" s="173" t="s">
        <v>1</v>
      </c>
      <c r="I145" s="175"/>
      <c r="L145" s="172"/>
      <c r="M145" s="176"/>
      <c r="N145" s="177"/>
      <c r="O145" s="177"/>
      <c r="P145" s="177"/>
      <c r="Q145" s="177"/>
      <c r="R145" s="177"/>
      <c r="S145" s="177"/>
      <c r="T145" s="178"/>
      <c r="AT145" s="173" t="s">
        <v>190</v>
      </c>
      <c r="AU145" s="173" t="s">
        <v>82</v>
      </c>
      <c r="AV145" s="14" t="s">
        <v>30</v>
      </c>
      <c r="AW145" s="14" t="s">
        <v>29</v>
      </c>
      <c r="AX145" s="14" t="s">
        <v>73</v>
      </c>
      <c r="AY145" s="173" t="s">
        <v>175</v>
      </c>
    </row>
    <row r="146" spans="1:65" s="13" customFormat="1">
      <c r="B146" s="163"/>
      <c r="D146" s="164" t="s">
        <v>190</v>
      </c>
      <c r="E146" s="165" t="s">
        <v>1</v>
      </c>
      <c r="F146" s="166" t="s">
        <v>1030</v>
      </c>
      <c r="H146" s="167">
        <v>33.299999999999997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190</v>
      </c>
      <c r="AU146" s="165" t="s">
        <v>82</v>
      </c>
      <c r="AV146" s="13" t="s">
        <v>82</v>
      </c>
      <c r="AW146" s="13" t="s">
        <v>29</v>
      </c>
      <c r="AX146" s="13" t="s">
        <v>30</v>
      </c>
      <c r="AY146" s="165" t="s">
        <v>175</v>
      </c>
    </row>
    <row r="147" spans="1:65" s="2" customFormat="1" ht="21.75" customHeight="1">
      <c r="A147" s="33"/>
      <c r="B147" s="149"/>
      <c r="C147" s="150" t="s">
        <v>207</v>
      </c>
      <c r="D147" s="150" t="s">
        <v>181</v>
      </c>
      <c r="E147" s="151" t="s">
        <v>749</v>
      </c>
      <c r="F147" s="152" t="s">
        <v>750</v>
      </c>
      <c r="G147" s="153" t="s">
        <v>745</v>
      </c>
      <c r="H147" s="154">
        <v>33.299999999999997</v>
      </c>
      <c r="I147" s="155"/>
      <c r="J147" s="156">
        <f>ROUND(I147*H147,2)</f>
        <v>0</v>
      </c>
      <c r="K147" s="152" t="s">
        <v>710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184</v>
      </c>
      <c r="AT147" s="161" t="s">
        <v>181</v>
      </c>
      <c r="AU147" s="161" t="s">
        <v>82</v>
      </c>
      <c r="AY147" s="18" t="s">
        <v>175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30</v>
      </c>
      <c r="BK147" s="162">
        <f>ROUND(I147*H147,2)</f>
        <v>0</v>
      </c>
      <c r="BL147" s="18" t="s">
        <v>184</v>
      </c>
      <c r="BM147" s="161" t="s">
        <v>1031</v>
      </c>
    </row>
    <row r="148" spans="1:65" s="13" customFormat="1">
      <c r="B148" s="163"/>
      <c r="D148" s="164" t="s">
        <v>190</v>
      </c>
      <c r="E148" s="165" t="s">
        <v>1</v>
      </c>
      <c r="F148" s="166" t="s">
        <v>1030</v>
      </c>
      <c r="H148" s="167">
        <v>33.299999999999997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30</v>
      </c>
      <c r="AY148" s="165" t="s">
        <v>175</v>
      </c>
    </row>
    <row r="149" spans="1:65" s="2" customFormat="1" ht="16.5" customHeight="1">
      <c r="A149" s="33"/>
      <c r="B149" s="149"/>
      <c r="C149" s="150" t="s">
        <v>177</v>
      </c>
      <c r="D149" s="150" t="s">
        <v>181</v>
      </c>
      <c r="E149" s="151" t="s">
        <v>752</v>
      </c>
      <c r="F149" s="152" t="s">
        <v>753</v>
      </c>
      <c r="G149" s="153" t="s">
        <v>745</v>
      </c>
      <c r="H149" s="154">
        <v>33.299999999999997</v>
      </c>
      <c r="I149" s="155"/>
      <c r="J149" s="156">
        <f>ROUND(I149*H149,2)</f>
        <v>0</v>
      </c>
      <c r="K149" s="152" t="s">
        <v>710</v>
      </c>
      <c r="L149" s="34"/>
      <c r="M149" s="157" t="s">
        <v>1</v>
      </c>
      <c r="N149" s="158" t="s">
        <v>38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184</v>
      </c>
      <c r="AT149" s="161" t="s">
        <v>181</v>
      </c>
      <c r="AU149" s="161" t="s">
        <v>82</v>
      </c>
      <c r="AY149" s="18" t="s">
        <v>175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30</v>
      </c>
      <c r="BK149" s="162">
        <f>ROUND(I149*H149,2)</f>
        <v>0</v>
      </c>
      <c r="BL149" s="18" t="s">
        <v>184</v>
      </c>
      <c r="BM149" s="161" t="s">
        <v>1032</v>
      </c>
    </row>
    <row r="150" spans="1:65" s="13" customFormat="1">
      <c r="B150" s="163"/>
      <c r="D150" s="164" t="s">
        <v>190</v>
      </c>
      <c r="E150" s="165" t="s">
        <v>1</v>
      </c>
      <c r="F150" s="166" t="s">
        <v>1030</v>
      </c>
      <c r="H150" s="167">
        <v>33.299999999999997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30</v>
      </c>
      <c r="AY150" s="165" t="s">
        <v>175</v>
      </c>
    </row>
    <row r="151" spans="1:65" s="2" customFormat="1" ht="16.5" customHeight="1">
      <c r="A151" s="33"/>
      <c r="B151" s="149"/>
      <c r="C151" s="150" t="s">
        <v>198</v>
      </c>
      <c r="D151" s="150" t="s">
        <v>181</v>
      </c>
      <c r="E151" s="151" t="s">
        <v>755</v>
      </c>
      <c r="F151" s="152" t="s">
        <v>756</v>
      </c>
      <c r="G151" s="153" t="s">
        <v>745</v>
      </c>
      <c r="H151" s="154">
        <v>33.299999999999997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184</v>
      </c>
      <c r="AT151" s="161" t="s">
        <v>181</v>
      </c>
      <c r="AU151" s="161" t="s">
        <v>82</v>
      </c>
      <c r="AY151" s="18" t="s">
        <v>175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30</v>
      </c>
      <c r="BK151" s="162">
        <f>ROUND(I151*H151,2)</f>
        <v>0</v>
      </c>
      <c r="BL151" s="18" t="s">
        <v>184</v>
      </c>
      <c r="BM151" s="161" t="s">
        <v>1033</v>
      </c>
    </row>
    <row r="152" spans="1:65" s="13" customFormat="1">
      <c r="B152" s="163"/>
      <c r="D152" s="164" t="s">
        <v>190</v>
      </c>
      <c r="E152" s="165" t="s">
        <v>1</v>
      </c>
      <c r="F152" s="166" t="s">
        <v>1030</v>
      </c>
      <c r="H152" s="167">
        <v>33.299999999999997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190</v>
      </c>
      <c r="AU152" s="165" t="s">
        <v>82</v>
      </c>
      <c r="AV152" s="13" t="s">
        <v>82</v>
      </c>
      <c r="AW152" s="13" t="s">
        <v>29</v>
      </c>
      <c r="AX152" s="13" t="s">
        <v>30</v>
      </c>
      <c r="AY152" s="165" t="s">
        <v>175</v>
      </c>
    </row>
    <row r="153" spans="1:65" s="2" customFormat="1" ht="16.5" customHeight="1">
      <c r="A153" s="33"/>
      <c r="B153" s="149"/>
      <c r="C153" s="150" t="s">
        <v>217</v>
      </c>
      <c r="D153" s="150" t="s">
        <v>181</v>
      </c>
      <c r="E153" s="151" t="s">
        <v>758</v>
      </c>
      <c r="F153" s="152" t="s">
        <v>759</v>
      </c>
      <c r="G153" s="153" t="s">
        <v>745</v>
      </c>
      <c r="H153" s="154">
        <v>33.299999999999997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38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184</v>
      </c>
      <c r="AT153" s="161" t="s">
        <v>181</v>
      </c>
      <c r="AU153" s="161" t="s">
        <v>82</v>
      </c>
      <c r="AY153" s="18" t="s">
        <v>175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30</v>
      </c>
      <c r="BK153" s="162">
        <f>ROUND(I153*H153,2)</f>
        <v>0</v>
      </c>
      <c r="BL153" s="18" t="s">
        <v>184</v>
      </c>
      <c r="BM153" s="161" t="s">
        <v>1034</v>
      </c>
    </row>
    <row r="154" spans="1:65" s="14" customFormat="1">
      <c r="B154" s="172"/>
      <c r="D154" s="164" t="s">
        <v>190</v>
      </c>
      <c r="E154" s="173" t="s">
        <v>1</v>
      </c>
      <c r="F154" s="174" t="s">
        <v>1035</v>
      </c>
      <c r="H154" s="173" t="s">
        <v>1</v>
      </c>
      <c r="I154" s="175"/>
      <c r="L154" s="172"/>
      <c r="M154" s="176"/>
      <c r="N154" s="177"/>
      <c r="O154" s="177"/>
      <c r="P154" s="177"/>
      <c r="Q154" s="177"/>
      <c r="R154" s="177"/>
      <c r="S154" s="177"/>
      <c r="T154" s="178"/>
      <c r="AT154" s="173" t="s">
        <v>190</v>
      </c>
      <c r="AU154" s="173" t="s">
        <v>82</v>
      </c>
      <c r="AV154" s="14" t="s">
        <v>30</v>
      </c>
      <c r="AW154" s="14" t="s">
        <v>29</v>
      </c>
      <c r="AX154" s="14" t="s">
        <v>73</v>
      </c>
      <c r="AY154" s="173" t="s">
        <v>175</v>
      </c>
    </row>
    <row r="155" spans="1:65" s="13" customFormat="1">
      <c r="B155" s="163"/>
      <c r="D155" s="164" t="s">
        <v>190</v>
      </c>
      <c r="E155" s="165" t="s">
        <v>1</v>
      </c>
      <c r="F155" s="166" t="s">
        <v>1030</v>
      </c>
      <c r="H155" s="167">
        <v>33.299999999999997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16.5" customHeight="1">
      <c r="A156" s="33"/>
      <c r="B156" s="149"/>
      <c r="C156" s="190" t="s">
        <v>182</v>
      </c>
      <c r="D156" s="190" t="s">
        <v>764</v>
      </c>
      <c r="E156" s="191" t="s">
        <v>765</v>
      </c>
      <c r="F156" s="192" t="s">
        <v>766</v>
      </c>
      <c r="G156" s="193" t="s">
        <v>767</v>
      </c>
      <c r="H156" s="194">
        <v>69.230999999999995</v>
      </c>
      <c r="I156" s="195"/>
      <c r="J156" s="196">
        <f>ROUND(I156*H156,2)</f>
        <v>0</v>
      </c>
      <c r="K156" s="192" t="s">
        <v>1</v>
      </c>
      <c r="L156" s="197"/>
      <c r="M156" s="198" t="s">
        <v>1</v>
      </c>
      <c r="N156" s="199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177</v>
      </c>
      <c r="AT156" s="161" t="s">
        <v>764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1036</v>
      </c>
    </row>
    <row r="157" spans="1:65" s="13" customFormat="1">
      <c r="B157" s="163"/>
      <c r="D157" s="164" t="s">
        <v>190</v>
      </c>
      <c r="E157" s="165" t="s">
        <v>1</v>
      </c>
      <c r="F157" s="166" t="s">
        <v>1037</v>
      </c>
      <c r="H157" s="167">
        <v>69.230999999999995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8</v>
      </c>
      <c r="D158" s="150" t="s">
        <v>181</v>
      </c>
      <c r="E158" s="151" t="s">
        <v>1038</v>
      </c>
      <c r="F158" s="152" t="s">
        <v>1039</v>
      </c>
      <c r="G158" s="153" t="s">
        <v>745</v>
      </c>
      <c r="H158" s="154">
        <v>38.462000000000003</v>
      </c>
      <c r="I158" s="155"/>
      <c r="J158" s="156">
        <f>ROUND(I158*H158,2)</f>
        <v>0</v>
      </c>
      <c r="K158" s="152" t="s">
        <v>710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82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1040</v>
      </c>
    </row>
    <row r="159" spans="1:65" s="13" customFormat="1">
      <c r="B159" s="163"/>
      <c r="D159" s="164" t="s">
        <v>190</v>
      </c>
      <c r="E159" s="165" t="s">
        <v>1</v>
      </c>
      <c r="F159" s="166" t="s">
        <v>1041</v>
      </c>
      <c r="H159" s="167">
        <v>38.462000000000003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73</v>
      </c>
      <c r="AY159" s="165" t="s">
        <v>175</v>
      </c>
    </row>
    <row r="160" spans="1:65" s="15" customFormat="1">
      <c r="B160" s="182"/>
      <c r="D160" s="164" t="s">
        <v>190</v>
      </c>
      <c r="E160" s="183" t="s">
        <v>1</v>
      </c>
      <c r="F160" s="184" t="s">
        <v>716</v>
      </c>
      <c r="H160" s="185">
        <v>38.462000000000003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190</v>
      </c>
      <c r="AU160" s="183" t="s">
        <v>82</v>
      </c>
      <c r="AV160" s="15" t="s">
        <v>184</v>
      </c>
      <c r="AW160" s="15" t="s">
        <v>29</v>
      </c>
      <c r="AX160" s="15" t="s">
        <v>30</v>
      </c>
      <c r="AY160" s="183" t="s">
        <v>175</v>
      </c>
    </row>
    <row r="161" spans="1:65" s="2" customFormat="1" ht="21.75" customHeight="1">
      <c r="A161" s="33"/>
      <c r="B161" s="149"/>
      <c r="C161" s="150" t="s">
        <v>227</v>
      </c>
      <c r="D161" s="150" t="s">
        <v>181</v>
      </c>
      <c r="E161" s="151" t="s">
        <v>775</v>
      </c>
      <c r="F161" s="152" t="s">
        <v>776</v>
      </c>
      <c r="G161" s="153" t="s">
        <v>745</v>
      </c>
      <c r="H161" s="154">
        <v>38.462000000000003</v>
      </c>
      <c r="I161" s="155"/>
      <c r="J161" s="156">
        <f>ROUND(I161*H161,2)</f>
        <v>0</v>
      </c>
      <c r="K161" s="152" t="s">
        <v>710</v>
      </c>
      <c r="L161" s="34"/>
      <c r="M161" s="157" t="s">
        <v>1</v>
      </c>
      <c r="N161" s="158" t="s">
        <v>38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184</v>
      </c>
      <c r="AT161" s="161" t="s">
        <v>181</v>
      </c>
      <c r="AU161" s="161" t="s">
        <v>82</v>
      </c>
      <c r="AY161" s="18" t="s">
        <v>175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30</v>
      </c>
      <c r="BK161" s="162">
        <f>ROUND(I161*H161,2)</f>
        <v>0</v>
      </c>
      <c r="BL161" s="18" t="s">
        <v>184</v>
      </c>
      <c r="BM161" s="161" t="s">
        <v>1042</v>
      </c>
    </row>
    <row r="162" spans="1:65" s="13" customFormat="1">
      <c r="B162" s="163"/>
      <c r="D162" s="164" t="s">
        <v>190</v>
      </c>
      <c r="E162" s="165" t="s">
        <v>1</v>
      </c>
      <c r="F162" s="166" t="s">
        <v>1043</v>
      </c>
      <c r="H162" s="167">
        <v>38.462000000000003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190</v>
      </c>
      <c r="AU162" s="165" t="s">
        <v>82</v>
      </c>
      <c r="AV162" s="13" t="s">
        <v>82</v>
      </c>
      <c r="AW162" s="13" t="s">
        <v>29</v>
      </c>
      <c r="AX162" s="13" t="s">
        <v>30</v>
      </c>
      <c r="AY162" s="165" t="s">
        <v>175</v>
      </c>
    </row>
    <row r="163" spans="1:65" s="2" customFormat="1" ht="37.799999999999997" customHeight="1">
      <c r="A163" s="33"/>
      <c r="B163" s="149"/>
      <c r="C163" s="150" t="s">
        <v>231</v>
      </c>
      <c r="D163" s="150" t="s">
        <v>181</v>
      </c>
      <c r="E163" s="151" t="s">
        <v>799</v>
      </c>
      <c r="F163" s="152" t="s">
        <v>800</v>
      </c>
      <c r="G163" s="153" t="s">
        <v>709</v>
      </c>
      <c r="H163" s="154">
        <v>74</v>
      </c>
      <c r="I163" s="155"/>
      <c r="J163" s="156">
        <f>ROUND(I163*H163,2)</f>
        <v>0</v>
      </c>
      <c r="K163" s="152" t="s">
        <v>1</v>
      </c>
      <c r="L163" s="34"/>
      <c r="M163" s="157" t="s">
        <v>1</v>
      </c>
      <c r="N163" s="158" t="s">
        <v>38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184</v>
      </c>
      <c r="AT163" s="161" t="s">
        <v>181</v>
      </c>
      <c r="AU163" s="161" t="s">
        <v>82</v>
      </c>
      <c r="AY163" s="18" t="s">
        <v>175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30</v>
      </c>
      <c r="BK163" s="162">
        <f>ROUND(I163*H163,2)</f>
        <v>0</v>
      </c>
      <c r="BL163" s="18" t="s">
        <v>184</v>
      </c>
      <c r="BM163" s="161" t="s">
        <v>1044</v>
      </c>
    </row>
    <row r="164" spans="1:65" s="13" customFormat="1">
      <c r="B164" s="163"/>
      <c r="D164" s="164" t="s">
        <v>190</v>
      </c>
      <c r="E164" s="165" t="s">
        <v>1</v>
      </c>
      <c r="F164" s="166" t="s">
        <v>469</v>
      </c>
      <c r="H164" s="167">
        <v>74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190</v>
      </c>
      <c r="AU164" s="165" t="s">
        <v>82</v>
      </c>
      <c r="AV164" s="13" t="s">
        <v>82</v>
      </c>
      <c r="AW164" s="13" t="s">
        <v>29</v>
      </c>
      <c r="AX164" s="13" t="s">
        <v>30</v>
      </c>
      <c r="AY164" s="165" t="s">
        <v>175</v>
      </c>
    </row>
    <row r="165" spans="1:65" s="12" customFormat="1" ht="22.8" customHeight="1">
      <c r="B165" s="136"/>
      <c r="D165" s="137" t="s">
        <v>72</v>
      </c>
      <c r="E165" s="147" t="s">
        <v>199</v>
      </c>
      <c r="F165" s="147" t="s">
        <v>804</v>
      </c>
      <c r="I165" s="139"/>
      <c r="J165" s="148">
        <f>BK165</f>
        <v>0</v>
      </c>
      <c r="L165" s="136"/>
      <c r="M165" s="141"/>
      <c r="N165" s="142"/>
      <c r="O165" s="142"/>
      <c r="P165" s="143">
        <f>SUM(P166:P189)</f>
        <v>0</v>
      </c>
      <c r="Q165" s="142"/>
      <c r="R165" s="143">
        <f>SUM(R166:R189)</f>
        <v>153.94726600000001</v>
      </c>
      <c r="S165" s="142"/>
      <c r="T165" s="144">
        <f>SUM(T166:T189)</f>
        <v>0</v>
      </c>
      <c r="AR165" s="137" t="s">
        <v>30</v>
      </c>
      <c r="AT165" s="145" t="s">
        <v>72</v>
      </c>
      <c r="AU165" s="145" t="s">
        <v>30</v>
      </c>
      <c r="AY165" s="137" t="s">
        <v>175</v>
      </c>
      <c r="BK165" s="146">
        <f>SUM(BK166:BK189)</f>
        <v>0</v>
      </c>
    </row>
    <row r="166" spans="1:65" s="2" customFormat="1" ht="16.5" customHeight="1">
      <c r="A166" s="33"/>
      <c r="B166" s="149"/>
      <c r="C166" s="150" t="s">
        <v>235</v>
      </c>
      <c r="D166" s="150" t="s">
        <v>181</v>
      </c>
      <c r="E166" s="151" t="s">
        <v>1045</v>
      </c>
      <c r="F166" s="152" t="s">
        <v>1046</v>
      </c>
      <c r="G166" s="153" t="s">
        <v>709</v>
      </c>
      <c r="H166" s="154">
        <v>74</v>
      </c>
      <c r="I166" s="155"/>
      <c r="J166" s="156">
        <f>ROUND(I166*H166,2)</f>
        <v>0</v>
      </c>
      <c r="K166" s="152" t="s">
        <v>710</v>
      </c>
      <c r="L166" s="34"/>
      <c r="M166" s="157" t="s">
        <v>1</v>
      </c>
      <c r="N166" s="158" t="s">
        <v>38</v>
      </c>
      <c r="O166" s="59"/>
      <c r="P166" s="159">
        <f>O166*H166</f>
        <v>0</v>
      </c>
      <c r="Q166" s="159">
        <v>0.34499999999999997</v>
      </c>
      <c r="R166" s="159">
        <f>Q166*H166</f>
        <v>25.529999999999998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184</v>
      </c>
      <c r="AT166" s="161" t="s">
        <v>181</v>
      </c>
      <c r="AU166" s="161" t="s">
        <v>82</v>
      </c>
      <c r="AY166" s="18" t="s">
        <v>175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30</v>
      </c>
      <c r="BK166" s="162">
        <f>ROUND(I166*H166,2)</f>
        <v>0</v>
      </c>
      <c r="BL166" s="18" t="s">
        <v>184</v>
      </c>
      <c r="BM166" s="161" t="s">
        <v>1047</v>
      </c>
    </row>
    <row r="167" spans="1:65" s="14" customFormat="1">
      <c r="B167" s="172"/>
      <c r="D167" s="164" t="s">
        <v>190</v>
      </c>
      <c r="E167" s="173" t="s">
        <v>1</v>
      </c>
      <c r="F167" s="174" t="s">
        <v>1048</v>
      </c>
      <c r="H167" s="173" t="s">
        <v>1</v>
      </c>
      <c r="I167" s="175"/>
      <c r="L167" s="172"/>
      <c r="M167" s="176"/>
      <c r="N167" s="177"/>
      <c r="O167" s="177"/>
      <c r="P167" s="177"/>
      <c r="Q167" s="177"/>
      <c r="R167" s="177"/>
      <c r="S167" s="177"/>
      <c r="T167" s="178"/>
      <c r="AT167" s="173" t="s">
        <v>190</v>
      </c>
      <c r="AU167" s="173" t="s">
        <v>82</v>
      </c>
      <c r="AV167" s="14" t="s">
        <v>30</v>
      </c>
      <c r="AW167" s="14" t="s">
        <v>29</v>
      </c>
      <c r="AX167" s="14" t="s">
        <v>73</v>
      </c>
      <c r="AY167" s="173" t="s">
        <v>175</v>
      </c>
    </row>
    <row r="168" spans="1:65" s="13" customFormat="1">
      <c r="B168" s="163"/>
      <c r="D168" s="164" t="s">
        <v>190</v>
      </c>
      <c r="E168" s="165" t="s">
        <v>1</v>
      </c>
      <c r="F168" s="166" t="s">
        <v>469</v>
      </c>
      <c r="H168" s="167">
        <v>74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190</v>
      </c>
      <c r="AU168" s="165" t="s">
        <v>82</v>
      </c>
      <c r="AV168" s="13" t="s">
        <v>82</v>
      </c>
      <c r="AW168" s="13" t="s">
        <v>29</v>
      </c>
      <c r="AX168" s="13" t="s">
        <v>30</v>
      </c>
      <c r="AY168" s="165" t="s">
        <v>175</v>
      </c>
    </row>
    <row r="169" spans="1:65" s="2" customFormat="1" ht="16.5" customHeight="1">
      <c r="A169" s="33"/>
      <c r="B169" s="149"/>
      <c r="C169" s="150" t="s">
        <v>239</v>
      </c>
      <c r="D169" s="150" t="s">
        <v>181</v>
      </c>
      <c r="E169" s="151" t="s">
        <v>1049</v>
      </c>
      <c r="F169" s="152" t="s">
        <v>1050</v>
      </c>
      <c r="G169" s="153" t="s">
        <v>709</v>
      </c>
      <c r="H169" s="154">
        <v>80.849999999999994</v>
      </c>
      <c r="I169" s="155"/>
      <c r="J169" s="156">
        <f>ROUND(I169*H169,2)</f>
        <v>0</v>
      </c>
      <c r="K169" s="152" t="s">
        <v>710</v>
      </c>
      <c r="L169" s="34"/>
      <c r="M169" s="157" t="s">
        <v>1</v>
      </c>
      <c r="N169" s="158" t="s">
        <v>38</v>
      </c>
      <c r="O169" s="59"/>
      <c r="P169" s="159">
        <f>O169*H169</f>
        <v>0</v>
      </c>
      <c r="Q169" s="159">
        <v>0.63856999999999997</v>
      </c>
      <c r="R169" s="159">
        <f>Q169*H169</f>
        <v>51.628384499999996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184</v>
      </c>
      <c r="AT169" s="161" t="s">
        <v>181</v>
      </c>
      <c r="AU169" s="161" t="s">
        <v>82</v>
      </c>
      <c r="AY169" s="18" t="s">
        <v>175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30</v>
      </c>
      <c r="BK169" s="162">
        <f>ROUND(I169*H169,2)</f>
        <v>0</v>
      </c>
      <c r="BL169" s="18" t="s">
        <v>184</v>
      </c>
      <c r="BM169" s="161" t="s">
        <v>1051</v>
      </c>
    </row>
    <row r="170" spans="1:65" s="14" customFormat="1">
      <c r="B170" s="172"/>
      <c r="D170" s="164" t="s">
        <v>190</v>
      </c>
      <c r="E170" s="173" t="s">
        <v>1</v>
      </c>
      <c r="F170" s="174" t="s">
        <v>1052</v>
      </c>
      <c r="H170" s="173" t="s">
        <v>1</v>
      </c>
      <c r="I170" s="175"/>
      <c r="L170" s="172"/>
      <c r="M170" s="176"/>
      <c r="N170" s="177"/>
      <c r="O170" s="177"/>
      <c r="P170" s="177"/>
      <c r="Q170" s="177"/>
      <c r="R170" s="177"/>
      <c r="S170" s="177"/>
      <c r="T170" s="178"/>
      <c r="AT170" s="173" t="s">
        <v>190</v>
      </c>
      <c r="AU170" s="173" t="s">
        <v>82</v>
      </c>
      <c r="AV170" s="14" t="s">
        <v>30</v>
      </c>
      <c r="AW170" s="14" t="s">
        <v>29</v>
      </c>
      <c r="AX170" s="14" t="s">
        <v>73</v>
      </c>
      <c r="AY170" s="173" t="s">
        <v>175</v>
      </c>
    </row>
    <row r="171" spans="1:65" s="13" customFormat="1">
      <c r="B171" s="163"/>
      <c r="D171" s="164" t="s">
        <v>190</v>
      </c>
      <c r="E171" s="165" t="s">
        <v>1</v>
      </c>
      <c r="F171" s="166" t="s">
        <v>1012</v>
      </c>
      <c r="H171" s="167">
        <v>80.849999999999994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30</v>
      </c>
      <c r="AY171" s="165" t="s">
        <v>175</v>
      </c>
    </row>
    <row r="172" spans="1:65" s="2" customFormat="1" ht="16.5" customHeight="1">
      <c r="A172" s="33"/>
      <c r="B172" s="149"/>
      <c r="C172" s="150" t="s">
        <v>243</v>
      </c>
      <c r="D172" s="150" t="s">
        <v>181</v>
      </c>
      <c r="E172" s="151" t="s">
        <v>1053</v>
      </c>
      <c r="F172" s="152" t="s">
        <v>1054</v>
      </c>
      <c r="G172" s="153" t="s">
        <v>709</v>
      </c>
      <c r="H172" s="154">
        <v>87.7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0.39561000000000002</v>
      </c>
      <c r="R172" s="159">
        <f>Q172*H172</f>
        <v>34.694997000000001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82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1055</v>
      </c>
    </row>
    <row r="173" spans="1:65" s="14" customFormat="1">
      <c r="B173" s="172"/>
      <c r="D173" s="164" t="s">
        <v>190</v>
      </c>
      <c r="E173" s="173" t="s">
        <v>1</v>
      </c>
      <c r="F173" s="174" t="s">
        <v>1056</v>
      </c>
      <c r="H173" s="173" t="s">
        <v>1</v>
      </c>
      <c r="I173" s="175"/>
      <c r="L173" s="172"/>
      <c r="M173" s="176"/>
      <c r="N173" s="177"/>
      <c r="O173" s="177"/>
      <c r="P173" s="177"/>
      <c r="Q173" s="177"/>
      <c r="R173" s="177"/>
      <c r="S173" s="177"/>
      <c r="T173" s="178"/>
      <c r="AT173" s="173" t="s">
        <v>190</v>
      </c>
      <c r="AU173" s="173" t="s">
        <v>82</v>
      </c>
      <c r="AV173" s="14" t="s">
        <v>30</v>
      </c>
      <c r="AW173" s="14" t="s">
        <v>29</v>
      </c>
      <c r="AX173" s="14" t="s">
        <v>73</v>
      </c>
      <c r="AY173" s="173" t="s">
        <v>175</v>
      </c>
    </row>
    <row r="174" spans="1:65" s="13" customFormat="1">
      <c r="B174" s="163"/>
      <c r="D174" s="164" t="s">
        <v>190</v>
      </c>
      <c r="E174" s="165" t="s">
        <v>1</v>
      </c>
      <c r="F174" s="166" t="s">
        <v>1057</v>
      </c>
      <c r="H174" s="167">
        <v>87.7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30</v>
      </c>
      <c r="AY174" s="165" t="s">
        <v>175</v>
      </c>
    </row>
    <row r="175" spans="1:65" s="2" customFormat="1" ht="16.5" customHeight="1">
      <c r="A175" s="33"/>
      <c r="B175" s="149"/>
      <c r="C175" s="150" t="s">
        <v>247</v>
      </c>
      <c r="D175" s="150" t="s">
        <v>181</v>
      </c>
      <c r="E175" s="151" t="s">
        <v>824</v>
      </c>
      <c r="F175" s="152" t="s">
        <v>825</v>
      </c>
      <c r="G175" s="153" t="s">
        <v>709</v>
      </c>
      <c r="H175" s="154">
        <v>87.7</v>
      </c>
      <c r="I175" s="155"/>
      <c r="J175" s="156">
        <f>ROUND(I175*H175,2)</f>
        <v>0</v>
      </c>
      <c r="K175" s="152" t="s">
        <v>710</v>
      </c>
      <c r="L175" s="34"/>
      <c r="M175" s="157" t="s">
        <v>1</v>
      </c>
      <c r="N175" s="158" t="s">
        <v>38</v>
      </c>
      <c r="O175" s="59"/>
      <c r="P175" s="159">
        <f>O175*H175</f>
        <v>0</v>
      </c>
      <c r="Q175" s="159">
        <v>6.5199999999999998E-3</v>
      </c>
      <c r="R175" s="159">
        <f>Q175*H175</f>
        <v>0.57180399999999998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184</v>
      </c>
      <c r="AT175" s="161" t="s">
        <v>181</v>
      </c>
      <c r="AU175" s="161" t="s">
        <v>82</v>
      </c>
      <c r="AY175" s="18" t="s">
        <v>175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30</v>
      </c>
      <c r="BK175" s="162">
        <f>ROUND(I175*H175,2)</f>
        <v>0</v>
      </c>
      <c r="BL175" s="18" t="s">
        <v>184</v>
      </c>
      <c r="BM175" s="161" t="s">
        <v>1058</v>
      </c>
    </row>
    <row r="176" spans="1:65" s="14" customFormat="1">
      <c r="B176" s="172"/>
      <c r="D176" s="164" t="s">
        <v>190</v>
      </c>
      <c r="E176" s="173" t="s">
        <v>1</v>
      </c>
      <c r="F176" s="174" t="s">
        <v>1059</v>
      </c>
      <c r="H176" s="173" t="s">
        <v>1</v>
      </c>
      <c r="I176" s="175"/>
      <c r="L176" s="172"/>
      <c r="M176" s="176"/>
      <c r="N176" s="177"/>
      <c r="O176" s="177"/>
      <c r="P176" s="177"/>
      <c r="Q176" s="177"/>
      <c r="R176" s="177"/>
      <c r="S176" s="177"/>
      <c r="T176" s="178"/>
      <c r="AT176" s="173" t="s">
        <v>190</v>
      </c>
      <c r="AU176" s="173" t="s">
        <v>82</v>
      </c>
      <c r="AV176" s="14" t="s">
        <v>30</v>
      </c>
      <c r="AW176" s="14" t="s">
        <v>29</v>
      </c>
      <c r="AX176" s="14" t="s">
        <v>73</v>
      </c>
      <c r="AY176" s="173" t="s">
        <v>175</v>
      </c>
    </row>
    <row r="177" spans="1:65" s="13" customFormat="1">
      <c r="B177" s="163"/>
      <c r="D177" s="164" t="s">
        <v>190</v>
      </c>
      <c r="E177" s="165" t="s">
        <v>1</v>
      </c>
      <c r="F177" s="166" t="s">
        <v>1057</v>
      </c>
      <c r="H177" s="167">
        <v>87.7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190</v>
      </c>
      <c r="AU177" s="165" t="s">
        <v>82</v>
      </c>
      <c r="AV177" s="13" t="s">
        <v>82</v>
      </c>
      <c r="AW177" s="13" t="s">
        <v>29</v>
      </c>
      <c r="AX177" s="13" t="s">
        <v>30</v>
      </c>
      <c r="AY177" s="165" t="s">
        <v>175</v>
      </c>
    </row>
    <row r="178" spans="1:65" s="2" customFormat="1" ht="16.5" customHeight="1">
      <c r="A178" s="33"/>
      <c r="B178" s="149"/>
      <c r="C178" s="150" t="s">
        <v>251</v>
      </c>
      <c r="D178" s="150" t="s">
        <v>181</v>
      </c>
      <c r="E178" s="151" t="s">
        <v>829</v>
      </c>
      <c r="F178" s="152" t="s">
        <v>830</v>
      </c>
      <c r="G178" s="153" t="s">
        <v>709</v>
      </c>
      <c r="H178" s="154">
        <v>311.85000000000002</v>
      </c>
      <c r="I178" s="155"/>
      <c r="J178" s="156">
        <f>ROUND(I178*H178,2)</f>
        <v>0</v>
      </c>
      <c r="K178" s="152" t="s">
        <v>710</v>
      </c>
      <c r="L178" s="34"/>
      <c r="M178" s="157" t="s">
        <v>1</v>
      </c>
      <c r="N178" s="158" t="s">
        <v>38</v>
      </c>
      <c r="O178" s="59"/>
      <c r="P178" s="159">
        <f>O178*H178</f>
        <v>0</v>
      </c>
      <c r="Q178" s="159">
        <v>7.1000000000000002E-4</v>
      </c>
      <c r="R178" s="159">
        <f>Q178*H178</f>
        <v>0.22141350000000001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184</v>
      </c>
      <c r="AT178" s="161" t="s">
        <v>181</v>
      </c>
      <c r="AU178" s="161" t="s">
        <v>82</v>
      </c>
      <c r="AY178" s="18" t="s">
        <v>175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30</v>
      </c>
      <c r="BK178" s="162">
        <f>ROUND(I178*H178,2)</f>
        <v>0</v>
      </c>
      <c r="BL178" s="18" t="s">
        <v>184</v>
      </c>
      <c r="BM178" s="161" t="s">
        <v>1060</v>
      </c>
    </row>
    <row r="179" spans="1:65" s="14" customFormat="1">
      <c r="B179" s="172"/>
      <c r="D179" s="164" t="s">
        <v>190</v>
      </c>
      <c r="E179" s="173" t="s">
        <v>1</v>
      </c>
      <c r="F179" s="174" t="s">
        <v>1061</v>
      </c>
      <c r="H179" s="173" t="s">
        <v>1</v>
      </c>
      <c r="I179" s="175"/>
      <c r="L179" s="172"/>
      <c r="M179" s="176"/>
      <c r="N179" s="177"/>
      <c r="O179" s="177"/>
      <c r="P179" s="177"/>
      <c r="Q179" s="177"/>
      <c r="R179" s="177"/>
      <c r="S179" s="177"/>
      <c r="T179" s="178"/>
      <c r="AT179" s="173" t="s">
        <v>190</v>
      </c>
      <c r="AU179" s="173" t="s">
        <v>82</v>
      </c>
      <c r="AV179" s="14" t="s">
        <v>30</v>
      </c>
      <c r="AW179" s="14" t="s">
        <v>29</v>
      </c>
      <c r="AX179" s="14" t="s">
        <v>73</v>
      </c>
      <c r="AY179" s="173" t="s">
        <v>175</v>
      </c>
    </row>
    <row r="180" spans="1:65" s="13" customFormat="1">
      <c r="B180" s="163"/>
      <c r="D180" s="164" t="s">
        <v>190</v>
      </c>
      <c r="E180" s="165" t="s">
        <v>1</v>
      </c>
      <c r="F180" s="166" t="s">
        <v>1062</v>
      </c>
      <c r="H180" s="167">
        <v>311.85000000000002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190</v>
      </c>
      <c r="AU180" s="165" t="s">
        <v>82</v>
      </c>
      <c r="AV180" s="13" t="s">
        <v>82</v>
      </c>
      <c r="AW180" s="13" t="s">
        <v>29</v>
      </c>
      <c r="AX180" s="13" t="s">
        <v>30</v>
      </c>
      <c r="AY180" s="165" t="s">
        <v>175</v>
      </c>
    </row>
    <row r="181" spans="1:65" s="2" customFormat="1" ht="16.5" customHeight="1">
      <c r="A181" s="33"/>
      <c r="B181" s="149"/>
      <c r="C181" s="150" t="s">
        <v>255</v>
      </c>
      <c r="D181" s="150" t="s">
        <v>181</v>
      </c>
      <c r="E181" s="151" t="s">
        <v>1063</v>
      </c>
      <c r="F181" s="152" t="s">
        <v>1064</v>
      </c>
      <c r="G181" s="153" t="s">
        <v>709</v>
      </c>
      <c r="H181" s="154">
        <v>94.55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0.20746000000000001</v>
      </c>
      <c r="R181" s="159">
        <f>Q181*H181</f>
        <v>19.615342999999999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82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1065</v>
      </c>
    </row>
    <row r="182" spans="1:65" s="14" customFormat="1">
      <c r="B182" s="172"/>
      <c r="D182" s="164" t="s">
        <v>190</v>
      </c>
      <c r="E182" s="173" t="s">
        <v>1</v>
      </c>
      <c r="F182" s="174" t="s">
        <v>1066</v>
      </c>
      <c r="H182" s="173" t="s">
        <v>1</v>
      </c>
      <c r="I182" s="175"/>
      <c r="L182" s="172"/>
      <c r="M182" s="176"/>
      <c r="N182" s="177"/>
      <c r="O182" s="177"/>
      <c r="P182" s="177"/>
      <c r="Q182" s="177"/>
      <c r="R182" s="177"/>
      <c r="S182" s="177"/>
      <c r="T182" s="178"/>
      <c r="AT182" s="173" t="s">
        <v>190</v>
      </c>
      <c r="AU182" s="173" t="s">
        <v>82</v>
      </c>
      <c r="AV182" s="14" t="s">
        <v>30</v>
      </c>
      <c r="AW182" s="14" t="s">
        <v>29</v>
      </c>
      <c r="AX182" s="14" t="s">
        <v>73</v>
      </c>
      <c r="AY182" s="173" t="s">
        <v>175</v>
      </c>
    </row>
    <row r="183" spans="1:65" s="13" customFormat="1">
      <c r="B183" s="163"/>
      <c r="D183" s="164" t="s">
        <v>190</v>
      </c>
      <c r="E183" s="165" t="s">
        <v>1</v>
      </c>
      <c r="F183" s="166" t="s">
        <v>1067</v>
      </c>
      <c r="H183" s="167">
        <v>94.55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82</v>
      </c>
      <c r="AV183" s="13" t="s">
        <v>82</v>
      </c>
      <c r="AW183" s="13" t="s">
        <v>29</v>
      </c>
      <c r="AX183" s="13" t="s">
        <v>30</v>
      </c>
      <c r="AY183" s="165" t="s">
        <v>175</v>
      </c>
    </row>
    <row r="184" spans="1:65" s="2" customFormat="1" ht="16.5" customHeight="1">
      <c r="A184" s="33"/>
      <c r="B184" s="149"/>
      <c r="C184" s="150" t="s">
        <v>7</v>
      </c>
      <c r="D184" s="150" t="s">
        <v>181</v>
      </c>
      <c r="E184" s="151" t="s">
        <v>1068</v>
      </c>
      <c r="F184" s="152" t="s">
        <v>1069</v>
      </c>
      <c r="G184" s="153" t="s">
        <v>709</v>
      </c>
      <c r="H184" s="154">
        <v>224.3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38</v>
      </c>
      <c r="O184" s="59"/>
      <c r="P184" s="159">
        <f>O184*H184</f>
        <v>0</v>
      </c>
      <c r="Q184" s="159">
        <v>9.6680000000000002E-2</v>
      </c>
      <c r="R184" s="159">
        <f>Q184*H184</f>
        <v>21.685324000000001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184</v>
      </c>
      <c r="AT184" s="161" t="s">
        <v>181</v>
      </c>
      <c r="AU184" s="161" t="s">
        <v>82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1070</v>
      </c>
    </row>
    <row r="185" spans="1:65" s="14" customFormat="1">
      <c r="B185" s="172"/>
      <c r="D185" s="164" t="s">
        <v>190</v>
      </c>
      <c r="E185" s="173" t="s">
        <v>1</v>
      </c>
      <c r="F185" s="174" t="s">
        <v>1071</v>
      </c>
      <c r="H185" s="173" t="s">
        <v>1</v>
      </c>
      <c r="I185" s="175"/>
      <c r="L185" s="172"/>
      <c r="M185" s="176"/>
      <c r="N185" s="177"/>
      <c r="O185" s="177"/>
      <c r="P185" s="177"/>
      <c r="Q185" s="177"/>
      <c r="R185" s="177"/>
      <c r="S185" s="177"/>
      <c r="T185" s="178"/>
      <c r="AT185" s="173" t="s">
        <v>190</v>
      </c>
      <c r="AU185" s="173" t="s">
        <v>82</v>
      </c>
      <c r="AV185" s="14" t="s">
        <v>30</v>
      </c>
      <c r="AW185" s="14" t="s">
        <v>29</v>
      </c>
      <c r="AX185" s="14" t="s">
        <v>73</v>
      </c>
      <c r="AY185" s="173" t="s">
        <v>175</v>
      </c>
    </row>
    <row r="186" spans="1:65" s="13" customFormat="1">
      <c r="B186" s="163"/>
      <c r="D186" s="164" t="s">
        <v>190</v>
      </c>
      <c r="E186" s="165" t="s">
        <v>1</v>
      </c>
      <c r="F186" s="166" t="s">
        <v>1072</v>
      </c>
      <c r="H186" s="167">
        <v>224.3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30</v>
      </c>
      <c r="AY186" s="165" t="s">
        <v>175</v>
      </c>
    </row>
    <row r="187" spans="1:65" s="2" customFormat="1" ht="16.5" customHeight="1">
      <c r="A187" s="33"/>
      <c r="B187" s="149"/>
      <c r="C187" s="150" t="s">
        <v>262</v>
      </c>
      <c r="D187" s="150" t="s">
        <v>181</v>
      </c>
      <c r="E187" s="151" t="s">
        <v>839</v>
      </c>
      <c r="F187" s="152" t="s">
        <v>840</v>
      </c>
      <c r="G187" s="153" t="s">
        <v>188</v>
      </c>
      <c r="H187" s="154">
        <v>13.7</v>
      </c>
      <c r="I187" s="155"/>
      <c r="J187" s="156">
        <f>ROUND(I187*H187,2)</f>
        <v>0</v>
      </c>
      <c r="K187" s="152" t="s">
        <v>1</v>
      </c>
      <c r="L187" s="34"/>
      <c r="M187" s="157" t="s">
        <v>1</v>
      </c>
      <c r="N187" s="158" t="s">
        <v>38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184</v>
      </c>
      <c r="AT187" s="161" t="s">
        <v>181</v>
      </c>
      <c r="AU187" s="161" t="s">
        <v>82</v>
      </c>
      <c r="AY187" s="18" t="s">
        <v>175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30</v>
      </c>
      <c r="BK187" s="162">
        <f>ROUND(I187*H187,2)</f>
        <v>0</v>
      </c>
      <c r="BL187" s="18" t="s">
        <v>184</v>
      </c>
      <c r="BM187" s="161" t="s">
        <v>1073</v>
      </c>
    </row>
    <row r="188" spans="1:65" s="14" customFormat="1">
      <c r="B188" s="172"/>
      <c r="D188" s="164" t="s">
        <v>190</v>
      </c>
      <c r="E188" s="173" t="s">
        <v>1</v>
      </c>
      <c r="F188" s="174" t="s">
        <v>974</v>
      </c>
      <c r="H188" s="173" t="s">
        <v>1</v>
      </c>
      <c r="I188" s="175"/>
      <c r="L188" s="172"/>
      <c r="M188" s="176"/>
      <c r="N188" s="177"/>
      <c r="O188" s="177"/>
      <c r="P188" s="177"/>
      <c r="Q188" s="177"/>
      <c r="R188" s="177"/>
      <c r="S188" s="177"/>
      <c r="T188" s="178"/>
      <c r="AT188" s="173" t="s">
        <v>190</v>
      </c>
      <c r="AU188" s="173" t="s">
        <v>82</v>
      </c>
      <c r="AV188" s="14" t="s">
        <v>30</v>
      </c>
      <c r="AW188" s="14" t="s">
        <v>29</v>
      </c>
      <c r="AX188" s="14" t="s">
        <v>73</v>
      </c>
      <c r="AY188" s="173" t="s">
        <v>175</v>
      </c>
    </row>
    <row r="189" spans="1:65" s="13" customFormat="1">
      <c r="B189" s="163"/>
      <c r="D189" s="164" t="s">
        <v>190</v>
      </c>
      <c r="E189" s="165" t="s">
        <v>1</v>
      </c>
      <c r="F189" s="166" t="s">
        <v>1074</v>
      </c>
      <c r="H189" s="167">
        <v>13.7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82</v>
      </c>
      <c r="AV189" s="13" t="s">
        <v>82</v>
      </c>
      <c r="AW189" s="13" t="s">
        <v>29</v>
      </c>
      <c r="AX189" s="13" t="s">
        <v>30</v>
      </c>
      <c r="AY189" s="165" t="s">
        <v>175</v>
      </c>
    </row>
    <row r="190" spans="1:65" s="12" customFormat="1" ht="22.8" customHeight="1">
      <c r="B190" s="136"/>
      <c r="D190" s="137" t="s">
        <v>72</v>
      </c>
      <c r="E190" s="147" t="s">
        <v>198</v>
      </c>
      <c r="F190" s="147" t="s">
        <v>871</v>
      </c>
      <c r="I190" s="139"/>
      <c r="J190" s="148">
        <f>BK190</f>
        <v>0</v>
      </c>
      <c r="L190" s="136"/>
      <c r="M190" s="141"/>
      <c r="N190" s="142"/>
      <c r="O190" s="142"/>
      <c r="P190" s="143">
        <f>SUM(P191:P215)</f>
        <v>0</v>
      </c>
      <c r="Q190" s="142"/>
      <c r="R190" s="143">
        <f>SUM(R191:R215)</f>
        <v>0</v>
      </c>
      <c r="S190" s="142"/>
      <c r="T190" s="144">
        <f>SUM(T191:T215)</f>
        <v>0</v>
      </c>
      <c r="AR190" s="137" t="s">
        <v>30</v>
      </c>
      <c r="AT190" s="145" t="s">
        <v>72</v>
      </c>
      <c r="AU190" s="145" t="s">
        <v>30</v>
      </c>
      <c r="AY190" s="137" t="s">
        <v>175</v>
      </c>
      <c r="BK190" s="146">
        <f>SUM(BK191:BK215)</f>
        <v>0</v>
      </c>
    </row>
    <row r="191" spans="1:65" s="2" customFormat="1" ht="16.5" customHeight="1">
      <c r="A191" s="33"/>
      <c r="B191" s="149"/>
      <c r="C191" s="150" t="s">
        <v>266</v>
      </c>
      <c r="D191" s="150" t="s">
        <v>181</v>
      </c>
      <c r="E191" s="151" t="s">
        <v>1075</v>
      </c>
      <c r="F191" s="152" t="s">
        <v>1076</v>
      </c>
      <c r="G191" s="153" t="s">
        <v>188</v>
      </c>
      <c r="H191" s="154">
        <v>68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1077</v>
      </c>
    </row>
    <row r="192" spans="1:65" s="14" customFormat="1">
      <c r="B192" s="172"/>
      <c r="D192" s="164" t="s">
        <v>190</v>
      </c>
      <c r="E192" s="173" t="s">
        <v>1</v>
      </c>
      <c r="F192" s="174" t="s">
        <v>847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190</v>
      </c>
      <c r="AU192" s="173" t="s">
        <v>82</v>
      </c>
      <c r="AV192" s="14" t="s">
        <v>30</v>
      </c>
      <c r="AW192" s="14" t="s">
        <v>29</v>
      </c>
      <c r="AX192" s="14" t="s">
        <v>73</v>
      </c>
      <c r="AY192" s="173" t="s">
        <v>175</v>
      </c>
    </row>
    <row r="193" spans="1:65" s="13" customFormat="1">
      <c r="B193" s="163"/>
      <c r="D193" s="164" t="s">
        <v>190</v>
      </c>
      <c r="E193" s="165" t="s">
        <v>1</v>
      </c>
      <c r="F193" s="166" t="s">
        <v>447</v>
      </c>
      <c r="H193" s="167">
        <v>68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190</v>
      </c>
      <c r="AU193" s="165" t="s">
        <v>82</v>
      </c>
      <c r="AV193" s="13" t="s">
        <v>82</v>
      </c>
      <c r="AW193" s="13" t="s">
        <v>29</v>
      </c>
      <c r="AX193" s="13" t="s">
        <v>30</v>
      </c>
      <c r="AY193" s="165" t="s">
        <v>175</v>
      </c>
    </row>
    <row r="194" spans="1:65" s="2" customFormat="1" ht="16.5" customHeight="1">
      <c r="A194" s="33"/>
      <c r="B194" s="149"/>
      <c r="C194" s="150" t="s">
        <v>270</v>
      </c>
      <c r="D194" s="150" t="s">
        <v>181</v>
      </c>
      <c r="E194" s="151" t="s">
        <v>932</v>
      </c>
      <c r="F194" s="152" t="s">
        <v>933</v>
      </c>
      <c r="G194" s="153" t="s">
        <v>709</v>
      </c>
      <c r="H194" s="154">
        <v>68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184</v>
      </c>
      <c r="AT194" s="161" t="s">
        <v>181</v>
      </c>
      <c r="AU194" s="161" t="s">
        <v>82</v>
      </c>
      <c r="AY194" s="18" t="s">
        <v>175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30</v>
      </c>
      <c r="BK194" s="162">
        <f>ROUND(I194*H194,2)</f>
        <v>0</v>
      </c>
      <c r="BL194" s="18" t="s">
        <v>184</v>
      </c>
      <c r="BM194" s="161" t="s">
        <v>1078</v>
      </c>
    </row>
    <row r="195" spans="1:65" s="14" customFormat="1">
      <c r="B195" s="172"/>
      <c r="D195" s="164" t="s">
        <v>190</v>
      </c>
      <c r="E195" s="173" t="s">
        <v>1</v>
      </c>
      <c r="F195" s="174" t="s">
        <v>865</v>
      </c>
      <c r="H195" s="173" t="s">
        <v>1</v>
      </c>
      <c r="I195" s="175"/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190</v>
      </c>
      <c r="AU195" s="173" t="s">
        <v>82</v>
      </c>
      <c r="AV195" s="14" t="s">
        <v>30</v>
      </c>
      <c r="AW195" s="14" t="s">
        <v>29</v>
      </c>
      <c r="AX195" s="14" t="s">
        <v>73</v>
      </c>
      <c r="AY195" s="173" t="s">
        <v>175</v>
      </c>
    </row>
    <row r="196" spans="1:65" s="13" customFormat="1">
      <c r="B196" s="163"/>
      <c r="D196" s="164" t="s">
        <v>190</v>
      </c>
      <c r="E196" s="165" t="s">
        <v>1</v>
      </c>
      <c r="F196" s="166" t="s">
        <v>447</v>
      </c>
      <c r="H196" s="167">
        <v>68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190</v>
      </c>
      <c r="AU196" s="165" t="s">
        <v>82</v>
      </c>
      <c r="AV196" s="13" t="s">
        <v>82</v>
      </c>
      <c r="AW196" s="13" t="s">
        <v>29</v>
      </c>
      <c r="AX196" s="13" t="s">
        <v>30</v>
      </c>
      <c r="AY196" s="165" t="s">
        <v>175</v>
      </c>
    </row>
    <row r="197" spans="1:65" s="2" customFormat="1" ht="16.5" customHeight="1">
      <c r="A197" s="33"/>
      <c r="B197" s="149"/>
      <c r="C197" s="150" t="s">
        <v>274</v>
      </c>
      <c r="D197" s="150" t="s">
        <v>181</v>
      </c>
      <c r="E197" s="151" t="s">
        <v>967</v>
      </c>
      <c r="F197" s="152" t="s">
        <v>968</v>
      </c>
      <c r="G197" s="153" t="s">
        <v>188</v>
      </c>
      <c r="H197" s="154">
        <v>13.7</v>
      </c>
      <c r="I197" s="155"/>
      <c r="J197" s="156">
        <f>ROUND(I197*H197,2)</f>
        <v>0</v>
      </c>
      <c r="K197" s="152" t="s">
        <v>710</v>
      </c>
      <c r="L197" s="34"/>
      <c r="M197" s="157" t="s">
        <v>1</v>
      </c>
      <c r="N197" s="158" t="s">
        <v>38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184</v>
      </c>
      <c r="AT197" s="161" t="s">
        <v>181</v>
      </c>
      <c r="AU197" s="161" t="s">
        <v>82</v>
      </c>
      <c r="AY197" s="18" t="s">
        <v>175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30</v>
      </c>
      <c r="BK197" s="162">
        <f>ROUND(I197*H197,2)</f>
        <v>0</v>
      </c>
      <c r="BL197" s="18" t="s">
        <v>184</v>
      </c>
      <c r="BM197" s="161" t="s">
        <v>1079</v>
      </c>
    </row>
    <row r="198" spans="1:65" s="14" customFormat="1">
      <c r="B198" s="172"/>
      <c r="D198" s="164" t="s">
        <v>190</v>
      </c>
      <c r="E198" s="173" t="s">
        <v>1</v>
      </c>
      <c r="F198" s="174" t="s">
        <v>1080</v>
      </c>
      <c r="H198" s="173" t="s">
        <v>1</v>
      </c>
      <c r="I198" s="175"/>
      <c r="L198" s="172"/>
      <c r="M198" s="176"/>
      <c r="N198" s="177"/>
      <c r="O198" s="177"/>
      <c r="P198" s="177"/>
      <c r="Q198" s="177"/>
      <c r="R198" s="177"/>
      <c r="S198" s="177"/>
      <c r="T198" s="178"/>
      <c r="AT198" s="173" t="s">
        <v>190</v>
      </c>
      <c r="AU198" s="173" t="s">
        <v>82</v>
      </c>
      <c r="AV198" s="14" t="s">
        <v>30</v>
      </c>
      <c r="AW198" s="14" t="s">
        <v>29</v>
      </c>
      <c r="AX198" s="14" t="s">
        <v>73</v>
      </c>
      <c r="AY198" s="173" t="s">
        <v>175</v>
      </c>
    </row>
    <row r="199" spans="1:65" s="13" customFormat="1">
      <c r="B199" s="163"/>
      <c r="D199" s="164" t="s">
        <v>190</v>
      </c>
      <c r="E199" s="165" t="s">
        <v>1</v>
      </c>
      <c r="F199" s="166" t="s">
        <v>1074</v>
      </c>
      <c r="H199" s="167">
        <v>13.7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190</v>
      </c>
      <c r="AU199" s="165" t="s">
        <v>82</v>
      </c>
      <c r="AV199" s="13" t="s">
        <v>82</v>
      </c>
      <c r="AW199" s="13" t="s">
        <v>29</v>
      </c>
      <c r="AX199" s="13" t="s">
        <v>30</v>
      </c>
      <c r="AY199" s="165" t="s">
        <v>175</v>
      </c>
    </row>
    <row r="200" spans="1:65" s="2" customFormat="1" ht="16.5" customHeight="1">
      <c r="A200" s="33"/>
      <c r="B200" s="149"/>
      <c r="C200" s="150" t="s">
        <v>278</v>
      </c>
      <c r="D200" s="150" t="s">
        <v>181</v>
      </c>
      <c r="E200" s="151" t="s">
        <v>971</v>
      </c>
      <c r="F200" s="152" t="s">
        <v>972</v>
      </c>
      <c r="G200" s="153" t="s">
        <v>188</v>
      </c>
      <c r="H200" s="154">
        <v>13.7</v>
      </c>
      <c r="I200" s="155"/>
      <c r="J200" s="156">
        <f>ROUND(I200*H200,2)</f>
        <v>0</v>
      </c>
      <c r="K200" s="152" t="s">
        <v>710</v>
      </c>
      <c r="L200" s="34"/>
      <c r="M200" s="157" t="s">
        <v>1</v>
      </c>
      <c r="N200" s="158" t="s">
        <v>38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184</v>
      </c>
      <c r="AT200" s="161" t="s">
        <v>181</v>
      </c>
      <c r="AU200" s="161" t="s">
        <v>82</v>
      </c>
      <c r="AY200" s="18" t="s">
        <v>175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30</v>
      </c>
      <c r="BK200" s="162">
        <f>ROUND(I200*H200,2)</f>
        <v>0</v>
      </c>
      <c r="BL200" s="18" t="s">
        <v>184</v>
      </c>
      <c r="BM200" s="161" t="s">
        <v>1081</v>
      </c>
    </row>
    <row r="201" spans="1:65" s="14" customFormat="1">
      <c r="B201" s="172"/>
      <c r="D201" s="164" t="s">
        <v>190</v>
      </c>
      <c r="E201" s="173" t="s">
        <v>1</v>
      </c>
      <c r="F201" s="174" t="s">
        <v>970</v>
      </c>
      <c r="H201" s="173" t="s">
        <v>1</v>
      </c>
      <c r="I201" s="175"/>
      <c r="L201" s="172"/>
      <c r="M201" s="176"/>
      <c r="N201" s="177"/>
      <c r="O201" s="177"/>
      <c r="P201" s="177"/>
      <c r="Q201" s="177"/>
      <c r="R201" s="177"/>
      <c r="S201" s="177"/>
      <c r="T201" s="178"/>
      <c r="AT201" s="173" t="s">
        <v>190</v>
      </c>
      <c r="AU201" s="173" t="s">
        <v>82</v>
      </c>
      <c r="AV201" s="14" t="s">
        <v>30</v>
      </c>
      <c r="AW201" s="14" t="s">
        <v>29</v>
      </c>
      <c r="AX201" s="14" t="s">
        <v>73</v>
      </c>
      <c r="AY201" s="173" t="s">
        <v>175</v>
      </c>
    </row>
    <row r="202" spans="1:65" s="13" customFormat="1">
      <c r="B202" s="163"/>
      <c r="D202" s="164" t="s">
        <v>190</v>
      </c>
      <c r="E202" s="165" t="s">
        <v>1</v>
      </c>
      <c r="F202" s="166" t="s">
        <v>1074</v>
      </c>
      <c r="H202" s="167">
        <v>13.7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190</v>
      </c>
      <c r="AU202" s="165" t="s">
        <v>82</v>
      </c>
      <c r="AV202" s="13" t="s">
        <v>82</v>
      </c>
      <c r="AW202" s="13" t="s">
        <v>29</v>
      </c>
      <c r="AX202" s="13" t="s">
        <v>30</v>
      </c>
      <c r="AY202" s="165" t="s">
        <v>175</v>
      </c>
    </row>
    <row r="203" spans="1:65" s="2" customFormat="1" ht="16.5" customHeight="1">
      <c r="A203" s="33"/>
      <c r="B203" s="149"/>
      <c r="C203" s="150" t="s">
        <v>282</v>
      </c>
      <c r="D203" s="150" t="s">
        <v>181</v>
      </c>
      <c r="E203" s="151" t="s">
        <v>984</v>
      </c>
      <c r="F203" s="152" t="s">
        <v>985</v>
      </c>
      <c r="G203" s="153" t="s">
        <v>767</v>
      </c>
      <c r="H203" s="154">
        <v>131.83500000000001</v>
      </c>
      <c r="I203" s="155"/>
      <c r="J203" s="156">
        <f>ROUND(I203*H203,2)</f>
        <v>0</v>
      </c>
      <c r="K203" s="152" t="s">
        <v>710</v>
      </c>
      <c r="L203" s="34"/>
      <c r="M203" s="157" t="s">
        <v>1</v>
      </c>
      <c r="N203" s="158" t="s">
        <v>38</v>
      </c>
      <c r="O203" s="59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184</v>
      </c>
      <c r="AT203" s="161" t="s">
        <v>181</v>
      </c>
      <c r="AU203" s="161" t="s">
        <v>82</v>
      </c>
      <c r="AY203" s="18" t="s">
        <v>175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30</v>
      </c>
      <c r="BK203" s="162">
        <f>ROUND(I203*H203,2)</f>
        <v>0</v>
      </c>
      <c r="BL203" s="18" t="s">
        <v>184</v>
      </c>
      <c r="BM203" s="161" t="s">
        <v>1082</v>
      </c>
    </row>
    <row r="204" spans="1:65" s="13" customFormat="1">
      <c r="B204" s="163"/>
      <c r="D204" s="164" t="s">
        <v>190</v>
      </c>
      <c r="E204" s="165" t="s">
        <v>1</v>
      </c>
      <c r="F204" s="166" t="s">
        <v>1083</v>
      </c>
      <c r="H204" s="167">
        <v>131.83500000000001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190</v>
      </c>
      <c r="AU204" s="165" t="s">
        <v>82</v>
      </c>
      <c r="AV204" s="13" t="s">
        <v>82</v>
      </c>
      <c r="AW204" s="13" t="s">
        <v>29</v>
      </c>
      <c r="AX204" s="13" t="s">
        <v>30</v>
      </c>
      <c r="AY204" s="165" t="s">
        <v>175</v>
      </c>
    </row>
    <row r="205" spans="1:65" s="2" customFormat="1" ht="16.5" customHeight="1">
      <c r="A205" s="33"/>
      <c r="B205" s="149"/>
      <c r="C205" s="150" t="s">
        <v>286</v>
      </c>
      <c r="D205" s="150" t="s">
        <v>181</v>
      </c>
      <c r="E205" s="151" t="s">
        <v>988</v>
      </c>
      <c r="F205" s="152" t="s">
        <v>989</v>
      </c>
      <c r="G205" s="153" t="s">
        <v>767</v>
      </c>
      <c r="H205" s="154">
        <v>922.84500000000003</v>
      </c>
      <c r="I205" s="155"/>
      <c r="J205" s="156">
        <f>ROUND(I205*H205,2)</f>
        <v>0</v>
      </c>
      <c r="K205" s="152" t="s">
        <v>710</v>
      </c>
      <c r="L205" s="34"/>
      <c r="M205" s="157" t="s">
        <v>1</v>
      </c>
      <c r="N205" s="158" t="s">
        <v>38</v>
      </c>
      <c r="O205" s="59"/>
      <c r="P205" s="159">
        <f>O205*H205</f>
        <v>0</v>
      </c>
      <c r="Q205" s="159">
        <v>0</v>
      </c>
      <c r="R205" s="159">
        <f>Q205*H205</f>
        <v>0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184</v>
      </c>
      <c r="AT205" s="161" t="s">
        <v>181</v>
      </c>
      <c r="AU205" s="161" t="s">
        <v>82</v>
      </c>
      <c r="AY205" s="18" t="s">
        <v>175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30</v>
      </c>
      <c r="BK205" s="162">
        <f>ROUND(I205*H205,2)</f>
        <v>0</v>
      </c>
      <c r="BL205" s="18" t="s">
        <v>184</v>
      </c>
      <c r="BM205" s="161" t="s">
        <v>1084</v>
      </c>
    </row>
    <row r="206" spans="1:65" s="13" customFormat="1">
      <c r="B206" s="163"/>
      <c r="D206" s="164" t="s">
        <v>190</v>
      </c>
      <c r="E206" s="165" t="s">
        <v>1</v>
      </c>
      <c r="F206" s="166" t="s">
        <v>1085</v>
      </c>
      <c r="H206" s="167">
        <v>922.84500000000003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82</v>
      </c>
      <c r="AV206" s="13" t="s">
        <v>82</v>
      </c>
      <c r="AW206" s="13" t="s">
        <v>29</v>
      </c>
      <c r="AX206" s="13" t="s">
        <v>73</v>
      </c>
      <c r="AY206" s="165" t="s">
        <v>175</v>
      </c>
    </row>
    <row r="207" spans="1:65" s="15" customFormat="1">
      <c r="B207" s="182"/>
      <c r="D207" s="164" t="s">
        <v>190</v>
      </c>
      <c r="E207" s="183" t="s">
        <v>1</v>
      </c>
      <c r="F207" s="184" t="s">
        <v>716</v>
      </c>
      <c r="H207" s="185">
        <v>922.84500000000003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190</v>
      </c>
      <c r="AU207" s="183" t="s">
        <v>82</v>
      </c>
      <c r="AV207" s="15" t="s">
        <v>184</v>
      </c>
      <c r="AW207" s="15" t="s">
        <v>29</v>
      </c>
      <c r="AX207" s="15" t="s">
        <v>30</v>
      </c>
      <c r="AY207" s="183" t="s">
        <v>175</v>
      </c>
    </row>
    <row r="208" spans="1:65" s="2" customFormat="1" ht="16.5" customHeight="1">
      <c r="A208" s="33"/>
      <c r="B208" s="149"/>
      <c r="C208" s="150" t="s">
        <v>290</v>
      </c>
      <c r="D208" s="150" t="s">
        <v>181</v>
      </c>
      <c r="E208" s="151" t="s">
        <v>992</v>
      </c>
      <c r="F208" s="152" t="s">
        <v>993</v>
      </c>
      <c r="G208" s="153" t="s">
        <v>767</v>
      </c>
      <c r="H208" s="154">
        <v>70.069999999999993</v>
      </c>
      <c r="I208" s="155"/>
      <c r="J208" s="156">
        <f>ROUND(I208*H208,2)</f>
        <v>0</v>
      </c>
      <c r="K208" s="152" t="s">
        <v>1</v>
      </c>
      <c r="L208" s="34"/>
      <c r="M208" s="157" t="s">
        <v>1</v>
      </c>
      <c r="N208" s="158" t="s">
        <v>38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184</v>
      </c>
      <c r="AT208" s="161" t="s">
        <v>181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1086</v>
      </c>
    </row>
    <row r="209" spans="1:65" s="13" customFormat="1">
      <c r="B209" s="163"/>
      <c r="D209" s="164" t="s">
        <v>190</v>
      </c>
      <c r="E209" s="165" t="s">
        <v>1</v>
      </c>
      <c r="F209" s="166" t="s">
        <v>1087</v>
      </c>
      <c r="H209" s="167">
        <v>52.466000000000001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73</v>
      </c>
      <c r="AY209" s="165" t="s">
        <v>175</v>
      </c>
    </row>
    <row r="210" spans="1:65" s="13" customFormat="1">
      <c r="B210" s="163"/>
      <c r="D210" s="164" t="s">
        <v>190</v>
      </c>
      <c r="E210" s="165" t="s">
        <v>1</v>
      </c>
      <c r="F210" s="166" t="s">
        <v>1088</v>
      </c>
      <c r="H210" s="167">
        <v>17.603999999999999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82</v>
      </c>
      <c r="AV210" s="13" t="s">
        <v>82</v>
      </c>
      <c r="AW210" s="13" t="s">
        <v>29</v>
      </c>
      <c r="AX210" s="13" t="s">
        <v>73</v>
      </c>
      <c r="AY210" s="165" t="s">
        <v>175</v>
      </c>
    </row>
    <row r="211" spans="1:65" s="15" customFormat="1">
      <c r="B211" s="182"/>
      <c r="D211" s="164" t="s">
        <v>190</v>
      </c>
      <c r="E211" s="183" t="s">
        <v>1</v>
      </c>
      <c r="F211" s="184" t="s">
        <v>716</v>
      </c>
      <c r="H211" s="185">
        <v>70.069999999999993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83" t="s">
        <v>190</v>
      </c>
      <c r="AU211" s="183" t="s">
        <v>82</v>
      </c>
      <c r="AV211" s="15" t="s">
        <v>184</v>
      </c>
      <c r="AW211" s="15" t="s">
        <v>29</v>
      </c>
      <c r="AX211" s="15" t="s">
        <v>30</v>
      </c>
      <c r="AY211" s="183" t="s">
        <v>175</v>
      </c>
    </row>
    <row r="212" spans="1:65" s="2" customFormat="1" ht="16.5" customHeight="1">
      <c r="A212" s="33"/>
      <c r="B212" s="149"/>
      <c r="C212" s="150" t="s">
        <v>294</v>
      </c>
      <c r="D212" s="150" t="s">
        <v>181</v>
      </c>
      <c r="E212" s="151" t="s">
        <v>996</v>
      </c>
      <c r="F212" s="152" t="s">
        <v>997</v>
      </c>
      <c r="G212" s="153" t="s">
        <v>767</v>
      </c>
      <c r="H212" s="154">
        <v>61.765000000000001</v>
      </c>
      <c r="I212" s="155"/>
      <c r="J212" s="156">
        <f>ROUND(I212*H212,2)</f>
        <v>0</v>
      </c>
      <c r="K212" s="152" t="s">
        <v>1</v>
      </c>
      <c r="L212" s="34"/>
      <c r="M212" s="157" t="s">
        <v>1</v>
      </c>
      <c r="N212" s="158" t="s">
        <v>38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184</v>
      </c>
      <c r="AT212" s="161" t="s">
        <v>181</v>
      </c>
      <c r="AU212" s="161" t="s">
        <v>82</v>
      </c>
      <c r="AY212" s="18" t="s">
        <v>175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30</v>
      </c>
      <c r="BK212" s="162">
        <f>ROUND(I212*H212,2)</f>
        <v>0</v>
      </c>
      <c r="BL212" s="18" t="s">
        <v>184</v>
      </c>
      <c r="BM212" s="161" t="s">
        <v>1089</v>
      </c>
    </row>
    <row r="213" spans="1:65" s="13" customFormat="1">
      <c r="B213" s="163"/>
      <c r="D213" s="164" t="s">
        <v>190</v>
      </c>
      <c r="E213" s="165" t="s">
        <v>1</v>
      </c>
      <c r="F213" s="166" t="s">
        <v>1090</v>
      </c>
      <c r="H213" s="167">
        <v>61.765000000000001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73</v>
      </c>
      <c r="AY213" s="165" t="s">
        <v>175</v>
      </c>
    </row>
    <row r="214" spans="1:65" s="15" customFormat="1">
      <c r="B214" s="182"/>
      <c r="D214" s="164" t="s">
        <v>190</v>
      </c>
      <c r="E214" s="183" t="s">
        <v>1</v>
      </c>
      <c r="F214" s="184" t="s">
        <v>716</v>
      </c>
      <c r="H214" s="185">
        <v>61.765000000000001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190</v>
      </c>
      <c r="AU214" s="183" t="s">
        <v>82</v>
      </c>
      <c r="AV214" s="15" t="s">
        <v>184</v>
      </c>
      <c r="AW214" s="15" t="s">
        <v>29</v>
      </c>
      <c r="AX214" s="15" t="s">
        <v>30</v>
      </c>
      <c r="AY214" s="183" t="s">
        <v>175</v>
      </c>
    </row>
    <row r="215" spans="1:65" s="2" customFormat="1" ht="21.75" customHeight="1">
      <c r="A215" s="33"/>
      <c r="B215" s="149"/>
      <c r="C215" s="150" t="s">
        <v>298</v>
      </c>
      <c r="D215" s="150" t="s">
        <v>181</v>
      </c>
      <c r="E215" s="151" t="s">
        <v>1000</v>
      </c>
      <c r="F215" s="152" t="s">
        <v>1001</v>
      </c>
      <c r="G215" s="153" t="s">
        <v>767</v>
      </c>
      <c r="H215" s="154">
        <v>153.94999999999999</v>
      </c>
      <c r="I215" s="155"/>
      <c r="J215" s="156">
        <f>ROUND(I215*H215,2)</f>
        <v>0</v>
      </c>
      <c r="K215" s="152" t="s">
        <v>710</v>
      </c>
      <c r="L215" s="34"/>
      <c r="M215" s="200" t="s">
        <v>1</v>
      </c>
      <c r="N215" s="201" t="s">
        <v>38</v>
      </c>
      <c r="O215" s="20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184</v>
      </c>
      <c r="AT215" s="161" t="s">
        <v>181</v>
      </c>
      <c r="AU215" s="161" t="s">
        <v>82</v>
      </c>
      <c r="AY215" s="18" t="s">
        <v>175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30</v>
      </c>
      <c r="BK215" s="162">
        <f>ROUND(I215*H215,2)</f>
        <v>0</v>
      </c>
      <c r="BL215" s="18" t="s">
        <v>184</v>
      </c>
      <c r="BM215" s="161" t="s">
        <v>1091</v>
      </c>
    </row>
    <row r="216" spans="1:65" s="2" customFormat="1" ht="6.9" customHeight="1">
      <c r="A216" s="33"/>
      <c r="B216" s="48"/>
      <c r="C216" s="49"/>
      <c r="D216" s="49"/>
      <c r="E216" s="49"/>
      <c r="F216" s="49"/>
      <c r="G216" s="49"/>
      <c r="H216" s="49"/>
      <c r="I216" s="49"/>
      <c r="J216" s="49"/>
      <c r="K216" s="49"/>
      <c r="L216" s="34"/>
      <c r="M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</row>
  </sheetData>
  <autoFilter ref="C123:K21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95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702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1092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ROUND((SUM(BE126:BE324)),  0)</f>
        <v>0</v>
      </c>
      <c r="G35" s="33"/>
      <c r="H35" s="33"/>
      <c r="I35" s="106">
        <v>0.21</v>
      </c>
      <c r="J35" s="105">
        <f>ROUND(((SUM(BE126:BE324))*I35),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ROUND((SUM(BF126:BF324)),  0)</f>
        <v>0</v>
      </c>
      <c r="G36" s="33"/>
      <c r="H36" s="33"/>
      <c r="I36" s="106">
        <v>0.12</v>
      </c>
      <c r="J36" s="105">
        <f>ROUND(((SUM(BF126:BF324))*I36),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ROUND((SUM(BG126:BG324)),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ROUND((SUM(BH126:BH324)),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ROUND((SUM(BI126:BI324)),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702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103 - Komunikace Merhautova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95" customHeight="1">
      <c r="B100" s="122"/>
      <c r="D100" s="123" t="s">
        <v>154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95" customHeight="1">
      <c r="B101" s="122"/>
      <c r="D101" s="123" t="s">
        <v>1093</v>
      </c>
      <c r="E101" s="124"/>
      <c r="F101" s="124"/>
      <c r="G101" s="124"/>
      <c r="H101" s="124"/>
      <c r="I101" s="124"/>
      <c r="J101" s="125">
        <f>J175</f>
        <v>0</v>
      </c>
      <c r="L101" s="122"/>
    </row>
    <row r="102" spans="1:47" s="10" customFormat="1" ht="19.95" customHeight="1">
      <c r="B102" s="122"/>
      <c r="D102" s="123" t="s">
        <v>705</v>
      </c>
      <c r="E102" s="124"/>
      <c r="F102" s="124"/>
      <c r="G102" s="124"/>
      <c r="H102" s="124"/>
      <c r="I102" s="124"/>
      <c r="J102" s="125">
        <f>J191</f>
        <v>0</v>
      </c>
      <c r="L102" s="122"/>
    </row>
    <row r="103" spans="1:47" s="10" customFormat="1" ht="19.95" customHeight="1">
      <c r="B103" s="122"/>
      <c r="D103" s="123" t="s">
        <v>155</v>
      </c>
      <c r="E103" s="124"/>
      <c r="F103" s="124"/>
      <c r="G103" s="124"/>
      <c r="H103" s="124"/>
      <c r="I103" s="124"/>
      <c r="J103" s="125">
        <f>J219</f>
        <v>0</v>
      </c>
      <c r="L103" s="122"/>
    </row>
    <row r="104" spans="1:47" s="10" customFormat="1" ht="19.95" customHeight="1">
      <c r="B104" s="122"/>
      <c r="D104" s="123" t="s">
        <v>706</v>
      </c>
      <c r="E104" s="124"/>
      <c r="F104" s="124"/>
      <c r="G104" s="124"/>
      <c r="H104" s="124"/>
      <c r="I104" s="124"/>
      <c r="J104" s="125">
        <f>J223</f>
        <v>0</v>
      </c>
      <c r="L104" s="122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" customHeight="1">
      <c r="A111" s="33"/>
      <c r="B111" s="34"/>
      <c r="C111" s="22" t="s">
        <v>160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61" t="str">
        <f>E7</f>
        <v>Brno, VMO Kohoutova, Sládkova - rekonstrukce vodovodu -  část I</v>
      </c>
      <c r="F114" s="262"/>
      <c r="G114" s="262"/>
      <c r="H114" s="26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146</v>
      </c>
      <c r="L115" s="21"/>
    </row>
    <row r="116" spans="1:63" s="2" customFormat="1" ht="16.5" customHeight="1">
      <c r="A116" s="33"/>
      <c r="B116" s="34"/>
      <c r="C116" s="33"/>
      <c r="D116" s="33"/>
      <c r="E116" s="261" t="s">
        <v>702</v>
      </c>
      <c r="F116" s="260"/>
      <c r="G116" s="260"/>
      <c r="H116" s="260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703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8" t="str">
        <f>E11</f>
        <v>SO 103 - Komunikace Merhautova</v>
      </c>
      <c r="F118" s="260"/>
      <c r="G118" s="260"/>
      <c r="H118" s="260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 xml:space="preserve"> </v>
      </c>
      <c r="G120" s="33"/>
      <c r="H120" s="33"/>
      <c r="I120" s="28" t="s">
        <v>22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23</v>
      </c>
      <c r="D122" s="33"/>
      <c r="E122" s="33"/>
      <c r="F122" s="26" t="str">
        <f>E17</f>
        <v xml:space="preserve"> </v>
      </c>
      <c r="G122" s="33"/>
      <c r="H122" s="33"/>
      <c r="I122" s="28" t="s">
        <v>28</v>
      </c>
      <c r="J122" s="31" t="str">
        <f>E23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IF(E20="","",E20)</f>
        <v>Vyplň údaj</v>
      </c>
      <c r="G123" s="33"/>
      <c r="H123" s="33"/>
      <c r="I123" s="28" t="s">
        <v>31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161</v>
      </c>
      <c r="D125" s="129" t="s">
        <v>58</v>
      </c>
      <c r="E125" s="129" t="s">
        <v>54</v>
      </c>
      <c r="F125" s="129" t="s">
        <v>55</v>
      </c>
      <c r="G125" s="129" t="s">
        <v>162</v>
      </c>
      <c r="H125" s="129" t="s">
        <v>163</v>
      </c>
      <c r="I125" s="129" t="s">
        <v>164</v>
      </c>
      <c r="J125" s="129" t="s">
        <v>150</v>
      </c>
      <c r="K125" s="130" t="s">
        <v>165</v>
      </c>
      <c r="L125" s="131"/>
      <c r="M125" s="63" t="s">
        <v>1</v>
      </c>
      <c r="N125" s="64" t="s">
        <v>37</v>
      </c>
      <c r="O125" s="64" t="s">
        <v>166</v>
      </c>
      <c r="P125" s="64" t="s">
        <v>167</v>
      </c>
      <c r="Q125" s="64" t="s">
        <v>168</v>
      </c>
      <c r="R125" s="64" t="s">
        <v>169</v>
      </c>
      <c r="S125" s="64" t="s">
        <v>170</v>
      </c>
      <c r="T125" s="65" t="s">
        <v>171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172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</f>
        <v>0</v>
      </c>
      <c r="Q126" s="67"/>
      <c r="R126" s="133">
        <f>R127</f>
        <v>75.514028060000001</v>
      </c>
      <c r="S126" s="67"/>
      <c r="T126" s="134">
        <f>T127</f>
        <v>703.24540000000013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72</v>
      </c>
      <c r="AU126" s="18" t="s">
        <v>152</v>
      </c>
      <c r="BK126" s="135">
        <f>BK127</f>
        <v>0</v>
      </c>
    </row>
    <row r="127" spans="1:63" s="12" customFormat="1" ht="25.95" customHeight="1">
      <c r="B127" s="136"/>
      <c r="D127" s="137" t="s">
        <v>72</v>
      </c>
      <c r="E127" s="138" t="s">
        <v>173</v>
      </c>
      <c r="F127" s="138" t="s">
        <v>174</v>
      </c>
      <c r="I127" s="139"/>
      <c r="J127" s="140">
        <f>BK127</f>
        <v>0</v>
      </c>
      <c r="L127" s="136"/>
      <c r="M127" s="141"/>
      <c r="N127" s="142"/>
      <c r="O127" s="142"/>
      <c r="P127" s="143">
        <f>P128+P175+P191+P219+P223</f>
        <v>0</v>
      </c>
      <c r="Q127" s="142"/>
      <c r="R127" s="143">
        <f>R128+R175+R191+R219+R223</f>
        <v>75.514028060000001</v>
      </c>
      <c r="S127" s="142"/>
      <c r="T127" s="144">
        <f>T128+T175+T191+T219+T223</f>
        <v>703.24540000000013</v>
      </c>
      <c r="AR127" s="137" t="s">
        <v>30</v>
      </c>
      <c r="AT127" s="145" t="s">
        <v>72</v>
      </c>
      <c r="AU127" s="145" t="s">
        <v>73</v>
      </c>
      <c r="AY127" s="137" t="s">
        <v>175</v>
      </c>
      <c r="BK127" s="146">
        <f>BK128+BK175+BK191+BK219+BK223</f>
        <v>0</v>
      </c>
    </row>
    <row r="128" spans="1:63" s="12" customFormat="1" ht="22.8" customHeight="1">
      <c r="B128" s="136"/>
      <c r="D128" s="137" t="s">
        <v>72</v>
      </c>
      <c r="E128" s="147" t="s">
        <v>30</v>
      </c>
      <c r="F128" s="147" t="s">
        <v>176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SUM(P129:P174)</f>
        <v>0</v>
      </c>
      <c r="Q128" s="142"/>
      <c r="R128" s="143">
        <f>SUM(R129:R174)</f>
        <v>5.8588000000000008E-3</v>
      </c>
      <c r="S128" s="142"/>
      <c r="T128" s="144">
        <f>SUM(T129:T174)</f>
        <v>703.24540000000013</v>
      </c>
      <c r="AR128" s="137" t="s">
        <v>30</v>
      </c>
      <c r="AT128" s="145" t="s">
        <v>72</v>
      </c>
      <c r="AU128" s="145" t="s">
        <v>30</v>
      </c>
      <c r="AY128" s="137" t="s">
        <v>175</v>
      </c>
      <c r="BK128" s="146">
        <f>SUM(BK129:BK174)</f>
        <v>0</v>
      </c>
    </row>
    <row r="129" spans="1:65" s="2" customFormat="1" ht="16.5" customHeight="1">
      <c r="A129" s="33"/>
      <c r="B129" s="149"/>
      <c r="C129" s="150" t="s">
        <v>30</v>
      </c>
      <c r="D129" s="150" t="s">
        <v>181</v>
      </c>
      <c r="E129" s="151" t="s">
        <v>717</v>
      </c>
      <c r="F129" s="152" t="s">
        <v>718</v>
      </c>
      <c r="G129" s="153" t="s">
        <v>709</v>
      </c>
      <c r="H129" s="154">
        <v>1168.48</v>
      </c>
      <c r="I129" s="155"/>
      <c r="J129" s="156">
        <f>ROUND(I129*H129,2)</f>
        <v>0</v>
      </c>
      <c r="K129" s="152" t="s">
        <v>710</v>
      </c>
      <c r="L129" s="34"/>
      <c r="M129" s="157" t="s">
        <v>1</v>
      </c>
      <c r="N129" s="158" t="s">
        <v>38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0.28999999999999998</v>
      </c>
      <c r="T129" s="160">
        <f>S129*H129</f>
        <v>338.85919999999999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184</v>
      </c>
      <c r="AT129" s="161" t="s">
        <v>181</v>
      </c>
      <c r="AU129" s="161" t="s">
        <v>82</v>
      </c>
      <c r="AY129" s="18" t="s">
        <v>175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30</v>
      </c>
      <c r="BK129" s="162">
        <f>ROUND(I129*H129,2)</f>
        <v>0</v>
      </c>
      <c r="BL129" s="18" t="s">
        <v>184</v>
      </c>
      <c r="BM129" s="161" t="s">
        <v>1094</v>
      </c>
    </row>
    <row r="130" spans="1:65" s="14" customFormat="1">
      <c r="B130" s="172"/>
      <c r="D130" s="164" t="s">
        <v>190</v>
      </c>
      <c r="E130" s="173" t="s">
        <v>1</v>
      </c>
      <c r="F130" s="174" t="s">
        <v>1007</v>
      </c>
      <c r="H130" s="173" t="s">
        <v>1</v>
      </c>
      <c r="I130" s="175"/>
      <c r="L130" s="172"/>
      <c r="M130" s="176"/>
      <c r="N130" s="177"/>
      <c r="O130" s="177"/>
      <c r="P130" s="177"/>
      <c r="Q130" s="177"/>
      <c r="R130" s="177"/>
      <c r="S130" s="177"/>
      <c r="T130" s="178"/>
      <c r="AT130" s="173" t="s">
        <v>190</v>
      </c>
      <c r="AU130" s="173" t="s">
        <v>82</v>
      </c>
      <c r="AV130" s="14" t="s">
        <v>30</v>
      </c>
      <c r="AW130" s="14" t="s">
        <v>29</v>
      </c>
      <c r="AX130" s="14" t="s">
        <v>73</v>
      </c>
      <c r="AY130" s="173" t="s">
        <v>175</v>
      </c>
    </row>
    <row r="131" spans="1:65" s="13" customFormat="1">
      <c r="B131" s="163"/>
      <c r="D131" s="164" t="s">
        <v>190</v>
      </c>
      <c r="E131" s="165" t="s">
        <v>1</v>
      </c>
      <c r="F131" s="166" t="s">
        <v>1095</v>
      </c>
      <c r="H131" s="167">
        <v>569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190</v>
      </c>
      <c r="AU131" s="165" t="s">
        <v>82</v>
      </c>
      <c r="AV131" s="13" t="s">
        <v>82</v>
      </c>
      <c r="AW131" s="13" t="s">
        <v>29</v>
      </c>
      <c r="AX131" s="13" t="s">
        <v>73</v>
      </c>
      <c r="AY131" s="165" t="s">
        <v>175</v>
      </c>
    </row>
    <row r="132" spans="1:65" s="14" customFormat="1">
      <c r="B132" s="172"/>
      <c r="D132" s="164" t="s">
        <v>190</v>
      </c>
      <c r="E132" s="173" t="s">
        <v>1</v>
      </c>
      <c r="F132" s="174" t="s">
        <v>1011</v>
      </c>
      <c r="H132" s="173" t="s">
        <v>1</v>
      </c>
      <c r="I132" s="175"/>
      <c r="L132" s="172"/>
      <c r="M132" s="176"/>
      <c r="N132" s="177"/>
      <c r="O132" s="177"/>
      <c r="P132" s="177"/>
      <c r="Q132" s="177"/>
      <c r="R132" s="177"/>
      <c r="S132" s="177"/>
      <c r="T132" s="178"/>
      <c r="AT132" s="173" t="s">
        <v>190</v>
      </c>
      <c r="AU132" s="173" t="s">
        <v>82</v>
      </c>
      <c r="AV132" s="14" t="s">
        <v>30</v>
      </c>
      <c r="AW132" s="14" t="s">
        <v>29</v>
      </c>
      <c r="AX132" s="14" t="s">
        <v>73</v>
      </c>
      <c r="AY132" s="173" t="s">
        <v>175</v>
      </c>
    </row>
    <row r="133" spans="1:65" s="13" customFormat="1">
      <c r="B133" s="163"/>
      <c r="D133" s="164" t="s">
        <v>190</v>
      </c>
      <c r="E133" s="165" t="s">
        <v>1</v>
      </c>
      <c r="F133" s="166" t="s">
        <v>1096</v>
      </c>
      <c r="H133" s="167">
        <v>599.48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190</v>
      </c>
      <c r="AU133" s="165" t="s">
        <v>82</v>
      </c>
      <c r="AV133" s="13" t="s">
        <v>82</v>
      </c>
      <c r="AW133" s="13" t="s">
        <v>29</v>
      </c>
      <c r="AX133" s="13" t="s">
        <v>73</v>
      </c>
      <c r="AY133" s="165" t="s">
        <v>175</v>
      </c>
    </row>
    <row r="134" spans="1:65" s="15" customFormat="1">
      <c r="B134" s="182"/>
      <c r="D134" s="164" t="s">
        <v>190</v>
      </c>
      <c r="E134" s="183" t="s">
        <v>1</v>
      </c>
      <c r="F134" s="184" t="s">
        <v>716</v>
      </c>
      <c r="H134" s="185">
        <v>1168.48</v>
      </c>
      <c r="I134" s="186"/>
      <c r="L134" s="182"/>
      <c r="M134" s="187"/>
      <c r="N134" s="188"/>
      <c r="O134" s="188"/>
      <c r="P134" s="188"/>
      <c r="Q134" s="188"/>
      <c r="R134" s="188"/>
      <c r="S134" s="188"/>
      <c r="T134" s="189"/>
      <c r="AT134" s="183" t="s">
        <v>190</v>
      </c>
      <c r="AU134" s="183" t="s">
        <v>82</v>
      </c>
      <c r="AV134" s="15" t="s">
        <v>184</v>
      </c>
      <c r="AW134" s="15" t="s">
        <v>29</v>
      </c>
      <c r="AX134" s="15" t="s">
        <v>30</v>
      </c>
      <c r="AY134" s="183" t="s">
        <v>175</v>
      </c>
    </row>
    <row r="135" spans="1:65" s="2" customFormat="1" ht="16.5" customHeight="1">
      <c r="A135" s="33"/>
      <c r="B135" s="149"/>
      <c r="C135" s="150" t="s">
        <v>82</v>
      </c>
      <c r="D135" s="150" t="s">
        <v>181</v>
      </c>
      <c r="E135" s="151" t="s">
        <v>1097</v>
      </c>
      <c r="F135" s="152" t="s">
        <v>1098</v>
      </c>
      <c r="G135" s="153" t="s">
        <v>709</v>
      </c>
      <c r="H135" s="154">
        <v>569</v>
      </c>
      <c r="I135" s="155"/>
      <c r="J135" s="156">
        <f>ROUND(I135*H135,2)</f>
        <v>0</v>
      </c>
      <c r="K135" s="152" t="s">
        <v>710</v>
      </c>
      <c r="L135" s="34"/>
      <c r="M135" s="157" t="s">
        <v>1</v>
      </c>
      <c r="N135" s="158" t="s">
        <v>38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0.45</v>
      </c>
      <c r="T135" s="160">
        <f>S135*H135</f>
        <v>256.05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184</v>
      </c>
      <c r="AT135" s="161" t="s">
        <v>181</v>
      </c>
      <c r="AU135" s="161" t="s">
        <v>82</v>
      </c>
      <c r="AY135" s="18" t="s">
        <v>175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30</v>
      </c>
      <c r="BK135" s="162">
        <f>ROUND(I135*H135,2)</f>
        <v>0</v>
      </c>
      <c r="BL135" s="18" t="s">
        <v>184</v>
      </c>
      <c r="BM135" s="161" t="s">
        <v>1099</v>
      </c>
    </row>
    <row r="136" spans="1:65" s="14" customFormat="1">
      <c r="B136" s="172"/>
      <c r="D136" s="164" t="s">
        <v>190</v>
      </c>
      <c r="E136" s="173" t="s">
        <v>1</v>
      </c>
      <c r="F136" s="174" t="s">
        <v>1020</v>
      </c>
      <c r="H136" s="173" t="s">
        <v>1</v>
      </c>
      <c r="I136" s="175"/>
      <c r="L136" s="172"/>
      <c r="M136" s="176"/>
      <c r="N136" s="177"/>
      <c r="O136" s="177"/>
      <c r="P136" s="177"/>
      <c r="Q136" s="177"/>
      <c r="R136" s="177"/>
      <c r="S136" s="177"/>
      <c r="T136" s="178"/>
      <c r="AT136" s="173" t="s">
        <v>190</v>
      </c>
      <c r="AU136" s="173" t="s">
        <v>82</v>
      </c>
      <c r="AV136" s="14" t="s">
        <v>30</v>
      </c>
      <c r="AW136" s="14" t="s">
        <v>29</v>
      </c>
      <c r="AX136" s="14" t="s">
        <v>73</v>
      </c>
      <c r="AY136" s="173" t="s">
        <v>175</v>
      </c>
    </row>
    <row r="137" spans="1:65" s="13" customFormat="1">
      <c r="B137" s="163"/>
      <c r="D137" s="164" t="s">
        <v>190</v>
      </c>
      <c r="E137" s="165" t="s">
        <v>1</v>
      </c>
      <c r="F137" s="166" t="s">
        <v>1095</v>
      </c>
      <c r="H137" s="167">
        <v>569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190</v>
      </c>
      <c r="AU137" s="165" t="s">
        <v>82</v>
      </c>
      <c r="AV137" s="13" t="s">
        <v>82</v>
      </c>
      <c r="AW137" s="13" t="s">
        <v>29</v>
      </c>
      <c r="AX137" s="13" t="s">
        <v>30</v>
      </c>
      <c r="AY137" s="165" t="s">
        <v>175</v>
      </c>
    </row>
    <row r="138" spans="1:65" s="2" customFormat="1" ht="16.5" customHeight="1">
      <c r="A138" s="33"/>
      <c r="B138" s="149"/>
      <c r="C138" s="150" t="s">
        <v>113</v>
      </c>
      <c r="D138" s="150" t="s">
        <v>181</v>
      </c>
      <c r="E138" s="151" t="s">
        <v>732</v>
      </c>
      <c r="F138" s="152" t="s">
        <v>733</v>
      </c>
      <c r="G138" s="153" t="s">
        <v>709</v>
      </c>
      <c r="H138" s="154">
        <v>585.88</v>
      </c>
      <c r="I138" s="155"/>
      <c r="J138" s="156">
        <f>ROUND(I138*H138,2)</f>
        <v>0</v>
      </c>
      <c r="K138" s="152" t="s">
        <v>1</v>
      </c>
      <c r="L138" s="34"/>
      <c r="M138" s="157" t="s">
        <v>1</v>
      </c>
      <c r="N138" s="158" t="s">
        <v>38</v>
      </c>
      <c r="O138" s="59"/>
      <c r="P138" s="159">
        <f>O138*H138</f>
        <v>0</v>
      </c>
      <c r="Q138" s="159">
        <v>1.0000000000000001E-5</v>
      </c>
      <c r="R138" s="159">
        <f>Q138*H138</f>
        <v>5.8588000000000008E-3</v>
      </c>
      <c r="S138" s="159">
        <v>0.115</v>
      </c>
      <c r="T138" s="160">
        <f>S138*H138</f>
        <v>67.376199999999997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184</v>
      </c>
      <c r="AT138" s="161" t="s">
        <v>181</v>
      </c>
      <c r="AU138" s="161" t="s">
        <v>82</v>
      </c>
      <c r="AY138" s="18" t="s">
        <v>175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30</v>
      </c>
      <c r="BK138" s="162">
        <f>ROUND(I138*H138,2)</f>
        <v>0</v>
      </c>
      <c r="BL138" s="18" t="s">
        <v>184</v>
      </c>
      <c r="BM138" s="161" t="s">
        <v>1100</v>
      </c>
    </row>
    <row r="139" spans="1:65" s="14" customFormat="1">
      <c r="B139" s="172"/>
      <c r="D139" s="164" t="s">
        <v>190</v>
      </c>
      <c r="E139" s="173" t="s">
        <v>1</v>
      </c>
      <c r="F139" s="174" t="s">
        <v>1024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190</v>
      </c>
      <c r="AU139" s="173" t="s">
        <v>82</v>
      </c>
      <c r="AV139" s="14" t="s">
        <v>30</v>
      </c>
      <c r="AW139" s="14" t="s">
        <v>29</v>
      </c>
      <c r="AX139" s="14" t="s">
        <v>73</v>
      </c>
      <c r="AY139" s="173" t="s">
        <v>175</v>
      </c>
    </row>
    <row r="140" spans="1:65" s="13" customFormat="1">
      <c r="B140" s="163"/>
      <c r="D140" s="164" t="s">
        <v>190</v>
      </c>
      <c r="E140" s="165" t="s">
        <v>1</v>
      </c>
      <c r="F140" s="166" t="s">
        <v>1101</v>
      </c>
      <c r="H140" s="167">
        <v>585.88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190</v>
      </c>
      <c r="AU140" s="165" t="s">
        <v>82</v>
      </c>
      <c r="AV140" s="13" t="s">
        <v>82</v>
      </c>
      <c r="AW140" s="13" t="s">
        <v>29</v>
      </c>
      <c r="AX140" s="13" t="s">
        <v>30</v>
      </c>
      <c r="AY140" s="165" t="s">
        <v>175</v>
      </c>
    </row>
    <row r="141" spans="1:65" s="2" customFormat="1" ht="16.5" customHeight="1">
      <c r="A141" s="33"/>
      <c r="B141" s="149"/>
      <c r="C141" s="150" t="s">
        <v>184</v>
      </c>
      <c r="D141" s="150" t="s">
        <v>181</v>
      </c>
      <c r="E141" s="151" t="s">
        <v>737</v>
      </c>
      <c r="F141" s="152" t="s">
        <v>738</v>
      </c>
      <c r="G141" s="153" t="s">
        <v>188</v>
      </c>
      <c r="H141" s="154">
        <v>128</v>
      </c>
      <c r="I141" s="155"/>
      <c r="J141" s="156">
        <f>ROUND(I141*H141,2)</f>
        <v>0</v>
      </c>
      <c r="K141" s="152" t="s">
        <v>710</v>
      </c>
      <c r="L141" s="34"/>
      <c r="M141" s="157" t="s">
        <v>1</v>
      </c>
      <c r="N141" s="158" t="s">
        <v>38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0.20499999999999999</v>
      </c>
      <c r="T141" s="160">
        <f>S141*H141</f>
        <v>26.24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184</v>
      </c>
      <c r="AT141" s="161" t="s">
        <v>181</v>
      </c>
      <c r="AU141" s="161" t="s">
        <v>82</v>
      </c>
      <c r="AY141" s="18" t="s">
        <v>175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30</v>
      </c>
      <c r="BK141" s="162">
        <f>ROUND(I141*H141,2)</f>
        <v>0</v>
      </c>
      <c r="BL141" s="18" t="s">
        <v>184</v>
      </c>
      <c r="BM141" s="161" t="s">
        <v>1102</v>
      </c>
    </row>
    <row r="142" spans="1:65" s="14" customFormat="1">
      <c r="B142" s="172"/>
      <c r="D142" s="164" t="s">
        <v>190</v>
      </c>
      <c r="E142" s="173" t="s">
        <v>1</v>
      </c>
      <c r="F142" s="174" t="s">
        <v>842</v>
      </c>
      <c r="H142" s="173" t="s">
        <v>1</v>
      </c>
      <c r="I142" s="175"/>
      <c r="L142" s="172"/>
      <c r="M142" s="176"/>
      <c r="N142" s="177"/>
      <c r="O142" s="177"/>
      <c r="P142" s="177"/>
      <c r="Q142" s="177"/>
      <c r="R142" s="177"/>
      <c r="S142" s="177"/>
      <c r="T142" s="178"/>
      <c r="AT142" s="173" t="s">
        <v>190</v>
      </c>
      <c r="AU142" s="173" t="s">
        <v>82</v>
      </c>
      <c r="AV142" s="14" t="s">
        <v>30</v>
      </c>
      <c r="AW142" s="14" t="s">
        <v>29</v>
      </c>
      <c r="AX142" s="14" t="s">
        <v>73</v>
      </c>
      <c r="AY142" s="173" t="s">
        <v>175</v>
      </c>
    </row>
    <row r="143" spans="1:65" s="13" customFormat="1">
      <c r="B143" s="163"/>
      <c r="D143" s="164" t="s">
        <v>190</v>
      </c>
      <c r="E143" s="165" t="s">
        <v>1</v>
      </c>
      <c r="F143" s="166" t="s">
        <v>659</v>
      </c>
      <c r="H143" s="167">
        <v>128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190</v>
      </c>
      <c r="AU143" s="165" t="s">
        <v>82</v>
      </c>
      <c r="AV143" s="13" t="s">
        <v>82</v>
      </c>
      <c r="AW143" s="13" t="s">
        <v>29</v>
      </c>
      <c r="AX143" s="13" t="s">
        <v>30</v>
      </c>
      <c r="AY143" s="165" t="s">
        <v>175</v>
      </c>
    </row>
    <row r="144" spans="1:65" s="2" customFormat="1" ht="16.5" customHeight="1">
      <c r="A144" s="33"/>
      <c r="B144" s="149"/>
      <c r="C144" s="150" t="s">
        <v>199</v>
      </c>
      <c r="D144" s="150" t="s">
        <v>181</v>
      </c>
      <c r="E144" s="151" t="s">
        <v>1103</v>
      </c>
      <c r="F144" s="152" t="s">
        <v>1104</v>
      </c>
      <c r="G144" s="153" t="s">
        <v>188</v>
      </c>
      <c r="H144" s="154">
        <v>128</v>
      </c>
      <c r="I144" s="155"/>
      <c r="J144" s="156">
        <f>ROUND(I144*H144,2)</f>
        <v>0</v>
      </c>
      <c r="K144" s="152" t="s">
        <v>710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0.115</v>
      </c>
      <c r="T144" s="160">
        <f>S144*H144</f>
        <v>14.72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184</v>
      </c>
      <c r="AT144" s="161" t="s">
        <v>181</v>
      </c>
      <c r="AU144" s="161" t="s">
        <v>82</v>
      </c>
      <c r="AY144" s="18" t="s">
        <v>175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30</v>
      </c>
      <c r="BK144" s="162">
        <f>ROUND(I144*H144,2)</f>
        <v>0</v>
      </c>
      <c r="BL144" s="18" t="s">
        <v>184</v>
      </c>
      <c r="BM144" s="161" t="s">
        <v>1105</v>
      </c>
    </row>
    <row r="145" spans="1:65" s="14" customFormat="1">
      <c r="B145" s="172"/>
      <c r="D145" s="164" t="s">
        <v>190</v>
      </c>
      <c r="E145" s="173" t="s">
        <v>1</v>
      </c>
      <c r="F145" s="174" t="s">
        <v>1106</v>
      </c>
      <c r="H145" s="173" t="s">
        <v>1</v>
      </c>
      <c r="I145" s="175"/>
      <c r="L145" s="172"/>
      <c r="M145" s="176"/>
      <c r="N145" s="177"/>
      <c r="O145" s="177"/>
      <c r="P145" s="177"/>
      <c r="Q145" s="177"/>
      <c r="R145" s="177"/>
      <c r="S145" s="177"/>
      <c r="T145" s="178"/>
      <c r="AT145" s="173" t="s">
        <v>190</v>
      </c>
      <c r="AU145" s="173" t="s">
        <v>82</v>
      </c>
      <c r="AV145" s="14" t="s">
        <v>30</v>
      </c>
      <c r="AW145" s="14" t="s">
        <v>29</v>
      </c>
      <c r="AX145" s="14" t="s">
        <v>73</v>
      </c>
      <c r="AY145" s="173" t="s">
        <v>175</v>
      </c>
    </row>
    <row r="146" spans="1:65" s="13" customFormat="1">
      <c r="B146" s="163"/>
      <c r="D146" s="164" t="s">
        <v>190</v>
      </c>
      <c r="E146" s="165" t="s">
        <v>1</v>
      </c>
      <c r="F146" s="166" t="s">
        <v>659</v>
      </c>
      <c r="H146" s="167">
        <v>128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190</v>
      </c>
      <c r="AU146" s="165" t="s">
        <v>82</v>
      </c>
      <c r="AV146" s="13" t="s">
        <v>82</v>
      </c>
      <c r="AW146" s="13" t="s">
        <v>29</v>
      </c>
      <c r="AX146" s="13" t="s">
        <v>30</v>
      </c>
      <c r="AY146" s="165" t="s">
        <v>175</v>
      </c>
    </row>
    <row r="147" spans="1:65" s="2" customFormat="1" ht="21.75" customHeight="1">
      <c r="A147" s="33"/>
      <c r="B147" s="149"/>
      <c r="C147" s="150" t="s">
        <v>203</v>
      </c>
      <c r="D147" s="150" t="s">
        <v>181</v>
      </c>
      <c r="E147" s="151" t="s">
        <v>743</v>
      </c>
      <c r="F147" s="152" t="s">
        <v>744</v>
      </c>
      <c r="G147" s="153" t="s">
        <v>745</v>
      </c>
      <c r="H147" s="154">
        <v>335.21</v>
      </c>
      <c r="I147" s="155"/>
      <c r="J147" s="156">
        <f>ROUND(I147*H147,2)</f>
        <v>0</v>
      </c>
      <c r="K147" s="152" t="s">
        <v>710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184</v>
      </c>
      <c r="AT147" s="161" t="s">
        <v>181</v>
      </c>
      <c r="AU147" s="161" t="s">
        <v>82</v>
      </c>
      <c r="AY147" s="18" t="s">
        <v>175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30</v>
      </c>
      <c r="BK147" s="162">
        <f>ROUND(I147*H147,2)</f>
        <v>0</v>
      </c>
      <c r="BL147" s="18" t="s">
        <v>184</v>
      </c>
      <c r="BM147" s="161" t="s">
        <v>1107</v>
      </c>
    </row>
    <row r="148" spans="1:65" s="14" customFormat="1">
      <c r="B148" s="172"/>
      <c r="D148" s="164" t="s">
        <v>190</v>
      </c>
      <c r="E148" s="173" t="s">
        <v>1</v>
      </c>
      <c r="F148" s="174" t="s">
        <v>925</v>
      </c>
      <c r="H148" s="173" t="s">
        <v>1</v>
      </c>
      <c r="I148" s="175"/>
      <c r="L148" s="172"/>
      <c r="M148" s="176"/>
      <c r="N148" s="177"/>
      <c r="O148" s="177"/>
      <c r="P148" s="177"/>
      <c r="Q148" s="177"/>
      <c r="R148" s="177"/>
      <c r="S148" s="177"/>
      <c r="T148" s="178"/>
      <c r="AT148" s="173" t="s">
        <v>190</v>
      </c>
      <c r="AU148" s="173" t="s">
        <v>82</v>
      </c>
      <c r="AV148" s="14" t="s">
        <v>30</v>
      </c>
      <c r="AW148" s="14" t="s">
        <v>29</v>
      </c>
      <c r="AX148" s="14" t="s">
        <v>73</v>
      </c>
      <c r="AY148" s="173" t="s">
        <v>175</v>
      </c>
    </row>
    <row r="149" spans="1:65" s="13" customFormat="1">
      <c r="B149" s="163"/>
      <c r="D149" s="164" t="s">
        <v>190</v>
      </c>
      <c r="E149" s="165" t="s">
        <v>1</v>
      </c>
      <c r="F149" s="166" t="s">
        <v>1108</v>
      </c>
      <c r="H149" s="167">
        <v>335.21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190</v>
      </c>
      <c r="AU149" s="165" t="s">
        <v>82</v>
      </c>
      <c r="AV149" s="13" t="s">
        <v>82</v>
      </c>
      <c r="AW149" s="13" t="s">
        <v>29</v>
      </c>
      <c r="AX149" s="13" t="s">
        <v>30</v>
      </c>
      <c r="AY149" s="165" t="s">
        <v>175</v>
      </c>
    </row>
    <row r="150" spans="1:65" s="2" customFormat="1" ht="21.75" customHeight="1">
      <c r="A150" s="33"/>
      <c r="B150" s="149"/>
      <c r="C150" s="150" t="s">
        <v>207</v>
      </c>
      <c r="D150" s="150" t="s">
        <v>181</v>
      </c>
      <c r="E150" s="151" t="s">
        <v>1109</v>
      </c>
      <c r="F150" s="152" t="s">
        <v>1110</v>
      </c>
      <c r="G150" s="153" t="s">
        <v>745</v>
      </c>
      <c r="H150" s="154">
        <v>19.36</v>
      </c>
      <c r="I150" s="155"/>
      <c r="J150" s="156">
        <f>ROUND(I150*H150,2)</f>
        <v>0</v>
      </c>
      <c r="K150" s="152" t="s">
        <v>710</v>
      </c>
      <c r="L150" s="34"/>
      <c r="M150" s="157" t="s">
        <v>1</v>
      </c>
      <c r="N150" s="158" t="s">
        <v>38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184</v>
      </c>
      <c r="AT150" s="161" t="s">
        <v>181</v>
      </c>
      <c r="AU150" s="161" t="s">
        <v>82</v>
      </c>
      <c r="AY150" s="18" t="s">
        <v>175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30</v>
      </c>
      <c r="BK150" s="162">
        <f>ROUND(I150*H150,2)</f>
        <v>0</v>
      </c>
      <c r="BL150" s="18" t="s">
        <v>184</v>
      </c>
      <c r="BM150" s="161" t="s">
        <v>1111</v>
      </c>
    </row>
    <row r="151" spans="1:65" s="14" customFormat="1">
      <c r="B151" s="172"/>
      <c r="D151" s="164" t="s">
        <v>190</v>
      </c>
      <c r="E151" s="173" t="s">
        <v>1</v>
      </c>
      <c r="F151" s="174" t="s">
        <v>935</v>
      </c>
      <c r="H151" s="173" t="s">
        <v>1</v>
      </c>
      <c r="I151" s="175"/>
      <c r="L151" s="172"/>
      <c r="M151" s="176"/>
      <c r="N151" s="177"/>
      <c r="O151" s="177"/>
      <c r="P151" s="177"/>
      <c r="Q151" s="177"/>
      <c r="R151" s="177"/>
      <c r="S151" s="177"/>
      <c r="T151" s="178"/>
      <c r="AT151" s="173" t="s">
        <v>190</v>
      </c>
      <c r="AU151" s="173" t="s">
        <v>82</v>
      </c>
      <c r="AV151" s="14" t="s">
        <v>30</v>
      </c>
      <c r="AW151" s="14" t="s">
        <v>29</v>
      </c>
      <c r="AX151" s="14" t="s">
        <v>73</v>
      </c>
      <c r="AY151" s="173" t="s">
        <v>175</v>
      </c>
    </row>
    <row r="152" spans="1:65" s="13" customFormat="1">
      <c r="B152" s="163"/>
      <c r="D152" s="164" t="s">
        <v>190</v>
      </c>
      <c r="E152" s="165" t="s">
        <v>1</v>
      </c>
      <c r="F152" s="166" t="s">
        <v>1112</v>
      </c>
      <c r="H152" s="167">
        <v>19.36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190</v>
      </c>
      <c r="AU152" s="165" t="s">
        <v>82</v>
      </c>
      <c r="AV152" s="13" t="s">
        <v>82</v>
      </c>
      <c r="AW152" s="13" t="s">
        <v>29</v>
      </c>
      <c r="AX152" s="13" t="s">
        <v>30</v>
      </c>
      <c r="AY152" s="165" t="s">
        <v>175</v>
      </c>
    </row>
    <row r="153" spans="1:65" s="2" customFormat="1" ht="21.75" customHeight="1">
      <c r="A153" s="33"/>
      <c r="B153" s="149"/>
      <c r="C153" s="150" t="s">
        <v>177</v>
      </c>
      <c r="D153" s="150" t="s">
        <v>181</v>
      </c>
      <c r="E153" s="151" t="s">
        <v>749</v>
      </c>
      <c r="F153" s="152" t="s">
        <v>750</v>
      </c>
      <c r="G153" s="153" t="s">
        <v>745</v>
      </c>
      <c r="H153" s="154">
        <v>354.57</v>
      </c>
      <c r="I153" s="155"/>
      <c r="J153" s="156">
        <f>ROUND(I153*H153,2)</f>
        <v>0</v>
      </c>
      <c r="K153" s="152" t="s">
        <v>710</v>
      </c>
      <c r="L153" s="34"/>
      <c r="M153" s="157" t="s">
        <v>1</v>
      </c>
      <c r="N153" s="158" t="s">
        <v>38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184</v>
      </c>
      <c r="AT153" s="161" t="s">
        <v>181</v>
      </c>
      <c r="AU153" s="161" t="s">
        <v>82</v>
      </c>
      <c r="AY153" s="18" t="s">
        <v>175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30</v>
      </c>
      <c r="BK153" s="162">
        <f>ROUND(I153*H153,2)</f>
        <v>0</v>
      </c>
      <c r="BL153" s="18" t="s">
        <v>184</v>
      </c>
      <c r="BM153" s="161" t="s">
        <v>1113</v>
      </c>
    </row>
    <row r="154" spans="1:65" s="13" customFormat="1">
      <c r="B154" s="163"/>
      <c r="D154" s="164" t="s">
        <v>190</v>
      </c>
      <c r="E154" s="165" t="s">
        <v>1</v>
      </c>
      <c r="F154" s="166" t="s">
        <v>1114</v>
      </c>
      <c r="H154" s="167">
        <v>354.57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190</v>
      </c>
      <c r="AU154" s="165" t="s">
        <v>82</v>
      </c>
      <c r="AV154" s="13" t="s">
        <v>82</v>
      </c>
      <c r="AW154" s="13" t="s">
        <v>29</v>
      </c>
      <c r="AX154" s="13" t="s">
        <v>73</v>
      </c>
      <c r="AY154" s="165" t="s">
        <v>175</v>
      </c>
    </row>
    <row r="155" spans="1:65" s="15" customFormat="1">
      <c r="B155" s="182"/>
      <c r="D155" s="164" t="s">
        <v>190</v>
      </c>
      <c r="E155" s="183" t="s">
        <v>1</v>
      </c>
      <c r="F155" s="184" t="s">
        <v>716</v>
      </c>
      <c r="H155" s="185">
        <v>354.57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190</v>
      </c>
      <c r="AU155" s="183" t="s">
        <v>82</v>
      </c>
      <c r="AV155" s="15" t="s">
        <v>184</v>
      </c>
      <c r="AW155" s="15" t="s">
        <v>29</v>
      </c>
      <c r="AX155" s="15" t="s">
        <v>30</v>
      </c>
      <c r="AY155" s="183" t="s">
        <v>175</v>
      </c>
    </row>
    <row r="156" spans="1:65" s="2" customFormat="1" ht="16.5" customHeight="1">
      <c r="A156" s="33"/>
      <c r="B156" s="149"/>
      <c r="C156" s="150" t="s">
        <v>198</v>
      </c>
      <c r="D156" s="150" t="s">
        <v>181</v>
      </c>
      <c r="E156" s="151" t="s">
        <v>752</v>
      </c>
      <c r="F156" s="152" t="s">
        <v>753</v>
      </c>
      <c r="G156" s="153" t="s">
        <v>745</v>
      </c>
      <c r="H156" s="154">
        <v>354.57</v>
      </c>
      <c r="I156" s="155"/>
      <c r="J156" s="156">
        <f>ROUND(I156*H156,2)</f>
        <v>0</v>
      </c>
      <c r="K156" s="152" t="s">
        <v>710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1115</v>
      </c>
    </row>
    <row r="157" spans="1:65" s="13" customFormat="1">
      <c r="B157" s="163"/>
      <c r="D157" s="164" t="s">
        <v>190</v>
      </c>
      <c r="E157" s="165" t="s">
        <v>1</v>
      </c>
      <c r="F157" s="166" t="s">
        <v>1116</v>
      </c>
      <c r="H157" s="167">
        <v>354.57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217</v>
      </c>
      <c r="D158" s="150" t="s">
        <v>181</v>
      </c>
      <c r="E158" s="151" t="s">
        <v>755</v>
      </c>
      <c r="F158" s="152" t="s">
        <v>756</v>
      </c>
      <c r="G158" s="153" t="s">
        <v>745</v>
      </c>
      <c r="H158" s="154">
        <v>354.57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82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1117</v>
      </c>
    </row>
    <row r="159" spans="1:65" s="13" customFormat="1">
      <c r="B159" s="163"/>
      <c r="D159" s="164" t="s">
        <v>190</v>
      </c>
      <c r="E159" s="165" t="s">
        <v>1</v>
      </c>
      <c r="F159" s="166" t="s">
        <v>1116</v>
      </c>
      <c r="H159" s="167">
        <v>354.57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30</v>
      </c>
      <c r="AY159" s="165" t="s">
        <v>175</v>
      </c>
    </row>
    <row r="160" spans="1:65" s="2" customFormat="1" ht="16.5" customHeight="1">
      <c r="A160" s="33"/>
      <c r="B160" s="149"/>
      <c r="C160" s="150" t="s">
        <v>182</v>
      </c>
      <c r="D160" s="150" t="s">
        <v>181</v>
      </c>
      <c r="E160" s="151" t="s">
        <v>758</v>
      </c>
      <c r="F160" s="152" t="s">
        <v>759</v>
      </c>
      <c r="G160" s="153" t="s">
        <v>745</v>
      </c>
      <c r="H160" s="154">
        <v>307.61</v>
      </c>
      <c r="I160" s="155"/>
      <c r="J160" s="156">
        <f>ROUND(I160*H160,2)</f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184</v>
      </c>
      <c r="AT160" s="161" t="s">
        <v>181</v>
      </c>
      <c r="AU160" s="161" t="s">
        <v>82</v>
      </c>
      <c r="AY160" s="18" t="s">
        <v>175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30</v>
      </c>
      <c r="BK160" s="162">
        <f>ROUND(I160*H160,2)</f>
        <v>0</v>
      </c>
      <c r="BL160" s="18" t="s">
        <v>184</v>
      </c>
      <c r="BM160" s="161" t="s">
        <v>1118</v>
      </c>
    </row>
    <row r="161" spans="1:65" s="14" customFormat="1">
      <c r="B161" s="172"/>
      <c r="D161" s="164" t="s">
        <v>190</v>
      </c>
      <c r="E161" s="173" t="s">
        <v>1</v>
      </c>
      <c r="F161" s="174" t="s">
        <v>761</v>
      </c>
      <c r="H161" s="173" t="s">
        <v>1</v>
      </c>
      <c r="I161" s="175"/>
      <c r="L161" s="172"/>
      <c r="M161" s="176"/>
      <c r="N161" s="177"/>
      <c r="O161" s="177"/>
      <c r="P161" s="177"/>
      <c r="Q161" s="177"/>
      <c r="R161" s="177"/>
      <c r="S161" s="177"/>
      <c r="T161" s="178"/>
      <c r="AT161" s="173" t="s">
        <v>190</v>
      </c>
      <c r="AU161" s="173" t="s">
        <v>82</v>
      </c>
      <c r="AV161" s="14" t="s">
        <v>30</v>
      </c>
      <c r="AW161" s="14" t="s">
        <v>29</v>
      </c>
      <c r="AX161" s="14" t="s">
        <v>73</v>
      </c>
      <c r="AY161" s="173" t="s">
        <v>175</v>
      </c>
    </row>
    <row r="162" spans="1:65" s="14" customFormat="1">
      <c r="B162" s="172"/>
      <c r="D162" s="164" t="s">
        <v>190</v>
      </c>
      <c r="E162" s="173" t="s">
        <v>1</v>
      </c>
      <c r="F162" s="174" t="s">
        <v>921</v>
      </c>
      <c r="H162" s="173" t="s">
        <v>1</v>
      </c>
      <c r="I162" s="175"/>
      <c r="L162" s="172"/>
      <c r="M162" s="176"/>
      <c r="N162" s="177"/>
      <c r="O162" s="177"/>
      <c r="P162" s="177"/>
      <c r="Q162" s="177"/>
      <c r="R162" s="177"/>
      <c r="S162" s="177"/>
      <c r="T162" s="178"/>
      <c r="AT162" s="173" t="s">
        <v>190</v>
      </c>
      <c r="AU162" s="173" t="s">
        <v>82</v>
      </c>
      <c r="AV162" s="14" t="s">
        <v>30</v>
      </c>
      <c r="AW162" s="14" t="s">
        <v>29</v>
      </c>
      <c r="AX162" s="14" t="s">
        <v>73</v>
      </c>
      <c r="AY162" s="173" t="s">
        <v>175</v>
      </c>
    </row>
    <row r="163" spans="1:65" s="13" customFormat="1">
      <c r="B163" s="163"/>
      <c r="D163" s="164" t="s">
        <v>190</v>
      </c>
      <c r="E163" s="165" t="s">
        <v>1</v>
      </c>
      <c r="F163" s="166" t="s">
        <v>1119</v>
      </c>
      <c r="H163" s="167">
        <v>307.61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82</v>
      </c>
      <c r="AV163" s="13" t="s">
        <v>82</v>
      </c>
      <c r="AW163" s="13" t="s">
        <v>29</v>
      </c>
      <c r="AX163" s="13" t="s">
        <v>30</v>
      </c>
      <c r="AY163" s="165" t="s">
        <v>175</v>
      </c>
    </row>
    <row r="164" spans="1:65" s="2" customFormat="1" ht="16.5" customHeight="1">
      <c r="A164" s="33"/>
      <c r="B164" s="149"/>
      <c r="C164" s="190" t="s">
        <v>8</v>
      </c>
      <c r="D164" s="190" t="s">
        <v>764</v>
      </c>
      <c r="E164" s="191" t="s">
        <v>765</v>
      </c>
      <c r="F164" s="192" t="s">
        <v>766</v>
      </c>
      <c r="G164" s="193" t="s">
        <v>767</v>
      </c>
      <c r="H164" s="194">
        <v>639.52099999999996</v>
      </c>
      <c r="I164" s="195"/>
      <c r="J164" s="196">
        <f>ROUND(I164*H164,2)</f>
        <v>0</v>
      </c>
      <c r="K164" s="192" t="s">
        <v>1</v>
      </c>
      <c r="L164" s="197"/>
      <c r="M164" s="198" t="s">
        <v>1</v>
      </c>
      <c r="N164" s="199" t="s">
        <v>38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177</v>
      </c>
      <c r="AT164" s="161" t="s">
        <v>764</v>
      </c>
      <c r="AU164" s="161" t="s">
        <v>82</v>
      </c>
      <c r="AY164" s="18" t="s">
        <v>175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30</v>
      </c>
      <c r="BK164" s="162">
        <f>ROUND(I164*H164,2)</f>
        <v>0</v>
      </c>
      <c r="BL164" s="18" t="s">
        <v>184</v>
      </c>
      <c r="BM164" s="161" t="s">
        <v>1120</v>
      </c>
    </row>
    <row r="165" spans="1:65" s="13" customFormat="1">
      <c r="B165" s="163"/>
      <c r="D165" s="164" t="s">
        <v>190</v>
      </c>
      <c r="E165" s="165" t="s">
        <v>1</v>
      </c>
      <c r="F165" s="166" t="s">
        <v>1121</v>
      </c>
      <c r="H165" s="167">
        <v>639.52099999999996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82</v>
      </c>
      <c r="AV165" s="13" t="s">
        <v>82</v>
      </c>
      <c r="AW165" s="13" t="s">
        <v>29</v>
      </c>
      <c r="AX165" s="13" t="s">
        <v>73</v>
      </c>
      <c r="AY165" s="165" t="s">
        <v>175</v>
      </c>
    </row>
    <row r="166" spans="1:65" s="15" customFormat="1">
      <c r="B166" s="182"/>
      <c r="D166" s="164" t="s">
        <v>190</v>
      </c>
      <c r="E166" s="183" t="s">
        <v>1</v>
      </c>
      <c r="F166" s="184" t="s">
        <v>716</v>
      </c>
      <c r="H166" s="185">
        <v>639.52099999999996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190</v>
      </c>
      <c r="AU166" s="183" t="s">
        <v>82</v>
      </c>
      <c r="AV166" s="15" t="s">
        <v>184</v>
      </c>
      <c r="AW166" s="15" t="s">
        <v>29</v>
      </c>
      <c r="AX166" s="15" t="s">
        <v>30</v>
      </c>
      <c r="AY166" s="183" t="s">
        <v>175</v>
      </c>
    </row>
    <row r="167" spans="1:65" s="2" customFormat="1" ht="16.5" customHeight="1">
      <c r="A167" s="33"/>
      <c r="B167" s="149"/>
      <c r="C167" s="150" t="s">
        <v>227</v>
      </c>
      <c r="D167" s="150" t="s">
        <v>181</v>
      </c>
      <c r="E167" s="151" t="s">
        <v>770</v>
      </c>
      <c r="F167" s="152" t="s">
        <v>771</v>
      </c>
      <c r="G167" s="153" t="s">
        <v>745</v>
      </c>
      <c r="H167" s="154">
        <v>355.29</v>
      </c>
      <c r="I167" s="155"/>
      <c r="J167" s="156">
        <f>ROUND(I167*H167,2)</f>
        <v>0</v>
      </c>
      <c r="K167" s="152" t="s">
        <v>1</v>
      </c>
      <c r="L167" s="34"/>
      <c r="M167" s="157" t="s">
        <v>1</v>
      </c>
      <c r="N167" s="158" t="s">
        <v>38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184</v>
      </c>
      <c r="AT167" s="161" t="s">
        <v>181</v>
      </c>
      <c r="AU167" s="161" t="s">
        <v>82</v>
      </c>
      <c r="AY167" s="18" t="s">
        <v>175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30</v>
      </c>
      <c r="BK167" s="162">
        <f>ROUND(I167*H167,2)</f>
        <v>0</v>
      </c>
      <c r="BL167" s="18" t="s">
        <v>184</v>
      </c>
      <c r="BM167" s="161" t="s">
        <v>1122</v>
      </c>
    </row>
    <row r="168" spans="1:65" s="13" customFormat="1">
      <c r="B168" s="163"/>
      <c r="D168" s="164" t="s">
        <v>190</v>
      </c>
      <c r="E168" s="165" t="s">
        <v>1</v>
      </c>
      <c r="F168" s="166" t="s">
        <v>1123</v>
      </c>
      <c r="H168" s="167">
        <v>355.29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190</v>
      </c>
      <c r="AU168" s="165" t="s">
        <v>82</v>
      </c>
      <c r="AV168" s="13" t="s">
        <v>82</v>
      </c>
      <c r="AW168" s="13" t="s">
        <v>29</v>
      </c>
      <c r="AX168" s="13" t="s">
        <v>73</v>
      </c>
      <c r="AY168" s="165" t="s">
        <v>175</v>
      </c>
    </row>
    <row r="169" spans="1:65" s="15" customFormat="1">
      <c r="B169" s="182"/>
      <c r="D169" s="164" t="s">
        <v>190</v>
      </c>
      <c r="E169" s="183" t="s">
        <v>1</v>
      </c>
      <c r="F169" s="184" t="s">
        <v>716</v>
      </c>
      <c r="H169" s="185">
        <v>355.29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190</v>
      </c>
      <c r="AU169" s="183" t="s">
        <v>82</v>
      </c>
      <c r="AV169" s="15" t="s">
        <v>184</v>
      </c>
      <c r="AW169" s="15" t="s">
        <v>29</v>
      </c>
      <c r="AX169" s="15" t="s">
        <v>30</v>
      </c>
      <c r="AY169" s="183" t="s">
        <v>175</v>
      </c>
    </row>
    <row r="170" spans="1:65" s="2" customFormat="1" ht="21.75" customHeight="1">
      <c r="A170" s="33"/>
      <c r="B170" s="149"/>
      <c r="C170" s="150" t="s">
        <v>231</v>
      </c>
      <c r="D170" s="150" t="s">
        <v>181</v>
      </c>
      <c r="E170" s="151" t="s">
        <v>775</v>
      </c>
      <c r="F170" s="152" t="s">
        <v>776</v>
      </c>
      <c r="G170" s="153" t="s">
        <v>745</v>
      </c>
      <c r="H170" s="154">
        <v>355.29</v>
      </c>
      <c r="I170" s="155"/>
      <c r="J170" s="156">
        <f>ROUND(I170*H170,2)</f>
        <v>0</v>
      </c>
      <c r="K170" s="152" t="s">
        <v>710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184</v>
      </c>
      <c r="AT170" s="161" t="s">
        <v>181</v>
      </c>
      <c r="AU170" s="161" t="s">
        <v>82</v>
      </c>
      <c r="AY170" s="18" t="s">
        <v>175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30</v>
      </c>
      <c r="BK170" s="162">
        <f>ROUND(I170*H170,2)</f>
        <v>0</v>
      </c>
      <c r="BL170" s="18" t="s">
        <v>184</v>
      </c>
      <c r="BM170" s="161" t="s">
        <v>1124</v>
      </c>
    </row>
    <row r="171" spans="1:65" s="13" customFormat="1">
      <c r="B171" s="163"/>
      <c r="D171" s="164" t="s">
        <v>190</v>
      </c>
      <c r="E171" s="165" t="s">
        <v>1</v>
      </c>
      <c r="F171" s="166" t="s">
        <v>1125</v>
      </c>
      <c r="H171" s="167">
        <v>355.29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30</v>
      </c>
      <c r="AY171" s="165" t="s">
        <v>175</v>
      </c>
    </row>
    <row r="172" spans="1:65" s="2" customFormat="1" ht="37.799999999999997" customHeight="1">
      <c r="A172" s="33"/>
      <c r="B172" s="149"/>
      <c r="C172" s="150" t="s">
        <v>235</v>
      </c>
      <c r="D172" s="150" t="s">
        <v>181</v>
      </c>
      <c r="E172" s="151" t="s">
        <v>799</v>
      </c>
      <c r="F172" s="152" t="s">
        <v>800</v>
      </c>
      <c r="G172" s="153" t="s">
        <v>709</v>
      </c>
      <c r="H172" s="154">
        <v>664.1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82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1126</v>
      </c>
    </row>
    <row r="173" spans="1:65" s="14" customFormat="1">
      <c r="B173" s="172"/>
      <c r="D173" s="164" t="s">
        <v>190</v>
      </c>
      <c r="E173" s="173" t="s">
        <v>1</v>
      </c>
      <c r="F173" s="174" t="s">
        <v>1127</v>
      </c>
      <c r="H173" s="173" t="s">
        <v>1</v>
      </c>
      <c r="I173" s="175"/>
      <c r="L173" s="172"/>
      <c r="M173" s="176"/>
      <c r="N173" s="177"/>
      <c r="O173" s="177"/>
      <c r="P173" s="177"/>
      <c r="Q173" s="177"/>
      <c r="R173" s="177"/>
      <c r="S173" s="177"/>
      <c r="T173" s="178"/>
      <c r="AT173" s="173" t="s">
        <v>190</v>
      </c>
      <c r="AU173" s="173" t="s">
        <v>82</v>
      </c>
      <c r="AV173" s="14" t="s">
        <v>30</v>
      </c>
      <c r="AW173" s="14" t="s">
        <v>29</v>
      </c>
      <c r="AX173" s="14" t="s">
        <v>73</v>
      </c>
      <c r="AY173" s="173" t="s">
        <v>175</v>
      </c>
    </row>
    <row r="174" spans="1:65" s="13" customFormat="1">
      <c r="B174" s="163"/>
      <c r="D174" s="164" t="s">
        <v>190</v>
      </c>
      <c r="E174" s="165" t="s">
        <v>1</v>
      </c>
      <c r="F174" s="166" t="s">
        <v>1128</v>
      </c>
      <c r="H174" s="167">
        <v>664.1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30</v>
      </c>
      <c r="AY174" s="165" t="s">
        <v>175</v>
      </c>
    </row>
    <row r="175" spans="1:65" s="12" customFormat="1" ht="22.8" customHeight="1">
      <c r="B175" s="136"/>
      <c r="D175" s="137" t="s">
        <v>72</v>
      </c>
      <c r="E175" s="147" t="s">
        <v>82</v>
      </c>
      <c r="F175" s="147" t="s">
        <v>1129</v>
      </c>
      <c r="I175" s="139"/>
      <c r="J175" s="148">
        <f>BK175</f>
        <v>0</v>
      </c>
      <c r="L175" s="136"/>
      <c r="M175" s="141"/>
      <c r="N175" s="142"/>
      <c r="O175" s="142"/>
      <c r="P175" s="143">
        <f>SUM(P176:P190)</f>
        <v>0</v>
      </c>
      <c r="Q175" s="142"/>
      <c r="R175" s="143">
        <f>SUM(R176:R190)</f>
        <v>0</v>
      </c>
      <c r="S175" s="142"/>
      <c r="T175" s="144">
        <f>SUM(T176:T190)</f>
        <v>0</v>
      </c>
      <c r="AR175" s="137" t="s">
        <v>30</v>
      </c>
      <c r="AT175" s="145" t="s">
        <v>72</v>
      </c>
      <c r="AU175" s="145" t="s">
        <v>30</v>
      </c>
      <c r="AY175" s="137" t="s">
        <v>175</v>
      </c>
      <c r="BK175" s="146">
        <f>SUM(BK176:BK190)</f>
        <v>0</v>
      </c>
    </row>
    <row r="176" spans="1:65" s="2" customFormat="1" ht="16.5" customHeight="1">
      <c r="A176" s="33"/>
      <c r="B176" s="149"/>
      <c r="C176" s="150" t="s">
        <v>239</v>
      </c>
      <c r="D176" s="150" t="s">
        <v>181</v>
      </c>
      <c r="E176" s="151" t="s">
        <v>1130</v>
      </c>
      <c r="F176" s="152" t="s">
        <v>1131</v>
      </c>
      <c r="G176" s="153" t="s">
        <v>745</v>
      </c>
      <c r="H176" s="154">
        <v>1.82</v>
      </c>
      <c r="I176" s="155"/>
      <c r="J176" s="156">
        <f>ROUND(I176*H176,2)</f>
        <v>0</v>
      </c>
      <c r="K176" s="152" t="s">
        <v>710</v>
      </c>
      <c r="L176" s="34"/>
      <c r="M176" s="157" t="s">
        <v>1</v>
      </c>
      <c r="N176" s="158" t="s">
        <v>38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184</v>
      </c>
      <c r="AT176" s="161" t="s">
        <v>181</v>
      </c>
      <c r="AU176" s="161" t="s">
        <v>82</v>
      </c>
      <c r="AY176" s="18" t="s">
        <v>175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30</v>
      </c>
      <c r="BK176" s="162">
        <f>ROUND(I176*H176,2)</f>
        <v>0</v>
      </c>
      <c r="BL176" s="18" t="s">
        <v>184</v>
      </c>
      <c r="BM176" s="161" t="s">
        <v>1132</v>
      </c>
    </row>
    <row r="177" spans="1:65" s="14" customFormat="1">
      <c r="B177" s="172"/>
      <c r="D177" s="164" t="s">
        <v>190</v>
      </c>
      <c r="E177" s="173" t="s">
        <v>1</v>
      </c>
      <c r="F177" s="174" t="s">
        <v>1133</v>
      </c>
      <c r="H177" s="173" t="s">
        <v>1</v>
      </c>
      <c r="I177" s="175"/>
      <c r="L177" s="172"/>
      <c r="M177" s="176"/>
      <c r="N177" s="177"/>
      <c r="O177" s="177"/>
      <c r="P177" s="177"/>
      <c r="Q177" s="177"/>
      <c r="R177" s="177"/>
      <c r="S177" s="177"/>
      <c r="T177" s="178"/>
      <c r="AT177" s="173" t="s">
        <v>190</v>
      </c>
      <c r="AU177" s="173" t="s">
        <v>82</v>
      </c>
      <c r="AV177" s="14" t="s">
        <v>30</v>
      </c>
      <c r="AW177" s="14" t="s">
        <v>29</v>
      </c>
      <c r="AX177" s="14" t="s">
        <v>73</v>
      </c>
      <c r="AY177" s="173" t="s">
        <v>175</v>
      </c>
    </row>
    <row r="178" spans="1:65" s="13" customFormat="1">
      <c r="B178" s="163"/>
      <c r="D178" s="164" t="s">
        <v>190</v>
      </c>
      <c r="E178" s="165" t="s">
        <v>1</v>
      </c>
      <c r="F178" s="166" t="s">
        <v>1134</v>
      </c>
      <c r="H178" s="167">
        <v>1.82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190</v>
      </c>
      <c r="AU178" s="165" t="s">
        <v>82</v>
      </c>
      <c r="AV178" s="13" t="s">
        <v>82</v>
      </c>
      <c r="AW178" s="13" t="s">
        <v>29</v>
      </c>
      <c r="AX178" s="13" t="s">
        <v>30</v>
      </c>
      <c r="AY178" s="165" t="s">
        <v>175</v>
      </c>
    </row>
    <row r="179" spans="1:65" s="2" customFormat="1" ht="16.5" customHeight="1">
      <c r="A179" s="33"/>
      <c r="B179" s="149"/>
      <c r="C179" s="150" t="s">
        <v>243</v>
      </c>
      <c r="D179" s="150" t="s">
        <v>181</v>
      </c>
      <c r="E179" s="151" t="s">
        <v>1135</v>
      </c>
      <c r="F179" s="152" t="s">
        <v>1136</v>
      </c>
      <c r="G179" s="153" t="s">
        <v>188</v>
      </c>
      <c r="H179" s="154">
        <v>122.21</v>
      </c>
      <c r="I179" s="155"/>
      <c r="J179" s="156">
        <f>ROUND(I179*H179,2)</f>
        <v>0</v>
      </c>
      <c r="K179" s="152" t="s">
        <v>710</v>
      </c>
      <c r="L179" s="34"/>
      <c r="M179" s="157" t="s">
        <v>1</v>
      </c>
      <c r="N179" s="158" t="s">
        <v>38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184</v>
      </c>
      <c r="AT179" s="161" t="s">
        <v>181</v>
      </c>
      <c r="AU179" s="161" t="s">
        <v>82</v>
      </c>
      <c r="AY179" s="18" t="s">
        <v>175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30</v>
      </c>
      <c r="BK179" s="162">
        <f>ROUND(I179*H179,2)</f>
        <v>0</v>
      </c>
      <c r="BL179" s="18" t="s">
        <v>184</v>
      </c>
      <c r="BM179" s="161" t="s">
        <v>1137</v>
      </c>
    </row>
    <row r="180" spans="1:65" s="14" customFormat="1">
      <c r="B180" s="172"/>
      <c r="D180" s="164" t="s">
        <v>190</v>
      </c>
      <c r="E180" s="173" t="s">
        <v>1</v>
      </c>
      <c r="F180" s="174" t="s">
        <v>1133</v>
      </c>
      <c r="H180" s="173" t="s">
        <v>1</v>
      </c>
      <c r="I180" s="175"/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190</v>
      </c>
      <c r="AU180" s="173" t="s">
        <v>82</v>
      </c>
      <c r="AV180" s="14" t="s">
        <v>30</v>
      </c>
      <c r="AW180" s="14" t="s">
        <v>29</v>
      </c>
      <c r="AX180" s="14" t="s">
        <v>73</v>
      </c>
      <c r="AY180" s="173" t="s">
        <v>175</v>
      </c>
    </row>
    <row r="181" spans="1:65" s="13" customFormat="1">
      <c r="B181" s="163"/>
      <c r="D181" s="164" t="s">
        <v>190</v>
      </c>
      <c r="E181" s="165" t="s">
        <v>1</v>
      </c>
      <c r="F181" s="166" t="s">
        <v>1138</v>
      </c>
      <c r="H181" s="167">
        <v>122.21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190</v>
      </c>
      <c r="AU181" s="165" t="s">
        <v>82</v>
      </c>
      <c r="AV181" s="13" t="s">
        <v>82</v>
      </c>
      <c r="AW181" s="13" t="s">
        <v>29</v>
      </c>
      <c r="AX181" s="13" t="s">
        <v>30</v>
      </c>
      <c r="AY181" s="165" t="s">
        <v>175</v>
      </c>
    </row>
    <row r="182" spans="1:65" s="2" customFormat="1" ht="16.5" customHeight="1">
      <c r="A182" s="33"/>
      <c r="B182" s="149"/>
      <c r="C182" s="150" t="s">
        <v>247</v>
      </c>
      <c r="D182" s="150" t="s">
        <v>181</v>
      </c>
      <c r="E182" s="151" t="s">
        <v>1139</v>
      </c>
      <c r="F182" s="152" t="s">
        <v>1140</v>
      </c>
      <c r="G182" s="153" t="s">
        <v>745</v>
      </c>
      <c r="H182" s="154">
        <v>16.940000000000001</v>
      </c>
      <c r="I182" s="155"/>
      <c r="J182" s="156">
        <f>ROUND(I182*H182,2)</f>
        <v>0</v>
      </c>
      <c r="K182" s="152" t="s">
        <v>710</v>
      </c>
      <c r="L182" s="34"/>
      <c r="M182" s="157" t="s">
        <v>1</v>
      </c>
      <c r="N182" s="158" t="s">
        <v>38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184</v>
      </c>
      <c r="AT182" s="161" t="s">
        <v>181</v>
      </c>
      <c r="AU182" s="161" t="s">
        <v>82</v>
      </c>
      <c r="AY182" s="18" t="s">
        <v>175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30</v>
      </c>
      <c r="BK182" s="162">
        <f>ROUND(I182*H182,2)</f>
        <v>0</v>
      </c>
      <c r="BL182" s="18" t="s">
        <v>184</v>
      </c>
      <c r="BM182" s="161" t="s">
        <v>1141</v>
      </c>
    </row>
    <row r="183" spans="1:65" s="14" customFormat="1">
      <c r="B183" s="172"/>
      <c r="D183" s="164" t="s">
        <v>190</v>
      </c>
      <c r="E183" s="173" t="s">
        <v>1</v>
      </c>
      <c r="F183" s="174" t="s">
        <v>1142</v>
      </c>
      <c r="H183" s="173" t="s">
        <v>1</v>
      </c>
      <c r="I183" s="175"/>
      <c r="L183" s="172"/>
      <c r="M183" s="176"/>
      <c r="N183" s="177"/>
      <c r="O183" s="177"/>
      <c r="P183" s="177"/>
      <c r="Q183" s="177"/>
      <c r="R183" s="177"/>
      <c r="S183" s="177"/>
      <c r="T183" s="178"/>
      <c r="AT183" s="173" t="s">
        <v>190</v>
      </c>
      <c r="AU183" s="173" t="s">
        <v>82</v>
      </c>
      <c r="AV183" s="14" t="s">
        <v>30</v>
      </c>
      <c r="AW183" s="14" t="s">
        <v>29</v>
      </c>
      <c r="AX183" s="14" t="s">
        <v>73</v>
      </c>
      <c r="AY183" s="173" t="s">
        <v>175</v>
      </c>
    </row>
    <row r="184" spans="1:65" s="13" customFormat="1">
      <c r="B184" s="163"/>
      <c r="D184" s="164" t="s">
        <v>190</v>
      </c>
      <c r="E184" s="165" t="s">
        <v>1</v>
      </c>
      <c r="F184" s="166" t="s">
        <v>1143</v>
      </c>
      <c r="H184" s="167">
        <v>16.940000000000001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190</v>
      </c>
      <c r="AU184" s="165" t="s">
        <v>82</v>
      </c>
      <c r="AV184" s="13" t="s">
        <v>82</v>
      </c>
      <c r="AW184" s="13" t="s">
        <v>29</v>
      </c>
      <c r="AX184" s="13" t="s">
        <v>30</v>
      </c>
      <c r="AY184" s="165" t="s">
        <v>175</v>
      </c>
    </row>
    <row r="185" spans="1:65" s="2" customFormat="1" ht="16.5" customHeight="1">
      <c r="A185" s="33"/>
      <c r="B185" s="149"/>
      <c r="C185" s="150" t="s">
        <v>251</v>
      </c>
      <c r="D185" s="150" t="s">
        <v>181</v>
      </c>
      <c r="E185" s="151" t="s">
        <v>1038</v>
      </c>
      <c r="F185" s="152" t="s">
        <v>1039</v>
      </c>
      <c r="G185" s="153" t="s">
        <v>745</v>
      </c>
      <c r="H185" s="154">
        <v>18.760000000000002</v>
      </c>
      <c r="I185" s="155"/>
      <c r="J185" s="156">
        <f>ROUND(I185*H185,2)</f>
        <v>0</v>
      </c>
      <c r="K185" s="152" t="s">
        <v>710</v>
      </c>
      <c r="L185" s="34"/>
      <c r="M185" s="157" t="s">
        <v>1</v>
      </c>
      <c r="N185" s="158" t="s">
        <v>38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184</v>
      </c>
      <c r="AT185" s="161" t="s">
        <v>181</v>
      </c>
      <c r="AU185" s="161" t="s">
        <v>82</v>
      </c>
      <c r="AY185" s="18" t="s">
        <v>175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30</v>
      </c>
      <c r="BK185" s="162">
        <f>ROUND(I185*H185,2)</f>
        <v>0</v>
      </c>
      <c r="BL185" s="18" t="s">
        <v>184</v>
      </c>
      <c r="BM185" s="161" t="s">
        <v>1144</v>
      </c>
    </row>
    <row r="186" spans="1:65" s="13" customFormat="1">
      <c r="B186" s="163"/>
      <c r="D186" s="164" t="s">
        <v>190</v>
      </c>
      <c r="E186" s="165" t="s">
        <v>1</v>
      </c>
      <c r="F186" s="166" t="s">
        <v>1134</v>
      </c>
      <c r="H186" s="167">
        <v>1.82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73</v>
      </c>
      <c r="AY186" s="165" t="s">
        <v>175</v>
      </c>
    </row>
    <row r="187" spans="1:65" s="13" customFormat="1">
      <c r="B187" s="163"/>
      <c r="D187" s="164" t="s">
        <v>190</v>
      </c>
      <c r="E187" s="165" t="s">
        <v>1</v>
      </c>
      <c r="F187" s="166" t="s">
        <v>1143</v>
      </c>
      <c r="H187" s="167">
        <v>16.940000000000001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82</v>
      </c>
      <c r="AV187" s="13" t="s">
        <v>82</v>
      </c>
      <c r="AW187" s="13" t="s">
        <v>29</v>
      </c>
      <c r="AX187" s="13" t="s">
        <v>73</v>
      </c>
      <c r="AY187" s="165" t="s">
        <v>175</v>
      </c>
    </row>
    <row r="188" spans="1:65" s="15" customFormat="1">
      <c r="B188" s="182"/>
      <c r="D188" s="164" t="s">
        <v>190</v>
      </c>
      <c r="E188" s="183" t="s">
        <v>1</v>
      </c>
      <c r="F188" s="184" t="s">
        <v>716</v>
      </c>
      <c r="H188" s="185">
        <v>18.760000000000002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83" t="s">
        <v>190</v>
      </c>
      <c r="AU188" s="183" t="s">
        <v>82</v>
      </c>
      <c r="AV188" s="15" t="s">
        <v>184</v>
      </c>
      <c r="AW188" s="15" t="s">
        <v>29</v>
      </c>
      <c r="AX188" s="15" t="s">
        <v>30</v>
      </c>
      <c r="AY188" s="183" t="s">
        <v>175</v>
      </c>
    </row>
    <row r="189" spans="1:65" s="2" customFormat="1" ht="21.75" customHeight="1">
      <c r="A189" s="33"/>
      <c r="B189" s="149"/>
      <c r="C189" s="150" t="s">
        <v>255</v>
      </c>
      <c r="D189" s="150" t="s">
        <v>181</v>
      </c>
      <c r="E189" s="151" t="s">
        <v>775</v>
      </c>
      <c r="F189" s="152" t="s">
        <v>776</v>
      </c>
      <c r="G189" s="153" t="s">
        <v>745</v>
      </c>
      <c r="H189" s="154">
        <v>18.760000000000002</v>
      </c>
      <c r="I189" s="155"/>
      <c r="J189" s="156">
        <f>ROUND(I189*H189,2)</f>
        <v>0</v>
      </c>
      <c r="K189" s="152" t="s">
        <v>710</v>
      </c>
      <c r="L189" s="34"/>
      <c r="M189" s="157" t="s">
        <v>1</v>
      </c>
      <c r="N189" s="158" t="s">
        <v>38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184</v>
      </c>
      <c r="AT189" s="161" t="s">
        <v>181</v>
      </c>
      <c r="AU189" s="161" t="s">
        <v>82</v>
      </c>
      <c r="AY189" s="18" t="s">
        <v>175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30</v>
      </c>
      <c r="BK189" s="162">
        <f>ROUND(I189*H189,2)</f>
        <v>0</v>
      </c>
      <c r="BL189" s="18" t="s">
        <v>184</v>
      </c>
      <c r="BM189" s="161" t="s">
        <v>1145</v>
      </c>
    </row>
    <row r="190" spans="1:65" s="13" customFormat="1">
      <c r="B190" s="163"/>
      <c r="D190" s="164" t="s">
        <v>190</v>
      </c>
      <c r="E190" s="165" t="s">
        <v>1</v>
      </c>
      <c r="F190" s="166" t="s">
        <v>1146</v>
      </c>
      <c r="H190" s="167">
        <v>18.760000000000002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30</v>
      </c>
      <c r="AY190" s="165" t="s">
        <v>175</v>
      </c>
    </row>
    <row r="191" spans="1:65" s="12" customFormat="1" ht="22.8" customHeight="1">
      <c r="B191" s="136"/>
      <c r="D191" s="137" t="s">
        <v>72</v>
      </c>
      <c r="E191" s="147" t="s">
        <v>199</v>
      </c>
      <c r="F191" s="147" t="s">
        <v>804</v>
      </c>
      <c r="I191" s="139"/>
      <c r="J191" s="148">
        <f>BK191</f>
        <v>0</v>
      </c>
      <c r="L191" s="136"/>
      <c r="M191" s="141"/>
      <c r="N191" s="142"/>
      <c r="O191" s="142"/>
      <c r="P191" s="143">
        <f>SUM(P192:P218)</f>
        <v>0</v>
      </c>
      <c r="Q191" s="142"/>
      <c r="R191" s="143">
        <f>SUM(R192:R218)</f>
        <v>0</v>
      </c>
      <c r="S191" s="142"/>
      <c r="T191" s="144">
        <f>SUM(T192:T218)</f>
        <v>0</v>
      </c>
      <c r="AR191" s="137" t="s">
        <v>30</v>
      </c>
      <c r="AT191" s="145" t="s">
        <v>72</v>
      </c>
      <c r="AU191" s="145" t="s">
        <v>30</v>
      </c>
      <c r="AY191" s="137" t="s">
        <v>175</v>
      </c>
      <c r="BK191" s="146">
        <f>SUM(BK192:BK218)</f>
        <v>0</v>
      </c>
    </row>
    <row r="192" spans="1:65" s="2" customFormat="1" ht="16.5" customHeight="1">
      <c r="A192" s="33"/>
      <c r="B192" s="149"/>
      <c r="C192" s="150" t="s">
        <v>7</v>
      </c>
      <c r="D192" s="150" t="s">
        <v>181</v>
      </c>
      <c r="E192" s="151" t="s">
        <v>805</v>
      </c>
      <c r="F192" s="152" t="s">
        <v>806</v>
      </c>
      <c r="G192" s="153" t="s">
        <v>709</v>
      </c>
      <c r="H192" s="154">
        <v>664.1</v>
      </c>
      <c r="I192" s="155"/>
      <c r="J192" s="156">
        <f>ROUND(I192*H192,2)</f>
        <v>0</v>
      </c>
      <c r="K192" s="152" t="s">
        <v>710</v>
      </c>
      <c r="L192" s="34"/>
      <c r="M192" s="157" t="s">
        <v>1</v>
      </c>
      <c r="N192" s="158" t="s">
        <v>38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184</v>
      </c>
      <c r="AT192" s="161" t="s">
        <v>181</v>
      </c>
      <c r="AU192" s="161" t="s">
        <v>82</v>
      </c>
      <c r="AY192" s="18" t="s">
        <v>175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30</v>
      </c>
      <c r="BK192" s="162">
        <f>ROUND(I192*H192,2)</f>
        <v>0</v>
      </c>
      <c r="BL192" s="18" t="s">
        <v>184</v>
      </c>
      <c r="BM192" s="161" t="s">
        <v>1147</v>
      </c>
    </row>
    <row r="193" spans="1:65" s="14" customFormat="1">
      <c r="B193" s="172"/>
      <c r="D193" s="164" t="s">
        <v>190</v>
      </c>
      <c r="E193" s="173" t="s">
        <v>1</v>
      </c>
      <c r="F193" s="174" t="s">
        <v>802</v>
      </c>
      <c r="H193" s="173" t="s">
        <v>1</v>
      </c>
      <c r="I193" s="175"/>
      <c r="L193" s="172"/>
      <c r="M193" s="176"/>
      <c r="N193" s="177"/>
      <c r="O193" s="177"/>
      <c r="P193" s="177"/>
      <c r="Q193" s="177"/>
      <c r="R193" s="177"/>
      <c r="S193" s="177"/>
      <c r="T193" s="178"/>
      <c r="AT193" s="173" t="s">
        <v>190</v>
      </c>
      <c r="AU193" s="173" t="s">
        <v>82</v>
      </c>
      <c r="AV193" s="14" t="s">
        <v>30</v>
      </c>
      <c r="AW193" s="14" t="s">
        <v>29</v>
      </c>
      <c r="AX193" s="14" t="s">
        <v>73</v>
      </c>
      <c r="AY193" s="173" t="s">
        <v>175</v>
      </c>
    </row>
    <row r="194" spans="1:65" s="13" customFormat="1">
      <c r="B194" s="163"/>
      <c r="D194" s="164" t="s">
        <v>190</v>
      </c>
      <c r="E194" s="165" t="s">
        <v>1</v>
      </c>
      <c r="F194" s="166" t="s">
        <v>1128</v>
      </c>
      <c r="H194" s="167">
        <v>664.1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190</v>
      </c>
      <c r="AU194" s="165" t="s">
        <v>82</v>
      </c>
      <c r="AV194" s="13" t="s">
        <v>82</v>
      </c>
      <c r="AW194" s="13" t="s">
        <v>29</v>
      </c>
      <c r="AX194" s="13" t="s">
        <v>30</v>
      </c>
      <c r="AY194" s="165" t="s">
        <v>175</v>
      </c>
    </row>
    <row r="195" spans="1:65" s="2" customFormat="1" ht="16.5" customHeight="1">
      <c r="A195" s="33"/>
      <c r="B195" s="149"/>
      <c r="C195" s="150" t="s">
        <v>262</v>
      </c>
      <c r="D195" s="150" t="s">
        <v>181</v>
      </c>
      <c r="E195" s="151" t="s">
        <v>1148</v>
      </c>
      <c r="F195" s="152" t="s">
        <v>1149</v>
      </c>
      <c r="G195" s="153" t="s">
        <v>709</v>
      </c>
      <c r="H195" s="154">
        <v>780.78</v>
      </c>
      <c r="I195" s="155"/>
      <c r="J195" s="156">
        <f>ROUND(I195*H195,2)</f>
        <v>0</v>
      </c>
      <c r="K195" s="152" t="s">
        <v>1</v>
      </c>
      <c r="L195" s="34"/>
      <c r="M195" s="157" t="s">
        <v>1</v>
      </c>
      <c r="N195" s="158" t="s">
        <v>38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184</v>
      </c>
      <c r="AT195" s="161" t="s">
        <v>181</v>
      </c>
      <c r="AU195" s="161" t="s">
        <v>82</v>
      </c>
      <c r="AY195" s="18" t="s">
        <v>175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30</v>
      </c>
      <c r="BK195" s="162">
        <f>ROUND(I195*H195,2)</f>
        <v>0</v>
      </c>
      <c r="BL195" s="18" t="s">
        <v>184</v>
      </c>
      <c r="BM195" s="161" t="s">
        <v>1150</v>
      </c>
    </row>
    <row r="196" spans="1:65" s="14" customFormat="1">
      <c r="B196" s="172"/>
      <c r="D196" s="164" t="s">
        <v>190</v>
      </c>
      <c r="E196" s="173" t="s">
        <v>1</v>
      </c>
      <c r="F196" s="174" t="s">
        <v>812</v>
      </c>
      <c r="H196" s="173" t="s">
        <v>1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190</v>
      </c>
      <c r="AU196" s="173" t="s">
        <v>82</v>
      </c>
      <c r="AV196" s="14" t="s">
        <v>30</v>
      </c>
      <c r="AW196" s="14" t="s">
        <v>29</v>
      </c>
      <c r="AX196" s="14" t="s">
        <v>73</v>
      </c>
      <c r="AY196" s="173" t="s">
        <v>175</v>
      </c>
    </row>
    <row r="197" spans="1:65" s="13" customFormat="1">
      <c r="B197" s="163"/>
      <c r="D197" s="164" t="s">
        <v>190</v>
      </c>
      <c r="E197" s="165" t="s">
        <v>1</v>
      </c>
      <c r="F197" s="166" t="s">
        <v>1151</v>
      </c>
      <c r="H197" s="167">
        <v>780.78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30</v>
      </c>
      <c r="AY197" s="165" t="s">
        <v>175</v>
      </c>
    </row>
    <row r="198" spans="1:65" s="2" customFormat="1" ht="16.5" customHeight="1">
      <c r="A198" s="33"/>
      <c r="B198" s="149"/>
      <c r="C198" s="150" t="s">
        <v>266</v>
      </c>
      <c r="D198" s="150" t="s">
        <v>181</v>
      </c>
      <c r="E198" s="151" t="s">
        <v>1152</v>
      </c>
      <c r="F198" s="152" t="s">
        <v>1153</v>
      </c>
      <c r="G198" s="153" t="s">
        <v>709</v>
      </c>
      <c r="H198" s="154">
        <v>704.96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38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184</v>
      </c>
      <c r="AT198" s="161" t="s">
        <v>181</v>
      </c>
      <c r="AU198" s="161" t="s">
        <v>82</v>
      </c>
      <c r="AY198" s="18" t="s">
        <v>175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30</v>
      </c>
      <c r="BK198" s="162">
        <f>ROUND(I198*H198,2)</f>
        <v>0</v>
      </c>
      <c r="BL198" s="18" t="s">
        <v>184</v>
      </c>
      <c r="BM198" s="161" t="s">
        <v>1154</v>
      </c>
    </row>
    <row r="199" spans="1:65" s="14" customFormat="1">
      <c r="B199" s="172"/>
      <c r="D199" s="164" t="s">
        <v>190</v>
      </c>
      <c r="E199" s="173" t="s">
        <v>1</v>
      </c>
      <c r="F199" s="174" t="s">
        <v>817</v>
      </c>
      <c r="H199" s="173" t="s">
        <v>1</v>
      </c>
      <c r="I199" s="175"/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190</v>
      </c>
      <c r="AU199" s="173" t="s">
        <v>82</v>
      </c>
      <c r="AV199" s="14" t="s">
        <v>30</v>
      </c>
      <c r="AW199" s="14" t="s">
        <v>29</v>
      </c>
      <c r="AX199" s="14" t="s">
        <v>73</v>
      </c>
      <c r="AY199" s="173" t="s">
        <v>175</v>
      </c>
    </row>
    <row r="200" spans="1:65" s="13" customFormat="1">
      <c r="B200" s="163"/>
      <c r="D200" s="164" t="s">
        <v>190</v>
      </c>
      <c r="E200" s="165" t="s">
        <v>1</v>
      </c>
      <c r="F200" s="166" t="s">
        <v>1155</v>
      </c>
      <c r="H200" s="167">
        <v>704.96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30</v>
      </c>
      <c r="AY200" s="165" t="s">
        <v>175</v>
      </c>
    </row>
    <row r="201" spans="1:65" s="2" customFormat="1" ht="16.5" customHeight="1">
      <c r="A201" s="33"/>
      <c r="B201" s="149"/>
      <c r="C201" s="150" t="s">
        <v>270</v>
      </c>
      <c r="D201" s="150" t="s">
        <v>181</v>
      </c>
      <c r="E201" s="151" t="s">
        <v>814</v>
      </c>
      <c r="F201" s="152" t="s">
        <v>815</v>
      </c>
      <c r="G201" s="153" t="s">
        <v>709</v>
      </c>
      <c r="H201" s="154">
        <v>724.52</v>
      </c>
      <c r="I201" s="155"/>
      <c r="J201" s="156">
        <f>ROUND(I201*H201,2)</f>
        <v>0</v>
      </c>
      <c r="K201" s="152" t="s">
        <v>710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184</v>
      </c>
      <c r="AT201" s="161" t="s">
        <v>181</v>
      </c>
      <c r="AU201" s="161" t="s">
        <v>82</v>
      </c>
      <c r="AY201" s="18" t="s">
        <v>175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30</v>
      </c>
      <c r="BK201" s="162">
        <f>ROUND(I201*H201,2)</f>
        <v>0</v>
      </c>
      <c r="BL201" s="18" t="s">
        <v>184</v>
      </c>
      <c r="BM201" s="161" t="s">
        <v>1156</v>
      </c>
    </row>
    <row r="202" spans="1:65" s="14" customFormat="1">
      <c r="B202" s="172"/>
      <c r="D202" s="164" t="s">
        <v>190</v>
      </c>
      <c r="E202" s="173" t="s">
        <v>1</v>
      </c>
      <c r="F202" s="174" t="s">
        <v>808</v>
      </c>
      <c r="H202" s="173" t="s">
        <v>1</v>
      </c>
      <c r="I202" s="175"/>
      <c r="L202" s="172"/>
      <c r="M202" s="176"/>
      <c r="N202" s="177"/>
      <c r="O202" s="177"/>
      <c r="P202" s="177"/>
      <c r="Q202" s="177"/>
      <c r="R202" s="177"/>
      <c r="S202" s="177"/>
      <c r="T202" s="178"/>
      <c r="AT202" s="173" t="s">
        <v>190</v>
      </c>
      <c r="AU202" s="173" t="s">
        <v>82</v>
      </c>
      <c r="AV202" s="14" t="s">
        <v>30</v>
      </c>
      <c r="AW202" s="14" t="s">
        <v>29</v>
      </c>
      <c r="AX202" s="14" t="s">
        <v>73</v>
      </c>
      <c r="AY202" s="173" t="s">
        <v>175</v>
      </c>
    </row>
    <row r="203" spans="1:65" s="13" customFormat="1">
      <c r="B203" s="163"/>
      <c r="D203" s="164" t="s">
        <v>190</v>
      </c>
      <c r="E203" s="165" t="s">
        <v>1</v>
      </c>
      <c r="F203" s="166" t="s">
        <v>1157</v>
      </c>
      <c r="H203" s="167">
        <v>724.52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30</v>
      </c>
      <c r="AY203" s="165" t="s">
        <v>175</v>
      </c>
    </row>
    <row r="204" spans="1:65" s="2" customFormat="1" ht="16.5" customHeight="1">
      <c r="A204" s="33"/>
      <c r="B204" s="149"/>
      <c r="C204" s="150" t="s">
        <v>274</v>
      </c>
      <c r="D204" s="150" t="s">
        <v>181</v>
      </c>
      <c r="E204" s="151" t="s">
        <v>819</v>
      </c>
      <c r="F204" s="152" t="s">
        <v>820</v>
      </c>
      <c r="G204" s="153" t="s">
        <v>745</v>
      </c>
      <c r="H204" s="154">
        <v>12.8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38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184</v>
      </c>
      <c r="AT204" s="161" t="s">
        <v>181</v>
      </c>
      <c r="AU204" s="161" t="s">
        <v>82</v>
      </c>
      <c r="AY204" s="18" t="s">
        <v>175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30</v>
      </c>
      <c r="BK204" s="162">
        <f>ROUND(I204*H204,2)</f>
        <v>0</v>
      </c>
      <c r="BL204" s="18" t="s">
        <v>184</v>
      </c>
      <c r="BM204" s="161" t="s">
        <v>1158</v>
      </c>
    </row>
    <row r="205" spans="1:65" s="14" customFormat="1">
      <c r="B205" s="172"/>
      <c r="D205" s="164" t="s">
        <v>190</v>
      </c>
      <c r="E205" s="173" t="s">
        <v>1</v>
      </c>
      <c r="F205" s="174" t="s">
        <v>1159</v>
      </c>
      <c r="H205" s="173" t="s">
        <v>1</v>
      </c>
      <c r="I205" s="175"/>
      <c r="L205" s="172"/>
      <c r="M205" s="176"/>
      <c r="N205" s="177"/>
      <c r="O205" s="177"/>
      <c r="P205" s="177"/>
      <c r="Q205" s="177"/>
      <c r="R205" s="177"/>
      <c r="S205" s="177"/>
      <c r="T205" s="178"/>
      <c r="AT205" s="173" t="s">
        <v>190</v>
      </c>
      <c r="AU205" s="173" t="s">
        <v>82</v>
      </c>
      <c r="AV205" s="14" t="s">
        <v>30</v>
      </c>
      <c r="AW205" s="14" t="s">
        <v>29</v>
      </c>
      <c r="AX205" s="14" t="s">
        <v>73</v>
      </c>
      <c r="AY205" s="173" t="s">
        <v>175</v>
      </c>
    </row>
    <row r="206" spans="1:65" s="13" customFormat="1">
      <c r="B206" s="163"/>
      <c r="D206" s="164" t="s">
        <v>190</v>
      </c>
      <c r="E206" s="165" t="s">
        <v>1</v>
      </c>
      <c r="F206" s="166" t="s">
        <v>1160</v>
      </c>
      <c r="H206" s="167">
        <v>12.8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82</v>
      </c>
      <c r="AV206" s="13" t="s">
        <v>82</v>
      </c>
      <c r="AW206" s="13" t="s">
        <v>29</v>
      </c>
      <c r="AX206" s="13" t="s">
        <v>30</v>
      </c>
      <c r="AY206" s="165" t="s">
        <v>175</v>
      </c>
    </row>
    <row r="207" spans="1:65" s="2" customFormat="1" ht="16.5" customHeight="1">
      <c r="A207" s="33"/>
      <c r="B207" s="149"/>
      <c r="C207" s="150" t="s">
        <v>278</v>
      </c>
      <c r="D207" s="150" t="s">
        <v>181</v>
      </c>
      <c r="E207" s="151" t="s">
        <v>824</v>
      </c>
      <c r="F207" s="152" t="s">
        <v>825</v>
      </c>
      <c r="G207" s="153" t="s">
        <v>709</v>
      </c>
      <c r="H207" s="154">
        <v>704.96</v>
      </c>
      <c r="I207" s="155"/>
      <c r="J207" s="156">
        <f>ROUND(I207*H207,2)</f>
        <v>0</v>
      </c>
      <c r="K207" s="152" t="s">
        <v>710</v>
      </c>
      <c r="L207" s="34"/>
      <c r="M207" s="157" t="s">
        <v>1</v>
      </c>
      <c r="N207" s="158" t="s">
        <v>38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184</v>
      </c>
      <c r="AT207" s="161" t="s">
        <v>181</v>
      </c>
      <c r="AU207" s="161" t="s">
        <v>82</v>
      </c>
      <c r="AY207" s="18" t="s">
        <v>175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30</v>
      </c>
      <c r="BK207" s="162">
        <f>ROUND(I207*H207,2)</f>
        <v>0</v>
      </c>
      <c r="BL207" s="18" t="s">
        <v>184</v>
      </c>
      <c r="BM207" s="161" t="s">
        <v>1161</v>
      </c>
    </row>
    <row r="208" spans="1:65" s="14" customFormat="1">
      <c r="B208" s="172"/>
      <c r="D208" s="164" t="s">
        <v>190</v>
      </c>
      <c r="E208" s="173" t="s">
        <v>1</v>
      </c>
      <c r="F208" s="174" t="s">
        <v>828</v>
      </c>
      <c r="H208" s="173" t="s">
        <v>1</v>
      </c>
      <c r="I208" s="175"/>
      <c r="L208" s="172"/>
      <c r="M208" s="176"/>
      <c r="N208" s="177"/>
      <c r="O208" s="177"/>
      <c r="P208" s="177"/>
      <c r="Q208" s="177"/>
      <c r="R208" s="177"/>
      <c r="S208" s="177"/>
      <c r="T208" s="178"/>
      <c r="AT208" s="173" t="s">
        <v>190</v>
      </c>
      <c r="AU208" s="173" t="s">
        <v>82</v>
      </c>
      <c r="AV208" s="14" t="s">
        <v>30</v>
      </c>
      <c r="AW208" s="14" t="s">
        <v>29</v>
      </c>
      <c r="AX208" s="14" t="s">
        <v>73</v>
      </c>
      <c r="AY208" s="173" t="s">
        <v>175</v>
      </c>
    </row>
    <row r="209" spans="1:65" s="13" customFormat="1">
      <c r="B209" s="163"/>
      <c r="D209" s="164" t="s">
        <v>190</v>
      </c>
      <c r="E209" s="165" t="s">
        <v>1</v>
      </c>
      <c r="F209" s="166" t="s">
        <v>1155</v>
      </c>
      <c r="H209" s="167">
        <v>704.96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30</v>
      </c>
      <c r="AY209" s="165" t="s">
        <v>175</v>
      </c>
    </row>
    <row r="210" spans="1:65" s="2" customFormat="1" ht="16.5" customHeight="1">
      <c r="A210" s="33"/>
      <c r="B210" s="149"/>
      <c r="C210" s="150" t="s">
        <v>282</v>
      </c>
      <c r="D210" s="150" t="s">
        <v>181</v>
      </c>
      <c r="E210" s="151" t="s">
        <v>829</v>
      </c>
      <c r="F210" s="152" t="s">
        <v>830</v>
      </c>
      <c r="G210" s="153" t="s">
        <v>709</v>
      </c>
      <c r="H210" s="154">
        <v>1661.18</v>
      </c>
      <c r="I210" s="155"/>
      <c r="J210" s="156">
        <f>ROUND(I210*H210,2)</f>
        <v>0</v>
      </c>
      <c r="K210" s="152" t="s">
        <v>710</v>
      </c>
      <c r="L210" s="34"/>
      <c r="M210" s="157" t="s">
        <v>1</v>
      </c>
      <c r="N210" s="158" t="s">
        <v>38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184</v>
      </c>
      <c r="AT210" s="161" t="s">
        <v>181</v>
      </c>
      <c r="AU210" s="161" t="s">
        <v>82</v>
      </c>
      <c r="AY210" s="18" t="s">
        <v>175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30</v>
      </c>
      <c r="BK210" s="162">
        <f>ROUND(I210*H210,2)</f>
        <v>0</v>
      </c>
      <c r="BL210" s="18" t="s">
        <v>184</v>
      </c>
      <c r="BM210" s="161" t="s">
        <v>1162</v>
      </c>
    </row>
    <row r="211" spans="1:65" s="14" customFormat="1">
      <c r="B211" s="172"/>
      <c r="D211" s="164" t="s">
        <v>190</v>
      </c>
      <c r="E211" s="173" t="s">
        <v>1</v>
      </c>
      <c r="F211" s="174" t="s">
        <v>1163</v>
      </c>
      <c r="H211" s="173" t="s">
        <v>1</v>
      </c>
      <c r="I211" s="175"/>
      <c r="L211" s="172"/>
      <c r="M211" s="176"/>
      <c r="N211" s="177"/>
      <c r="O211" s="177"/>
      <c r="P211" s="177"/>
      <c r="Q211" s="177"/>
      <c r="R211" s="177"/>
      <c r="S211" s="177"/>
      <c r="T211" s="178"/>
      <c r="AT211" s="173" t="s">
        <v>190</v>
      </c>
      <c r="AU211" s="173" t="s">
        <v>82</v>
      </c>
      <c r="AV211" s="14" t="s">
        <v>30</v>
      </c>
      <c r="AW211" s="14" t="s">
        <v>29</v>
      </c>
      <c r="AX211" s="14" t="s">
        <v>73</v>
      </c>
      <c r="AY211" s="173" t="s">
        <v>175</v>
      </c>
    </row>
    <row r="212" spans="1:65" s="13" customFormat="1">
      <c r="B212" s="163"/>
      <c r="D212" s="164" t="s">
        <v>190</v>
      </c>
      <c r="E212" s="165" t="s">
        <v>1</v>
      </c>
      <c r="F212" s="166" t="s">
        <v>1164</v>
      </c>
      <c r="H212" s="167">
        <v>1661.18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190</v>
      </c>
      <c r="AU212" s="165" t="s">
        <v>82</v>
      </c>
      <c r="AV212" s="13" t="s">
        <v>82</v>
      </c>
      <c r="AW212" s="13" t="s">
        <v>29</v>
      </c>
      <c r="AX212" s="13" t="s">
        <v>30</v>
      </c>
      <c r="AY212" s="165" t="s">
        <v>175</v>
      </c>
    </row>
    <row r="213" spans="1:65" s="2" customFormat="1" ht="16.5" customHeight="1">
      <c r="A213" s="33"/>
      <c r="B213" s="149"/>
      <c r="C213" s="150" t="s">
        <v>286</v>
      </c>
      <c r="D213" s="150" t="s">
        <v>181</v>
      </c>
      <c r="E213" s="151" t="s">
        <v>835</v>
      </c>
      <c r="F213" s="152" t="s">
        <v>836</v>
      </c>
      <c r="G213" s="153" t="s">
        <v>709</v>
      </c>
      <c r="H213" s="154">
        <v>880.4</v>
      </c>
      <c r="I213" s="155"/>
      <c r="J213" s="156">
        <f>ROUND(I213*H213,2)</f>
        <v>0</v>
      </c>
      <c r="K213" s="152" t="s">
        <v>1</v>
      </c>
      <c r="L213" s="34"/>
      <c r="M213" s="157" t="s">
        <v>1</v>
      </c>
      <c r="N213" s="158" t="s">
        <v>38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184</v>
      </c>
      <c r="AT213" s="161" t="s">
        <v>181</v>
      </c>
      <c r="AU213" s="161" t="s">
        <v>82</v>
      </c>
      <c r="AY213" s="18" t="s">
        <v>175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30</v>
      </c>
      <c r="BK213" s="162">
        <f>ROUND(I213*H213,2)</f>
        <v>0</v>
      </c>
      <c r="BL213" s="18" t="s">
        <v>184</v>
      </c>
      <c r="BM213" s="161" t="s">
        <v>1165</v>
      </c>
    </row>
    <row r="214" spans="1:65" s="14" customFormat="1">
      <c r="B214" s="172"/>
      <c r="D214" s="164" t="s">
        <v>190</v>
      </c>
      <c r="E214" s="173" t="s">
        <v>1</v>
      </c>
      <c r="F214" s="174" t="s">
        <v>838</v>
      </c>
      <c r="H214" s="173" t="s">
        <v>1</v>
      </c>
      <c r="I214" s="175"/>
      <c r="L214" s="172"/>
      <c r="M214" s="176"/>
      <c r="N214" s="177"/>
      <c r="O214" s="177"/>
      <c r="P214" s="177"/>
      <c r="Q214" s="177"/>
      <c r="R214" s="177"/>
      <c r="S214" s="177"/>
      <c r="T214" s="178"/>
      <c r="AT214" s="173" t="s">
        <v>190</v>
      </c>
      <c r="AU214" s="173" t="s">
        <v>82</v>
      </c>
      <c r="AV214" s="14" t="s">
        <v>30</v>
      </c>
      <c r="AW214" s="14" t="s">
        <v>29</v>
      </c>
      <c r="AX214" s="14" t="s">
        <v>73</v>
      </c>
      <c r="AY214" s="173" t="s">
        <v>175</v>
      </c>
    </row>
    <row r="215" spans="1:65" s="13" customFormat="1">
      <c r="B215" s="163"/>
      <c r="D215" s="164" t="s">
        <v>190</v>
      </c>
      <c r="E215" s="165" t="s">
        <v>1</v>
      </c>
      <c r="F215" s="166" t="s">
        <v>1166</v>
      </c>
      <c r="H215" s="167">
        <v>880.4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190</v>
      </c>
      <c r="AU215" s="165" t="s">
        <v>82</v>
      </c>
      <c r="AV215" s="13" t="s">
        <v>82</v>
      </c>
      <c r="AW215" s="13" t="s">
        <v>29</v>
      </c>
      <c r="AX215" s="13" t="s">
        <v>30</v>
      </c>
      <c r="AY215" s="165" t="s">
        <v>175</v>
      </c>
    </row>
    <row r="216" spans="1:65" s="2" customFormat="1" ht="16.5" customHeight="1">
      <c r="A216" s="33"/>
      <c r="B216" s="149"/>
      <c r="C216" s="150" t="s">
        <v>290</v>
      </c>
      <c r="D216" s="150" t="s">
        <v>181</v>
      </c>
      <c r="E216" s="151" t="s">
        <v>839</v>
      </c>
      <c r="F216" s="152" t="s">
        <v>840</v>
      </c>
      <c r="G216" s="153" t="s">
        <v>188</v>
      </c>
      <c r="H216" s="154">
        <v>318.3</v>
      </c>
      <c r="I216" s="155"/>
      <c r="J216" s="156">
        <f>ROUND(I216*H216,2)</f>
        <v>0</v>
      </c>
      <c r="K216" s="152" t="s">
        <v>1</v>
      </c>
      <c r="L216" s="34"/>
      <c r="M216" s="157" t="s">
        <v>1</v>
      </c>
      <c r="N216" s="158" t="s">
        <v>38</v>
      </c>
      <c r="O216" s="59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184</v>
      </c>
      <c r="AT216" s="161" t="s">
        <v>181</v>
      </c>
      <c r="AU216" s="161" t="s">
        <v>82</v>
      </c>
      <c r="AY216" s="18" t="s">
        <v>175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30</v>
      </c>
      <c r="BK216" s="162">
        <f>ROUND(I216*H216,2)</f>
        <v>0</v>
      </c>
      <c r="BL216" s="18" t="s">
        <v>184</v>
      </c>
      <c r="BM216" s="161" t="s">
        <v>1167</v>
      </c>
    </row>
    <row r="217" spans="1:65" s="14" customFormat="1">
      <c r="B217" s="172"/>
      <c r="D217" s="164" t="s">
        <v>190</v>
      </c>
      <c r="E217" s="173" t="s">
        <v>1</v>
      </c>
      <c r="F217" s="174" t="s">
        <v>979</v>
      </c>
      <c r="H217" s="173" t="s">
        <v>1</v>
      </c>
      <c r="I217" s="175"/>
      <c r="L217" s="172"/>
      <c r="M217" s="176"/>
      <c r="N217" s="177"/>
      <c r="O217" s="177"/>
      <c r="P217" s="177"/>
      <c r="Q217" s="177"/>
      <c r="R217" s="177"/>
      <c r="S217" s="177"/>
      <c r="T217" s="178"/>
      <c r="AT217" s="173" t="s">
        <v>190</v>
      </c>
      <c r="AU217" s="173" t="s">
        <v>82</v>
      </c>
      <c r="AV217" s="14" t="s">
        <v>30</v>
      </c>
      <c r="AW217" s="14" t="s">
        <v>29</v>
      </c>
      <c r="AX217" s="14" t="s">
        <v>73</v>
      </c>
      <c r="AY217" s="173" t="s">
        <v>175</v>
      </c>
    </row>
    <row r="218" spans="1:65" s="13" customFormat="1">
      <c r="B218" s="163"/>
      <c r="D218" s="164" t="s">
        <v>190</v>
      </c>
      <c r="E218" s="165" t="s">
        <v>1</v>
      </c>
      <c r="F218" s="166" t="s">
        <v>1168</v>
      </c>
      <c r="H218" s="167">
        <v>318.3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82</v>
      </c>
      <c r="AV218" s="13" t="s">
        <v>82</v>
      </c>
      <c r="AW218" s="13" t="s">
        <v>29</v>
      </c>
      <c r="AX218" s="13" t="s">
        <v>30</v>
      </c>
      <c r="AY218" s="165" t="s">
        <v>175</v>
      </c>
    </row>
    <row r="219" spans="1:65" s="12" customFormat="1" ht="22.8" customHeight="1">
      <c r="B219" s="136"/>
      <c r="D219" s="137" t="s">
        <v>72</v>
      </c>
      <c r="E219" s="147" t="s">
        <v>177</v>
      </c>
      <c r="F219" s="147" t="s">
        <v>178</v>
      </c>
      <c r="I219" s="139"/>
      <c r="J219" s="148">
        <f>BK219</f>
        <v>0</v>
      </c>
      <c r="L219" s="136"/>
      <c r="M219" s="141"/>
      <c r="N219" s="142"/>
      <c r="O219" s="142"/>
      <c r="P219" s="143">
        <f>SUM(P220:P222)</f>
        <v>0</v>
      </c>
      <c r="Q219" s="142"/>
      <c r="R219" s="143">
        <f>SUM(R220:R222)</f>
        <v>8.6188000000000002</v>
      </c>
      <c r="S219" s="142"/>
      <c r="T219" s="144">
        <f>SUM(T220:T222)</f>
        <v>0</v>
      </c>
      <c r="AR219" s="137" t="s">
        <v>30</v>
      </c>
      <c r="AT219" s="145" t="s">
        <v>72</v>
      </c>
      <c r="AU219" s="145" t="s">
        <v>30</v>
      </c>
      <c r="AY219" s="137" t="s">
        <v>175</v>
      </c>
      <c r="BK219" s="146">
        <f>SUM(BK220:BK222)</f>
        <v>0</v>
      </c>
    </row>
    <row r="220" spans="1:65" s="2" customFormat="1" ht="16.5" customHeight="1">
      <c r="A220" s="33"/>
      <c r="B220" s="149"/>
      <c r="C220" s="150" t="s">
        <v>294</v>
      </c>
      <c r="D220" s="150" t="s">
        <v>181</v>
      </c>
      <c r="E220" s="151" t="s">
        <v>867</v>
      </c>
      <c r="F220" s="152" t="s">
        <v>868</v>
      </c>
      <c r="G220" s="153" t="s">
        <v>222</v>
      </c>
      <c r="H220" s="154">
        <v>20</v>
      </c>
      <c r="I220" s="155"/>
      <c r="J220" s="156">
        <f>ROUND(I220*H220,2)</f>
        <v>0</v>
      </c>
      <c r="K220" s="152" t="s">
        <v>1</v>
      </c>
      <c r="L220" s="34"/>
      <c r="M220" s="157" t="s">
        <v>1</v>
      </c>
      <c r="N220" s="158" t="s">
        <v>38</v>
      </c>
      <c r="O220" s="59"/>
      <c r="P220" s="159">
        <f>O220*H220</f>
        <v>0</v>
      </c>
      <c r="Q220" s="159">
        <v>0.43093999999999999</v>
      </c>
      <c r="R220" s="159">
        <f>Q220*H220</f>
        <v>8.6188000000000002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184</v>
      </c>
      <c r="AT220" s="161" t="s">
        <v>181</v>
      </c>
      <c r="AU220" s="161" t="s">
        <v>82</v>
      </c>
      <c r="AY220" s="18" t="s">
        <v>175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30</v>
      </c>
      <c r="BK220" s="162">
        <f>ROUND(I220*H220,2)</f>
        <v>0</v>
      </c>
      <c r="BL220" s="18" t="s">
        <v>184</v>
      </c>
      <c r="BM220" s="161" t="s">
        <v>1169</v>
      </c>
    </row>
    <row r="221" spans="1:65" s="14" customFormat="1">
      <c r="B221" s="172"/>
      <c r="D221" s="164" t="s">
        <v>190</v>
      </c>
      <c r="E221" s="173" t="s">
        <v>1</v>
      </c>
      <c r="F221" s="174" t="s">
        <v>1170</v>
      </c>
      <c r="H221" s="173" t="s">
        <v>1</v>
      </c>
      <c r="I221" s="175"/>
      <c r="L221" s="172"/>
      <c r="M221" s="176"/>
      <c r="N221" s="177"/>
      <c r="O221" s="177"/>
      <c r="P221" s="177"/>
      <c r="Q221" s="177"/>
      <c r="R221" s="177"/>
      <c r="S221" s="177"/>
      <c r="T221" s="178"/>
      <c r="AT221" s="173" t="s">
        <v>190</v>
      </c>
      <c r="AU221" s="173" t="s">
        <v>82</v>
      </c>
      <c r="AV221" s="14" t="s">
        <v>30</v>
      </c>
      <c r="AW221" s="14" t="s">
        <v>29</v>
      </c>
      <c r="AX221" s="14" t="s">
        <v>73</v>
      </c>
      <c r="AY221" s="173" t="s">
        <v>175</v>
      </c>
    </row>
    <row r="222" spans="1:65" s="13" customFormat="1">
      <c r="B222" s="163"/>
      <c r="D222" s="164" t="s">
        <v>190</v>
      </c>
      <c r="E222" s="165" t="s">
        <v>1</v>
      </c>
      <c r="F222" s="166" t="s">
        <v>255</v>
      </c>
      <c r="H222" s="167">
        <v>20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82</v>
      </c>
      <c r="AV222" s="13" t="s">
        <v>82</v>
      </c>
      <c r="AW222" s="13" t="s">
        <v>29</v>
      </c>
      <c r="AX222" s="13" t="s">
        <v>30</v>
      </c>
      <c r="AY222" s="165" t="s">
        <v>175</v>
      </c>
    </row>
    <row r="223" spans="1:65" s="12" customFormat="1" ht="22.8" customHeight="1">
      <c r="B223" s="136"/>
      <c r="D223" s="137" t="s">
        <v>72</v>
      </c>
      <c r="E223" s="147" t="s">
        <v>198</v>
      </c>
      <c r="F223" s="147" t="s">
        <v>871</v>
      </c>
      <c r="I223" s="139"/>
      <c r="J223" s="148">
        <f>BK223</f>
        <v>0</v>
      </c>
      <c r="L223" s="136"/>
      <c r="M223" s="141"/>
      <c r="N223" s="142"/>
      <c r="O223" s="142"/>
      <c r="P223" s="143">
        <f>SUM(P224:P324)</f>
        <v>0</v>
      </c>
      <c r="Q223" s="142"/>
      <c r="R223" s="143">
        <f>SUM(R224:R324)</f>
        <v>66.889369259999995</v>
      </c>
      <c r="S223" s="142"/>
      <c r="T223" s="144">
        <f>SUM(T224:T324)</f>
        <v>0</v>
      </c>
      <c r="AR223" s="137" t="s">
        <v>30</v>
      </c>
      <c r="AT223" s="145" t="s">
        <v>72</v>
      </c>
      <c r="AU223" s="145" t="s">
        <v>30</v>
      </c>
      <c r="AY223" s="137" t="s">
        <v>175</v>
      </c>
      <c r="BK223" s="146">
        <f>SUM(BK224:BK324)</f>
        <v>0</v>
      </c>
    </row>
    <row r="224" spans="1:65" s="2" customFormat="1" ht="16.5" customHeight="1">
      <c r="A224" s="33"/>
      <c r="B224" s="149"/>
      <c r="C224" s="150" t="s">
        <v>298</v>
      </c>
      <c r="D224" s="150" t="s">
        <v>181</v>
      </c>
      <c r="E224" s="151" t="s">
        <v>876</v>
      </c>
      <c r="F224" s="152" t="s">
        <v>877</v>
      </c>
      <c r="G224" s="153" t="s">
        <v>222</v>
      </c>
      <c r="H224" s="154">
        <v>2</v>
      </c>
      <c r="I224" s="155"/>
      <c r="J224" s="156">
        <f>ROUND(I224*H224,2)</f>
        <v>0</v>
      </c>
      <c r="K224" s="152" t="s">
        <v>1</v>
      </c>
      <c r="L224" s="34"/>
      <c r="M224" s="157" t="s">
        <v>1</v>
      </c>
      <c r="N224" s="158" t="s">
        <v>38</v>
      </c>
      <c r="O224" s="59"/>
      <c r="P224" s="159">
        <f>O224*H224</f>
        <v>0</v>
      </c>
      <c r="Q224" s="159">
        <v>2.5080000000000002E-2</v>
      </c>
      <c r="R224" s="159">
        <f>Q224*H224</f>
        <v>5.0160000000000003E-2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184</v>
      </c>
      <c r="AT224" s="161" t="s">
        <v>181</v>
      </c>
      <c r="AU224" s="161" t="s">
        <v>82</v>
      </c>
      <c r="AY224" s="18" t="s">
        <v>175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30</v>
      </c>
      <c r="BK224" s="162">
        <f>ROUND(I224*H224,2)</f>
        <v>0</v>
      </c>
      <c r="BL224" s="18" t="s">
        <v>184</v>
      </c>
      <c r="BM224" s="161" t="s">
        <v>1171</v>
      </c>
    </row>
    <row r="225" spans="1:65" s="14" customFormat="1">
      <c r="B225" s="172"/>
      <c r="D225" s="164" t="s">
        <v>190</v>
      </c>
      <c r="E225" s="173" t="s">
        <v>1</v>
      </c>
      <c r="F225" s="174" t="s">
        <v>1172</v>
      </c>
      <c r="H225" s="173" t="s">
        <v>1</v>
      </c>
      <c r="I225" s="175"/>
      <c r="L225" s="172"/>
      <c r="M225" s="176"/>
      <c r="N225" s="177"/>
      <c r="O225" s="177"/>
      <c r="P225" s="177"/>
      <c r="Q225" s="177"/>
      <c r="R225" s="177"/>
      <c r="S225" s="177"/>
      <c r="T225" s="178"/>
      <c r="AT225" s="173" t="s">
        <v>190</v>
      </c>
      <c r="AU225" s="173" t="s">
        <v>82</v>
      </c>
      <c r="AV225" s="14" t="s">
        <v>30</v>
      </c>
      <c r="AW225" s="14" t="s">
        <v>29</v>
      </c>
      <c r="AX225" s="14" t="s">
        <v>73</v>
      </c>
      <c r="AY225" s="173" t="s">
        <v>175</v>
      </c>
    </row>
    <row r="226" spans="1:65" s="13" customFormat="1">
      <c r="B226" s="163"/>
      <c r="D226" s="164" t="s">
        <v>190</v>
      </c>
      <c r="E226" s="165" t="s">
        <v>1</v>
      </c>
      <c r="F226" s="166" t="s">
        <v>82</v>
      </c>
      <c r="H226" s="167">
        <v>2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190</v>
      </c>
      <c r="AU226" s="165" t="s">
        <v>82</v>
      </c>
      <c r="AV226" s="13" t="s">
        <v>82</v>
      </c>
      <c r="AW226" s="13" t="s">
        <v>29</v>
      </c>
      <c r="AX226" s="13" t="s">
        <v>30</v>
      </c>
      <c r="AY226" s="165" t="s">
        <v>175</v>
      </c>
    </row>
    <row r="227" spans="1:65" s="2" customFormat="1" ht="16.5" customHeight="1">
      <c r="A227" s="33"/>
      <c r="B227" s="149"/>
      <c r="C227" s="150" t="s">
        <v>302</v>
      </c>
      <c r="D227" s="150" t="s">
        <v>181</v>
      </c>
      <c r="E227" s="151" t="s">
        <v>880</v>
      </c>
      <c r="F227" s="152" t="s">
        <v>881</v>
      </c>
      <c r="G227" s="153" t="s">
        <v>222</v>
      </c>
      <c r="H227" s="154">
        <v>3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38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184</v>
      </c>
      <c r="AT227" s="161" t="s">
        <v>181</v>
      </c>
      <c r="AU227" s="161" t="s">
        <v>82</v>
      </c>
      <c r="AY227" s="18" t="s">
        <v>175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30</v>
      </c>
      <c r="BK227" s="162">
        <f>ROUND(I227*H227,2)</f>
        <v>0</v>
      </c>
      <c r="BL227" s="18" t="s">
        <v>184</v>
      </c>
      <c r="BM227" s="161" t="s">
        <v>1173</v>
      </c>
    </row>
    <row r="228" spans="1:65" s="14" customFormat="1">
      <c r="B228" s="172"/>
      <c r="D228" s="164" t="s">
        <v>190</v>
      </c>
      <c r="E228" s="173" t="s">
        <v>1</v>
      </c>
      <c r="F228" s="174" t="s">
        <v>1174</v>
      </c>
      <c r="H228" s="173" t="s">
        <v>1</v>
      </c>
      <c r="I228" s="175"/>
      <c r="L228" s="172"/>
      <c r="M228" s="176"/>
      <c r="N228" s="177"/>
      <c r="O228" s="177"/>
      <c r="P228" s="177"/>
      <c r="Q228" s="177"/>
      <c r="R228" s="177"/>
      <c r="S228" s="177"/>
      <c r="T228" s="178"/>
      <c r="AT228" s="173" t="s">
        <v>190</v>
      </c>
      <c r="AU228" s="173" t="s">
        <v>82</v>
      </c>
      <c r="AV228" s="14" t="s">
        <v>30</v>
      </c>
      <c r="AW228" s="14" t="s">
        <v>29</v>
      </c>
      <c r="AX228" s="14" t="s">
        <v>73</v>
      </c>
      <c r="AY228" s="173" t="s">
        <v>175</v>
      </c>
    </row>
    <row r="229" spans="1:65" s="13" customFormat="1">
      <c r="B229" s="163"/>
      <c r="D229" s="164" t="s">
        <v>190</v>
      </c>
      <c r="E229" s="165" t="s">
        <v>1</v>
      </c>
      <c r="F229" s="166" t="s">
        <v>113</v>
      </c>
      <c r="H229" s="167">
        <v>3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190</v>
      </c>
      <c r="AU229" s="165" t="s">
        <v>82</v>
      </c>
      <c r="AV229" s="13" t="s">
        <v>82</v>
      </c>
      <c r="AW229" s="13" t="s">
        <v>29</v>
      </c>
      <c r="AX229" s="13" t="s">
        <v>30</v>
      </c>
      <c r="AY229" s="165" t="s">
        <v>175</v>
      </c>
    </row>
    <row r="230" spans="1:65" s="2" customFormat="1" ht="16.5" customHeight="1">
      <c r="A230" s="33"/>
      <c r="B230" s="149"/>
      <c r="C230" s="190" t="s">
        <v>306</v>
      </c>
      <c r="D230" s="190" t="s">
        <v>764</v>
      </c>
      <c r="E230" s="191" t="s">
        <v>884</v>
      </c>
      <c r="F230" s="192" t="s">
        <v>885</v>
      </c>
      <c r="G230" s="193" t="s">
        <v>222</v>
      </c>
      <c r="H230" s="194">
        <v>1</v>
      </c>
      <c r="I230" s="195"/>
      <c r="J230" s="196">
        <f>ROUND(I230*H230,2)</f>
        <v>0</v>
      </c>
      <c r="K230" s="192" t="s">
        <v>1</v>
      </c>
      <c r="L230" s="197"/>
      <c r="M230" s="198" t="s">
        <v>1</v>
      </c>
      <c r="N230" s="199" t="s">
        <v>38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177</v>
      </c>
      <c r="AT230" s="161" t="s">
        <v>764</v>
      </c>
      <c r="AU230" s="161" t="s">
        <v>82</v>
      </c>
      <c r="AY230" s="18" t="s">
        <v>175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30</v>
      </c>
      <c r="BK230" s="162">
        <f>ROUND(I230*H230,2)</f>
        <v>0</v>
      </c>
      <c r="BL230" s="18" t="s">
        <v>184</v>
      </c>
      <c r="BM230" s="161" t="s">
        <v>1175</v>
      </c>
    </row>
    <row r="231" spans="1:65" s="14" customFormat="1">
      <c r="B231" s="172"/>
      <c r="D231" s="164" t="s">
        <v>190</v>
      </c>
      <c r="E231" s="173" t="s">
        <v>1</v>
      </c>
      <c r="F231" s="174" t="s">
        <v>1176</v>
      </c>
      <c r="H231" s="173" t="s">
        <v>1</v>
      </c>
      <c r="I231" s="175"/>
      <c r="L231" s="172"/>
      <c r="M231" s="176"/>
      <c r="N231" s="177"/>
      <c r="O231" s="177"/>
      <c r="P231" s="177"/>
      <c r="Q231" s="177"/>
      <c r="R231" s="177"/>
      <c r="S231" s="177"/>
      <c r="T231" s="178"/>
      <c r="AT231" s="173" t="s">
        <v>190</v>
      </c>
      <c r="AU231" s="173" t="s">
        <v>82</v>
      </c>
      <c r="AV231" s="14" t="s">
        <v>30</v>
      </c>
      <c r="AW231" s="14" t="s">
        <v>29</v>
      </c>
      <c r="AX231" s="14" t="s">
        <v>73</v>
      </c>
      <c r="AY231" s="173" t="s">
        <v>175</v>
      </c>
    </row>
    <row r="232" spans="1:65" s="13" customFormat="1">
      <c r="B232" s="163"/>
      <c r="D232" s="164" t="s">
        <v>190</v>
      </c>
      <c r="E232" s="165" t="s">
        <v>1</v>
      </c>
      <c r="F232" s="166" t="s">
        <v>30</v>
      </c>
      <c r="H232" s="167">
        <v>1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190</v>
      </c>
      <c r="AU232" s="165" t="s">
        <v>82</v>
      </c>
      <c r="AV232" s="13" t="s">
        <v>82</v>
      </c>
      <c r="AW232" s="13" t="s">
        <v>29</v>
      </c>
      <c r="AX232" s="13" t="s">
        <v>30</v>
      </c>
      <c r="AY232" s="165" t="s">
        <v>175</v>
      </c>
    </row>
    <row r="233" spans="1:65" s="2" customFormat="1" ht="16.5" customHeight="1">
      <c r="A233" s="33"/>
      <c r="B233" s="149"/>
      <c r="C233" s="190" t="s">
        <v>310</v>
      </c>
      <c r="D233" s="190" t="s">
        <v>764</v>
      </c>
      <c r="E233" s="191" t="s">
        <v>1177</v>
      </c>
      <c r="F233" s="192" t="s">
        <v>1178</v>
      </c>
      <c r="G233" s="193" t="s">
        <v>222</v>
      </c>
      <c r="H233" s="194">
        <v>1.01</v>
      </c>
      <c r="I233" s="195"/>
      <c r="J233" s="196">
        <f>ROUND(I233*H233,2)</f>
        <v>0</v>
      </c>
      <c r="K233" s="192" t="s">
        <v>1</v>
      </c>
      <c r="L233" s="197"/>
      <c r="M233" s="198" t="s">
        <v>1</v>
      </c>
      <c r="N233" s="199" t="s">
        <v>38</v>
      </c>
      <c r="O233" s="59"/>
      <c r="P233" s="159">
        <f>O233*H233</f>
        <v>0</v>
      </c>
      <c r="Q233" s="159">
        <v>8.9999999999999993E-3</v>
      </c>
      <c r="R233" s="159">
        <f>Q233*H233</f>
        <v>9.0899999999999991E-3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177</v>
      </c>
      <c r="AT233" s="161" t="s">
        <v>764</v>
      </c>
      <c r="AU233" s="161" t="s">
        <v>82</v>
      </c>
      <c r="AY233" s="18" t="s">
        <v>175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30</v>
      </c>
      <c r="BK233" s="162">
        <f>ROUND(I233*H233,2)</f>
        <v>0</v>
      </c>
      <c r="BL233" s="18" t="s">
        <v>184</v>
      </c>
      <c r="BM233" s="161" t="s">
        <v>1179</v>
      </c>
    </row>
    <row r="234" spans="1:65" s="14" customFormat="1">
      <c r="B234" s="172"/>
      <c r="D234" s="164" t="s">
        <v>190</v>
      </c>
      <c r="E234" s="173" t="s">
        <v>1</v>
      </c>
      <c r="F234" s="174" t="s">
        <v>1180</v>
      </c>
      <c r="H234" s="173" t="s">
        <v>1</v>
      </c>
      <c r="I234" s="175"/>
      <c r="L234" s="172"/>
      <c r="M234" s="176"/>
      <c r="N234" s="177"/>
      <c r="O234" s="177"/>
      <c r="P234" s="177"/>
      <c r="Q234" s="177"/>
      <c r="R234" s="177"/>
      <c r="S234" s="177"/>
      <c r="T234" s="178"/>
      <c r="AT234" s="173" t="s">
        <v>190</v>
      </c>
      <c r="AU234" s="173" t="s">
        <v>82</v>
      </c>
      <c r="AV234" s="14" t="s">
        <v>30</v>
      </c>
      <c r="AW234" s="14" t="s">
        <v>29</v>
      </c>
      <c r="AX234" s="14" t="s">
        <v>73</v>
      </c>
      <c r="AY234" s="173" t="s">
        <v>175</v>
      </c>
    </row>
    <row r="235" spans="1:65" s="13" customFormat="1">
      <c r="B235" s="163"/>
      <c r="D235" s="164" t="s">
        <v>190</v>
      </c>
      <c r="E235" s="165" t="s">
        <v>1</v>
      </c>
      <c r="F235" s="166" t="s">
        <v>888</v>
      </c>
      <c r="H235" s="167">
        <v>1.01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190</v>
      </c>
      <c r="AU235" s="165" t="s">
        <v>82</v>
      </c>
      <c r="AV235" s="13" t="s">
        <v>82</v>
      </c>
      <c r="AW235" s="13" t="s">
        <v>29</v>
      </c>
      <c r="AX235" s="13" t="s">
        <v>73</v>
      </c>
      <c r="AY235" s="165" t="s">
        <v>175</v>
      </c>
    </row>
    <row r="236" spans="1:65" s="15" customFormat="1">
      <c r="B236" s="182"/>
      <c r="D236" s="164" t="s">
        <v>190</v>
      </c>
      <c r="E236" s="183" t="s">
        <v>1</v>
      </c>
      <c r="F236" s="184" t="s">
        <v>716</v>
      </c>
      <c r="H236" s="185">
        <v>1.01</v>
      </c>
      <c r="I236" s="186"/>
      <c r="L236" s="182"/>
      <c r="M236" s="187"/>
      <c r="N236" s="188"/>
      <c r="O236" s="188"/>
      <c r="P236" s="188"/>
      <c r="Q236" s="188"/>
      <c r="R236" s="188"/>
      <c r="S236" s="188"/>
      <c r="T236" s="189"/>
      <c r="AT236" s="183" t="s">
        <v>190</v>
      </c>
      <c r="AU236" s="183" t="s">
        <v>82</v>
      </c>
      <c r="AV236" s="15" t="s">
        <v>184</v>
      </c>
      <c r="AW236" s="15" t="s">
        <v>29</v>
      </c>
      <c r="AX236" s="15" t="s">
        <v>30</v>
      </c>
      <c r="AY236" s="183" t="s">
        <v>175</v>
      </c>
    </row>
    <row r="237" spans="1:65" s="2" customFormat="1" ht="16.5" customHeight="1">
      <c r="A237" s="33"/>
      <c r="B237" s="149"/>
      <c r="C237" s="190" t="s">
        <v>313</v>
      </c>
      <c r="D237" s="190" t="s">
        <v>764</v>
      </c>
      <c r="E237" s="191" t="s">
        <v>1181</v>
      </c>
      <c r="F237" s="192" t="s">
        <v>1182</v>
      </c>
      <c r="G237" s="193" t="s">
        <v>222</v>
      </c>
      <c r="H237" s="194">
        <v>1.01</v>
      </c>
      <c r="I237" s="195"/>
      <c r="J237" s="196">
        <f>ROUND(I237*H237,2)</f>
        <v>0</v>
      </c>
      <c r="K237" s="192" t="s">
        <v>1</v>
      </c>
      <c r="L237" s="197"/>
      <c r="M237" s="198" t="s">
        <v>1</v>
      </c>
      <c r="N237" s="199" t="s">
        <v>38</v>
      </c>
      <c r="O237" s="59"/>
      <c r="P237" s="159">
        <f>O237*H237</f>
        <v>0</v>
      </c>
      <c r="Q237" s="159">
        <v>0</v>
      </c>
      <c r="R237" s="159">
        <f>Q237*H237</f>
        <v>0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177</v>
      </c>
      <c r="AT237" s="161" t="s">
        <v>764</v>
      </c>
      <c r="AU237" s="161" t="s">
        <v>82</v>
      </c>
      <c r="AY237" s="18" t="s">
        <v>175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30</v>
      </c>
      <c r="BK237" s="162">
        <f>ROUND(I237*H237,2)</f>
        <v>0</v>
      </c>
      <c r="BL237" s="18" t="s">
        <v>184</v>
      </c>
      <c r="BM237" s="161" t="s">
        <v>1183</v>
      </c>
    </row>
    <row r="238" spans="1:65" s="14" customFormat="1">
      <c r="B238" s="172"/>
      <c r="D238" s="164" t="s">
        <v>190</v>
      </c>
      <c r="E238" s="173" t="s">
        <v>1</v>
      </c>
      <c r="F238" s="174" t="s">
        <v>1184</v>
      </c>
      <c r="H238" s="173" t="s">
        <v>1</v>
      </c>
      <c r="I238" s="175"/>
      <c r="L238" s="172"/>
      <c r="M238" s="176"/>
      <c r="N238" s="177"/>
      <c r="O238" s="177"/>
      <c r="P238" s="177"/>
      <c r="Q238" s="177"/>
      <c r="R238" s="177"/>
      <c r="S238" s="177"/>
      <c r="T238" s="178"/>
      <c r="AT238" s="173" t="s">
        <v>190</v>
      </c>
      <c r="AU238" s="173" t="s">
        <v>82</v>
      </c>
      <c r="AV238" s="14" t="s">
        <v>30</v>
      </c>
      <c r="AW238" s="14" t="s">
        <v>29</v>
      </c>
      <c r="AX238" s="14" t="s">
        <v>73</v>
      </c>
      <c r="AY238" s="173" t="s">
        <v>175</v>
      </c>
    </row>
    <row r="239" spans="1:65" s="13" customFormat="1">
      <c r="B239" s="163"/>
      <c r="D239" s="164" t="s">
        <v>190</v>
      </c>
      <c r="E239" s="165" t="s">
        <v>1</v>
      </c>
      <c r="F239" s="166" t="s">
        <v>888</v>
      </c>
      <c r="H239" s="167">
        <v>1.01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190</v>
      </c>
      <c r="AU239" s="165" t="s">
        <v>82</v>
      </c>
      <c r="AV239" s="13" t="s">
        <v>82</v>
      </c>
      <c r="AW239" s="13" t="s">
        <v>29</v>
      </c>
      <c r="AX239" s="13" t="s">
        <v>73</v>
      </c>
      <c r="AY239" s="165" t="s">
        <v>175</v>
      </c>
    </row>
    <row r="240" spans="1:65" s="15" customFormat="1">
      <c r="B240" s="182"/>
      <c r="D240" s="164" t="s">
        <v>190</v>
      </c>
      <c r="E240" s="183" t="s">
        <v>1</v>
      </c>
      <c r="F240" s="184" t="s">
        <v>716</v>
      </c>
      <c r="H240" s="185">
        <v>1.01</v>
      </c>
      <c r="I240" s="186"/>
      <c r="L240" s="182"/>
      <c r="M240" s="187"/>
      <c r="N240" s="188"/>
      <c r="O240" s="188"/>
      <c r="P240" s="188"/>
      <c r="Q240" s="188"/>
      <c r="R240" s="188"/>
      <c r="S240" s="188"/>
      <c r="T240" s="189"/>
      <c r="AT240" s="183" t="s">
        <v>190</v>
      </c>
      <c r="AU240" s="183" t="s">
        <v>82</v>
      </c>
      <c r="AV240" s="15" t="s">
        <v>184</v>
      </c>
      <c r="AW240" s="15" t="s">
        <v>29</v>
      </c>
      <c r="AX240" s="15" t="s">
        <v>30</v>
      </c>
      <c r="AY240" s="183" t="s">
        <v>175</v>
      </c>
    </row>
    <row r="241" spans="1:65" s="2" customFormat="1" ht="16.5" customHeight="1">
      <c r="A241" s="33"/>
      <c r="B241" s="149"/>
      <c r="C241" s="190" t="s">
        <v>317</v>
      </c>
      <c r="D241" s="190" t="s">
        <v>764</v>
      </c>
      <c r="E241" s="191" t="s">
        <v>908</v>
      </c>
      <c r="F241" s="192" t="s">
        <v>909</v>
      </c>
      <c r="G241" s="193" t="s">
        <v>222</v>
      </c>
      <c r="H241" s="194">
        <v>2.02</v>
      </c>
      <c r="I241" s="195"/>
      <c r="J241" s="196">
        <f>ROUND(I241*H241,2)</f>
        <v>0</v>
      </c>
      <c r="K241" s="192" t="s">
        <v>1</v>
      </c>
      <c r="L241" s="197"/>
      <c r="M241" s="198" t="s">
        <v>1</v>
      </c>
      <c r="N241" s="199" t="s">
        <v>38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177</v>
      </c>
      <c r="AT241" s="161" t="s">
        <v>764</v>
      </c>
      <c r="AU241" s="161" t="s">
        <v>82</v>
      </c>
      <c r="AY241" s="18" t="s">
        <v>175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30</v>
      </c>
      <c r="BK241" s="162">
        <f>ROUND(I241*H241,2)</f>
        <v>0</v>
      </c>
      <c r="BL241" s="18" t="s">
        <v>184</v>
      </c>
      <c r="BM241" s="161" t="s">
        <v>1185</v>
      </c>
    </row>
    <row r="242" spans="1:65" s="14" customFormat="1">
      <c r="B242" s="172"/>
      <c r="D242" s="164" t="s">
        <v>190</v>
      </c>
      <c r="E242" s="173" t="s">
        <v>1</v>
      </c>
      <c r="F242" s="174" t="s">
        <v>1186</v>
      </c>
      <c r="H242" s="173" t="s">
        <v>1</v>
      </c>
      <c r="I242" s="175"/>
      <c r="L242" s="172"/>
      <c r="M242" s="176"/>
      <c r="N242" s="177"/>
      <c r="O242" s="177"/>
      <c r="P242" s="177"/>
      <c r="Q242" s="177"/>
      <c r="R242" s="177"/>
      <c r="S242" s="177"/>
      <c r="T242" s="178"/>
      <c r="AT242" s="173" t="s">
        <v>190</v>
      </c>
      <c r="AU242" s="173" t="s">
        <v>82</v>
      </c>
      <c r="AV242" s="14" t="s">
        <v>30</v>
      </c>
      <c r="AW242" s="14" t="s">
        <v>29</v>
      </c>
      <c r="AX242" s="14" t="s">
        <v>73</v>
      </c>
      <c r="AY242" s="173" t="s">
        <v>175</v>
      </c>
    </row>
    <row r="243" spans="1:65" s="13" customFormat="1">
      <c r="B243" s="163"/>
      <c r="D243" s="164" t="s">
        <v>190</v>
      </c>
      <c r="E243" s="165" t="s">
        <v>1</v>
      </c>
      <c r="F243" s="166" t="s">
        <v>1187</v>
      </c>
      <c r="H243" s="167">
        <v>2.02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190</v>
      </c>
      <c r="AU243" s="165" t="s">
        <v>82</v>
      </c>
      <c r="AV243" s="13" t="s">
        <v>82</v>
      </c>
      <c r="AW243" s="13" t="s">
        <v>29</v>
      </c>
      <c r="AX243" s="13" t="s">
        <v>73</v>
      </c>
      <c r="AY243" s="165" t="s">
        <v>175</v>
      </c>
    </row>
    <row r="244" spans="1:65" s="15" customFormat="1">
      <c r="B244" s="182"/>
      <c r="D244" s="164" t="s">
        <v>190</v>
      </c>
      <c r="E244" s="183" t="s">
        <v>1</v>
      </c>
      <c r="F244" s="184" t="s">
        <v>716</v>
      </c>
      <c r="H244" s="185">
        <v>2.02</v>
      </c>
      <c r="I244" s="186"/>
      <c r="L244" s="182"/>
      <c r="M244" s="187"/>
      <c r="N244" s="188"/>
      <c r="O244" s="188"/>
      <c r="P244" s="188"/>
      <c r="Q244" s="188"/>
      <c r="R244" s="188"/>
      <c r="S244" s="188"/>
      <c r="T244" s="189"/>
      <c r="AT244" s="183" t="s">
        <v>190</v>
      </c>
      <c r="AU244" s="183" t="s">
        <v>82</v>
      </c>
      <c r="AV244" s="15" t="s">
        <v>184</v>
      </c>
      <c r="AW244" s="15" t="s">
        <v>29</v>
      </c>
      <c r="AX244" s="15" t="s">
        <v>30</v>
      </c>
      <c r="AY244" s="183" t="s">
        <v>175</v>
      </c>
    </row>
    <row r="245" spans="1:65" s="2" customFormat="1" ht="16.5" customHeight="1">
      <c r="A245" s="33"/>
      <c r="B245" s="149"/>
      <c r="C245" s="190" t="s">
        <v>321</v>
      </c>
      <c r="D245" s="190" t="s">
        <v>764</v>
      </c>
      <c r="E245" s="191" t="s">
        <v>912</v>
      </c>
      <c r="F245" s="192" t="s">
        <v>913</v>
      </c>
      <c r="G245" s="193" t="s">
        <v>222</v>
      </c>
      <c r="H245" s="194">
        <v>2.02</v>
      </c>
      <c r="I245" s="195"/>
      <c r="J245" s="196">
        <f>ROUND(I245*H245,2)</f>
        <v>0</v>
      </c>
      <c r="K245" s="192" t="s">
        <v>1</v>
      </c>
      <c r="L245" s="197"/>
      <c r="M245" s="198" t="s">
        <v>1</v>
      </c>
      <c r="N245" s="199" t="s">
        <v>38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177</v>
      </c>
      <c r="AT245" s="161" t="s">
        <v>764</v>
      </c>
      <c r="AU245" s="161" t="s">
        <v>82</v>
      </c>
      <c r="AY245" s="18" t="s">
        <v>175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30</v>
      </c>
      <c r="BK245" s="162">
        <f>ROUND(I245*H245,2)</f>
        <v>0</v>
      </c>
      <c r="BL245" s="18" t="s">
        <v>184</v>
      </c>
      <c r="BM245" s="161" t="s">
        <v>1188</v>
      </c>
    </row>
    <row r="246" spans="1:65" s="14" customFormat="1">
      <c r="B246" s="172"/>
      <c r="D246" s="164" t="s">
        <v>190</v>
      </c>
      <c r="E246" s="173" t="s">
        <v>1</v>
      </c>
      <c r="F246" s="174" t="s">
        <v>1186</v>
      </c>
      <c r="H246" s="173" t="s">
        <v>1</v>
      </c>
      <c r="I246" s="175"/>
      <c r="L246" s="172"/>
      <c r="M246" s="176"/>
      <c r="N246" s="177"/>
      <c r="O246" s="177"/>
      <c r="P246" s="177"/>
      <c r="Q246" s="177"/>
      <c r="R246" s="177"/>
      <c r="S246" s="177"/>
      <c r="T246" s="178"/>
      <c r="AT246" s="173" t="s">
        <v>190</v>
      </c>
      <c r="AU246" s="173" t="s">
        <v>82</v>
      </c>
      <c r="AV246" s="14" t="s">
        <v>30</v>
      </c>
      <c r="AW246" s="14" t="s">
        <v>29</v>
      </c>
      <c r="AX246" s="14" t="s">
        <v>73</v>
      </c>
      <c r="AY246" s="173" t="s">
        <v>175</v>
      </c>
    </row>
    <row r="247" spans="1:65" s="13" customFormat="1">
      <c r="B247" s="163"/>
      <c r="D247" s="164" t="s">
        <v>190</v>
      </c>
      <c r="E247" s="165" t="s">
        <v>1</v>
      </c>
      <c r="F247" s="166" t="s">
        <v>1187</v>
      </c>
      <c r="H247" s="167">
        <v>2.02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73</v>
      </c>
      <c r="AY247" s="165" t="s">
        <v>175</v>
      </c>
    </row>
    <row r="248" spans="1:65" s="15" customFormat="1">
      <c r="B248" s="182"/>
      <c r="D248" s="164" t="s">
        <v>190</v>
      </c>
      <c r="E248" s="183" t="s">
        <v>1</v>
      </c>
      <c r="F248" s="184" t="s">
        <v>716</v>
      </c>
      <c r="H248" s="185">
        <v>2.02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190</v>
      </c>
      <c r="AU248" s="183" t="s">
        <v>82</v>
      </c>
      <c r="AV248" s="15" t="s">
        <v>184</v>
      </c>
      <c r="AW248" s="15" t="s">
        <v>29</v>
      </c>
      <c r="AX248" s="15" t="s">
        <v>30</v>
      </c>
      <c r="AY248" s="183" t="s">
        <v>175</v>
      </c>
    </row>
    <row r="249" spans="1:65" s="2" customFormat="1" ht="16.5" customHeight="1">
      <c r="A249" s="33"/>
      <c r="B249" s="149"/>
      <c r="C249" s="190" t="s">
        <v>325</v>
      </c>
      <c r="D249" s="190" t="s">
        <v>764</v>
      </c>
      <c r="E249" s="191" t="s">
        <v>915</v>
      </c>
      <c r="F249" s="192" t="s">
        <v>916</v>
      </c>
      <c r="G249" s="193" t="s">
        <v>438</v>
      </c>
      <c r="H249" s="194">
        <v>2.02</v>
      </c>
      <c r="I249" s="195"/>
      <c r="J249" s="196">
        <f>ROUND(I249*H249,2)</f>
        <v>0</v>
      </c>
      <c r="K249" s="192" t="s">
        <v>1</v>
      </c>
      <c r="L249" s="197"/>
      <c r="M249" s="198" t="s">
        <v>1</v>
      </c>
      <c r="N249" s="199" t="s">
        <v>38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177</v>
      </c>
      <c r="AT249" s="161" t="s">
        <v>764</v>
      </c>
      <c r="AU249" s="161" t="s">
        <v>82</v>
      </c>
      <c r="AY249" s="18" t="s">
        <v>175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30</v>
      </c>
      <c r="BK249" s="162">
        <f>ROUND(I249*H249,2)</f>
        <v>0</v>
      </c>
      <c r="BL249" s="18" t="s">
        <v>184</v>
      </c>
      <c r="BM249" s="161" t="s">
        <v>1189</v>
      </c>
    </row>
    <row r="250" spans="1:65" s="14" customFormat="1">
      <c r="B250" s="172"/>
      <c r="D250" s="164" t="s">
        <v>190</v>
      </c>
      <c r="E250" s="173" t="s">
        <v>1</v>
      </c>
      <c r="F250" s="174" t="s">
        <v>1186</v>
      </c>
      <c r="H250" s="173" t="s">
        <v>1</v>
      </c>
      <c r="I250" s="175"/>
      <c r="L250" s="172"/>
      <c r="M250" s="176"/>
      <c r="N250" s="177"/>
      <c r="O250" s="177"/>
      <c r="P250" s="177"/>
      <c r="Q250" s="177"/>
      <c r="R250" s="177"/>
      <c r="S250" s="177"/>
      <c r="T250" s="178"/>
      <c r="AT250" s="173" t="s">
        <v>190</v>
      </c>
      <c r="AU250" s="173" t="s">
        <v>82</v>
      </c>
      <c r="AV250" s="14" t="s">
        <v>30</v>
      </c>
      <c r="AW250" s="14" t="s">
        <v>29</v>
      </c>
      <c r="AX250" s="14" t="s">
        <v>73</v>
      </c>
      <c r="AY250" s="173" t="s">
        <v>175</v>
      </c>
    </row>
    <row r="251" spans="1:65" s="13" customFormat="1">
      <c r="B251" s="163"/>
      <c r="D251" s="164" t="s">
        <v>190</v>
      </c>
      <c r="E251" s="165" t="s">
        <v>1</v>
      </c>
      <c r="F251" s="166" t="s">
        <v>1187</v>
      </c>
      <c r="H251" s="167">
        <v>2.02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190</v>
      </c>
      <c r="AU251" s="165" t="s">
        <v>82</v>
      </c>
      <c r="AV251" s="13" t="s">
        <v>82</v>
      </c>
      <c r="AW251" s="13" t="s">
        <v>29</v>
      </c>
      <c r="AX251" s="13" t="s">
        <v>73</v>
      </c>
      <c r="AY251" s="165" t="s">
        <v>175</v>
      </c>
    </row>
    <row r="252" spans="1:65" s="15" customFormat="1">
      <c r="B252" s="182"/>
      <c r="D252" s="164" t="s">
        <v>190</v>
      </c>
      <c r="E252" s="183" t="s">
        <v>1</v>
      </c>
      <c r="F252" s="184" t="s">
        <v>716</v>
      </c>
      <c r="H252" s="185">
        <v>2.02</v>
      </c>
      <c r="I252" s="186"/>
      <c r="L252" s="182"/>
      <c r="M252" s="187"/>
      <c r="N252" s="188"/>
      <c r="O252" s="188"/>
      <c r="P252" s="188"/>
      <c r="Q252" s="188"/>
      <c r="R252" s="188"/>
      <c r="S252" s="188"/>
      <c r="T252" s="189"/>
      <c r="AT252" s="183" t="s">
        <v>190</v>
      </c>
      <c r="AU252" s="183" t="s">
        <v>82</v>
      </c>
      <c r="AV252" s="15" t="s">
        <v>184</v>
      </c>
      <c r="AW252" s="15" t="s">
        <v>29</v>
      </c>
      <c r="AX252" s="15" t="s">
        <v>30</v>
      </c>
      <c r="AY252" s="183" t="s">
        <v>175</v>
      </c>
    </row>
    <row r="253" spans="1:65" s="2" customFormat="1" ht="16.5" customHeight="1">
      <c r="A253" s="33"/>
      <c r="B253" s="149"/>
      <c r="C253" s="150" t="s">
        <v>329</v>
      </c>
      <c r="D253" s="150" t="s">
        <v>181</v>
      </c>
      <c r="E253" s="151" t="s">
        <v>918</v>
      </c>
      <c r="F253" s="152" t="s">
        <v>1190</v>
      </c>
      <c r="G253" s="153" t="s">
        <v>188</v>
      </c>
      <c r="H253" s="154">
        <v>117</v>
      </c>
      <c r="I253" s="155"/>
      <c r="J253" s="156">
        <f>ROUND(I253*H253,2)</f>
        <v>0</v>
      </c>
      <c r="K253" s="152" t="s">
        <v>1</v>
      </c>
      <c r="L253" s="34"/>
      <c r="M253" s="157" t="s">
        <v>1</v>
      </c>
      <c r="N253" s="158" t="s">
        <v>38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184</v>
      </c>
      <c r="AT253" s="161" t="s">
        <v>181</v>
      </c>
      <c r="AU253" s="161" t="s">
        <v>82</v>
      </c>
      <c r="AY253" s="18" t="s">
        <v>175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30</v>
      </c>
      <c r="BK253" s="162">
        <f>ROUND(I253*H253,2)</f>
        <v>0</v>
      </c>
      <c r="BL253" s="18" t="s">
        <v>184</v>
      </c>
      <c r="BM253" s="161" t="s">
        <v>1191</v>
      </c>
    </row>
    <row r="254" spans="1:65" s="14" customFormat="1">
      <c r="B254" s="172"/>
      <c r="D254" s="164" t="s">
        <v>190</v>
      </c>
      <c r="E254" s="173" t="s">
        <v>1</v>
      </c>
      <c r="F254" s="174" t="s">
        <v>1192</v>
      </c>
      <c r="H254" s="173" t="s">
        <v>1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190</v>
      </c>
      <c r="AU254" s="173" t="s">
        <v>82</v>
      </c>
      <c r="AV254" s="14" t="s">
        <v>30</v>
      </c>
      <c r="AW254" s="14" t="s">
        <v>29</v>
      </c>
      <c r="AX254" s="14" t="s">
        <v>73</v>
      </c>
      <c r="AY254" s="173" t="s">
        <v>175</v>
      </c>
    </row>
    <row r="255" spans="1:65" s="13" customFormat="1">
      <c r="B255" s="163"/>
      <c r="D255" s="164" t="s">
        <v>190</v>
      </c>
      <c r="E255" s="165" t="s">
        <v>1</v>
      </c>
      <c r="F255" s="166" t="s">
        <v>626</v>
      </c>
      <c r="H255" s="167">
        <v>117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190</v>
      </c>
      <c r="AU255" s="165" t="s">
        <v>82</v>
      </c>
      <c r="AV255" s="13" t="s">
        <v>82</v>
      </c>
      <c r="AW255" s="13" t="s">
        <v>29</v>
      </c>
      <c r="AX255" s="13" t="s">
        <v>30</v>
      </c>
      <c r="AY255" s="165" t="s">
        <v>175</v>
      </c>
    </row>
    <row r="256" spans="1:65" s="2" customFormat="1" ht="16.5" customHeight="1">
      <c r="A256" s="33"/>
      <c r="B256" s="149"/>
      <c r="C256" s="150" t="s">
        <v>333</v>
      </c>
      <c r="D256" s="150" t="s">
        <v>181</v>
      </c>
      <c r="E256" s="151" t="s">
        <v>927</v>
      </c>
      <c r="F256" s="152" t="s">
        <v>928</v>
      </c>
      <c r="G256" s="153" t="s">
        <v>709</v>
      </c>
      <c r="H256" s="154">
        <v>47.3</v>
      </c>
      <c r="I256" s="155"/>
      <c r="J256" s="156">
        <f>ROUND(I256*H256,2)</f>
        <v>0</v>
      </c>
      <c r="K256" s="152" t="s">
        <v>1</v>
      </c>
      <c r="L256" s="34"/>
      <c r="M256" s="157" t="s">
        <v>1</v>
      </c>
      <c r="N256" s="158" t="s">
        <v>38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184</v>
      </c>
      <c r="AT256" s="161" t="s">
        <v>181</v>
      </c>
      <c r="AU256" s="161" t="s">
        <v>82</v>
      </c>
      <c r="AY256" s="18" t="s">
        <v>175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30</v>
      </c>
      <c r="BK256" s="162">
        <f>ROUND(I256*H256,2)</f>
        <v>0</v>
      </c>
      <c r="BL256" s="18" t="s">
        <v>184</v>
      </c>
      <c r="BM256" s="161" t="s">
        <v>1193</v>
      </c>
    </row>
    <row r="257" spans="1:65" s="14" customFormat="1">
      <c r="B257" s="172"/>
      <c r="D257" s="164" t="s">
        <v>190</v>
      </c>
      <c r="E257" s="173" t="s">
        <v>1</v>
      </c>
      <c r="F257" s="174" t="s">
        <v>1194</v>
      </c>
      <c r="H257" s="173" t="s">
        <v>1</v>
      </c>
      <c r="I257" s="175"/>
      <c r="L257" s="172"/>
      <c r="M257" s="176"/>
      <c r="N257" s="177"/>
      <c r="O257" s="177"/>
      <c r="P257" s="177"/>
      <c r="Q257" s="177"/>
      <c r="R257" s="177"/>
      <c r="S257" s="177"/>
      <c r="T257" s="178"/>
      <c r="AT257" s="173" t="s">
        <v>190</v>
      </c>
      <c r="AU257" s="173" t="s">
        <v>82</v>
      </c>
      <c r="AV257" s="14" t="s">
        <v>30</v>
      </c>
      <c r="AW257" s="14" t="s">
        <v>29</v>
      </c>
      <c r="AX257" s="14" t="s">
        <v>73</v>
      </c>
      <c r="AY257" s="173" t="s">
        <v>175</v>
      </c>
    </row>
    <row r="258" spans="1:65" s="13" customFormat="1">
      <c r="B258" s="163"/>
      <c r="D258" s="164" t="s">
        <v>190</v>
      </c>
      <c r="E258" s="165" t="s">
        <v>1</v>
      </c>
      <c r="F258" s="166" t="s">
        <v>1195</v>
      </c>
      <c r="H258" s="167">
        <v>47.3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190</v>
      </c>
      <c r="AU258" s="165" t="s">
        <v>82</v>
      </c>
      <c r="AV258" s="13" t="s">
        <v>82</v>
      </c>
      <c r="AW258" s="13" t="s">
        <v>29</v>
      </c>
      <c r="AX258" s="13" t="s">
        <v>30</v>
      </c>
      <c r="AY258" s="165" t="s">
        <v>175</v>
      </c>
    </row>
    <row r="259" spans="1:65" s="2" customFormat="1" ht="16.5" customHeight="1">
      <c r="A259" s="33"/>
      <c r="B259" s="149"/>
      <c r="C259" s="150" t="s">
        <v>337</v>
      </c>
      <c r="D259" s="150" t="s">
        <v>181</v>
      </c>
      <c r="E259" s="151" t="s">
        <v>932</v>
      </c>
      <c r="F259" s="152" t="s">
        <v>933</v>
      </c>
      <c r="G259" s="153" t="s">
        <v>188</v>
      </c>
      <c r="H259" s="154">
        <v>117</v>
      </c>
      <c r="I259" s="155"/>
      <c r="J259" s="156">
        <f>ROUND(I259*H259,2)</f>
        <v>0</v>
      </c>
      <c r="K259" s="152" t="s">
        <v>1</v>
      </c>
      <c r="L259" s="34"/>
      <c r="M259" s="157" t="s">
        <v>1</v>
      </c>
      <c r="N259" s="158" t="s">
        <v>38</v>
      </c>
      <c r="O259" s="59"/>
      <c r="P259" s="159">
        <f>O259*H259</f>
        <v>0</v>
      </c>
      <c r="Q259" s="159">
        <v>0</v>
      </c>
      <c r="R259" s="159">
        <f>Q259*H259</f>
        <v>0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184</v>
      </c>
      <c r="AT259" s="161" t="s">
        <v>181</v>
      </c>
      <c r="AU259" s="161" t="s">
        <v>82</v>
      </c>
      <c r="AY259" s="18" t="s">
        <v>175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30</v>
      </c>
      <c r="BK259" s="162">
        <f>ROUND(I259*H259,2)</f>
        <v>0</v>
      </c>
      <c r="BL259" s="18" t="s">
        <v>184</v>
      </c>
      <c r="BM259" s="161" t="s">
        <v>1196</v>
      </c>
    </row>
    <row r="260" spans="1:65" s="14" customFormat="1">
      <c r="B260" s="172"/>
      <c r="D260" s="164" t="s">
        <v>190</v>
      </c>
      <c r="E260" s="173" t="s">
        <v>1</v>
      </c>
      <c r="F260" s="174" t="s">
        <v>1197</v>
      </c>
      <c r="H260" s="173" t="s">
        <v>1</v>
      </c>
      <c r="I260" s="175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190</v>
      </c>
      <c r="AU260" s="173" t="s">
        <v>82</v>
      </c>
      <c r="AV260" s="14" t="s">
        <v>30</v>
      </c>
      <c r="AW260" s="14" t="s">
        <v>29</v>
      </c>
      <c r="AX260" s="14" t="s">
        <v>73</v>
      </c>
      <c r="AY260" s="173" t="s">
        <v>175</v>
      </c>
    </row>
    <row r="261" spans="1:65" s="13" customFormat="1">
      <c r="B261" s="163"/>
      <c r="D261" s="164" t="s">
        <v>190</v>
      </c>
      <c r="E261" s="165" t="s">
        <v>1</v>
      </c>
      <c r="F261" s="166" t="s">
        <v>626</v>
      </c>
      <c r="H261" s="167">
        <v>117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190</v>
      </c>
      <c r="AU261" s="165" t="s">
        <v>82</v>
      </c>
      <c r="AV261" s="13" t="s">
        <v>82</v>
      </c>
      <c r="AW261" s="13" t="s">
        <v>29</v>
      </c>
      <c r="AX261" s="13" t="s">
        <v>30</v>
      </c>
      <c r="AY261" s="165" t="s">
        <v>175</v>
      </c>
    </row>
    <row r="262" spans="1:65" s="2" customFormat="1" ht="16.5" customHeight="1">
      <c r="A262" s="33"/>
      <c r="B262" s="149"/>
      <c r="C262" s="150" t="s">
        <v>341</v>
      </c>
      <c r="D262" s="150" t="s">
        <v>181</v>
      </c>
      <c r="E262" s="151" t="s">
        <v>937</v>
      </c>
      <c r="F262" s="152" t="s">
        <v>938</v>
      </c>
      <c r="G262" s="153" t="s">
        <v>709</v>
      </c>
      <c r="H262" s="154">
        <v>47.3</v>
      </c>
      <c r="I262" s="155"/>
      <c r="J262" s="156">
        <f>ROUND(I262*H262,2)</f>
        <v>0</v>
      </c>
      <c r="K262" s="152" t="s">
        <v>1</v>
      </c>
      <c r="L262" s="34"/>
      <c r="M262" s="157" t="s">
        <v>1</v>
      </c>
      <c r="N262" s="158" t="s">
        <v>38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184</v>
      </c>
      <c r="AT262" s="161" t="s">
        <v>181</v>
      </c>
      <c r="AU262" s="161" t="s">
        <v>82</v>
      </c>
      <c r="AY262" s="18" t="s">
        <v>175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30</v>
      </c>
      <c r="BK262" s="162">
        <f>ROUND(I262*H262,2)</f>
        <v>0</v>
      </c>
      <c r="BL262" s="18" t="s">
        <v>184</v>
      </c>
      <c r="BM262" s="161" t="s">
        <v>1198</v>
      </c>
    </row>
    <row r="263" spans="1:65" s="14" customFormat="1">
      <c r="B263" s="172"/>
      <c r="D263" s="164" t="s">
        <v>190</v>
      </c>
      <c r="E263" s="173" t="s">
        <v>1</v>
      </c>
      <c r="F263" s="174" t="s">
        <v>798</v>
      </c>
      <c r="H263" s="173" t="s">
        <v>1</v>
      </c>
      <c r="I263" s="175"/>
      <c r="L263" s="172"/>
      <c r="M263" s="176"/>
      <c r="N263" s="177"/>
      <c r="O263" s="177"/>
      <c r="P263" s="177"/>
      <c r="Q263" s="177"/>
      <c r="R263" s="177"/>
      <c r="S263" s="177"/>
      <c r="T263" s="178"/>
      <c r="AT263" s="173" t="s">
        <v>190</v>
      </c>
      <c r="AU263" s="173" t="s">
        <v>82</v>
      </c>
      <c r="AV263" s="14" t="s">
        <v>30</v>
      </c>
      <c r="AW263" s="14" t="s">
        <v>29</v>
      </c>
      <c r="AX263" s="14" t="s">
        <v>73</v>
      </c>
      <c r="AY263" s="173" t="s">
        <v>175</v>
      </c>
    </row>
    <row r="264" spans="1:65" s="13" customFormat="1">
      <c r="B264" s="163"/>
      <c r="D264" s="164" t="s">
        <v>190</v>
      </c>
      <c r="E264" s="165" t="s">
        <v>1</v>
      </c>
      <c r="F264" s="166" t="s">
        <v>1195</v>
      </c>
      <c r="H264" s="167">
        <v>47.3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30</v>
      </c>
      <c r="AY264" s="165" t="s">
        <v>175</v>
      </c>
    </row>
    <row r="265" spans="1:65" s="2" customFormat="1" ht="16.5" customHeight="1">
      <c r="A265" s="33"/>
      <c r="B265" s="149"/>
      <c r="C265" s="150" t="s">
        <v>345</v>
      </c>
      <c r="D265" s="150" t="s">
        <v>181</v>
      </c>
      <c r="E265" s="151" t="s">
        <v>1199</v>
      </c>
      <c r="F265" s="152" t="s">
        <v>1200</v>
      </c>
      <c r="G265" s="153" t="s">
        <v>188</v>
      </c>
      <c r="H265" s="154">
        <v>128</v>
      </c>
      <c r="I265" s="155"/>
      <c r="J265" s="156">
        <f>ROUND(I265*H265,2)</f>
        <v>0</v>
      </c>
      <c r="K265" s="152" t="s">
        <v>710</v>
      </c>
      <c r="L265" s="34"/>
      <c r="M265" s="157" t="s">
        <v>1</v>
      </c>
      <c r="N265" s="158" t="s">
        <v>38</v>
      </c>
      <c r="O265" s="59"/>
      <c r="P265" s="159">
        <f>O265*H265</f>
        <v>0</v>
      </c>
      <c r="Q265" s="159">
        <v>8.9779999999999999E-2</v>
      </c>
      <c r="R265" s="159">
        <f>Q265*H265</f>
        <v>11.49184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184</v>
      </c>
      <c r="AT265" s="161" t="s">
        <v>181</v>
      </c>
      <c r="AU265" s="161" t="s">
        <v>82</v>
      </c>
      <c r="AY265" s="18" t="s">
        <v>175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30</v>
      </c>
      <c r="BK265" s="162">
        <f>ROUND(I265*H265,2)</f>
        <v>0</v>
      </c>
      <c r="BL265" s="18" t="s">
        <v>184</v>
      </c>
      <c r="BM265" s="161" t="s">
        <v>1201</v>
      </c>
    </row>
    <row r="266" spans="1:65" s="14" customFormat="1">
      <c r="B266" s="172"/>
      <c r="D266" s="164" t="s">
        <v>190</v>
      </c>
      <c r="E266" s="173" t="s">
        <v>1</v>
      </c>
      <c r="F266" s="174" t="s">
        <v>1202</v>
      </c>
      <c r="H266" s="173" t="s">
        <v>1</v>
      </c>
      <c r="I266" s="175"/>
      <c r="L266" s="172"/>
      <c r="M266" s="176"/>
      <c r="N266" s="177"/>
      <c r="O266" s="177"/>
      <c r="P266" s="177"/>
      <c r="Q266" s="177"/>
      <c r="R266" s="177"/>
      <c r="S266" s="177"/>
      <c r="T266" s="178"/>
      <c r="AT266" s="173" t="s">
        <v>190</v>
      </c>
      <c r="AU266" s="173" t="s">
        <v>82</v>
      </c>
      <c r="AV266" s="14" t="s">
        <v>30</v>
      </c>
      <c r="AW266" s="14" t="s">
        <v>29</v>
      </c>
      <c r="AX266" s="14" t="s">
        <v>73</v>
      </c>
      <c r="AY266" s="173" t="s">
        <v>175</v>
      </c>
    </row>
    <row r="267" spans="1:65" s="13" customFormat="1">
      <c r="B267" s="163"/>
      <c r="D267" s="164" t="s">
        <v>190</v>
      </c>
      <c r="E267" s="165" t="s">
        <v>1</v>
      </c>
      <c r="F267" s="166" t="s">
        <v>659</v>
      </c>
      <c r="H267" s="167">
        <v>128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190</v>
      </c>
      <c r="AU267" s="165" t="s">
        <v>82</v>
      </c>
      <c r="AV267" s="13" t="s">
        <v>82</v>
      </c>
      <c r="AW267" s="13" t="s">
        <v>29</v>
      </c>
      <c r="AX267" s="13" t="s">
        <v>30</v>
      </c>
      <c r="AY267" s="165" t="s">
        <v>175</v>
      </c>
    </row>
    <row r="268" spans="1:65" s="2" customFormat="1" ht="16.5" customHeight="1">
      <c r="A268" s="33"/>
      <c r="B268" s="149"/>
      <c r="C268" s="190" t="s">
        <v>349</v>
      </c>
      <c r="D268" s="190" t="s">
        <v>764</v>
      </c>
      <c r="E268" s="191" t="s">
        <v>1203</v>
      </c>
      <c r="F268" s="192" t="s">
        <v>1204</v>
      </c>
      <c r="G268" s="193" t="s">
        <v>709</v>
      </c>
      <c r="H268" s="194">
        <v>12.928000000000001</v>
      </c>
      <c r="I268" s="195"/>
      <c r="J268" s="196">
        <f>ROUND(I268*H268,2)</f>
        <v>0</v>
      </c>
      <c r="K268" s="192" t="s">
        <v>1</v>
      </c>
      <c r="L268" s="197"/>
      <c r="M268" s="198" t="s">
        <v>1</v>
      </c>
      <c r="N268" s="199" t="s">
        <v>38</v>
      </c>
      <c r="O268" s="59"/>
      <c r="P268" s="159">
        <f>O268*H268</f>
        <v>0</v>
      </c>
      <c r="Q268" s="159">
        <v>0.22800000000000001</v>
      </c>
      <c r="R268" s="159">
        <f>Q268*H268</f>
        <v>2.9475840000000004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177</v>
      </c>
      <c r="AT268" s="161" t="s">
        <v>764</v>
      </c>
      <c r="AU268" s="161" t="s">
        <v>82</v>
      </c>
      <c r="AY268" s="18" t="s">
        <v>175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30</v>
      </c>
      <c r="BK268" s="162">
        <f>ROUND(I268*H268,2)</f>
        <v>0</v>
      </c>
      <c r="BL268" s="18" t="s">
        <v>184</v>
      </c>
      <c r="BM268" s="161" t="s">
        <v>1205</v>
      </c>
    </row>
    <row r="269" spans="1:65" s="13" customFormat="1">
      <c r="B269" s="163"/>
      <c r="D269" s="164" t="s">
        <v>190</v>
      </c>
      <c r="E269" s="165" t="s">
        <v>1</v>
      </c>
      <c r="F269" s="166" t="s">
        <v>1206</v>
      </c>
      <c r="H269" s="167">
        <v>12.928000000000001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190</v>
      </c>
      <c r="AU269" s="165" t="s">
        <v>82</v>
      </c>
      <c r="AV269" s="13" t="s">
        <v>82</v>
      </c>
      <c r="AW269" s="13" t="s">
        <v>29</v>
      </c>
      <c r="AX269" s="13" t="s">
        <v>73</v>
      </c>
      <c r="AY269" s="165" t="s">
        <v>175</v>
      </c>
    </row>
    <row r="270" spans="1:65" s="15" customFormat="1">
      <c r="B270" s="182"/>
      <c r="D270" s="164" t="s">
        <v>190</v>
      </c>
      <c r="E270" s="183" t="s">
        <v>1</v>
      </c>
      <c r="F270" s="184" t="s">
        <v>716</v>
      </c>
      <c r="H270" s="185">
        <v>12.928000000000001</v>
      </c>
      <c r="I270" s="186"/>
      <c r="L270" s="182"/>
      <c r="M270" s="187"/>
      <c r="N270" s="188"/>
      <c r="O270" s="188"/>
      <c r="P270" s="188"/>
      <c r="Q270" s="188"/>
      <c r="R270" s="188"/>
      <c r="S270" s="188"/>
      <c r="T270" s="189"/>
      <c r="AT270" s="183" t="s">
        <v>190</v>
      </c>
      <c r="AU270" s="183" t="s">
        <v>82</v>
      </c>
      <c r="AV270" s="15" t="s">
        <v>184</v>
      </c>
      <c r="AW270" s="15" t="s">
        <v>29</v>
      </c>
      <c r="AX270" s="15" t="s">
        <v>30</v>
      </c>
      <c r="AY270" s="183" t="s">
        <v>175</v>
      </c>
    </row>
    <row r="271" spans="1:65" s="2" customFormat="1" ht="16.5" customHeight="1">
      <c r="A271" s="33"/>
      <c r="B271" s="149"/>
      <c r="C271" s="150" t="s">
        <v>353</v>
      </c>
      <c r="D271" s="150" t="s">
        <v>181</v>
      </c>
      <c r="E271" s="151" t="s">
        <v>946</v>
      </c>
      <c r="F271" s="152" t="s">
        <v>947</v>
      </c>
      <c r="G271" s="153" t="s">
        <v>745</v>
      </c>
      <c r="H271" s="154">
        <v>7.3390000000000004</v>
      </c>
      <c r="I271" s="155"/>
      <c r="J271" s="156">
        <f>ROUND(I271*H271,2)</f>
        <v>0</v>
      </c>
      <c r="K271" s="152" t="s">
        <v>710</v>
      </c>
      <c r="L271" s="34"/>
      <c r="M271" s="157" t="s">
        <v>1</v>
      </c>
      <c r="N271" s="158" t="s">
        <v>38</v>
      </c>
      <c r="O271" s="59"/>
      <c r="P271" s="159">
        <f>O271*H271</f>
        <v>0</v>
      </c>
      <c r="Q271" s="159">
        <v>2.2563399999999998</v>
      </c>
      <c r="R271" s="159">
        <f>Q271*H271</f>
        <v>16.55927926</v>
      </c>
      <c r="S271" s="159">
        <v>0</v>
      </c>
      <c r="T271" s="160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184</v>
      </c>
      <c r="AT271" s="161" t="s">
        <v>181</v>
      </c>
      <c r="AU271" s="161" t="s">
        <v>82</v>
      </c>
      <c r="AY271" s="18" t="s">
        <v>175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30</v>
      </c>
      <c r="BK271" s="162">
        <f>ROUND(I271*H271,2)</f>
        <v>0</v>
      </c>
      <c r="BL271" s="18" t="s">
        <v>184</v>
      </c>
      <c r="BM271" s="161" t="s">
        <v>1207</v>
      </c>
    </row>
    <row r="272" spans="1:65" s="13" customFormat="1">
      <c r="B272" s="163"/>
      <c r="D272" s="164" t="s">
        <v>190</v>
      </c>
      <c r="E272" s="165" t="s">
        <v>1</v>
      </c>
      <c r="F272" s="166" t="s">
        <v>1208</v>
      </c>
      <c r="H272" s="167">
        <v>1.92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190</v>
      </c>
      <c r="AU272" s="165" t="s">
        <v>82</v>
      </c>
      <c r="AV272" s="13" t="s">
        <v>82</v>
      </c>
      <c r="AW272" s="13" t="s">
        <v>29</v>
      </c>
      <c r="AX272" s="13" t="s">
        <v>73</v>
      </c>
      <c r="AY272" s="165" t="s">
        <v>175</v>
      </c>
    </row>
    <row r="273" spans="1:65" s="13" customFormat="1">
      <c r="B273" s="163"/>
      <c r="D273" s="164" t="s">
        <v>190</v>
      </c>
      <c r="E273" s="165" t="s">
        <v>1</v>
      </c>
      <c r="F273" s="166" t="s">
        <v>1209</v>
      </c>
      <c r="H273" s="167">
        <v>5.4189999999999996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190</v>
      </c>
      <c r="AU273" s="165" t="s">
        <v>82</v>
      </c>
      <c r="AV273" s="13" t="s">
        <v>82</v>
      </c>
      <c r="AW273" s="13" t="s">
        <v>29</v>
      </c>
      <c r="AX273" s="13" t="s">
        <v>73</v>
      </c>
      <c r="AY273" s="165" t="s">
        <v>175</v>
      </c>
    </row>
    <row r="274" spans="1:65" s="15" customFormat="1">
      <c r="B274" s="182"/>
      <c r="D274" s="164" t="s">
        <v>190</v>
      </c>
      <c r="E274" s="183" t="s">
        <v>1</v>
      </c>
      <c r="F274" s="184" t="s">
        <v>716</v>
      </c>
      <c r="H274" s="185">
        <v>7.3390000000000004</v>
      </c>
      <c r="I274" s="186"/>
      <c r="L274" s="182"/>
      <c r="M274" s="187"/>
      <c r="N274" s="188"/>
      <c r="O274" s="188"/>
      <c r="P274" s="188"/>
      <c r="Q274" s="188"/>
      <c r="R274" s="188"/>
      <c r="S274" s="188"/>
      <c r="T274" s="189"/>
      <c r="AT274" s="183" t="s">
        <v>190</v>
      </c>
      <c r="AU274" s="183" t="s">
        <v>82</v>
      </c>
      <c r="AV274" s="15" t="s">
        <v>184</v>
      </c>
      <c r="AW274" s="15" t="s">
        <v>29</v>
      </c>
      <c r="AX274" s="15" t="s">
        <v>30</v>
      </c>
      <c r="AY274" s="183" t="s">
        <v>175</v>
      </c>
    </row>
    <row r="275" spans="1:65" s="2" customFormat="1" ht="16.5" customHeight="1">
      <c r="A275" s="33"/>
      <c r="B275" s="149"/>
      <c r="C275" s="150" t="s">
        <v>357</v>
      </c>
      <c r="D275" s="150" t="s">
        <v>181</v>
      </c>
      <c r="E275" s="151" t="s">
        <v>941</v>
      </c>
      <c r="F275" s="152" t="s">
        <v>942</v>
      </c>
      <c r="G275" s="153" t="s">
        <v>188</v>
      </c>
      <c r="H275" s="154">
        <v>144.5</v>
      </c>
      <c r="I275" s="155"/>
      <c r="J275" s="156">
        <f>ROUND(I275*H275,2)</f>
        <v>0</v>
      </c>
      <c r="K275" s="152" t="s">
        <v>710</v>
      </c>
      <c r="L275" s="34"/>
      <c r="M275" s="157" t="s">
        <v>1</v>
      </c>
      <c r="N275" s="158" t="s">
        <v>38</v>
      </c>
      <c r="O275" s="59"/>
      <c r="P275" s="159">
        <f>O275*H275</f>
        <v>0</v>
      </c>
      <c r="Q275" s="159">
        <v>0.16850000000000001</v>
      </c>
      <c r="R275" s="159">
        <f>Q275*H275</f>
        <v>24.34825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184</v>
      </c>
      <c r="AT275" s="161" t="s">
        <v>181</v>
      </c>
      <c r="AU275" s="161" t="s">
        <v>82</v>
      </c>
      <c r="AY275" s="18" t="s">
        <v>175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30</v>
      </c>
      <c r="BK275" s="162">
        <f>ROUND(I275*H275,2)</f>
        <v>0</v>
      </c>
      <c r="BL275" s="18" t="s">
        <v>184</v>
      </c>
      <c r="BM275" s="161" t="s">
        <v>1210</v>
      </c>
    </row>
    <row r="276" spans="1:65" s="14" customFormat="1">
      <c r="B276" s="172"/>
      <c r="D276" s="164" t="s">
        <v>190</v>
      </c>
      <c r="E276" s="173" t="s">
        <v>1</v>
      </c>
      <c r="F276" s="174" t="s">
        <v>1211</v>
      </c>
      <c r="H276" s="173" t="s">
        <v>1</v>
      </c>
      <c r="I276" s="175"/>
      <c r="L276" s="172"/>
      <c r="M276" s="176"/>
      <c r="N276" s="177"/>
      <c r="O276" s="177"/>
      <c r="P276" s="177"/>
      <c r="Q276" s="177"/>
      <c r="R276" s="177"/>
      <c r="S276" s="177"/>
      <c r="T276" s="178"/>
      <c r="AT276" s="173" t="s">
        <v>190</v>
      </c>
      <c r="AU276" s="173" t="s">
        <v>82</v>
      </c>
      <c r="AV276" s="14" t="s">
        <v>30</v>
      </c>
      <c r="AW276" s="14" t="s">
        <v>29</v>
      </c>
      <c r="AX276" s="14" t="s">
        <v>73</v>
      </c>
      <c r="AY276" s="173" t="s">
        <v>175</v>
      </c>
    </row>
    <row r="277" spans="1:65" s="13" customFormat="1">
      <c r="B277" s="163"/>
      <c r="D277" s="164" t="s">
        <v>190</v>
      </c>
      <c r="E277" s="165" t="s">
        <v>1</v>
      </c>
      <c r="F277" s="166" t="s">
        <v>1212</v>
      </c>
      <c r="H277" s="167">
        <v>144.5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190</v>
      </c>
      <c r="AU277" s="165" t="s">
        <v>82</v>
      </c>
      <c r="AV277" s="13" t="s">
        <v>82</v>
      </c>
      <c r="AW277" s="13" t="s">
        <v>29</v>
      </c>
      <c r="AX277" s="13" t="s">
        <v>73</v>
      </c>
      <c r="AY277" s="165" t="s">
        <v>175</v>
      </c>
    </row>
    <row r="278" spans="1:65" s="15" customFormat="1">
      <c r="B278" s="182"/>
      <c r="D278" s="164" t="s">
        <v>190</v>
      </c>
      <c r="E278" s="183" t="s">
        <v>1</v>
      </c>
      <c r="F278" s="184" t="s">
        <v>716</v>
      </c>
      <c r="H278" s="185">
        <v>144.5</v>
      </c>
      <c r="I278" s="186"/>
      <c r="L278" s="182"/>
      <c r="M278" s="187"/>
      <c r="N278" s="188"/>
      <c r="O278" s="188"/>
      <c r="P278" s="188"/>
      <c r="Q278" s="188"/>
      <c r="R278" s="188"/>
      <c r="S278" s="188"/>
      <c r="T278" s="189"/>
      <c r="AT278" s="183" t="s">
        <v>190</v>
      </c>
      <c r="AU278" s="183" t="s">
        <v>82</v>
      </c>
      <c r="AV278" s="15" t="s">
        <v>184</v>
      </c>
      <c r="AW278" s="15" t="s">
        <v>29</v>
      </c>
      <c r="AX278" s="15" t="s">
        <v>30</v>
      </c>
      <c r="AY278" s="183" t="s">
        <v>175</v>
      </c>
    </row>
    <row r="279" spans="1:65" s="2" customFormat="1" ht="16.5" customHeight="1">
      <c r="A279" s="33"/>
      <c r="B279" s="149"/>
      <c r="C279" s="190" t="s">
        <v>361</v>
      </c>
      <c r="D279" s="190" t="s">
        <v>764</v>
      </c>
      <c r="E279" s="191" t="s">
        <v>950</v>
      </c>
      <c r="F279" s="192" t="s">
        <v>951</v>
      </c>
      <c r="G279" s="193" t="s">
        <v>188</v>
      </c>
      <c r="H279" s="194">
        <v>129.28</v>
      </c>
      <c r="I279" s="195"/>
      <c r="J279" s="196">
        <f>ROUND(I279*H279,2)</f>
        <v>0</v>
      </c>
      <c r="K279" s="192" t="s">
        <v>710</v>
      </c>
      <c r="L279" s="197"/>
      <c r="M279" s="198" t="s">
        <v>1</v>
      </c>
      <c r="N279" s="199" t="s">
        <v>38</v>
      </c>
      <c r="O279" s="59"/>
      <c r="P279" s="159">
        <f>O279*H279</f>
        <v>0</v>
      </c>
      <c r="Q279" s="159">
        <v>0.08</v>
      </c>
      <c r="R279" s="159">
        <f>Q279*H279</f>
        <v>10.3424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177</v>
      </c>
      <c r="AT279" s="161" t="s">
        <v>764</v>
      </c>
      <c r="AU279" s="161" t="s">
        <v>82</v>
      </c>
      <c r="AY279" s="18" t="s">
        <v>175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30</v>
      </c>
      <c r="BK279" s="162">
        <f>ROUND(I279*H279,2)</f>
        <v>0</v>
      </c>
      <c r="BL279" s="18" t="s">
        <v>184</v>
      </c>
      <c r="BM279" s="161" t="s">
        <v>1213</v>
      </c>
    </row>
    <row r="280" spans="1:65" s="13" customFormat="1">
      <c r="B280" s="163"/>
      <c r="D280" s="164" t="s">
        <v>190</v>
      </c>
      <c r="E280" s="165" t="s">
        <v>1</v>
      </c>
      <c r="F280" s="166" t="s">
        <v>1214</v>
      </c>
      <c r="H280" s="167">
        <v>129.28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190</v>
      </c>
      <c r="AU280" s="165" t="s">
        <v>82</v>
      </c>
      <c r="AV280" s="13" t="s">
        <v>82</v>
      </c>
      <c r="AW280" s="13" t="s">
        <v>29</v>
      </c>
      <c r="AX280" s="13" t="s">
        <v>73</v>
      </c>
      <c r="AY280" s="165" t="s">
        <v>175</v>
      </c>
    </row>
    <row r="281" spans="1:65" s="15" customFormat="1">
      <c r="B281" s="182"/>
      <c r="D281" s="164" t="s">
        <v>190</v>
      </c>
      <c r="E281" s="183" t="s">
        <v>1</v>
      </c>
      <c r="F281" s="184" t="s">
        <v>716</v>
      </c>
      <c r="H281" s="185">
        <v>129.28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190</v>
      </c>
      <c r="AU281" s="183" t="s">
        <v>82</v>
      </c>
      <c r="AV281" s="15" t="s">
        <v>184</v>
      </c>
      <c r="AW281" s="15" t="s">
        <v>29</v>
      </c>
      <c r="AX281" s="15" t="s">
        <v>30</v>
      </c>
      <c r="AY281" s="183" t="s">
        <v>175</v>
      </c>
    </row>
    <row r="282" spans="1:65" s="2" customFormat="1" ht="16.5" customHeight="1">
      <c r="A282" s="33"/>
      <c r="B282" s="149"/>
      <c r="C282" s="190" t="s">
        <v>365</v>
      </c>
      <c r="D282" s="190" t="s">
        <v>764</v>
      </c>
      <c r="E282" s="191" t="s">
        <v>954</v>
      </c>
      <c r="F282" s="192" t="s">
        <v>955</v>
      </c>
      <c r="G282" s="193" t="s">
        <v>188</v>
      </c>
      <c r="H282" s="194">
        <v>8.08</v>
      </c>
      <c r="I282" s="195"/>
      <c r="J282" s="196">
        <f>ROUND(I282*H282,2)</f>
        <v>0</v>
      </c>
      <c r="K282" s="192" t="s">
        <v>710</v>
      </c>
      <c r="L282" s="197"/>
      <c r="M282" s="198" t="s">
        <v>1</v>
      </c>
      <c r="N282" s="199" t="s">
        <v>38</v>
      </c>
      <c r="O282" s="59"/>
      <c r="P282" s="159">
        <f>O282*H282</f>
        <v>0</v>
      </c>
      <c r="Q282" s="159">
        <v>4.8300000000000003E-2</v>
      </c>
      <c r="R282" s="159">
        <f>Q282*H282</f>
        <v>0.390264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177</v>
      </c>
      <c r="AT282" s="161" t="s">
        <v>764</v>
      </c>
      <c r="AU282" s="161" t="s">
        <v>82</v>
      </c>
      <c r="AY282" s="18" t="s">
        <v>175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30</v>
      </c>
      <c r="BK282" s="162">
        <f>ROUND(I282*H282,2)</f>
        <v>0</v>
      </c>
      <c r="BL282" s="18" t="s">
        <v>184</v>
      </c>
      <c r="BM282" s="161" t="s">
        <v>1215</v>
      </c>
    </row>
    <row r="283" spans="1:65" s="13" customFormat="1">
      <c r="B283" s="163"/>
      <c r="D283" s="164" t="s">
        <v>190</v>
      </c>
      <c r="E283" s="165" t="s">
        <v>1</v>
      </c>
      <c r="F283" s="166" t="s">
        <v>1216</v>
      </c>
      <c r="H283" s="167">
        <v>8.08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190</v>
      </c>
      <c r="AU283" s="165" t="s">
        <v>82</v>
      </c>
      <c r="AV283" s="13" t="s">
        <v>82</v>
      </c>
      <c r="AW283" s="13" t="s">
        <v>29</v>
      </c>
      <c r="AX283" s="13" t="s">
        <v>73</v>
      </c>
      <c r="AY283" s="165" t="s">
        <v>175</v>
      </c>
    </row>
    <row r="284" spans="1:65" s="15" customFormat="1">
      <c r="B284" s="182"/>
      <c r="D284" s="164" t="s">
        <v>190</v>
      </c>
      <c r="E284" s="183" t="s">
        <v>1</v>
      </c>
      <c r="F284" s="184" t="s">
        <v>716</v>
      </c>
      <c r="H284" s="185">
        <v>8.08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190</v>
      </c>
      <c r="AU284" s="183" t="s">
        <v>82</v>
      </c>
      <c r="AV284" s="15" t="s">
        <v>184</v>
      </c>
      <c r="AW284" s="15" t="s">
        <v>29</v>
      </c>
      <c r="AX284" s="15" t="s">
        <v>30</v>
      </c>
      <c r="AY284" s="183" t="s">
        <v>175</v>
      </c>
    </row>
    <row r="285" spans="1:65" s="2" customFormat="1" ht="16.5" customHeight="1">
      <c r="A285" s="33"/>
      <c r="B285" s="149"/>
      <c r="C285" s="190" t="s">
        <v>369</v>
      </c>
      <c r="D285" s="190" t="s">
        <v>764</v>
      </c>
      <c r="E285" s="191" t="s">
        <v>957</v>
      </c>
      <c r="F285" s="192" t="s">
        <v>958</v>
      </c>
      <c r="G285" s="193" t="s">
        <v>188</v>
      </c>
      <c r="H285" s="194">
        <v>8.5850000000000009</v>
      </c>
      <c r="I285" s="195"/>
      <c r="J285" s="196">
        <f>ROUND(I285*H285,2)</f>
        <v>0</v>
      </c>
      <c r="K285" s="192" t="s">
        <v>710</v>
      </c>
      <c r="L285" s="197"/>
      <c r="M285" s="198" t="s">
        <v>1</v>
      </c>
      <c r="N285" s="199" t="s">
        <v>38</v>
      </c>
      <c r="O285" s="59"/>
      <c r="P285" s="159">
        <f>O285*H285</f>
        <v>0</v>
      </c>
      <c r="Q285" s="159">
        <v>8.5999999999999993E-2</v>
      </c>
      <c r="R285" s="159">
        <f>Q285*H285</f>
        <v>0.73831000000000002</v>
      </c>
      <c r="S285" s="159">
        <v>0</v>
      </c>
      <c r="T285" s="160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177</v>
      </c>
      <c r="AT285" s="161" t="s">
        <v>764</v>
      </c>
      <c r="AU285" s="161" t="s">
        <v>82</v>
      </c>
      <c r="AY285" s="18" t="s">
        <v>175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30</v>
      </c>
      <c r="BK285" s="162">
        <f>ROUND(I285*H285,2)</f>
        <v>0</v>
      </c>
      <c r="BL285" s="18" t="s">
        <v>184</v>
      </c>
      <c r="BM285" s="161" t="s">
        <v>1217</v>
      </c>
    </row>
    <row r="286" spans="1:65" s="13" customFormat="1">
      <c r="B286" s="163"/>
      <c r="D286" s="164" t="s">
        <v>190</v>
      </c>
      <c r="E286" s="165" t="s">
        <v>1</v>
      </c>
      <c r="F286" s="166" t="s">
        <v>1218</v>
      </c>
      <c r="H286" s="167">
        <v>8.5850000000000009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190</v>
      </c>
      <c r="AU286" s="165" t="s">
        <v>82</v>
      </c>
      <c r="AV286" s="13" t="s">
        <v>82</v>
      </c>
      <c r="AW286" s="13" t="s">
        <v>29</v>
      </c>
      <c r="AX286" s="13" t="s">
        <v>73</v>
      </c>
      <c r="AY286" s="165" t="s">
        <v>175</v>
      </c>
    </row>
    <row r="287" spans="1:65" s="15" customFormat="1">
      <c r="B287" s="182"/>
      <c r="D287" s="164" t="s">
        <v>190</v>
      </c>
      <c r="E287" s="183" t="s">
        <v>1</v>
      </c>
      <c r="F287" s="184" t="s">
        <v>716</v>
      </c>
      <c r="H287" s="185">
        <v>8.5850000000000009</v>
      </c>
      <c r="I287" s="186"/>
      <c r="L287" s="182"/>
      <c r="M287" s="187"/>
      <c r="N287" s="188"/>
      <c r="O287" s="188"/>
      <c r="P287" s="188"/>
      <c r="Q287" s="188"/>
      <c r="R287" s="188"/>
      <c r="S287" s="188"/>
      <c r="T287" s="189"/>
      <c r="AT287" s="183" t="s">
        <v>190</v>
      </c>
      <c r="AU287" s="183" t="s">
        <v>82</v>
      </c>
      <c r="AV287" s="15" t="s">
        <v>184</v>
      </c>
      <c r="AW287" s="15" t="s">
        <v>29</v>
      </c>
      <c r="AX287" s="15" t="s">
        <v>30</v>
      </c>
      <c r="AY287" s="183" t="s">
        <v>175</v>
      </c>
    </row>
    <row r="288" spans="1:65" s="2" customFormat="1" ht="16.5" customHeight="1">
      <c r="A288" s="33"/>
      <c r="B288" s="149"/>
      <c r="C288" s="150" t="s">
        <v>373</v>
      </c>
      <c r="D288" s="150" t="s">
        <v>181</v>
      </c>
      <c r="E288" s="151" t="s">
        <v>961</v>
      </c>
      <c r="F288" s="152" t="s">
        <v>962</v>
      </c>
      <c r="G288" s="153" t="s">
        <v>396</v>
      </c>
      <c r="H288" s="154">
        <v>1</v>
      </c>
      <c r="I288" s="155"/>
      <c r="J288" s="156">
        <f>ROUND(I288*H288,2)</f>
        <v>0</v>
      </c>
      <c r="K288" s="152" t="s">
        <v>1</v>
      </c>
      <c r="L288" s="34"/>
      <c r="M288" s="157" t="s">
        <v>1</v>
      </c>
      <c r="N288" s="158" t="s">
        <v>38</v>
      </c>
      <c r="O288" s="59"/>
      <c r="P288" s="159">
        <f>O288*H288</f>
        <v>0</v>
      </c>
      <c r="Q288" s="159">
        <v>0</v>
      </c>
      <c r="R288" s="159">
        <f>Q288*H288</f>
        <v>0</v>
      </c>
      <c r="S288" s="159">
        <v>0</v>
      </c>
      <c r="T288" s="16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184</v>
      </c>
      <c r="AT288" s="161" t="s">
        <v>181</v>
      </c>
      <c r="AU288" s="161" t="s">
        <v>82</v>
      </c>
      <c r="AY288" s="18" t="s">
        <v>175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8" t="s">
        <v>30</v>
      </c>
      <c r="BK288" s="162">
        <f>ROUND(I288*H288,2)</f>
        <v>0</v>
      </c>
      <c r="BL288" s="18" t="s">
        <v>184</v>
      </c>
      <c r="BM288" s="161" t="s">
        <v>1219</v>
      </c>
    </row>
    <row r="289" spans="1:65" s="13" customFormat="1">
      <c r="B289" s="163"/>
      <c r="D289" s="164" t="s">
        <v>190</v>
      </c>
      <c r="E289" s="165" t="s">
        <v>1</v>
      </c>
      <c r="F289" s="166" t="s">
        <v>30</v>
      </c>
      <c r="H289" s="167">
        <v>1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190</v>
      </c>
      <c r="AU289" s="165" t="s">
        <v>82</v>
      </c>
      <c r="AV289" s="13" t="s">
        <v>82</v>
      </c>
      <c r="AW289" s="13" t="s">
        <v>29</v>
      </c>
      <c r="AX289" s="13" t="s">
        <v>30</v>
      </c>
      <c r="AY289" s="165" t="s">
        <v>175</v>
      </c>
    </row>
    <row r="290" spans="1:65" s="2" customFormat="1" ht="16.5" customHeight="1">
      <c r="A290" s="33"/>
      <c r="B290" s="149"/>
      <c r="C290" s="150" t="s">
        <v>377</v>
      </c>
      <c r="D290" s="150" t="s">
        <v>181</v>
      </c>
      <c r="E290" s="151" t="s">
        <v>964</v>
      </c>
      <c r="F290" s="152" t="s">
        <v>965</v>
      </c>
      <c r="G290" s="153" t="s">
        <v>396</v>
      </c>
      <c r="H290" s="154">
        <v>1</v>
      </c>
      <c r="I290" s="155"/>
      <c r="J290" s="156">
        <f>ROUND(I290*H290,2)</f>
        <v>0</v>
      </c>
      <c r="K290" s="152" t="s">
        <v>1</v>
      </c>
      <c r="L290" s="34"/>
      <c r="M290" s="157" t="s">
        <v>1</v>
      </c>
      <c r="N290" s="158" t="s">
        <v>38</v>
      </c>
      <c r="O290" s="59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184</v>
      </c>
      <c r="AT290" s="161" t="s">
        <v>181</v>
      </c>
      <c r="AU290" s="161" t="s">
        <v>82</v>
      </c>
      <c r="AY290" s="18" t="s">
        <v>175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30</v>
      </c>
      <c r="BK290" s="162">
        <f>ROUND(I290*H290,2)</f>
        <v>0</v>
      </c>
      <c r="BL290" s="18" t="s">
        <v>184</v>
      </c>
      <c r="BM290" s="161" t="s">
        <v>1220</v>
      </c>
    </row>
    <row r="291" spans="1:65" s="13" customFormat="1">
      <c r="B291" s="163"/>
      <c r="D291" s="164" t="s">
        <v>190</v>
      </c>
      <c r="E291" s="165" t="s">
        <v>1</v>
      </c>
      <c r="F291" s="166" t="s">
        <v>30</v>
      </c>
      <c r="H291" s="167">
        <v>1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190</v>
      </c>
      <c r="AU291" s="165" t="s">
        <v>82</v>
      </c>
      <c r="AV291" s="13" t="s">
        <v>82</v>
      </c>
      <c r="AW291" s="13" t="s">
        <v>29</v>
      </c>
      <c r="AX291" s="13" t="s">
        <v>30</v>
      </c>
      <c r="AY291" s="165" t="s">
        <v>175</v>
      </c>
    </row>
    <row r="292" spans="1:65" s="2" customFormat="1" ht="16.5" customHeight="1">
      <c r="A292" s="33"/>
      <c r="B292" s="149"/>
      <c r="C292" s="150" t="s">
        <v>381</v>
      </c>
      <c r="D292" s="150" t="s">
        <v>181</v>
      </c>
      <c r="E292" s="151" t="s">
        <v>967</v>
      </c>
      <c r="F292" s="152" t="s">
        <v>968</v>
      </c>
      <c r="G292" s="153" t="s">
        <v>188</v>
      </c>
      <c r="H292" s="154">
        <v>318.3</v>
      </c>
      <c r="I292" s="155"/>
      <c r="J292" s="156">
        <f>ROUND(I292*H292,2)</f>
        <v>0</v>
      </c>
      <c r="K292" s="152" t="s">
        <v>710</v>
      </c>
      <c r="L292" s="34"/>
      <c r="M292" s="157" t="s">
        <v>1</v>
      </c>
      <c r="N292" s="158" t="s">
        <v>38</v>
      </c>
      <c r="O292" s="59"/>
      <c r="P292" s="159">
        <f>O292*H292</f>
        <v>0</v>
      </c>
      <c r="Q292" s="159">
        <v>0</v>
      </c>
      <c r="R292" s="159">
        <f>Q292*H292</f>
        <v>0</v>
      </c>
      <c r="S292" s="159">
        <v>0</v>
      </c>
      <c r="T292" s="16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184</v>
      </c>
      <c r="AT292" s="161" t="s">
        <v>181</v>
      </c>
      <c r="AU292" s="161" t="s">
        <v>82</v>
      </c>
      <c r="AY292" s="18" t="s">
        <v>175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8" t="s">
        <v>30</v>
      </c>
      <c r="BK292" s="162">
        <f>ROUND(I292*H292,2)</f>
        <v>0</v>
      </c>
      <c r="BL292" s="18" t="s">
        <v>184</v>
      </c>
      <c r="BM292" s="161" t="s">
        <v>1221</v>
      </c>
    </row>
    <row r="293" spans="1:65" s="14" customFormat="1">
      <c r="B293" s="172"/>
      <c r="D293" s="164" t="s">
        <v>190</v>
      </c>
      <c r="E293" s="173" t="s">
        <v>1</v>
      </c>
      <c r="F293" s="174" t="s">
        <v>1080</v>
      </c>
      <c r="H293" s="173" t="s">
        <v>1</v>
      </c>
      <c r="I293" s="175"/>
      <c r="L293" s="172"/>
      <c r="M293" s="176"/>
      <c r="N293" s="177"/>
      <c r="O293" s="177"/>
      <c r="P293" s="177"/>
      <c r="Q293" s="177"/>
      <c r="R293" s="177"/>
      <c r="S293" s="177"/>
      <c r="T293" s="178"/>
      <c r="AT293" s="173" t="s">
        <v>190</v>
      </c>
      <c r="AU293" s="173" t="s">
        <v>82</v>
      </c>
      <c r="AV293" s="14" t="s">
        <v>30</v>
      </c>
      <c r="AW293" s="14" t="s">
        <v>29</v>
      </c>
      <c r="AX293" s="14" t="s">
        <v>73</v>
      </c>
      <c r="AY293" s="173" t="s">
        <v>175</v>
      </c>
    </row>
    <row r="294" spans="1:65" s="13" customFormat="1">
      <c r="B294" s="163"/>
      <c r="D294" s="164" t="s">
        <v>190</v>
      </c>
      <c r="E294" s="165" t="s">
        <v>1</v>
      </c>
      <c r="F294" s="166" t="s">
        <v>1168</v>
      </c>
      <c r="H294" s="167">
        <v>318.3</v>
      </c>
      <c r="I294" s="168"/>
      <c r="L294" s="163"/>
      <c r="M294" s="169"/>
      <c r="N294" s="170"/>
      <c r="O294" s="170"/>
      <c r="P294" s="170"/>
      <c r="Q294" s="170"/>
      <c r="R294" s="170"/>
      <c r="S294" s="170"/>
      <c r="T294" s="171"/>
      <c r="AT294" s="165" t="s">
        <v>190</v>
      </c>
      <c r="AU294" s="165" t="s">
        <v>82</v>
      </c>
      <c r="AV294" s="13" t="s">
        <v>82</v>
      </c>
      <c r="AW294" s="13" t="s">
        <v>29</v>
      </c>
      <c r="AX294" s="13" t="s">
        <v>30</v>
      </c>
      <c r="AY294" s="165" t="s">
        <v>175</v>
      </c>
    </row>
    <row r="295" spans="1:65" s="2" customFormat="1" ht="16.5" customHeight="1">
      <c r="A295" s="33"/>
      <c r="B295" s="149"/>
      <c r="C295" s="150" t="s">
        <v>384</v>
      </c>
      <c r="D295" s="150" t="s">
        <v>181</v>
      </c>
      <c r="E295" s="151" t="s">
        <v>971</v>
      </c>
      <c r="F295" s="152" t="s">
        <v>972</v>
      </c>
      <c r="G295" s="153" t="s">
        <v>188</v>
      </c>
      <c r="H295" s="154">
        <v>152.4</v>
      </c>
      <c r="I295" s="155"/>
      <c r="J295" s="156">
        <f>ROUND(I295*H295,2)</f>
        <v>0</v>
      </c>
      <c r="K295" s="152" t="s">
        <v>710</v>
      </c>
      <c r="L295" s="34"/>
      <c r="M295" s="157" t="s">
        <v>1</v>
      </c>
      <c r="N295" s="158" t="s">
        <v>38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184</v>
      </c>
      <c r="AT295" s="161" t="s">
        <v>181</v>
      </c>
      <c r="AU295" s="161" t="s">
        <v>82</v>
      </c>
      <c r="AY295" s="18" t="s">
        <v>175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30</v>
      </c>
      <c r="BK295" s="162">
        <f>ROUND(I295*H295,2)</f>
        <v>0</v>
      </c>
      <c r="BL295" s="18" t="s">
        <v>184</v>
      </c>
      <c r="BM295" s="161" t="s">
        <v>1222</v>
      </c>
    </row>
    <row r="296" spans="1:65" s="14" customFormat="1">
      <c r="B296" s="172"/>
      <c r="D296" s="164" t="s">
        <v>190</v>
      </c>
      <c r="E296" s="173" t="s">
        <v>1</v>
      </c>
      <c r="F296" s="174" t="s">
        <v>970</v>
      </c>
      <c r="H296" s="173" t="s">
        <v>1</v>
      </c>
      <c r="I296" s="175"/>
      <c r="L296" s="172"/>
      <c r="M296" s="176"/>
      <c r="N296" s="177"/>
      <c r="O296" s="177"/>
      <c r="P296" s="177"/>
      <c r="Q296" s="177"/>
      <c r="R296" s="177"/>
      <c r="S296" s="177"/>
      <c r="T296" s="178"/>
      <c r="AT296" s="173" t="s">
        <v>190</v>
      </c>
      <c r="AU296" s="173" t="s">
        <v>82</v>
      </c>
      <c r="AV296" s="14" t="s">
        <v>30</v>
      </c>
      <c r="AW296" s="14" t="s">
        <v>29</v>
      </c>
      <c r="AX296" s="14" t="s">
        <v>73</v>
      </c>
      <c r="AY296" s="173" t="s">
        <v>175</v>
      </c>
    </row>
    <row r="297" spans="1:65" s="13" customFormat="1">
      <c r="B297" s="163"/>
      <c r="D297" s="164" t="s">
        <v>190</v>
      </c>
      <c r="E297" s="165" t="s">
        <v>1</v>
      </c>
      <c r="F297" s="166" t="s">
        <v>1223</v>
      </c>
      <c r="H297" s="167">
        <v>152.4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190</v>
      </c>
      <c r="AU297" s="165" t="s">
        <v>82</v>
      </c>
      <c r="AV297" s="13" t="s">
        <v>82</v>
      </c>
      <c r="AW297" s="13" t="s">
        <v>29</v>
      </c>
      <c r="AX297" s="13" t="s">
        <v>30</v>
      </c>
      <c r="AY297" s="165" t="s">
        <v>175</v>
      </c>
    </row>
    <row r="298" spans="1:65" s="2" customFormat="1" ht="16.5" customHeight="1">
      <c r="A298" s="33"/>
      <c r="B298" s="149"/>
      <c r="C298" s="150" t="s">
        <v>393</v>
      </c>
      <c r="D298" s="150" t="s">
        <v>181</v>
      </c>
      <c r="E298" s="151" t="s">
        <v>976</v>
      </c>
      <c r="F298" s="152" t="s">
        <v>977</v>
      </c>
      <c r="G298" s="153" t="s">
        <v>188</v>
      </c>
      <c r="H298" s="154">
        <v>152.4</v>
      </c>
      <c r="I298" s="155"/>
      <c r="J298" s="156">
        <f>ROUND(I298*H298,2)</f>
        <v>0</v>
      </c>
      <c r="K298" s="152" t="s">
        <v>710</v>
      </c>
      <c r="L298" s="34"/>
      <c r="M298" s="157" t="s">
        <v>1</v>
      </c>
      <c r="N298" s="158" t="s">
        <v>38</v>
      </c>
      <c r="O298" s="59"/>
      <c r="P298" s="159">
        <f>O298*H298</f>
        <v>0</v>
      </c>
      <c r="Q298" s="159">
        <v>8.0000000000000007E-5</v>
      </c>
      <c r="R298" s="159">
        <f>Q298*H298</f>
        <v>1.2192000000000001E-2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184</v>
      </c>
      <c r="AT298" s="161" t="s">
        <v>181</v>
      </c>
      <c r="AU298" s="161" t="s">
        <v>82</v>
      </c>
      <c r="AY298" s="18" t="s">
        <v>175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30</v>
      </c>
      <c r="BK298" s="162">
        <f>ROUND(I298*H298,2)</f>
        <v>0</v>
      </c>
      <c r="BL298" s="18" t="s">
        <v>184</v>
      </c>
      <c r="BM298" s="161" t="s">
        <v>1224</v>
      </c>
    </row>
    <row r="299" spans="1:65" s="14" customFormat="1">
      <c r="B299" s="172"/>
      <c r="D299" s="164" t="s">
        <v>190</v>
      </c>
      <c r="E299" s="173" t="s">
        <v>1</v>
      </c>
      <c r="F299" s="174" t="s">
        <v>974</v>
      </c>
      <c r="H299" s="173" t="s">
        <v>1</v>
      </c>
      <c r="I299" s="175"/>
      <c r="L299" s="172"/>
      <c r="M299" s="176"/>
      <c r="N299" s="177"/>
      <c r="O299" s="177"/>
      <c r="P299" s="177"/>
      <c r="Q299" s="177"/>
      <c r="R299" s="177"/>
      <c r="S299" s="177"/>
      <c r="T299" s="178"/>
      <c r="AT299" s="173" t="s">
        <v>190</v>
      </c>
      <c r="AU299" s="173" t="s">
        <v>82</v>
      </c>
      <c r="AV299" s="14" t="s">
        <v>30</v>
      </c>
      <c r="AW299" s="14" t="s">
        <v>29</v>
      </c>
      <c r="AX299" s="14" t="s">
        <v>73</v>
      </c>
      <c r="AY299" s="173" t="s">
        <v>175</v>
      </c>
    </row>
    <row r="300" spans="1:65" s="13" customFormat="1">
      <c r="B300" s="163"/>
      <c r="D300" s="164" t="s">
        <v>190</v>
      </c>
      <c r="E300" s="165" t="s">
        <v>1</v>
      </c>
      <c r="F300" s="166" t="s">
        <v>1223</v>
      </c>
      <c r="H300" s="167">
        <v>152.4</v>
      </c>
      <c r="I300" s="168"/>
      <c r="L300" s="163"/>
      <c r="M300" s="169"/>
      <c r="N300" s="170"/>
      <c r="O300" s="170"/>
      <c r="P300" s="170"/>
      <c r="Q300" s="170"/>
      <c r="R300" s="170"/>
      <c r="S300" s="170"/>
      <c r="T300" s="171"/>
      <c r="AT300" s="165" t="s">
        <v>190</v>
      </c>
      <c r="AU300" s="165" t="s">
        <v>82</v>
      </c>
      <c r="AV300" s="13" t="s">
        <v>82</v>
      </c>
      <c r="AW300" s="13" t="s">
        <v>29</v>
      </c>
      <c r="AX300" s="13" t="s">
        <v>30</v>
      </c>
      <c r="AY300" s="165" t="s">
        <v>175</v>
      </c>
    </row>
    <row r="301" spans="1:65" s="2" customFormat="1" ht="21.75" customHeight="1">
      <c r="A301" s="33"/>
      <c r="B301" s="149"/>
      <c r="C301" s="150" t="s">
        <v>398</v>
      </c>
      <c r="D301" s="150" t="s">
        <v>181</v>
      </c>
      <c r="E301" s="151" t="s">
        <v>1225</v>
      </c>
      <c r="F301" s="152" t="s">
        <v>1226</v>
      </c>
      <c r="G301" s="153" t="s">
        <v>709</v>
      </c>
      <c r="H301" s="154">
        <v>12.8</v>
      </c>
      <c r="I301" s="155"/>
      <c r="J301" s="156">
        <f>ROUND(I301*H301,2)</f>
        <v>0</v>
      </c>
      <c r="K301" s="152" t="s">
        <v>710</v>
      </c>
      <c r="L301" s="34"/>
      <c r="M301" s="157" t="s">
        <v>1</v>
      </c>
      <c r="N301" s="158" t="s">
        <v>38</v>
      </c>
      <c r="O301" s="59"/>
      <c r="P301" s="159">
        <f>O301*H301</f>
        <v>0</v>
      </c>
      <c r="Q301" s="159">
        <v>0</v>
      </c>
      <c r="R301" s="159">
        <f>Q301*H301</f>
        <v>0</v>
      </c>
      <c r="S301" s="159">
        <v>0</v>
      </c>
      <c r="T301" s="160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1" t="s">
        <v>184</v>
      </c>
      <c r="AT301" s="161" t="s">
        <v>181</v>
      </c>
      <c r="AU301" s="161" t="s">
        <v>82</v>
      </c>
      <c r="AY301" s="18" t="s">
        <v>175</v>
      </c>
      <c r="BE301" s="162">
        <f>IF(N301="základní",J301,0)</f>
        <v>0</v>
      </c>
      <c r="BF301" s="162">
        <f>IF(N301="snížená",J301,0)</f>
        <v>0</v>
      </c>
      <c r="BG301" s="162">
        <f>IF(N301="zákl. přenesená",J301,0)</f>
        <v>0</v>
      </c>
      <c r="BH301" s="162">
        <f>IF(N301="sníž. přenesená",J301,0)</f>
        <v>0</v>
      </c>
      <c r="BI301" s="162">
        <f>IF(N301="nulová",J301,0)</f>
        <v>0</v>
      </c>
      <c r="BJ301" s="18" t="s">
        <v>30</v>
      </c>
      <c r="BK301" s="162">
        <f>ROUND(I301*H301,2)</f>
        <v>0</v>
      </c>
      <c r="BL301" s="18" t="s">
        <v>184</v>
      </c>
      <c r="BM301" s="161" t="s">
        <v>1227</v>
      </c>
    </row>
    <row r="302" spans="1:65" s="14" customFormat="1">
      <c r="B302" s="172"/>
      <c r="D302" s="164" t="s">
        <v>190</v>
      </c>
      <c r="E302" s="173" t="s">
        <v>1</v>
      </c>
      <c r="F302" s="174" t="s">
        <v>1228</v>
      </c>
      <c r="H302" s="173" t="s">
        <v>1</v>
      </c>
      <c r="I302" s="175"/>
      <c r="L302" s="172"/>
      <c r="M302" s="176"/>
      <c r="N302" s="177"/>
      <c r="O302" s="177"/>
      <c r="P302" s="177"/>
      <c r="Q302" s="177"/>
      <c r="R302" s="177"/>
      <c r="S302" s="177"/>
      <c r="T302" s="178"/>
      <c r="AT302" s="173" t="s">
        <v>190</v>
      </c>
      <c r="AU302" s="173" t="s">
        <v>82</v>
      </c>
      <c r="AV302" s="14" t="s">
        <v>30</v>
      </c>
      <c r="AW302" s="14" t="s">
        <v>29</v>
      </c>
      <c r="AX302" s="14" t="s">
        <v>73</v>
      </c>
      <c r="AY302" s="173" t="s">
        <v>175</v>
      </c>
    </row>
    <row r="303" spans="1:65" s="13" customFormat="1">
      <c r="B303" s="163"/>
      <c r="D303" s="164" t="s">
        <v>190</v>
      </c>
      <c r="E303" s="165" t="s">
        <v>1</v>
      </c>
      <c r="F303" s="166" t="s">
        <v>1160</v>
      </c>
      <c r="H303" s="167">
        <v>12.8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190</v>
      </c>
      <c r="AU303" s="165" t="s">
        <v>82</v>
      </c>
      <c r="AV303" s="13" t="s">
        <v>82</v>
      </c>
      <c r="AW303" s="13" t="s">
        <v>29</v>
      </c>
      <c r="AX303" s="13" t="s">
        <v>30</v>
      </c>
      <c r="AY303" s="165" t="s">
        <v>175</v>
      </c>
    </row>
    <row r="304" spans="1:65" s="2" customFormat="1" ht="16.5" customHeight="1">
      <c r="A304" s="33"/>
      <c r="B304" s="149"/>
      <c r="C304" s="150" t="s">
        <v>402</v>
      </c>
      <c r="D304" s="150" t="s">
        <v>181</v>
      </c>
      <c r="E304" s="151" t="s">
        <v>1229</v>
      </c>
      <c r="F304" s="152" t="s">
        <v>1230</v>
      </c>
      <c r="G304" s="153" t="s">
        <v>767</v>
      </c>
      <c r="H304" s="154">
        <v>2.9180000000000001</v>
      </c>
      <c r="I304" s="155"/>
      <c r="J304" s="156">
        <f>ROUND(I304*H304,2)</f>
        <v>0</v>
      </c>
      <c r="K304" s="152" t="s">
        <v>710</v>
      </c>
      <c r="L304" s="34"/>
      <c r="M304" s="157" t="s">
        <v>1</v>
      </c>
      <c r="N304" s="158" t="s">
        <v>38</v>
      </c>
      <c r="O304" s="59"/>
      <c r="P304" s="159">
        <f>O304*H304</f>
        <v>0</v>
      </c>
      <c r="Q304" s="159">
        <v>0</v>
      </c>
      <c r="R304" s="159">
        <f>Q304*H304</f>
        <v>0</v>
      </c>
      <c r="S304" s="159">
        <v>0</v>
      </c>
      <c r="T304" s="160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1" t="s">
        <v>184</v>
      </c>
      <c r="AT304" s="161" t="s">
        <v>181</v>
      </c>
      <c r="AU304" s="161" t="s">
        <v>82</v>
      </c>
      <c r="AY304" s="18" t="s">
        <v>175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8" t="s">
        <v>30</v>
      </c>
      <c r="BK304" s="162">
        <f>ROUND(I304*H304,2)</f>
        <v>0</v>
      </c>
      <c r="BL304" s="18" t="s">
        <v>184</v>
      </c>
      <c r="BM304" s="161" t="s">
        <v>1231</v>
      </c>
    </row>
    <row r="305" spans="1:65" s="13" customFormat="1">
      <c r="B305" s="163"/>
      <c r="D305" s="164" t="s">
        <v>190</v>
      </c>
      <c r="E305" s="165" t="s">
        <v>1</v>
      </c>
      <c r="F305" s="166" t="s">
        <v>1232</v>
      </c>
      <c r="H305" s="167">
        <v>2.9180000000000001</v>
      </c>
      <c r="I305" s="168"/>
      <c r="L305" s="163"/>
      <c r="M305" s="169"/>
      <c r="N305" s="170"/>
      <c r="O305" s="170"/>
      <c r="P305" s="170"/>
      <c r="Q305" s="170"/>
      <c r="R305" s="170"/>
      <c r="S305" s="170"/>
      <c r="T305" s="171"/>
      <c r="AT305" s="165" t="s">
        <v>190</v>
      </c>
      <c r="AU305" s="165" t="s">
        <v>82</v>
      </c>
      <c r="AV305" s="13" t="s">
        <v>82</v>
      </c>
      <c r="AW305" s="13" t="s">
        <v>29</v>
      </c>
      <c r="AX305" s="13" t="s">
        <v>73</v>
      </c>
      <c r="AY305" s="165" t="s">
        <v>175</v>
      </c>
    </row>
    <row r="306" spans="1:65" s="15" customFormat="1">
      <c r="B306" s="182"/>
      <c r="D306" s="164" t="s">
        <v>190</v>
      </c>
      <c r="E306" s="183" t="s">
        <v>1</v>
      </c>
      <c r="F306" s="184" t="s">
        <v>716</v>
      </c>
      <c r="H306" s="185">
        <v>2.9180000000000001</v>
      </c>
      <c r="I306" s="186"/>
      <c r="L306" s="182"/>
      <c r="M306" s="187"/>
      <c r="N306" s="188"/>
      <c r="O306" s="188"/>
      <c r="P306" s="188"/>
      <c r="Q306" s="188"/>
      <c r="R306" s="188"/>
      <c r="S306" s="188"/>
      <c r="T306" s="189"/>
      <c r="AT306" s="183" t="s">
        <v>190</v>
      </c>
      <c r="AU306" s="183" t="s">
        <v>82</v>
      </c>
      <c r="AV306" s="15" t="s">
        <v>184</v>
      </c>
      <c r="AW306" s="15" t="s">
        <v>29</v>
      </c>
      <c r="AX306" s="15" t="s">
        <v>30</v>
      </c>
      <c r="AY306" s="183" t="s">
        <v>175</v>
      </c>
    </row>
    <row r="307" spans="1:65" s="2" customFormat="1" ht="16.5" customHeight="1">
      <c r="A307" s="33"/>
      <c r="B307" s="149"/>
      <c r="C307" s="150" t="s">
        <v>406</v>
      </c>
      <c r="D307" s="150" t="s">
        <v>181</v>
      </c>
      <c r="E307" s="151" t="s">
        <v>1233</v>
      </c>
      <c r="F307" s="152" t="s">
        <v>1234</v>
      </c>
      <c r="G307" s="153" t="s">
        <v>767</v>
      </c>
      <c r="H307" s="154">
        <v>2.9180000000000001</v>
      </c>
      <c r="I307" s="155"/>
      <c r="J307" s="156">
        <f>ROUND(I307*H307,2)</f>
        <v>0</v>
      </c>
      <c r="K307" s="152" t="s">
        <v>710</v>
      </c>
      <c r="L307" s="34"/>
      <c r="M307" s="157" t="s">
        <v>1</v>
      </c>
      <c r="N307" s="158" t="s">
        <v>38</v>
      </c>
      <c r="O307" s="59"/>
      <c r="P307" s="159">
        <f>O307*H307</f>
        <v>0</v>
      </c>
      <c r="Q307" s="159">
        <v>0</v>
      </c>
      <c r="R307" s="159">
        <f>Q307*H307</f>
        <v>0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184</v>
      </c>
      <c r="AT307" s="161" t="s">
        <v>181</v>
      </c>
      <c r="AU307" s="161" t="s">
        <v>82</v>
      </c>
      <c r="AY307" s="18" t="s">
        <v>175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30</v>
      </c>
      <c r="BK307" s="162">
        <f>ROUND(I307*H307,2)</f>
        <v>0</v>
      </c>
      <c r="BL307" s="18" t="s">
        <v>184</v>
      </c>
      <c r="BM307" s="161" t="s">
        <v>1235</v>
      </c>
    </row>
    <row r="308" spans="1:65" s="13" customFormat="1">
      <c r="B308" s="163"/>
      <c r="D308" s="164" t="s">
        <v>190</v>
      </c>
      <c r="E308" s="165" t="s">
        <v>1</v>
      </c>
      <c r="F308" s="166" t="s">
        <v>1236</v>
      </c>
      <c r="H308" s="167">
        <v>2.9180000000000001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190</v>
      </c>
      <c r="AU308" s="165" t="s">
        <v>82</v>
      </c>
      <c r="AV308" s="13" t="s">
        <v>82</v>
      </c>
      <c r="AW308" s="13" t="s">
        <v>29</v>
      </c>
      <c r="AX308" s="13" t="s">
        <v>30</v>
      </c>
      <c r="AY308" s="165" t="s">
        <v>175</v>
      </c>
    </row>
    <row r="309" spans="1:65" s="2" customFormat="1" ht="16.5" customHeight="1">
      <c r="A309" s="33"/>
      <c r="B309" s="149"/>
      <c r="C309" s="150" t="s">
        <v>410</v>
      </c>
      <c r="D309" s="150" t="s">
        <v>181</v>
      </c>
      <c r="E309" s="151" t="s">
        <v>1237</v>
      </c>
      <c r="F309" s="152" t="s">
        <v>1238</v>
      </c>
      <c r="G309" s="153" t="s">
        <v>767</v>
      </c>
      <c r="H309" s="154">
        <v>20.425999999999998</v>
      </c>
      <c r="I309" s="155"/>
      <c r="J309" s="156">
        <f>ROUND(I309*H309,2)</f>
        <v>0</v>
      </c>
      <c r="K309" s="152" t="s">
        <v>710</v>
      </c>
      <c r="L309" s="34"/>
      <c r="M309" s="157" t="s">
        <v>1</v>
      </c>
      <c r="N309" s="158" t="s">
        <v>38</v>
      </c>
      <c r="O309" s="59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184</v>
      </c>
      <c r="AT309" s="161" t="s">
        <v>181</v>
      </c>
      <c r="AU309" s="161" t="s">
        <v>82</v>
      </c>
      <c r="AY309" s="18" t="s">
        <v>175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30</v>
      </c>
      <c r="BK309" s="162">
        <f>ROUND(I309*H309,2)</f>
        <v>0</v>
      </c>
      <c r="BL309" s="18" t="s">
        <v>184</v>
      </c>
      <c r="BM309" s="161" t="s">
        <v>1239</v>
      </c>
    </row>
    <row r="310" spans="1:65" s="13" customFormat="1">
      <c r="B310" s="163"/>
      <c r="D310" s="164" t="s">
        <v>190</v>
      </c>
      <c r="E310" s="165" t="s">
        <v>1</v>
      </c>
      <c r="F310" s="166" t="s">
        <v>1240</v>
      </c>
      <c r="H310" s="167">
        <v>20.425999999999998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190</v>
      </c>
      <c r="AU310" s="165" t="s">
        <v>82</v>
      </c>
      <c r="AV310" s="13" t="s">
        <v>82</v>
      </c>
      <c r="AW310" s="13" t="s">
        <v>29</v>
      </c>
      <c r="AX310" s="13" t="s">
        <v>73</v>
      </c>
      <c r="AY310" s="165" t="s">
        <v>175</v>
      </c>
    </row>
    <row r="311" spans="1:65" s="15" customFormat="1">
      <c r="B311" s="182"/>
      <c r="D311" s="164" t="s">
        <v>190</v>
      </c>
      <c r="E311" s="183" t="s">
        <v>1</v>
      </c>
      <c r="F311" s="184" t="s">
        <v>716</v>
      </c>
      <c r="H311" s="185">
        <v>20.425999999999998</v>
      </c>
      <c r="I311" s="186"/>
      <c r="L311" s="182"/>
      <c r="M311" s="187"/>
      <c r="N311" s="188"/>
      <c r="O311" s="188"/>
      <c r="P311" s="188"/>
      <c r="Q311" s="188"/>
      <c r="R311" s="188"/>
      <c r="S311" s="188"/>
      <c r="T311" s="189"/>
      <c r="AT311" s="183" t="s">
        <v>190</v>
      </c>
      <c r="AU311" s="183" t="s">
        <v>82</v>
      </c>
      <c r="AV311" s="15" t="s">
        <v>184</v>
      </c>
      <c r="AW311" s="15" t="s">
        <v>29</v>
      </c>
      <c r="AX311" s="15" t="s">
        <v>30</v>
      </c>
      <c r="AY311" s="183" t="s">
        <v>175</v>
      </c>
    </row>
    <row r="312" spans="1:65" s="2" customFormat="1" ht="16.5" customHeight="1">
      <c r="A312" s="33"/>
      <c r="B312" s="149"/>
      <c r="C312" s="150" t="s">
        <v>414</v>
      </c>
      <c r="D312" s="150" t="s">
        <v>181</v>
      </c>
      <c r="E312" s="151" t="s">
        <v>984</v>
      </c>
      <c r="F312" s="152" t="s">
        <v>985</v>
      </c>
      <c r="G312" s="153" t="s">
        <v>767</v>
      </c>
      <c r="H312" s="154">
        <v>700.327</v>
      </c>
      <c r="I312" s="155"/>
      <c r="J312" s="156">
        <f>ROUND(I312*H312,2)</f>
        <v>0</v>
      </c>
      <c r="K312" s="152" t="s">
        <v>710</v>
      </c>
      <c r="L312" s="34"/>
      <c r="M312" s="157" t="s">
        <v>1</v>
      </c>
      <c r="N312" s="158" t="s">
        <v>38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184</v>
      </c>
      <c r="AT312" s="161" t="s">
        <v>181</v>
      </c>
      <c r="AU312" s="161" t="s">
        <v>82</v>
      </c>
      <c r="AY312" s="18" t="s">
        <v>175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30</v>
      </c>
      <c r="BK312" s="162">
        <f>ROUND(I312*H312,2)</f>
        <v>0</v>
      </c>
      <c r="BL312" s="18" t="s">
        <v>184</v>
      </c>
      <c r="BM312" s="161" t="s">
        <v>1241</v>
      </c>
    </row>
    <row r="313" spans="1:65" s="13" customFormat="1">
      <c r="B313" s="163"/>
      <c r="D313" s="164" t="s">
        <v>190</v>
      </c>
      <c r="E313" s="165" t="s">
        <v>1</v>
      </c>
      <c r="F313" s="166" t="s">
        <v>1242</v>
      </c>
      <c r="H313" s="167">
        <v>700.327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190</v>
      </c>
      <c r="AU313" s="165" t="s">
        <v>82</v>
      </c>
      <c r="AV313" s="13" t="s">
        <v>82</v>
      </c>
      <c r="AW313" s="13" t="s">
        <v>29</v>
      </c>
      <c r="AX313" s="13" t="s">
        <v>73</v>
      </c>
      <c r="AY313" s="165" t="s">
        <v>175</v>
      </c>
    </row>
    <row r="314" spans="1:65" s="15" customFormat="1">
      <c r="B314" s="182"/>
      <c r="D314" s="164" t="s">
        <v>190</v>
      </c>
      <c r="E314" s="183" t="s">
        <v>1</v>
      </c>
      <c r="F314" s="184" t="s">
        <v>716</v>
      </c>
      <c r="H314" s="185">
        <v>700.327</v>
      </c>
      <c r="I314" s="186"/>
      <c r="L314" s="182"/>
      <c r="M314" s="187"/>
      <c r="N314" s="188"/>
      <c r="O314" s="188"/>
      <c r="P314" s="188"/>
      <c r="Q314" s="188"/>
      <c r="R314" s="188"/>
      <c r="S314" s="188"/>
      <c r="T314" s="189"/>
      <c r="AT314" s="183" t="s">
        <v>190</v>
      </c>
      <c r="AU314" s="183" t="s">
        <v>82</v>
      </c>
      <c r="AV314" s="15" t="s">
        <v>184</v>
      </c>
      <c r="AW314" s="15" t="s">
        <v>29</v>
      </c>
      <c r="AX314" s="15" t="s">
        <v>30</v>
      </c>
      <c r="AY314" s="183" t="s">
        <v>175</v>
      </c>
    </row>
    <row r="315" spans="1:65" s="2" customFormat="1" ht="16.5" customHeight="1">
      <c r="A315" s="33"/>
      <c r="B315" s="149"/>
      <c r="C315" s="150" t="s">
        <v>420</v>
      </c>
      <c r="D315" s="150" t="s">
        <v>181</v>
      </c>
      <c r="E315" s="151" t="s">
        <v>988</v>
      </c>
      <c r="F315" s="152" t="s">
        <v>989</v>
      </c>
      <c r="G315" s="153" t="s">
        <v>767</v>
      </c>
      <c r="H315" s="154">
        <v>4902.2889999999998</v>
      </c>
      <c r="I315" s="155"/>
      <c r="J315" s="156">
        <f>ROUND(I315*H315,2)</f>
        <v>0</v>
      </c>
      <c r="K315" s="152" t="s">
        <v>710</v>
      </c>
      <c r="L315" s="34"/>
      <c r="M315" s="157" t="s">
        <v>1</v>
      </c>
      <c r="N315" s="158" t="s">
        <v>38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184</v>
      </c>
      <c r="AT315" s="161" t="s">
        <v>181</v>
      </c>
      <c r="AU315" s="161" t="s">
        <v>82</v>
      </c>
      <c r="AY315" s="18" t="s">
        <v>175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30</v>
      </c>
      <c r="BK315" s="162">
        <f>ROUND(I315*H315,2)</f>
        <v>0</v>
      </c>
      <c r="BL315" s="18" t="s">
        <v>184</v>
      </c>
      <c r="BM315" s="161" t="s">
        <v>1243</v>
      </c>
    </row>
    <row r="316" spans="1:65" s="13" customFormat="1">
      <c r="B316" s="163"/>
      <c r="D316" s="164" t="s">
        <v>190</v>
      </c>
      <c r="E316" s="165" t="s">
        <v>1</v>
      </c>
      <c r="F316" s="166" t="s">
        <v>1244</v>
      </c>
      <c r="H316" s="167">
        <v>4902.2889999999998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190</v>
      </c>
      <c r="AU316" s="165" t="s">
        <v>82</v>
      </c>
      <c r="AV316" s="13" t="s">
        <v>82</v>
      </c>
      <c r="AW316" s="13" t="s">
        <v>29</v>
      </c>
      <c r="AX316" s="13" t="s">
        <v>73</v>
      </c>
      <c r="AY316" s="165" t="s">
        <v>175</v>
      </c>
    </row>
    <row r="317" spans="1:65" s="15" customFormat="1">
      <c r="B317" s="182"/>
      <c r="D317" s="164" t="s">
        <v>190</v>
      </c>
      <c r="E317" s="183" t="s">
        <v>1</v>
      </c>
      <c r="F317" s="184" t="s">
        <v>716</v>
      </c>
      <c r="H317" s="185">
        <v>4902.2889999999998</v>
      </c>
      <c r="I317" s="186"/>
      <c r="L317" s="182"/>
      <c r="M317" s="187"/>
      <c r="N317" s="188"/>
      <c r="O317" s="188"/>
      <c r="P317" s="188"/>
      <c r="Q317" s="188"/>
      <c r="R317" s="188"/>
      <c r="S317" s="188"/>
      <c r="T317" s="189"/>
      <c r="AT317" s="183" t="s">
        <v>190</v>
      </c>
      <c r="AU317" s="183" t="s">
        <v>82</v>
      </c>
      <c r="AV317" s="15" t="s">
        <v>184</v>
      </c>
      <c r="AW317" s="15" t="s">
        <v>29</v>
      </c>
      <c r="AX317" s="15" t="s">
        <v>30</v>
      </c>
      <c r="AY317" s="183" t="s">
        <v>175</v>
      </c>
    </row>
    <row r="318" spans="1:65" s="2" customFormat="1" ht="16.5" customHeight="1">
      <c r="A318" s="33"/>
      <c r="B318" s="149"/>
      <c r="C318" s="150" t="s">
        <v>423</v>
      </c>
      <c r="D318" s="150" t="s">
        <v>181</v>
      </c>
      <c r="E318" s="151" t="s">
        <v>992</v>
      </c>
      <c r="F318" s="152" t="s">
        <v>993</v>
      </c>
      <c r="G318" s="153" t="s">
        <v>767</v>
      </c>
      <c r="H318" s="154">
        <v>323.42599999999999</v>
      </c>
      <c r="I318" s="155"/>
      <c r="J318" s="156">
        <f>ROUND(I318*H318,2)</f>
        <v>0</v>
      </c>
      <c r="K318" s="152" t="s">
        <v>1</v>
      </c>
      <c r="L318" s="34"/>
      <c r="M318" s="157" t="s">
        <v>1</v>
      </c>
      <c r="N318" s="158" t="s">
        <v>38</v>
      </c>
      <c r="O318" s="59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1" t="s">
        <v>184</v>
      </c>
      <c r="AT318" s="161" t="s">
        <v>181</v>
      </c>
      <c r="AU318" s="161" t="s">
        <v>82</v>
      </c>
      <c r="AY318" s="18" t="s">
        <v>175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8" t="s">
        <v>30</v>
      </c>
      <c r="BK318" s="162">
        <f>ROUND(I318*H318,2)</f>
        <v>0</v>
      </c>
      <c r="BL318" s="18" t="s">
        <v>184</v>
      </c>
      <c r="BM318" s="161" t="s">
        <v>1245</v>
      </c>
    </row>
    <row r="319" spans="1:65" s="13" customFormat="1">
      <c r="B319" s="163"/>
      <c r="D319" s="164" t="s">
        <v>190</v>
      </c>
      <c r="E319" s="165" t="s">
        <v>1</v>
      </c>
      <c r="F319" s="166" t="s">
        <v>1246</v>
      </c>
      <c r="H319" s="167">
        <v>323.42599999999999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190</v>
      </c>
      <c r="AU319" s="165" t="s">
        <v>82</v>
      </c>
      <c r="AV319" s="13" t="s">
        <v>82</v>
      </c>
      <c r="AW319" s="13" t="s">
        <v>29</v>
      </c>
      <c r="AX319" s="13" t="s">
        <v>73</v>
      </c>
      <c r="AY319" s="165" t="s">
        <v>175</v>
      </c>
    </row>
    <row r="320" spans="1:65" s="15" customFormat="1">
      <c r="B320" s="182"/>
      <c r="D320" s="164" t="s">
        <v>190</v>
      </c>
      <c r="E320" s="183" t="s">
        <v>1</v>
      </c>
      <c r="F320" s="184" t="s">
        <v>716</v>
      </c>
      <c r="H320" s="185">
        <v>323.42599999999999</v>
      </c>
      <c r="I320" s="186"/>
      <c r="L320" s="182"/>
      <c r="M320" s="187"/>
      <c r="N320" s="188"/>
      <c r="O320" s="188"/>
      <c r="P320" s="188"/>
      <c r="Q320" s="188"/>
      <c r="R320" s="188"/>
      <c r="S320" s="188"/>
      <c r="T320" s="189"/>
      <c r="AT320" s="183" t="s">
        <v>190</v>
      </c>
      <c r="AU320" s="183" t="s">
        <v>82</v>
      </c>
      <c r="AV320" s="15" t="s">
        <v>184</v>
      </c>
      <c r="AW320" s="15" t="s">
        <v>29</v>
      </c>
      <c r="AX320" s="15" t="s">
        <v>30</v>
      </c>
      <c r="AY320" s="183" t="s">
        <v>175</v>
      </c>
    </row>
    <row r="321" spans="1:65" s="2" customFormat="1" ht="16.5" customHeight="1">
      <c r="A321" s="33"/>
      <c r="B321" s="149"/>
      <c r="C321" s="150" t="s">
        <v>426</v>
      </c>
      <c r="D321" s="150" t="s">
        <v>181</v>
      </c>
      <c r="E321" s="151" t="s">
        <v>996</v>
      </c>
      <c r="F321" s="152" t="s">
        <v>997</v>
      </c>
      <c r="G321" s="153" t="s">
        <v>767</v>
      </c>
      <c r="H321" s="154">
        <v>376.90100000000001</v>
      </c>
      <c r="I321" s="155"/>
      <c r="J321" s="156">
        <f>ROUND(I321*H321,2)</f>
        <v>0</v>
      </c>
      <c r="K321" s="152" t="s">
        <v>1</v>
      </c>
      <c r="L321" s="34"/>
      <c r="M321" s="157" t="s">
        <v>1</v>
      </c>
      <c r="N321" s="158" t="s">
        <v>38</v>
      </c>
      <c r="O321" s="59"/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184</v>
      </c>
      <c r="AT321" s="161" t="s">
        <v>181</v>
      </c>
      <c r="AU321" s="161" t="s">
        <v>82</v>
      </c>
      <c r="AY321" s="18" t="s">
        <v>175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30</v>
      </c>
      <c r="BK321" s="162">
        <f>ROUND(I321*H321,2)</f>
        <v>0</v>
      </c>
      <c r="BL321" s="18" t="s">
        <v>184</v>
      </c>
      <c r="BM321" s="161" t="s">
        <v>1247</v>
      </c>
    </row>
    <row r="322" spans="1:65" s="13" customFormat="1">
      <c r="B322" s="163"/>
      <c r="D322" s="164" t="s">
        <v>190</v>
      </c>
      <c r="E322" s="165" t="s">
        <v>1</v>
      </c>
      <c r="F322" s="166" t="s">
        <v>1248</v>
      </c>
      <c r="H322" s="167">
        <v>376.90100000000001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190</v>
      </c>
      <c r="AU322" s="165" t="s">
        <v>82</v>
      </c>
      <c r="AV322" s="13" t="s">
        <v>82</v>
      </c>
      <c r="AW322" s="13" t="s">
        <v>29</v>
      </c>
      <c r="AX322" s="13" t="s">
        <v>73</v>
      </c>
      <c r="AY322" s="165" t="s">
        <v>175</v>
      </c>
    </row>
    <row r="323" spans="1:65" s="15" customFormat="1">
      <c r="B323" s="182"/>
      <c r="D323" s="164" t="s">
        <v>190</v>
      </c>
      <c r="E323" s="183" t="s">
        <v>1</v>
      </c>
      <c r="F323" s="184" t="s">
        <v>716</v>
      </c>
      <c r="H323" s="185">
        <v>376.90100000000001</v>
      </c>
      <c r="I323" s="186"/>
      <c r="L323" s="182"/>
      <c r="M323" s="187"/>
      <c r="N323" s="188"/>
      <c r="O323" s="188"/>
      <c r="P323" s="188"/>
      <c r="Q323" s="188"/>
      <c r="R323" s="188"/>
      <c r="S323" s="188"/>
      <c r="T323" s="189"/>
      <c r="AT323" s="183" t="s">
        <v>190</v>
      </c>
      <c r="AU323" s="183" t="s">
        <v>82</v>
      </c>
      <c r="AV323" s="15" t="s">
        <v>184</v>
      </c>
      <c r="AW323" s="15" t="s">
        <v>29</v>
      </c>
      <c r="AX323" s="15" t="s">
        <v>30</v>
      </c>
      <c r="AY323" s="183" t="s">
        <v>175</v>
      </c>
    </row>
    <row r="324" spans="1:65" s="2" customFormat="1" ht="21.75" customHeight="1">
      <c r="A324" s="33"/>
      <c r="B324" s="149"/>
      <c r="C324" s="150" t="s">
        <v>429</v>
      </c>
      <c r="D324" s="150" t="s">
        <v>181</v>
      </c>
      <c r="E324" s="151" t="s">
        <v>1000</v>
      </c>
      <c r="F324" s="152" t="s">
        <v>1001</v>
      </c>
      <c r="G324" s="153" t="s">
        <v>767</v>
      </c>
      <c r="H324" s="154">
        <v>75.513999999999996</v>
      </c>
      <c r="I324" s="155"/>
      <c r="J324" s="156">
        <f>ROUND(I324*H324,2)</f>
        <v>0</v>
      </c>
      <c r="K324" s="152" t="s">
        <v>710</v>
      </c>
      <c r="L324" s="34"/>
      <c r="M324" s="200" t="s">
        <v>1</v>
      </c>
      <c r="N324" s="201" t="s">
        <v>38</v>
      </c>
      <c r="O324" s="20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184</v>
      </c>
      <c r="AT324" s="161" t="s">
        <v>181</v>
      </c>
      <c r="AU324" s="161" t="s">
        <v>82</v>
      </c>
      <c r="AY324" s="18" t="s">
        <v>175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30</v>
      </c>
      <c r="BK324" s="162">
        <f>ROUND(I324*H324,2)</f>
        <v>0</v>
      </c>
      <c r="BL324" s="18" t="s">
        <v>184</v>
      </c>
      <c r="BM324" s="161" t="s">
        <v>1249</v>
      </c>
    </row>
    <row r="325" spans="1:65" s="2" customFormat="1" ht="6.9" customHeight="1">
      <c r="A325" s="33"/>
      <c r="B325" s="48"/>
      <c r="C325" s="49"/>
      <c r="D325" s="49"/>
      <c r="E325" s="49"/>
      <c r="F325" s="49"/>
      <c r="G325" s="49"/>
      <c r="H325" s="49"/>
      <c r="I325" s="49"/>
      <c r="J325" s="49"/>
      <c r="K325" s="49"/>
      <c r="L325" s="34"/>
      <c r="M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</row>
  </sheetData>
  <autoFilter ref="C125:K324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1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98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702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1250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ROUND(J125,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ROUND((SUM(BE125:BE240)),  0)</f>
        <v>0</v>
      </c>
      <c r="G35" s="33"/>
      <c r="H35" s="33"/>
      <c r="I35" s="106">
        <v>0.21</v>
      </c>
      <c r="J35" s="105">
        <f>ROUND(((SUM(BE125:BE240))*I35),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ROUND((SUM(BF125:BF240)),  0)</f>
        <v>0</v>
      </c>
      <c r="G36" s="33"/>
      <c r="H36" s="33"/>
      <c r="I36" s="106">
        <v>0.12</v>
      </c>
      <c r="J36" s="105">
        <f>ROUND(((SUM(BF125:BF240))*I36),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ROUND((SUM(BG125:BG240)),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ROUND((SUM(BH125:BH240)),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ROUND((SUM(BI125:BI240)),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702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104 - Chodníky Merhautova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J125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J126</f>
        <v>0</v>
      </c>
      <c r="L99" s="118"/>
    </row>
    <row r="100" spans="1:47" s="10" customFormat="1" ht="19.95" customHeight="1">
      <c r="B100" s="122"/>
      <c r="D100" s="123" t="s">
        <v>154</v>
      </c>
      <c r="E100" s="124"/>
      <c r="F100" s="124"/>
      <c r="G100" s="124"/>
      <c r="H100" s="124"/>
      <c r="I100" s="124"/>
      <c r="J100" s="125">
        <f>J127</f>
        <v>0</v>
      </c>
      <c r="L100" s="122"/>
    </row>
    <row r="101" spans="1:47" s="10" customFormat="1" ht="19.95" customHeight="1">
      <c r="B101" s="122"/>
      <c r="D101" s="123" t="s">
        <v>705</v>
      </c>
      <c r="E101" s="124"/>
      <c r="F101" s="124"/>
      <c r="G101" s="124"/>
      <c r="H101" s="124"/>
      <c r="I101" s="124"/>
      <c r="J101" s="125">
        <f>J184</f>
        <v>0</v>
      </c>
      <c r="L101" s="122"/>
    </row>
    <row r="102" spans="1:47" s="10" customFormat="1" ht="19.95" customHeight="1">
      <c r="B102" s="122"/>
      <c r="D102" s="123" t="s">
        <v>155</v>
      </c>
      <c r="E102" s="124"/>
      <c r="F102" s="124"/>
      <c r="G102" s="124"/>
      <c r="H102" s="124"/>
      <c r="I102" s="124"/>
      <c r="J102" s="125">
        <f>J215</f>
        <v>0</v>
      </c>
      <c r="L102" s="122"/>
    </row>
    <row r="103" spans="1:47" s="10" customFormat="1" ht="19.95" customHeight="1">
      <c r="B103" s="122"/>
      <c r="D103" s="123" t="s">
        <v>706</v>
      </c>
      <c r="E103" s="124"/>
      <c r="F103" s="124"/>
      <c r="G103" s="124"/>
      <c r="H103" s="124"/>
      <c r="I103" s="124"/>
      <c r="J103" s="125">
        <f>J219</f>
        <v>0</v>
      </c>
      <c r="L103" s="122"/>
    </row>
    <row r="104" spans="1:47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33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47" s="2" customFormat="1" ht="6.9" customHeight="1">
      <c r="A105" s="33"/>
      <c r="B105" s="48"/>
      <c r="C105" s="49"/>
      <c r="D105" s="49"/>
      <c r="E105" s="49"/>
      <c r="F105" s="49"/>
      <c r="G105" s="49"/>
      <c r="H105" s="49"/>
      <c r="I105" s="49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47" s="2" customFormat="1" ht="6.9" customHeight="1">
      <c r="A109" s="33"/>
      <c r="B109" s="50"/>
      <c r="C109" s="51"/>
      <c r="D109" s="51"/>
      <c r="E109" s="51"/>
      <c r="F109" s="51"/>
      <c r="G109" s="51"/>
      <c r="H109" s="51"/>
      <c r="I109" s="51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24.9" customHeight="1">
      <c r="A110" s="33"/>
      <c r="B110" s="34"/>
      <c r="C110" s="22" t="s">
        <v>160</v>
      </c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16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61" t="str">
        <f>E7</f>
        <v>Brno, VMO Kohoutova, Sládkova - rekonstrukce vodovodu -  část I</v>
      </c>
      <c r="F113" s="262"/>
      <c r="G113" s="262"/>
      <c r="H113" s="262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1" customFormat="1" ht="12" customHeight="1">
      <c r="B114" s="21"/>
      <c r="C114" s="28" t="s">
        <v>146</v>
      </c>
      <c r="L114" s="21"/>
    </row>
    <row r="115" spans="1:65" s="2" customFormat="1" ht="16.5" customHeight="1">
      <c r="A115" s="33"/>
      <c r="B115" s="34"/>
      <c r="C115" s="33"/>
      <c r="D115" s="33"/>
      <c r="E115" s="261" t="s">
        <v>702</v>
      </c>
      <c r="F115" s="260"/>
      <c r="G115" s="260"/>
      <c r="H115" s="260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703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6.5" customHeight="1">
      <c r="A117" s="33"/>
      <c r="B117" s="34"/>
      <c r="C117" s="33"/>
      <c r="D117" s="33"/>
      <c r="E117" s="258" t="str">
        <f>E11</f>
        <v>SO 104 - Chodníky Merhautova</v>
      </c>
      <c r="F117" s="260"/>
      <c r="G117" s="260"/>
      <c r="H117" s="260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" customHeight="1">
      <c r="A118" s="33"/>
      <c r="B118" s="34"/>
      <c r="C118" s="33"/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2" customHeight="1">
      <c r="A119" s="33"/>
      <c r="B119" s="34"/>
      <c r="C119" s="28" t="s">
        <v>20</v>
      </c>
      <c r="D119" s="33"/>
      <c r="E119" s="33"/>
      <c r="F119" s="26" t="str">
        <f>F14</f>
        <v xml:space="preserve"> </v>
      </c>
      <c r="G119" s="33"/>
      <c r="H119" s="33"/>
      <c r="I119" s="28" t="s">
        <v>22</v>
      </c>
      <c r="J119" s="56" t="str">
        <f>IF(J14="","",J14)</f>
        <v/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6.9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23</v>
      </c>
      <c r="D121" s="33"/>
      <c r="E121" s="33"/>
      <c r="F121" s="26" t="str">
        <f>E17</f>
        <v xml:space="preserve"> </v>
      </c>
      <c r="G121" s="33"/>
      <c r="H121" s="33"/>
      <c r="I121" s="28" t="s">
        <v>28</v>
      </c>
      <c r="J121" s="31" t="str">
        <f>E23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5.15" customHeight="1">
      <c r="A122" s="33"/>
      <c r="B122" s="34"/>
      <c r="C122" s="28" t="s">
        <v>26</v>
      </c>
      <c r="D122" s="33"/>
      <c r="E122" s="33"/>
      <c r="F122" s="26" t="str">
        <f>IF(E20="","",E20)</f>
        <v>Vyplň údaj</v>
      </c>
      <c r="G122" s="33"/>
      <c r="H122" s="33"/>
      <c r="I122" s="28" t="s">
        <v>31</v>
      </c>
      <c r="J122" s="31" t="str">
        <f>E26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2" customFormat="1" ht="10.3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5" s="11" customFormat="1" ht="29.25" customHeight="1">
      <c r="A124" s="126"/>
      <c r="B124" s="127"/>
      <c r="C124" s="128" t="s">
        <v>161</v>
      </c>
      <c r="D124" s="129" t="s">
        <v>58</v>
      </c>
      <c r="E124" s="129" t="s">
        <v>54</v>
      </c>
      <c r="F124" s="129" t="s">
        <v>55</v>
      </c>
      <c r="G124" s="129" t="s">
        <v>162</v>
      </c>
      <c r="H124" s="129" t="s">
        <v>163</v>
      </c>
      <c r="I124" s="129" t="s">
        <v>164</v>
      </c>
      <c r="J124" s="129" t="s">
        <v>150</v>
      </c>
      <c r="K124" s="130" t="s">
        <v>165</v>
      </c>
      <c r="L124" s="131"/>
      <c r="M124" s="63" t="s">
        <v>1</v>
      </c>
      <c r="N124" s="64" t="s">
        <v>37</v>
      </c>
      <c r="O124" s="64" t="s">
        <v>166</v>
      </c>
      <c r="P124" s="64" t="s">
        <v>167</v>
      </c>
      <c r="Q124" s="64" t="s">
        <v>168</v>
      </c>
      <c r="R124" s="64" t="s">
        <v>169</v>
      </c>
      <c r="S124" s="64" t="s">
        <v>170</v>
      </c>
      <c r="T124" s="65" t="s">
        <v>171</v>
      </c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</row>
    <row r="125" spans="1:65" s="2" customFormat="1" ht="22.8" customHeight="1">
      <c r="A125" s="33"/>
      <c r="B125" s="34"/>
      <c r="C125" s="70" t="s">
        <v>172</v>
      </c>
      <c r="D125" s="33"/>
      <c r="E125" s="33"/>
      <c r="F125" s="33"/>
      <c r="G125" s="33"/>
      <c r="H125" s="33"/>
      <c r="I125" s="33"/>
      <c r="J125" s="132">
        <f>BK125</f>
        <v>0</v>
      </c>
      <c r="K125" s="33"/>
      <c r="L125" s="34"/>
      <c r="M125" s="66"/>
      <c r="N125" s="57"/>
      <c r="O125" s="67"/>
      <c r="P125" s="133">
        <f>P126</f>
        <v>0</v>
      </c>
      <c r="Q125" s="67"/>
      <c r="R125" s="133">
        <f>R126</f>
        <v>210.59598792000003</v>
      </c>
      <c r="S125" s="67"/>
      <c r="T125" s="134">
        <f>T126</f>
        <v>249.88499999999999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72</v>
      </c>
      <c r="AU125" s="18" t="s">
        <v>152</v>
      </c>
      <c r="BK125" s="135">
        <f>BK126</f>
        <v>0</v>
      </c>
    </row>
    <row r="126" spans="1:65" s="12" customFormat="1" ht="25.95" customHeight="1">
      <c r="B126" s="136"/>
      <c r="D126" s="137" t="s">
        <v>72</v>
      </c>
      <c r="E126" s="138" t="s">
        <v>173</v>
      </c>
      <c r="F126" s="138" t="s">
        <v>174</v>
      </c>
      <c r="I126" s="139"/>
      <c r="J126" s="140">
        <f>BK126</f>
        <v>0</v>
      </c>
      <c r="L126" s="136"/>
      <c r="M126" s="141"/>
      <c r="N126" s="142"/>
      <c r="O126" s="142"/>
      <c r="P126" s="143">
        <f>P127+P184+P215+P219</f>
        <v>0</v>
      </c>
      <c r="Q126" s="142"/>
      <c r="R126" s="143">
        <f>R127+R184+R215+R219</f>
        <v>210.59598792000003</v>
      </c>
      <c r="S126" s="142"/>
      <c r="T126" s="144">
        <f>T127+T184+T215+T219</f>
        <v>249.88499999999999</v>
      </c>
      <c r="AR126" s="137" t="s">
        <v>30</v>
      </c>
      <c r="AT126" s="145" t="s">
        <v>72</v>
      </c>
      <c r="AU126" s="145" t="s">
        <v>73</v>
      </c>
      <c r="AY126" s="137" t="s">
        <v>175</v>
      </c>
      <c r="BK126" s="146">
        <f>BK127+BK184+BK215+BK219</f>
        <v>0</v>
      </c>
    </row>
    <row r="127" spans="1:65" s="12" customFormat="1" ht="22.8" customHeight="1">
      <c r="B127" s="136"/>
      <c r="D127" s="137" t="s">
        <v>72</v>
      </c>
      <c r="E127" s="147" t="s">
        <v>30</v>
      </c>
      <c r="F127" s="147" t="s">
        <v>176</v>
      </c>
      <c r="I127" s="139"/>
      <c r="J127" s="148">
        <f>BK127</f>
        <v>0</v>
      </c>
      <c r="L127" s="136"/>
      <c r="M127" s="141"/>
      <c r="N127" s="142"/>
      <c r="O127" s="142"/>
      <c r="P127" s="143">
        <f>SUM(P128:P183)</f>
        <v>0</v>
      </c>
      <c r="Q127" s="142"/>
      <c r="R127" s="143">
        <f>SUM(R128:R183)</f>
        <v>1.4959999999999999E-3</v>
      </c>
      <c r="S127" s="142"/>
      <c r="T127" s="144">
        <f>SUM(T128:T183)</f>
        <v>249.88499999999999</v>
      </c>
      <c r="AR127" s="137" t="s">
        <v>30</v>
      </c>
      <c r="AT127" s="145" t="s">
        <v>72</v>
      </c>
      <c r="AU127" s="145" t="s">
        <v>30</v>
      </c>
      <c r="AY127" s="137" t="s">
        <v>175</v>
      </c>
      <c r="BK127" s="146">
        <f>SUM(BK128:BK183)</f>
        <v>0</v>
      </c>
    </row>
    <row r="128" spans="1:65" s="2" customFormat="1" ht="16.5" customHeight="1">
      <c r="A128" s="33"/>
      <c r="B128" s="149"/>
      <c r="C128" s="150" t="s">
        <v>30</v>
      </c>
      <c r="D128" s="150" t="s">
        <v>181</v>
      </c>
      <c r="E128" s="151" t="s">
        <v>707</v>
      </c>
      <c r="F128" s="152" t="s">
        <v>708</v>
      </c>
      <c r="G128" s="153" t="s">
        <v>709</v>
      </c>
      <c r="H128" s="154">
        <v>365.15</v>
      </c>
      <c r="I128" s="155"/>
      <c r="J128" s="156">
        <f>ROUND(I128*H128,2)</f>
        <v>0</v>
      </c>
      <c r="K128" s="152" t="s">
        <v>710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0.26</v>
      </c>
      <c r="T128" s="160">
        <f>S128*H128</f>
        <v>94.938999999999993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184</v>
      </c>
      <c r="AT128" s="161" t="s">
        <v>181</v>
      </c>
      <c r="AU128" s="161" t="s">
        <v>82</v>
      </c>
      <c r="AY128" s="18" t="s">
        <v>175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30</v>
      </c>
      <c r="BK128" s="162">
        <f>ROUND(I128*H128,2)</f>
        <v>0</v>
      </c>
      <c r="BL128" s="18" t="s">
        <v>184</v>
      </c>
      <c r="BM128" s="161" t="s">
        <v>1251</v>
      </c>
    </row>
    <row r="129" spans="1:65" s="14" customFormat="1">
      <c r="B129" s="172"/>
      <c r="D129" s="164" t="s">
        <v>190</v>
      </c>
      <c r="E129" s="173" t="s">
        <v>1</v>
      </c>
      <c r="F129" s="174" t="s">
        <v>1016</v>
      </c>
      <c r="H129" s="173" t="s">
        <v>1</v>
      </c>
      <c r="I129" s="175"/>
      <c r="L129" s="172"/>
      <c r="M129" s="176"/>
      <c r="N129" s="177"/>
      <c r="O129" s="177"/>
      <c r="P129" s="177"/>
      <c r="Q129" s="177"/>
      <c r="R129" s="177"/>
      <c r="S129" s="177"/>
      <c r="T129" s="178"/>
      <c r="AT129" s="173" t="s">
        <v>190</v>
      </c>
      <c r="AU129" s="173" t="s">
        <v>82</v>
      </c>
      <c r="AV129" s="14" t="s">
        <v>30</v>
      </c>
      <c r="AW129" s="14" t="s">
        <v>29</v>
      </c>
      <c r="AX129" s="14" t="s">
        <v>73</v>
      </c>
      <c r="AY129" s="173" t="s">
        <v>175</v>
      </c>
    </row>
    <row r="130" spans="1:65" s="13" customFormat="1">
      <c r="B130" s="163"/>
      <c r="D130" s="164" t="s">
        <v>190</v>
      </c>
      <c r="E130" s="165" t="s">
        <v>1</v>
      </c>
      <c r="F130" s="166" t="s">
        <v>1252</v>
      </c>
      <c r="H130" s="167">
        <v>329.65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190</v>
      </c>
      <c r="AU130" s="165" t="s">
        <v>82</v>
      </c>
      <c r="AV130" s="13" t="s">
        <v>82</v>
      </c>
      <c r="AW130" s="13" t="s">
        <v>29</v>
      </c>
      <c r="AX130" s="13" t="s">
        <v>73</v>
      </c>
      <c r="AY130" s="165" t="s">
        <v>175</v>
      </c>
    </row>
    <row r="131" spans="1:65" s="14" customFormat="1">
      <c r="B131" s="172"/>
      <c r="D131" s="164" t="s">
        <v>190</v>
      </c>
      <c r="E131" s="173" t="s">
        <v>1</v>
      </c>
      <c r="F131" s="174" t="s">
        <v>1020</v>
      </c>
      <c r="H131" s="173" t="s">
        <v>1</v>
      </c>
      <c r="I131" s="175"/>
      <c r="L131" s="172"/>
      <c r="M131" s="176"/>
      <c r="N131" s="177"/>
      <c r="O131" s="177"/>
      <c r="P131" s="177"/>
      <c r="Q131" s="177"/>
      <c r="R131" s="177"/>
      <c r="S131" s="177"/>
      <c r="T131" s="178"/>
      <c r="AT131" s="173" t="s">
        <v>190</v>
      </c>
      <c r="AU131" s="173" t="s">
        <v>82</v>
      </c>
      <c r="AV131" s="14" t="s">
        <v>30</v>
      </c>
      <c r="AW131" s="14" t="s">
        <v>29</v>
      </c>
      <c r="AX131" s="14" t="s">
        <v>73</v>
      </c>
      <c r="AY131" s="173" t="s">
        <v>175</v>
      </c>
    </row>
    <row r="132" spans="1:65" s="13" customFormat="1">
      <c r="B132" s="163"/>
      <c r="D132" s="164" t="s">
        <v>190</v>
      </c>
      <c r="E132" s="165" t="s">
        <v>1</v>
      </c>
      <c r="F132" s="166" t="s">
        <v>1253</v>
      </c>
      <c r="H132" s="167">
        <v>35.5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190</v>
      </c>
      <c r="AU132" s="165" t="s">
        <v>82</v>
      </c>
      <c r="AV132" s="13" t="s">
        <v>82</v>
      </c>
      <c r="AW132" s="13" t="s">
        <v>29</v>
      </c>
      <c r="AX132" s="13" t="s">
        <v>73</v>
      </c>
      <c r="AY132" s="165" t="s">
        <v>175</v>
      </c>
    </row>
    <row r="133" spans="1:65" s="15" customFormat="1">
      <c r="B133" s="182"/>
      <c r="D133" s="164" t="s">
        <v>190</v>
      </c>
      <c r="E133" s="183" t="s">
        <v>1</v>
      </c>
      <c r="F133" s="184" t="s">
        <v>716</v>
      </c>
      <c r="H133" s="185">
        <v>365.15</v>
      </c>
      <c r="I133" s="186"/>
      <c r="L133" s="182"/>
      <c r="M133" s="187"/>
      <c r="N133" s="188"/>
      <c r="O133" s="188"/>
      <c r="P133" s="188"/>
      <c r="Q133" s="188"/>
      <c r="R133" s="188"/>
      <c r="S133" s="188"/>
      <c r="T133" s="189"/>
      <c r="AT133" s="183" t="s">
        <v>190</v>
      </c>
      <c r="AU133" s="183" t="s">
        <v>82</v>
      </c>
      <c r="AV133" s="15" t="s">
        <v>184</v>
      </c>
      <c r="AW133" s="15" t="s">
        <v>29</v>
      </c>
      <c r="AX133" s="15" t="s">
        <v>30</v>
      </c>
      <c r="AY133" s="183" t="s">
        <v>175</v>
      </c>
    </row>
    <row r="134" spans="1:65" s="2" customFormat="1" ht="16.5" customHeight="1">
      <c r="A134" s="33"/>
      <c r="B134" s="149"/>
      <c r="C134" s="150" t="s">
        <v>82</v>
      </c>
      <c r="D134" s="150" t="s">
        <v>181</v>
      </c>
      <c r="E134" s="151" t="s">
        <v>1254</v>
      </c>
      <c r="F134" s="152" t="s">
        <v>1255</v>
      </c>
      <c r="G134" s="153" t="s">
        <v>709</v>
      </c>
      <c r="H134" s="154">
        <v>365.15</v>
      </c>
      <c r="I134" s="155"/>
      <c r="J134" s="156">
        <f>ROUND(I134*H134,2)</f>
        <v>0</v>
      </c>
      <c r="K134" s="152" t="s">
        <v>710</v>
      </c>
      <c r="L134" s="34"/>
      <c r="M134" s="157" t="s">
        <v>1</v>
      </c>
      <c r="N134" s="158" t="s">
        <v>38</v>
      </c>
      <c r="O134" s="59"/>
      <c r="P134" s="159">
        <f>O134*H134</f>
        <v>0</v>
      </c>
      <c r="Q134" s="159">
        <v>0</v>
      </c>
      <c r="R134" s="159">
        <f>Q134*H134</f>
        <v>0</v>
      </c>
      <c r="S134" s="159">
        <v>0.28999999999999998</v>
      </c>
      <c r="T134" s="160">
        <f>S134*H134</f>
        <v>105.89349999999999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1" t="s">
        <v>184</v>
      </c>
      <c r="AT134" s="161" t="s">
        <v>181</v>
      </c>
      <c r="AU134" s="161" t="s">
        <v>82</v>
      </c>
      <c r="AY134" s="18" t="s">
        <v>175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8" t="s">
        <v>30</v>
      </c>
      <c r="BK134" s="162">
        <f>ROUND(I134*H134,2)</f>
        <v>0</v>
      </c>
      <c r="BL134" s="18" t="s">
        <v>184</v>
      </c>
      <c r="BM134" s="161" t="s">
        <v>1256</v>
      </c>
    </row>
    <row r="135" spans="1:65" s="14" customFormat="1">
      <c r="B135" s="172"/>
      <c r="D135" s="164" t="s">
        <v>190</v>
      </c>
      <c r="E135" s="173" t="s">
        <v>1</v>
      </c>
      <c r="F135" s="174" t="s">
        <v>740</v>
      </c>
      <c r="H135" s="173" t="s">
        <v>1</v>
      </c>
      <c r="I135" s="175"/>
      <c r="L135" s="172"/>
      <c r="M135" s="176"/>
      <c r="N135" s="177"/>
      <c r="O135" s="177"/>
      <c r="P135" s="177"/>
      <c r="Q135" s="177"/>
      <c r="R135" s="177"/>
      <c r="S135" s="177"/>
      <c r="T135" s="178"/>
      <c r="AT135" s="173" t="s">
        <v>190</v>
      </c>
      <c r="AU135" s="173" t="s">
        <v>82</v>
      </c>
      <c r="AV135" s="14" t="s">
        <v>30</v>
      </c>
      <c r="AW135" s="14" t="s">
        <v>29</v>
      </c>
      <c r="AX135" s="14" t="s">
        <v>73</v>
      </c>
      <c r="AY135" s="173" t="s">
        <v>175</v>
      </c>
    </row>
    <row r="136" spans="1:65" s="13" customFormat="1">
      <c r="B136" s="163"/>
      <c r="D136" s="164" t="s">
        <v>190</v>
      </c>
      <c r="E136" s="165" t="s">
        <v>1</v>
      </c>
      <c r="F136" s="166" t="s">
        <v>1257</v>
      </c>
      <c r="H136" s="167">
        <v>365.15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190</v>
      </c>
      <c r="AU136" s="165" t="s">
        <v>82</v>
      </c>
      <c r="AV136" s="13" t="s">
        <v>82</v>
      </c>
      <c r="AW136" s="13" t="s">
        <v>29</v>
      </c>
      <c r="AX136" s="13" t="s">
        <v>30</v>
      </c>
      <c r="AY136" s="165" t="s">
        <v>175</v>
      </c>
    </row>
    <row r="137" spans="1:65" s="2" customFormat="1" ht="16.5" customHeight="1">
      <c r="A137" s="33"/>
      <c r="B137" s="149"/>
      <c r="C137" s="150" t="s">
        <v>113</v>
      </c>
      <c r="D137" s="150" t="s">
        <v>181</v>
      </c>
      <c r="E137" s="151" t="s">
        <v>1258</v>
      </c>
      <c r="F137" s="152" t="s">
        <v>1259</v>
      </c>
      <c r="G137" s="153" t="s">
        <v>709</v>
      </c>
      <c r="H137" s="154">
        <v>36.5</v>
      </c>
      <c r="I137" s="155"/>
      <c r="J137" s="156">
        <f>ROUND(I137*H137,2)</f>
        <v>0</v>
      </c>
      <c r="K137" s="152" t="s">
        <v>710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0.625</v>
      </c>
      <c r="T137" s="160">
        <f>S137*H137</f>
        <v>22.8125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184</v>
      </c>
      <c r="AT137" s="161" t="s">
        <v>181</v>
      </c>
      <c r="AU137" s="161" t="s">
        <v>82</v>
      </c>
      <c r="AY137" s="18" t="s">
        <v>175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30</v>
      </c>
      <c r="BK137" s="162">
        <f>ROUND(I137*H137,2)</f>
        <v>0</v>
      </c>
      <c r="BL137" s="18" t="s">
        <v>184</v>
      </c>
      <c r="BM137" s="161" t="s">
        <v>1260</v>
      </c>
    </row>
    <row r="138" spans="1:65" s="14" customFormat="1">
      <c r="B138" s="172"/>
      <c r="D138" s="164" t="s">
        <v>190</v>
      </c>
      <c r="E138" s="173" t="s">
        <v>1</v>
      </c>
      <c r="F138" s="174" t="s">
        <v>979</v>
      </c>
      <c r="H138" s="173" t="s">
        <v>1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190</v>
      </c>
      <c r="AU138" s="173" t="s">
        <v>82</v>
      </c>
      <c r="AV138" s="14" t="s">
        <v>30</v>
      </c>
      <c r="AW138" s="14" t="s">
        <v>29</v>
      </c>
      <c r="AX138" s="14" t="s">
        <v>73</v>
      </c>
      <c r="AY138" s="173" t="s">
        <v>175</v>
      </c>
    </row>
    <row r="139" spans="1:65" s="13" customFormat="1">
      <c r="B139" s="163"/>
      <c r="D139" s="164" t="s">
        <v>190</v>
      </c>
      <c r="E139" s="165" t="s">
        <v>1</v>
      </c>
      <c r="F139" s="166" t="s">
        <v>1261</v>
      </c>
      <c r="H139" s="167">
        <v>36.5</v>
      </c>
      <c r="I139" s="168"/>
      <c r="L139" s="163"/>
      <c r="M139" s="169"/>
      <c r="N139" s="170"/>
      <c r="O139" s="170"/>
      <c r="P139" s="170"/>
      <c r="Q139" s="170"/>
      <c r="R139" s="170"/>
      <c r="S139" s="170"/>
      <c r="T139" s="171"/>
      <c r="AT139" s="165" t="s">
        <v>190</v>
      </c>
      <c r="AU139" s="165" t="s">
        <v>82</v>
      </c>
      <c r="AV139" s="13" t="s">
        <v>82</v>
      </c>
      <c r="AW139" s="13" t="s">
        <v>29</v>
      </c>
      <c r="AX139" s="13" t="s">
        <v>30</v>
      </c>
      <c r="AY139" s="165" t="s">
        <v>175</v>
      </c>
    </row>
    <row r="140" spans="1:65" s="2" customFormat="1" ht="16.5" customHeight="1">
      <c r="A140" s="33"/>
      <c r="B140" s="149"/>
      <c r="C140" s="150" t="s">
        <v>184</v>
      </c>
      <c r="D140" s="150" t="s">
        <v>181</v>
      </c>
      <c r="E140" s="151" t="s">
        <v>737</v>
      </c>
      <c r="F140" s="152" t="s">
        <v>738</v>
      </c>
      <c r="G140" s="153" t="s">
        <v>188</v>
      </c>
      <c r="H140" s="154">
        <v>128</v>
      </c>
      <c r="I140" s="155"/>
      <c r="J140" s="156">
        <f>ROUND(I140*H140,2)</f>
        <v>0</v>
      </c>
      <c r="K140" s="152" t="s">
        <v>710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0.20499999999999999</v>
      </c>
      <c r="T140" s="160">
        <f>S140*H140</f>
        <v>26.24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184</v>
      </c>
      <c r="AT140" s="161" t="s">
        <v>181</v>
      </c>
      <c r="AU140" s="161" t="s">
        <v>82</v>
      </c>
      <c r="AY140" s="18" t="s">
        <v>175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30</v>
      </c>
      <c r="BK140" s="162">
        <f>ROUND(I140*H140,2)</f>
        <v>0</v>
      </c>
      <c r="BL140" s="18" t="s">
        <v>184</v>
      </c>
      <c r="BM140" s="161" t="s">
        <v>1262</v>
      </c>
    </row>
    <row r="141" spans="1:65" s="14" customFormat="1">
      <c r="B141" s="172"/>
      <c r="D141" s="164" t="s">
        <v>190</v>
      </c>
      <c r="E141" s="173" t="s">
        <v>1</v>
      </c>
      <c r="F141" s="174" t="s">
        <v>730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3" customFormat="1">
      <c r="B142" s="163"/>
      <c r="D142" s="164" t="s">
        <v>190</v>
      </c>
      <c r="E142" s="165" t="s">
        <v>1</v>
      </c>
      <c r="F142" s="166" t="s">
        <v>8</v>
      </c>
      <c r="H142" s="167">
        <v>12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82</v>
      </c>
      <c r="AV142" s="13" t="s">
        <v>82</v>
      </c>
      <c r="AW142" s="13" t="s">
        <v>29</v>
      </c>
      <c r="AX142" s="13" t="s">
        <v>73</v>
      </c>
      <c r="AY142" s="165" t="s">
        <v>175</v>
      </c>
    </row>
    <row r="143" spans="1:65" s="14" customFormat="1">
      <c r="B143" s="172"/>
      <c r="D143" s="164" t="s">
        <v>190</v>
      </c>
      <c r="E143" s="173" t="s">
        <v>1</v>
      </c>
      <c r="F143" s="174" t="s">
        <v>720</v>
      </c>
      <c r="H143" s="173" t="s">
        <v>1</v>
      </c>
      <c r="I143" s="175"/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190</v>
      </c>
      <c r="AU143" s="173" t="s">
        <v>82</v>
      </c>
      <c r="AV143" s="14" t="s">
        <v>30</v>
      </c>
      <c r="AW143" s="14" t="s">
        <v>29</v>
      </c>
      <c r="AX143" s="14" t="s">
        <v>73</v>
      </c>
      <c r="AY143" s="173" t="s">
        <v>175</v>
      </c>
    </row>
    <row r="144" spans="1:65" s="13" customFormat="1">
      <c r="B144" s="163"/>
      <c r="D144" s="164" t="s">
        <v>190</v>
      </c>
      <c r="E144" s="165" t="s">
        <v>1</v>
      </c>
      <c r="F144" s="166" t="s">
        <v>622</v>
      </c>
      <c r="H144" s="167">
        <v>116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190</v>
      </c>
      <c r="AU144" s="165" t="s">
        <v>82</v>
      </c>
      <c r="AV144" s="13" t="s">
        <v>82</v>
      </c>
      <c r="AW144" s="13" t="s">
        <v>29</v>
      </c>
      <c r="AX144" s="13" t="s">
        <v>73</v>
      </c>
      <c r="AY144" s="165" t="s">
        <v>175</v>
      </c>
    </row>
    <row r="145" spans="1:65" s="15" customFormat="1">
      <c r="B145" s="182"/>
      <c r="D145" s="164" t="s">
        <v>190</v>
      </c>
      <c r="E145" s="183" t="s">
        <v>1</v>
      </c>
      <c r="F145" s="184" t="s">
        <v>716</v>
      </c>
      <c r="H145" s="185">
        <v>128</v>
      </c>
      <c r="I145" s="186"/>
      <c r="L145" s="182"/>
      <c r="M145" s="187"/>
      <c r="N145" s="188"/>
      <c r="O145" s="188"/>
      <c r="P145" s="188"/>
      <c r="Q145" s="188"/>
      <c r="R145" s="188"/>
      <c r="S145" s="188"/>
      <c r="T145" s="189"/>
      <c r="AT145" s="183" t="s">
        <v>190</v>
      </c>
      <c r="AU145" s="183" t="s">
        <v>82</v>
      </c>
      <c r="AV145" s="15" t="s">
        <v>184</v>
      </c>
      <c r="AW145" s="15" t="s">
        <v>29</v>
      </c>
      <c r="AX145" s="15" t="s">
        <v>30</v>
      </c>
      <c r="AY145" s="183" t="s">
        <v>175</v>
      </c>
    </row>
    <row r="146" spans="1:65" s="2" customFormat="1" ht="21.75" customHeight="1">
      <c r="A146" s="33"/>
      <c r="B146" s="149"/>
      <c r="C146" s="150" t="s">
        <v>199</v>
      </c>
      <c r="D146" s="150" t="s">
        <v>181</v>
      </c>
      <c r="E146" s="151" t="s">
        <v>1026</v>
      </c>
      <c r="F146" s="152" t="s">
        <v>1027</v>
      </c>
      <c r="G146" s="153" t="s">
        <v>745</v>
      </c>
      <c r="H146" s="154">
        <v>39.29</v>
      </c>
      <c r="I146" s="155"/>
      <c r="J146" s="156">
        <f>ROUND(I146*H146,2)</f>
        <v>0</v>
      </c>
      <c r="K146" s="152" t="s">
        <v>710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82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1263</v>
      </c>
    </row>
    <row r="147" spans="1:65" s="14" customFormat="1">
      <c r="B147" s="172"/>
      <c r="D147" s="164" t="s">
        <v>190</v>
      </c>
      <c r="E147" s="173" t="s">
        <v>1</v>
      </c>
      <c r="F147" s="174" t="s">
        <v>1264</v>
      </c>
      <c r="H147" s="173" t="s">
        <v>1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190</v>
      </c>
      <c r="AU147" s="173" t="s">
        <v>82</v>
      </c>
      <c r="AV147" s="14" t="s">
        <v>30</v>
      </c>
      <c r="AW147" s="14" t="s">
        <v>29</v>
      </c>
      <c r="AX147" s="14" t="s">
        <v>73</v>
      </c>
      <c r="AY147" s="173" t="s">
        <v>175</v>
      </c>
    </row>
    <row r="148" spans="1:65" s="13" customFormat="1">
      <c r="B148" s="163"/>
      <c r="D148" s="164" t="s">
        <v>190</v>
      </c>
      <c r="E148" s="165" t="s">
        <v>1</v>
      </c>
      <c r="F148" s="166" t="s">
        <v>1265</v>
      </c>
      <c r="H148" s="167">
        <v>39.29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30</v>
      </c>
      <c r="AY148" s="165" t="s">
        <v>175</v>
      </c>
    </row>
    <row r="149" spans="1:65" s="2" customFormat="1" ht="21.75" customHeight="1">
      <c r="A149" s="33"/>
      <c r="B149" s="149"/>
      <c r="C149" s="150" t="s">
        <v>203</v>
      </c>
      <c r="D149" s="150" t="s">
        <v>181</v>
      </c>
      <c r="E149" s="151" t="s">
        <v>749</v>
      </c>
      <c r="F149" s="152" t="s">
        <v>750</v>
      </c>
      <c r="G149" s="153" t="s">
        <v>745</v>
      </c>
      <c r="H149" s="154">
        <v>39.29</v>
      </c>
      <c r="I149" s="155"/>
      <c r="J149" s="156">
        <f>ROUND(I149*H149,2)</f>
        <v>0</v>
      </c>
      <c r="K149" s="152" t="s">
        <v>710</v>
      </c>
      <c r="L149" s="34"/>
      <c r="M149" s="157" t="s">
        <v>1</v>
      </c>
      <c r="N149" s="158" t="s">
        <v>38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184</v>
      </c>
      <c r="AT149" s="161" t="s">
        <v>181</v>
      </c>
      <c r="AU149" s="161" t="s">
        <v>82</v>
      </c>
      <c r="AY149" s="18" t="s">
        <v>175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30</v>
      </c>
      <c r="BK149" s="162">
        <f>ROUND(I149*H149,2)</f>
        <v>0</v>
      </c>
      <c r="BL149" s="18" t="s">
        <v>184</v>
      </c>
      <c r="BM149" s="161" t="s">
        <v>1266</v>
      </c>
    </row>
    <row r="150" spans="1:65" s="13" customFormat="1">
      <c r="B150" s="163"/>
      <c r="D150" s="164" t="s">
        <v>190</v>
      </c>
      <c r="E150" s="165" t="s">
        <v>1</v>
      </c>
      <c r="F150" s="166" t="s">
        <v>1265</v>
      </c>
      <c r="H150" s="167">
        <v>39.29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30</v>
      </c>
      <c r="AY150" s="165" t="s">
        <v>175</v>
      </c>
    </row>
    <row r="151" spans="1:65" s="2" customFormat="1" ht="16.5" customHeight="1">
      <c r="A151" s="33"/>
      <c r="B151" s="149"/>
      <c r="C151" s="150" t="s">
        <v>207</v>
      </c>
      <c r="D151" s="150" t="s">
        <v>181</v>
      </c>
      <c r="E151" s="151" t="s">
        <v>752</v>
      </c>
      <c r="F151" s="152" t="s">
        <v>753</v>
      </c>
      <c r="G151" s="153" t="s">
        <v>745</v>
      </c>
      <c r="H151" s="154">
        <v>39.29</v>
      </c>
      <c r="I151" s="155"/>
      <c r="J151" s="156">
        <f>ROUND(I151*H151,2)</f>
        <v>0</v>
      </c>
      <c r="K151" s="152" t="s">
        <v>710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184</v>
      </c>
      <c r="AT151" s="161" t="s">
        <v>181</v>
      </c>
      <c r="AU151" s="161" t="s">
        <v>82</v>
      </c>
      <c r="AY151" s="18" t="s">
        <v>175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30</v>
      </c>
      <c r="BK151" s="162">
        <f>ROUND(I151*H151,2)</f>
        <v>0</v>
      </c>
      <c r="BL151" s="18" t="s">
        <v>184</v>
      </c>
      <c r="BM151" s="161" t="s">
        <v>1267</v>
      </c>
    </row>
    <row r="152" spans="1:65" s="13" customFormat="1">
      <c r="B152" s="163"/>
      <c r="D152" s="164" t="s">
        <v>190</v>
      </c>
      <c r="E152" s="165" t="s">
        <v>1</v>
      </c>
      <c r="F152" s="166" t="s">
        <v>1265</v>
      </c>
      <c r="H152" s="167">
        <v>39.29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190</v>
      </c>
      <c r="AU152" s="165" t="s">
        <v>82</v>
      </c>
      <c r="AV152" s="13" t="s">
        <v>82</v>
      </c>
      <c r="AW152" s="13" t="s">
        <v>29</v>
      </c>
      <c r="AX152" s="13" t="s">
        <v>30</v>
      </c>
      <c r="AY152" s="165" t="s">
        <v>175</v>
      </c>
    </row>
    <row r="153" spans="1:65" s="2" customFormat="1" ht="16.5" customHeight="1">
      <c r="A153" s="33"/>
      <c r="B153" s="149"/>
      <c r="C153" s="150" t="s">
        <v>177</v>
      </c>
      <c r="D153" s="150" t="s">
        <v>181</v>
      </c>
      <c r="E153" s="151" t="s">
        <v>755</v>
      </c>
      <c r="F153" s="152" t="s">
        <v>756</v>
      </c>
      <c r="G153" s="153" t="s">
        <v>745</v>
      </c>
      <c r="H153" s="154">
        <v>39.29</v>
      </c>
      <c r="I153" s="155"/>
      <c r="J153" s="156">
        <f>ROUND(I153*H153,2)</f>
        <v>0</v>
      </c>
      <c r="K153" s="152" t="s">
        <v>1</v>
      </c>
      <c r="L153" s="34"/>
      <c r="M153" s="157" t="s">
        <v>1</v>
      </c>
      <c r="N153" s="158" t="s">
        <v>38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184</v>
      </c>
      <c r="AT153" s="161" t="s">
        <v>181</v>
      </c>
      <c r="AU153" s="161" t="s">
        <v>82</v>
      </c>
      <c r="AY153" s="18" t="s">
        <v>175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30</v>
      </c>
      <c r="BK153" s="162">
        <f>ROUND(I153*H153,2)</f>
        <v>0</v>
      </c>
      <c r="BL153" s="18" t="s">
        <v>184</v>
      </c>
      <c r="BM153" s="161" t="s">
        <v>1268</v>
      </c>
    </row>
    <row r="154" spans="1:65" s="13" customFormat="1">
      <c r="B154" s="163"/>
      <c r="D154" s="164" t="s">
        <v>190</v>
      </c>
      <c r="E154" s="165" t="s">
        <v>1</v>
      </c>
      <c r="F154" s="166" t="s">
        <v>1265</v>
      </c>
      <c r="H154" s="167">
        <v>39.29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190</v>
      </c>
      <c r="AU154" s="165" t="s">
        <v>82</v>
      </c>
      <c r="AV154" s="13" t="s">
        <v>82</v>
      </c>
      <c r="AW154" s="13" t="s">
        <v>29</v>
      </c>
      <c r="AX154" s="13" t="s">
        <v>30</v>
      </c>
      <c r="AY154" s="165" t="s">
        <v>175</v>
      </c>
    </row>
    <row r="155" spans="1:65" s="2" customFormat="1" ht="16.5" customHeight="1">
      <c r="A155" s="33"/>
      <c r="B155" s="149"/>
      <c r="C155" s="150" t="s">
        <v>198</v>
      </c>
      <c r="D155" s="150" t="s">
        <v>181</v>
      </c>
      <c r="E155" s="151" t="s">
        <v>758</v>
      </c>
      <c r="F155" s="152" t="s">
        <v>759</v>
      </c>
      <c r="G155" s="153" t="s">
        <v>745</v>
      </c>
      <c r="H155" s="154">
        <v>2.2000000000000002</v>
      </c>
      <c r="I155" s="155"/>
      <c r="J155" s="156">
        <f>ROUND(I155*H155,2)</f>
        <v>0</v>
      </c>
      <c r="K155" s="152" t="s">
        <v>1</v>
      </c>
      <c r="L155" s="34"/>
      <c r="M155" s="157" t="s">
        <v>1</v>
      </c>
      <c r="N155" s="158" t="s">
        <v>38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184</v>
      </c>
      <c r="AT155" s="161" t="s">
        <v>181</v>
      </c>
      <c r="AU155" s="161" t="s">
        <v>82</v>
      </c>
      <c r="AY155" s="18" t="s">
        <v>175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30</v>
      </c>
      <c r="BK155" s="162">
        <f>ROUND(I155*H155,2)</f>
        <v>0</v>
      </c>
      <c r="BL155" s="18" t="s">
        <v>184</v>
      </c>
      <c r="BM155" s="161" t="s">
        <v>1269</v>
      </c>
    </row>
    <row r="156" spans="1:65" s="14" customFormat="1">
      <c r="B156" s="172"/>
      <c r="D156" s="164" t="s">
        <v>190</v>
      </c>
      <c r="E156" s="173" t="s">
        <v>1</v>
      </c>
      <c r="F156" s="174" t="s">
        <v>1270</v>
      </c>
      <c r="H156" s="173" t="s">
        <v>1</v>
      </c>
      <c r="I156" s="175"/>
      <c r="L156" s="172"/>
      <c r="M156" s="176"/>
      <c r="N156" s="177"/>
      <c r="O156" s="177"/>
      <c r="P156" s="177"/>
      <c r="Q156" s="177"/>
      <c r="R156" s="177"/>
      <c r="S156" s="177"/>
      <c r="T156" s="178"/>
      <c r="AT156" s="173" t="s">
        <v>190</v>
      </c>
      <c r="AU156" s="173" t="s">
        <v>82</v>
      </c>
      <c r="AV156" s="14" t="s">
        <v>30</v>
      </c>
      <c r="AW156" s="14" t="s">
        <v>29</v>
      </c>
      <c r="AX156" s="14" t="s">
        <v>73</v>
      </c>
      <c r="AY156" s="173" t="s">
        <v>175</v>
      </c>
    </row>
    <row r="157" spans="1:65" s="13" customFormat="1">
      <c r="B157" s="163"/>
      <c r="D157" s="164" t="s">
        <v>190</v>
      </c>
      <c r="E157" s="165" t="s">
        <v>1</v>
      </c>
      <c r="F157" s="166" t="s">
        <v>1271</v>
      </c>
      <c r="H157" s="167">
        <v>2.2000000000000002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90" t="s">
        <v>217</v>
      </c>
      <c r="D158" s="190" t="s">
        <v>764</v>
      </c>
      <c r="E158" s="191" t="s">
        <v>765</v>
      </c>
      <c r="F158" s="192" t="s">
        <v>766</v>
      </c>
      <c r="G158" s="193" t="s">
        <v>767</v>
      </c>
      <c r="H158" s="194">
        <v>4.5739999999999998</v>
      </c>
      <c r="I158" s="195"/>
      <c r="J158" s="196">
        <f>ROUND(I158*H158,2)</f>
        <v>0</v>
      </c>
      <c r="K158" s="192" t="s">
        <v>1</v>
      </c>
      <c r="L158" s="197"/>
      <c r="M158" s="198" t="s">
        <v>1</v>
      </c>
      <c r="N158" s="199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177</v>
      </c>
      <c r="AT158" s="161" t="s">
        <v>764</v>
      </c>
      <c r="AU158" s="161" t="s">
        <v>82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1272</v>
      </c>
    </row>
    <row r="159" spans="1:65" s="13" customFormat="1">
      <c r="B159" s="163"/>
      <c r="D159" s="164" t="s">
        <v>190</v>
      </c>
      <c r="E159" s="165" t="s">
        <v>1</v>
      </c>
      <c r="F159" s="166" t="s">
        <v>1273</v>
      </c>
      <c r="H159" s="167">
        <v>4.5739999999999998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73</v>
      </c>
      <c r="AY159" s="165" t="s">
        <v>175</v>
      </c>
    </row>
    <row r="160" spans="1:65" s="15" customFormat="1">
      <c r="B160" s="182"/>
      <c r="D160" s="164" t="s">
        <v>190</v>
      </c>
      <c r="E160" s="183" t="s">
        <v>1</v>
      </c>
      <c r="F160" s="184" t="s">
        <v>716</v>
      </c>
      <c r="H160" s="185">
        <v>4.5739999999999998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190</v>
      </c>
      <c r="AU160" s="183" t="s">
        <v>82</v>
      </c>
      <c r="AV160" s="15" t="s">
        <v>184</v>
      </c>
      <c r="AW160" s="15" t="s">
        <v>29</v>
      </c>
      <c r="AX160" s="15" t="s">
        <v>30</v>
      </c>
      <c r="AY160" s="183" t="s">
        <v>175</v>
      </c>
    </row>
    <row r="161" spans="1:65" s="2" customFormat="1" ht="16.5" customHeight="1">
      <c r="A161" s="33"/>
      <c r="B161" s="149"/>
      <c r="C161" s="150" t="s">
        <v>182</v>
      </c>
      <c r="D161" s="150" t="s">
        <v>181</v>
      </c>
      <c r="E161" s="151" t="s">
        <v>1038</v>
      </c>
      <c r="F161" s="152" t="s">
        <v>1039</v>
      </c>
      <c r="G161" s="153" t="s">
        <v>745</v>
      </c>
      <c r="H161" s="154">
        <v>9.6660000000000004</v>
      </c>
      <c r="I161" s="155"/>
      <c r="J161" s="156">
        <f>ROUND(I161*H161,2)</f>
        <v>0</v>
      </c>
      <c r="K161" s="152" t="s">
        <v>710</v>
      </c>
      <c r="L161" s="34"/>
      <c r="M161" s="157" t="s">
        <v>1</v>
      </c>
      <c r="N161" s="158" t="s">
        <v>38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184</v>
      </c>
      <c r="AT161" s="161" t="s">
        <v>181</v>
      </c>
      <c r="AU161" s="161" t="s">
        <v>82</v>
      </c>
      <c r="AY161" s="18" t="s">
        <v>175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30</v>
      </c>
      <c r="BK161" s="162">
        <f>ROUND(I161*H161,2)</f>
        <v>0</v>
      </c>
      <c r="BL161" s="18" t="s">
        <v>184</v>
      </c>
      <c r="BM161" s="161" t="s">
        <v>1274</v>
      </c>
    </row>
    <row r="162" spans="1:65" s="13" customFormat="1">
      <c r="B162" s="163"/>
      <c r="D162" s="164" t="s">
        <v>190</v>
      </c>
      <c r="E162" s="165" t="s">
        <v>1</v>
      </c>
      <c r="F162" s="166" t="s">
        <v>1275</v>
      </c>
      <c r="H162" s="167">
        <v>2.5409999999999999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190</v>
      </c>
      <c r="AU162" s="165" t="s">
        <v>82</v>
      </c>
      <c r="AV162" s="13" t="s">
        <v>82</v>
      </c>
      <c r="AW162" s="13" t="s">
        <v>29</v>
      </c>
      <c r="AX162" s="13" t="s">
        <v>73</v>
      </c>
      <c r="AY162" s="165" t="s">
        <v>175</v>
      </c>
    </row>
    <row r="163" spans="1:65" s="13" customFormat="1">
      <c r="B163" s="163"/>
      <c r="D163" s="164" t="s">
        <v>190</v>
      </c>
      <c r="E163" s="165" t="s">
        <v>1</v>
      </c>
      <c r="F163" s="166" t="s">
        <v>1276</v>
      </c>
      <c r="H163" s="167">
        <v>7.125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82</v>
      </c>
      <c r="AV163" s="13" t="s">
        <v>82</v>
      </c>
      <c r="AW163" s="13" t="s">
        <v>29</v>
      </c>
      <c r="AX163" s="13" t="s">
        <v>73</v>
      </c>
      <c r="AY163" s="165" t="s">
        <v>175</v>
      </c>
    </row>
    <row r="164" spans="1:65" s="15" customFormat="1">
      <c r="B164" s="182"/>
      <c r="D164" s="164" t="s">
        <v>190</v>
      </c>
      <c r="E164" s="183" t="s">
        <v>1</v>
      </c>
      <c r="F164" s="184" t="s">
        <v>716</v>
      </c>
      <c r="H164" s="185">
        <v>9.6660000000000004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190</v>
      </c>
      <c r="AU164" s="183" t="s">
        <v>82</v>
      </c>
      <c r="AV164" s="15" t="s">
        <v>184</v>
      </c>
      <c r="AW164" s="15" t="s">
        <v>29</v>
      </c>
      <c r="AX164" s="15" t="s">
        <v>30</v>
      </c>
      <c r="AY164" s="183" t="s">
        <v>175</v>
      </c>
    </row>
    <row r="165" spans="1:65" s="2" customFormat="1" ht="21.75" customHeight="1">
      <c r="A165" s="33"/>
      <c r="B165" s="149"/>
      <c r="C165" s="150" t="s">
        <v>8</v>
      </c>
      <c r="D165" s="150" t="s">
        <v>181</v>
      </c>
      <c r="E165" s="151" t="s">
        <v>775</v>
      </c>
      <c r="F165" s="152" t="s">
        <v>776</v>
      </c>
      <c r="G165" s="153" t="s">
        <v>745</v>
      </c>
      <c r="H165" s="154">
        <v>9.6660000000000004</v>
      </c>
      <c r="I165" s="155"/>
      <c r="J165" s="156">
        <f>ROUND(I165*H165,2)</f>
        <v>0</v>
      </c>
      <c r="K165" s="152" t="s">
        <v>710</v>
      </c>
      <c r="L165" s="34"/>
      <c r="M165" s="157" t="s">
        <v>1</v>
      </c>
      <c r="N165" s="158" t="s">
        <v>38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184</v>
      </c>
      <c r="AT165" s="161" t="s">
        <v>181</v>
      </c>
      <c r="AU165" s="161" t="s">
        <v>82</v>
      </c>
      <c r="AY165" s="18" t="s">
        <v>175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30</v>
      </c>
      <c r="BK165" s="162">
        <f>ROUND(I165*H165,2)</f>
        <v>0</v>
      </c>
      <c r="BL165" s="18" t="s">
        <v>184</v>
      </c>
      <c r="BM165" s="161" t="s">
        <v>1277</v>
      </c>
    </row>
    <row r="166" spans="1:65" s="13" customFormat="1">
      <c r="B166" s="163"/>
      <c r="D166" s="164" t="s">
        <v>190</v>
      </c>
      <c r="E166" s="165" t="s">
        <v>1</v>
      </c>
      <c r="F166" s="166" t="s">
        <v>1278</v>
      </c>
      <c r="H166" s="167">
        <v>9.6660000000000004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190</v>
      </c>
      <c r="AU166" s="165" t="s">
        <v>82</v>
      </c>
      <c r="AV166" s="13" t="s">
        <v>82</v>
      </c>
      <c r="AW166" s="13" t="s">
        <v>29</v>
      </c>
      <c r="AX166" s="13" t="s">
        <v>30</v>
      </c>
      <c r="AY166" s="165" t="s">
        <v>175</v>
      </c>
    </row>
    <row r="167" spans="1:65" s="2" customFormat="1" ht="16.5" customHeight="1">
      <c r="A167" s="33"/>
      <c r="B167" s="149"/>
      <c r="C167" s="150" t="s">
        <v>227</v>
      </c>
      <c r="D167" s="150" t="s">
        <v>181</v>
      </c>
      <c r="E167" s="151" t="s">
        <v>779</v>
      </c>
      <c r="F167" s="152" t="s">
        <v>780</v>
      </c>
      <c r="G167" s="153" t="s">
        <v>709</v>
      </c>
      <c r="H167" s="154">
        <v>47.5</v>
      </c>
      <c r="I167" s="155"/>
      <c r="J167" s="156">
        <f>ROUND(I167*H167,2)</f>
        <v>0</v>
      </c>
      <c r="K167" s="152" t="s">
        <v>710</v>
      </c>
      <c r="L167" s="34"/>
      <c r="M167" s="157" t="s">
        <v>1</v>
      </c>
      <c r="N167" s="158" t="s">
        <v>38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184</v>
      </c>
      <c r="AT167" s="161" t="s">
        <v>181</v>
      </c>
      <c r="AU167" s="161" t="s">
        <v>82</v>
      </c>
      <c r="AY167" s="18" t="s">
        <v>175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30</v>
      </c>
      <c r="BK167" s="162">
        <f>ROUND(I167*H167,2)</f>
        <v>0</v>
      </c>
      <c r="BL167" s="18" t="s">
        <v>184</v>
      </c>
      <c r="BM167" s="161" t="s">
        <v>1279</v>
      </c>
    </row>
    <row r="168" spans="1:65" s="14" customFormat="1">
      <c r="B168" s="172"/>
      <c r="D168" s="164" t="s">
        <v>190</v>
      </c>
      <c r="E168" s="173" t="s">
        <v>1</v>
      </c>
      <c r="F168" s="174" t="s">
        <v>1029</v>
      </c>
      <c r="H168" s="173" t="s">
        <v>1</v>
      </c>
      <c r="I168" s="175"/>
      <c r="L168" s="172"/>
      <c r="M168" s="176"/>
      <c r="N168" s="177"/>
      <c r="O168" s="177"/>
      <c r="P168" s="177"/>
      <c r="Q168" s="177"/>
      <c r="R168" s="177"/>
      <c r="S168" s="177"/>
      <c r="T168" s="178"/>
      <c r="AT168" s="173" t="s">
        <v>190</v>
      </c>
      <c r="AU168" s="173" t="s">
        <v>82</v>
      </c>
      <c r="AV168" s="14" t="s">
        <v>30</v>
      </c>
      <c r="AW168" s="14" t="s">
        <v>29</v>
      </c>
      <c r="AX168" s="14" t="s">
        <v>73</v>
      </c>
      <c r="AY168" s="173" t="s">
        <v>175</v>
      </c>
    </row>
    <row r="169" spans="1:65" s="13" customFormat="1">
      <c r="B169" s="163"/>
      <c r="D169" s="164" t="s">
        <v>190</v>
      </c>
      <c r="E169" s="165" t="s">
        <v>1</v>
      </c>
      <c r="F169" s="166" t="s">
        <v>1280</v>
      </c>
      <c r="H169" s="167">
        <v>47.5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82</v>
      </c>
      <c r="AV169" s="13" t="s">
        <v>82</v>
      </c>
      <c r="AW169" s="13" t="s">
        <v>29</v>
      </c>
      <c r="AX169" s="13" t="s">
        <v>30</v>
      </c>
      <c r="AY169" s="165" t="s">
        <v>175</v>
      </c>
    </row>
    <row r="170" spans="1:65" s="2" customFormat="1" ht="16.5" customHeight="1">
      <c r="A170" s="33"/>
      <c r="B170" s="149"/>
      <c r="C170" s="190" t="s">
        <v>231</v>
      </c>
      <c r="D170" s="190" t="s">
        <v>764</v>
      </c>
      <c r="E170" s="191" t="s">
        <v>784</v>
      </c>
      <c r="F170" s="192" t="s">
        <v>785</v>
      </c>
      <c r="G170" s="193" t="s">
        <v>767</v>
      </c>
      <c r="H170" s="194">
        <v>11.4</v>
      </c>
      <c r="I170" s="195"/>
      <c r="J170" s="196">
        <f>ROUND(I170*H170,2)</f>
        <v>0</v>
      </c>
      <c r="K170" s="192" t="s">
        <v>710</v>
      </c>
      <c r="L170" s="197"/>
      <c r="M170" s="198" t="s">
        <v>1</v>
      </c>
      <c r="N170" s="199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177</v>
      </c>
      <c r="AT170" s="161" t="s">
        <v>764</v>
      </c>
      <c r="AU170" s="161" t="s">
        <v>82</v>
      </c>
      <c r="AY170" s="18" t="s">
        <v>175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30</v>
      </c>
      <c r="BK170" s="162">
        <f>ROUND(I170*H170,2)</f>
        <v>0</v>
      </c>
      <c r="BL170" s="18" t="s">
        <v>184</v>
      </c>
      <c r="BM170" s="161" t="s">
        <v>1281</v>
      </c>
    </row>
    <row r="171" spans="1:65" s="13" customFormat="1">
      <c r="B171" s="163"/>
      <c r="D171" s="164" t="s">
        <v>190</v>
      </c>
      <c r="E171" s="165" t="s">
        <v>1</v>
      </c>
      <c r="F171" s="166" t="s">
        <v>1282</v>
      </c>
      <c r="H171" s="167">
        <v>11.4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73</v>
      </c>
      <c r="AY171" s="165" t="s">
        <v>175</v>
      </c>
    </row>
    <row r="172" spans="1:65" s="15" customFormat="1">
      <c r="B172" s="182"/>
      <c r="D172" s="164" t="s">
        <v>190</v>
      </c>
      <c r="E172" s="183" t="s">
        <v>1</v>
      </c>
      <c r="F172" s="184" t="s">
        <v>716</v>
      </c>
      <c r="H172" s="185">
        <v>11.4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190</v>
      </c>
      <c r="AU172" s="183" t="s">
        <v>82</v>
      </c>
      <c r="AV172" s="15" t="s">
        <v>184</v>
      </c>
      <c r="AW172" s="15" t="s">
        <v>29</v>
      </c>
      <c r="AX172" s="15" t="s">
        <v>30</v>
      </c>
      <c r="AY172" s="183" t="s">
        <v>175</v>
      </c>
    </row>
    <row r="173" spans="1:65" s="2" customFormat="1" ht="16.5" customHeight="1">
      <c r="A173" s="33"/>
      <c r="B173" s="149"/>
      <c r="C173" s="150" t="s">
        <v>235</v>
      </c>
      <c r="D173" s="150" t="s">
        <v>181</v>
      </c>
      <c r="E173" s="151" t="s">
        <v>788</v>
      </c>
      <c r="F173" s="152" t="s">
        <v>789</v>
      </c>
      <c r="G173" s="153" t="s">
        <v>709</v>
      </c>
      <c r="H173" s="154">
        <v>47.5</v>
      </c>
      <c r="I173" s="155"/>
      <c r="J173" s="156">
        <f>ROUND(I173*H173,2)</f>
        <v>0</v>
      </c>
      <c r="K173" s="152" t="s">
        <v>710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184</v>
      </c>
      <c r="AT173" s="161" t="s">
        <v>181</v>
      </c>
      <c r="AU173" s="161" t="s">
        <v>82</v>
      </c>
      <c r="AY173" s="18" t="s">
        <v>175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30</v>
      </c>
      <c r="BK173" s="162">
        <f>ROUND(I173*H173,2)</f>
        <v>0</v>
      </c>
      <c r="BL173" s="18" t="s">
        <v>184</v>
      </c>
      <c r="BM173" s="161" t="s">
        <v>1283</v>
      </c>
    </row>
    <row r="174" spans="1:65" s="13" customFormat="1">
      <c r="B174" s="163"/>
      <c r="D174" s="164" t="s">
        <v>190</v>
      </c>
      <c r="E174" s="165" t="s">
        <v>1</v>
      </c>
      <c r="F174" s="166" t="s">
        <v>1280</v>
      </c>
      <c r="H174" s="167">
        <v>47.5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30</v>
      </c>
      <c r="AY174" s="165" t="s">
        <v>175</v>
      </c>
    </row>
    <row r="175" spans="1:65" s="2" customFormat="1" ht="16.5" customHeight="1">
      <c r="A175" s="33"/>
      <c r="B175" s="149"/>
      <c r="C175" s="190" t="s">
        <v>239</v>
      </c>
      <c r="D175" s="190" t="s">
        <v>764</v>
      </c>
      <c r="E175" s="191" t="s">
        <v>791</v>
      </c>
      <c r="F175" s="192" t="s">
        <v>792</v>
      </c>
      <c r="G175" s="193" t="s">
        <v>387</v>
      </c>
      <c r="H175" s="194">
        <v>1.496</v>
      </c>
      <c r="I175" s="195"/>
      <c r="J175" s="196">
        <f>ROUND(I175*H175,2)</f>
        <v>0</v>
      </c>
      <c r="K175" s="192" t="s">
        <v>710</v>
      </c>
      <c r="L175" s="197"/>
      <c r="M175" s="198" t="s">
        <v>1</v>
      </c>
      <c r="N175" s="199" t="s">
        <v>38</v>
      </c>
      <c r="O175" s="59"/>
      <c r="P175" s="159">
        <f>O175*H175</f>
        <v>0</v>
      </c>
      <c r="Q175" s="159">
        <v>1E-3</v>
      </c>
      <c r="R175" s="159">
        <f>Q175*H175</f>
        <v>1.4959999999999999E-3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177</v>
      </c>
      <c r="AT175" s="161" t="s">
        <v>764</v>
      </c>
      <c r="AU175" s="161" t="s">
        <v>82</v>
      </c>
      <c r="AY175" s="18" t="s">
        <v>175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30</v>
      </c>
      <c r="BK175" s="162">
        <f>ROUND(I175*H175,2)</f>
        <v>0</v>
      </c>
      <c r="BL175" s="18" t="s">
        <v>184</v>
      </c>
      <c r="BM175" s="161" t="s">
        <v>1284</v>
      </c>
    </row>
    <row r="176" spans="1:65" s="13" customFormat="1">
      <c r="B176" s="163"/>
      <c r="D176" s="164" t="s">
        <v>190</v>
      </c>
      <c r="E176" s="165" t="s">
        <v>1</v>
      </c>
      <c r="F176" s="166" t="s">
        <v>1285</v>
      </c>
      <c r="H176" s="167">
        <v>1.496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190</v>
      </c>
      <c r="AU176" s="165" t="s">
        <v>82</v>
      </c>
      <c r="AV176" s="13" t="s">
        <v>82</v>
      </c>
      <c r="AW176" s="13" t="s">
        <v>29</v>
      </c>
      <c r="AX176" s="13" t="s">
        <v>73</v>
      </c>
      <c r="AY176" s="165" t="s">
        <v>175</v>
      </c>
    </row>
    <row r="177" spans="1:65" s="15" customFormat="1">
      <c r="B177" s="182"/>
      <c r="D177" s="164" t="s">
        <v>190</v>
      </c>
      <c r="E177" s="183" t="s">
        <v>1</v>
      </c>
      <c r="F177" s="184" t="s">
        <v>716</v>
      </c>
      <c r="H177" s="185">
        <v>1.496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190</v>
      </c>
      <c r="AU177" s="183" t="s">
        <v>82</v>
      </c>
      <c r="AV177" s="15" t="s">
        <v>184</v>
      </c>
      <c r="AW177" s="15" t="s">
        <v>29</v>
      </c>
      <c r="AX177" s="15" t="s">
        <v>30</v>
      </c>
      <c r="AY177" s="183" t="s">
        <v>175</v>
      </c>
    </row>
    <row r="178" spans="1:65" s="2" customFormat="1" ht="16.5" customHeight="1">
      <c r="A178" s="33"/>
      <c r="B178" s="149"/>
      <c r="C178" s="150" t="s">
        <v>243</v>
      </c>
      <c r="D178" s="150" t="s">
        <v>181</v>
      </c>
      <c r="E178" s="151" t="s">
        <v>795</v>
      </c>
      <c r="F178" s="152" t="s">
        <v>796</v>
      </c>
      <c r="G178" s="153" t="s">
        <v>709</v>
      </c>
      <c r="H178" s="154">
        <v>47.5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38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184</v>
      </c>
      <c r="AT178" s="161" t="s">
        <v>181</v>
      </c>
      <c r="AU178" s="161" t="s">
        <v>82</v>
      </c>
      <c r="AY178" s="18" t="s">
        <v>175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30</v>
      </c>
      <c r="BK178" s="162">
        <f>ROUND(I178*H178,2)</f>
        <v>0</v>
      </c>
      <c r="BL178" s="18" t="s">
        <v>184</v>
      </c>
      <c r="BM178" s="161" t="s">
        <v>1286</v>
      </c>
    </row>
    <row r="179" spans="1:65" s="14" customFormat="1">
      <c r="B179" s="172"/>
      <c r="D179" s="164" t="s">
        <v>190</v>
      </c>
      <c r="E179" s="173" t="s">
        <v>1</v>
      </c>
      <c r="F179" s="174" t="s">
        <v>1287</v>
      </c>
      <c r="H179" s="173" t="s">
        <v>1</v>
      </c>
      <c r="I179" s="175"/>
      <c r="L179" s="172"/>
      <c r="M179" s="176"/>
      <c r="N179" s="177"/>
      <c r="O179" s="177"/>
      <c r="P179" s="177"/>
      <c r="Q179" s="177"/>
      <c r="R179" s="177"/>
      <c r="S179" s="177"/>
      <c r="T179" s="178"/>
      <c r="AT179" s="173" t="s">
        <v>190</v>
      </c>
      <c r="AU179" s="173" t="s">
        <v>82</v>
      </c>
      <c r="AV179" s="14" t="s">
        <v>30</v>
      </c>
      <c r="AW179" s="14" t="s">
        <v>29</v>
      </c>
      <c r="AX179" s="14" t="s">
        <v>73</v>
      </c>
      <c r="AY179" s="173" t="s">
        <v>175</v>
      </c>
    </row>
    <row r="180" spans="1:65" s="13" customFormat="1">
      <c r="B180" s="163"/>
      <c r="D180" s="164" t="s">
        <v>190</v>
      </c>
      <c r="E180" s="165" t="s">
        <v>1</v>
      </c>
      <c r="F180" s="166" t="s">
        <v>1280</v>
      </c>
      <c r="H180" s="167">
        <v>47.5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190</v>
      </c>
      <c r="AU180" s="165" t="s">
        <v>82</v>
      </c>
      <c r="AV180" s="13" t="s">
        <v>82</v>
      </c>
      <c r="AW180" s="13" t="s">
        <v>29</v>
      </c>
      <c r="AX180" s="13" t="s">
        <v>30</v>
      </c>
      <c r="AY180" s="165" t="s">
        <v>175</v>
      </c>
    </row>
    <row r="181" spans="1:65" s="2" customFormat="1" ht="16.5" customHeight="1">
      <c r="A181" s="33"/>
      <c r="B181" s="149"/>
      <c r="C181" s="150" t="s">
        <v>247</v>
      </c>
      <c r="D181" s="150" t="s">
        <v>181</v>
      </c>
      <c r="E181" s="151" t="s">
        <v>1288</v>
      </c>
      <c r="F181" s="152" t="s">
        <v>1289</v>
      </c>
      <c r="G181" s="153" t="s">
        <v>709</v>
      </c>
      <c r="H181" s="154">
        <v>279.60000000000002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82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1290</v>
      </c>
    </row>
    <row r="182" spans="1:65" s="14" customFormat="1">
      <c r="B182" s="172"/>
      <c r="D182" s="164" t="s">
        <v>190</v>
      </c>
      <c r="E182" s="173" t="s">
        <v>1</v>
      </c>
      <c r="F182" s="174" t="s">
        <v>1291</v>
      </c>
      <c r="H182" s="173" t="s">
        <v>1</v>
      </c>
      <c r="I182" s="175"/>
      <c r="L182" s="172"/>
      <c r="M182" s="176"/>
      <c r="N182" s="177"/>
      <c r="O182" s="177"/>
      <c r="P182" s="177"/>
      <c r="Q182" s="177"/>
      <c r="R182" s="177"/>
      <c r="S182" s="177"/>
      <c r="T182" s="178"/>
      <c r="AT182" s="173" t="s">
        <v>190</v>
      </c>
      <c r="AU182" s="173" t="s">
        <v>82</v>
      </c>
      <c r="AV182" s="14" t="s">
        <v>30</v>
      </c>
      <c r="AW182" s="14" t="s">
        <v>29</v>
      </c>
      <c r="AX182" s="14" t="s">
        <v>73</v>
      </c>
      <c r="AY182" s="173" t="s">
        <v>175</v>
      </c>
    </row>
    <row r="183" spans="1:65" s="13" customFormat="1">
      <c r="B183" s="163"/>
      <c r="D183" s="164" t="s">
        <v>190</v>
      </c>
      <c r="E183" s="165" t="s">
        <v>1</v>
      </c>
      <c r="F183" s="166" t="s">
        <v>1292</v>
      </c>
      <c r="H183" s="167">
        <v>279.60000000000002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82</v>
      </c>
      <c r="AV183" s="13" t="s">
        <v>82</v>
      </c>
      <c r="AW183" s="13" t="s">
        <v>29</v>
      </c>
      <c r="AX183" s="13" t="s">
        <v>30</v>
      </c>
      <c r="AY183" s="165" t="s">
        <v>175</v>
      </c>
    </row>
    <row r="184" spans="1:65" s="12" customFormat="1" ht="22.8" customHeight="1">
      <c r="B184" s="136"/>
      <c r="D184" s="137" t="s">
        <v>72</v>
      </c>
      <c r="E184" s="147" t="s">
        <v>199</v>
      </c>
      <c r="F184" s="147" t="s">
        <v>804</v>
      </c>
      <c r="I184" s="139"/>
      <c r="J184" s="148">
        <f>BK184</f>
        <v>0</v>
      </c>
      <c r="L184" s="136"/>
      <c r="M184" s="141"/>
      <c r="N184" s="142"/>
      <c r="O184" s="142"/>
      <c r="P184" s="143">
        <f>SUM(P185:P214)</f>
        <v>0</v>
      </c>
      <c r="Q184" s="142"/>
      <c r="R184" s="143">
        <f>SUM(R185:R214)</f>
        <v>164.54487</v>
      </c>
      <c r="S184" s="142"/>
      <c r="T184" s="144">
        <f>SUM(T185:T214)</f>
        <v>0</v>
      </c>
      <c r="AR184" s="137" t="s">
        <v>30</v>
      </c>
      <c r="AT184" s="145" t="s">
        <v>72</v>
      </c>
      <c r="AU184" s="145" t="s">
        <v>30</v>
      </c>
      <c r="AY184" s="137" t="s">
        <v>175</v>
      </c>
      <c r="BK184" s="146">
        <f>SUM(BK185:BK214)</f>
        <v>0</v>
      </c>
    </row>
    <row r="185" spans="1:65" s="2" customFormat="1" ht="16.5" customHeight="1">
      <c r="A185" s="33"/>
      <c r="B185" s="149"/>
      <c r="C185" s="150" t="s">
        <v>251</v>
      </c>
      <c r="D185" s="150" t="s">
        <v>181</v>
      </c>
      <c r="E185" s="151" t="s">
        <v>1045</v>
      </c>
      <c r="F185" s="152" t="s">
        <v>1046</v>
      </c>
      <c r="G185" s="153" t="s">
        <v>709</v>
      </c>
      <c r="H185" s="154">
        <v>279.60000000000002</v>
      </c>
      <c r="I185" s="155"/>
      <c r="J185" s="156">
        <f>ROUND(I185*H185,2)</f>
        <v>0</v>
      </c>
      <c r="K185" s="152" t="s">
        <v>710</v>
      </c>
      <c r="L185" s="34"/>
      <c r="M185" s="157" t="s">
        <v>1</v>
      </c>
      <c r="N185" s="158" t="s">
        <v>38</v>
      </c>
      <c r="O185" s="59"/>
      <c r="P185" s="159">
        <f>O185*H185</f>
        <v>0</v>
      </c>
      <c r="Q185" s="159">
        <v>0.34499999999999997</v>
      </c>
      <c r="R185" s="159">
        <f>Q185*H185</f>
        <v>96.462000000000003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184</v>
      </c>
      <c r="AT185" s="161" t="s">
        <v>181</v>
      </c>
      <c r="AU185" s="161" t="s">
        <v>82</v>
      </c>
      <c r="AY185" s="18" t="s">
        <v>175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30</v>
      </c>
      <c r="BK185" s="162">
        <f>ROUND(I185*H185,2)</f>
        <v>0</v>
      </c>
      <c r="BL185" s="18" t="s">
        <v>184</v>
      </c>
      <c r="BM185" s="161" t="s">
        <v>1293</v>
      </c>
    </row>
    <row r="186" spans="1:65" s="13" customFormat="1">
      <c r="B186" s="163"/>
      <c r="D186" s="164" t="s">
        <v>190</v>
      </c>
      <c r="E186" s="165" t="s">
        <v>1</v>
      </c>
      <c r="F186" s="166" t="s">
        <v>1292</v>
      </c>
      <c r="H186" s="167">
        <v>279.60000000000002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30</v>
      </c>
      <c r="AY186" s="165" t="s">
        <v>175</v>
      </c>
    </row>
    <row r="187" spans="1:65" s="2" customFormat="1" ht="16.5" customHeight="1">
      <c r="A187" s="33"/>
      <c r="B187" s="149"/>
      <c r="C187" s="150" t="s">
        <v>255</v>
      </c>
      <c r="D187" s="150" t="s">
        <v>181</v>
      </c>
      <c r="E187" s="151" t="s">
        <v>814</v>
      </c>
      <c r="F187" s="152" t="s">
        <v>815</v>
      </c>
      <c r="G187" s="153" t="s">
        <v>709</v>
      </c>
      <c r="H187" s="154">
        <v>20.350000000000001</v>
      </c>
      <c r="I187" s="155"/>
      <c r="J187" s="156">
        <f>ROUND(I187*H187,2)</f>
        <v>0</v>
      </c>
      <c r="K187" s="152" t="s">
        <v>710</v>
      </c>
      <c r="L187" s="34"/>
      <c r="M187" s="157" t="s">
        <v>1</v>
      </c>
      <c r="N187" s="158" t="s">
        <v>38</v>
      </c>
      <c r="O187" s="59"/>
      <c r="P187" s="159">
        <f>O187*H187</f>
        <v>0</v>
      </c>
      <c r="Q187" s="159">
        <v>0.51085999999999998</v>
      </c>
      <c r="R187" s="159">
        <f>Q187*H187</f>
        <v>10.396001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184</v>
      </c>
      <c r="AT187" s="161" t="s">
        <v>181</v>
      </c>
      <c r="AU187" s="161" t="s">
        <v>82</v>
      </c>
      <c r="AY187" s="18" t="s">
        <v>175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30</v>
      </c>
      <c r="BK187" s="162">
        <f>ROUND(I187*H187,2)</f>
        <v>0</v>
      </c>
      <c r="BL187" s="18" t="s">
        <v>184</v>
      </c>
      <c r="BM187" s="161" t="s">
        <v>1294</v>
      </c>
    </row>
    <row r="188" spans="1:65" s="14" customFormat="1">
      <c r="B188" s="172"/>
      <c r="D188" s="164" t="s">
        <v>190</v>
      </c>
      <c r="E188" s="173" t="s">
        <v>1</v>
      </c>
      <c r="F188" s="174" t="s">
        <v>1127</v>
      </c>
      <c r="H188" s="173" t="s">
        <v>1</v>
      </c>
      <c r="I188" s="175"/>
      <c r="L188" s="172"/>
      <c r="M188" s="176"/>
      <c r="N188" s="177"/>
      <c r="O188" s="177"/>
      <c r="P188" s="177"/>
      <c r="Q188" s="177"/>
      <c r="R188" s="177"/>
      <c r="S188" s="177"/>
      <c r="T188" s="178"/>
      <c r="AT188" s="173" t="s">
        <v>190</v>
      </c>
      <c r="AU188" s="173" t="s">
        <v>82</v>
      </c>
      <c r="AV188" s="14" t="s">
        <v>30</v>
      </c>
      <c r="AW188" s="14" t="s">
        <v>29</v>
      </c>
      <c r="AX188" s="14" t="s">
        <v>73</v>
      </c>
      <c r="AY188" s="173" t="s">
        <v>175</v>
      </c>
    </row>
    <row r="189" spans="1:65" s="13" customFormat="1">
      <c r="B189" s="163"/>
      <c r="D189" s="164" t="s">
        <v>190</v>
      </c>
      <c r="E189" s="165" t="s">
        <v>1</v>
      </c>
      <c r="F189" s="166" t="s">
        <v>1295</v>
      </c>
      <c r="H189" s="167">
        <v>20.350000000000001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82</v>
      </c>
      <c r="AV189" s="13" t="s">
        <v>82</v>
      </c>
      <c r="AW189" s="13" t="s">
        <v>29</v>
      </c>
      <c r="AX189" s="13" t="s">
        <v>30</v>
      </c>
      <c r="AY189" s="165" t="s">
        <v>175</v>
      </c>
    </row>
    <row r="190" spans="1:65" s="2" customFormat="1" ht="16.5" customHeight="1">
      <c r="A190" s="33"/>
      <c r="B190" s="149"/>
      <c r="C190" s="150" t="s">
        <v>7</v>
      </c>
      <c r="D190" s="150" t="s">
        <v>181</v>
      </c>
      <c r="E190" s="151" t="s">
        <v>819</v>
      </c>
      <c r="F190" s="152" t="s">
        <v>820</v>
      </c>
      <c r="G190" s="153" t="s">
        <v>745</v>
      </c>
      <c r="H190" s="154">
        <v>6.25</v>
      </c>
      <c r="I190" s="155"/>
      <c r="J190" s="156">
        <f>ROUND(I190*H190,2)</f>
        <v>0</v>
      </c>
      <c r="K190" s="152" t="s">
        <v>1</v>
      </c>
      <c r="L190" s="34"/>
      <c r="M190" s="157" t="s">
        <v>1</v>
      </c>
      <c r="N190" s="158" t="s">
        <v>38</v>
      </c>
      <c r="O190" s="59"/>
      <c r="P190" s="159">
        <f>O190*H190</f>
        <v>0</v>
      </c>
      <c r="Q190" s="159">
        <v>0</v>
      </c>
      <c r="R190" s="159">
        <f>Q190*H190</f>
        <v>0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184</v>
      </c>
      <c r="AT190" s="161" t="s">
        <v>181</v>
      </c>
      <c r="AU190" s="161" t="s">
        <v>82</v>
      </c>
      <c r="AY190" s="18" t="s">
        <v>175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30</v>
      </c>
      <c r="BK190" s="162">
        <f>ROUND(I190*H190,2)</f>
        <v>0</v>
      </c>
      <c r="BL190" s="18" t="s">
        <v>184</v>
      </c>
      <c r="BM190" s="161" t="s">
        <v>1296</v>
      </c>
    </row>
    <row r="191" spans="1:65" s="14" customFormat="1">
      <c r="B191" s="172"/>
      <c r="D191" s="164" t="s">
        <v>190</v>
      </c>
      <c r="E191" s="173" t="s">
        <v>1</v>
      </c>
      <c r="F191" s="174" t="s">
        <v>1297</v>
      </c>
      <c r="H191" s="173" t="s">
        <v>1</v>
      </c>
      <c r="I191" s="175"/>
      <c r="L191" s="172"/>
      <c r="M191" s="176"/>
      <c r="N191" s="177"/>
      <c r="O191" s="177"/>
      <c r="P191" s="177"/>
      <c r="Q191" s="177"/>
      <c r="R191" s="177"/>
      <c r="S191" s="177"/>
      <c r="T191" s="178"/>
      <c r="AT191" s="173" t="s">
        <v>190</v>
      </c>
      <c r="AU191" s="173" t="s">
        <v>82</v>
      </c>
      <c r="AV191" s="14" t="s">
        <v>30</v>
      </c>
      <c r="AW191" s="14" t="s">
        <v>29</v>
      </c>
      <c r="AX191" s="14" t="s">
        <v>73</v>
      </c>
      <c r="AY191" s="173" t="s">
        <v>175</v>
      </c>
    </row>
    <row r="192" spans="1:65" s="13" customFormat="1">
      <c r="B192" s="163"/>
      <c r="D192" s="164" t="s">
        <v>190</v>
      </c>
      <c r="E192" s="165" t="s">
        <v>1</v>
      </c>
      <c r="F192" s="166" t="s">
        <v>1298</v>
      </c>
      <c r="H192" s="167">
        <v>6.25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190</v>
      </c>
      <c r="AU192" s="165" t="s">
        <v>82</v>
      </c>
      <c r="AV192" s="13" t="s">
        <v>82</v>
      </c>
      <c r="AW192" s="13" t="s">
        <v>29</v>
      </c>
      <c r="AX192" s="13" t="s">
        <v>30</v>
      </c>
      <c r="AY192" s="165" t="s">
        <v>175</v>
      </c>
    </row>
    <row r="193" spans="1:65" s="2" customFormat="1" ht="21.75" customHeight="1">
      <c r="A193" s="33"/>
      <c r="B193" s="149"/>
      <c r="C193" s="150" t="s">
        <v>262</v>
      </c>
      <c r="D193" s="150" t="s">
        <v>181</v>
      </c>
      <c r="E193" s="151" t="s">
        <v>1299</v>
      </c>
      <c r="F193" s="152" t="s">
        <v>1300</v>
      </c>
      <c r="G193" s="153" t="s">
        <v>709</v>
      </c>
      <c r="H193" s="154">
        <v>259.25</v>
      </c>
      <c r="I193" s="155"/>
      <c r="J193" s="156">
        <f>ROUND(I193*H193,2)</f>
        <v>0</v>
      </c>
      <c r="K193" s="152" t="s">
        <v>710</v>
      </c>
      <c r="L193" s="34"/>
      <c r="M193" s="157" t="s">
        <v>1</v>
      </c>
      <c r="N193" s="158" t="s">
        <v>38</v>
      </c>
      <c r="O193" s="59"/>
      <c r="P193" s="159">
        <f>O193*H193</f>
        <v>0</v>
      </c>
      <c r="Q193" s="159">
        <v>8.9219999999999994E-2</v>
      </c>
      <c r="R193" s="159">
        <f>Q193*H193</f>
        <v>23.130284999999997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184</v>
      </c>
      <c r="AT193" s="161" t="s">
        <v>181</v>
      </c>
      <c r="AU193" s="161" t="s">
        <v>82</v>
      </c>
      <c r="AY193" s="18" t="s">
        <v>175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30</v>
      </c>
      <c r="BK193" s="162">
        <f>ROUND(I193*H193,2)</f>
        <v>0</v>
      </c>
      <c r="BL193" s="18" t="s">
        <v>184</v>
      </c>
      <c r="BM193" s="161" t="s">
        <v>1301</v>
      </c>
    </row>
    <row r="194" spans="1:65" s="14" customFormat="1">
      <c r="B194" s="172"/>
      <c r="D194" s="164" t="s">
        <v>190</v>
      </c>
      <c r="E194" s="173" t="s">
        <v>1</v>
      </c>
      <c r="F194" s="174" t="s">
        <v>1302</v>
      </c>
      <c r="H194" s="173" t="s">
        <v>1</v>
      </c>
      <c r="I194" s="175"/>
      <c r="L194" s="172"/>
      <c r="M194" s="176"/>
      <c r="N194" s="177"/>
      <c r="O194" s="177"/>
      <c r="P194" s="177"/>
      <c r="Q194" s="177"/>
      <c r="R194" s="177"/>
      <c r="S194" s="177"/>
      <c r="T194" s="178"/>
      <c r="AT194" s="173" t="s">
        <v>190</v>
      </c>
      <c r="AU194" s="173" t="s">
        <v>82</v>
      </c>
      <c r="AV194" s="14" t="s">
        <v>30</v>
      </c>
      <c r="AW194" s="14" t="s">
        <v>29</v>
      </c>
      <c r="AX194" s="14" t="s">
        <v>73</v>
      </c>
      <c r="AY194" s="173" t="s">
        <v>175</v>
      </c>
    </row>
    <row r="195" spans="1:65" s="13" customFormat="1">
      <c r="B195" s="163"/>
      <c r="D195" s="164" t="s">
        <v>190</v>
      </c>
      <c r="E195" s="165" t="s">
        <v>1</v>
      </c>
      <c r="F195" s="166" t="s">
        <v>1303</v>
      </c>
      <c r="H195" s="167">
        <v>259.25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190</v>
      </c>
      <c r="AU195" s="165" t="s">
        <v>82</v>
      </c>
      <c r="AV195" s="13" t="s">
        <v>82</v>
      </c>
      <c r="AW195" s="13" t="s">
        <v>29</v>
      </c>
      <c r="AX195" s="13" t="s">
        <v>30</v>
      </c>
      <c r="AY195" s="165" t="s">
        <v>175</v>
      </c>
    </row>
    <row r="196" spans="1:65" s="2" customFormat="1" ht="21.75" customHeight="1">
      <c r="A196" s="33"/>
      <c r="B196" s="149"/>
      <c r="C196" s="150" t="s">
        <v>266</v>
      </c>
      <c r="D196" s="150" t="s">
        <v>181</v>
      </c>
      <c r="E196" s="151" t="s">
        <v>1304</v>
      </c>
      <c r="F196" s="152" t="s">
        <v>1305</v>
      </c>
      <c r="G196" s="153" t="s">
        <v>709</v>
      </c>
      <c r="H196" s="154">
        <v>20.350000000000001</v>
      </c>
      <c r="I196" s="155"/>
      <c r="J196" s="156">
        <f>ROUND(I196*H196,2)</f>
        <v>0</v>
      </c>
      <c r="K196" s="152" t="s">
        <v>710</v>
      </c>
      <c r="L196" s="34"/>
      <c r="M196" s="157" t="s">
        <v>1</v>
      </c>
      <c r="N196" s="158" t="s">
        <v>38</v>
      </c>
      <c r="O196" s="59"/>
      <c r="P196" s="159">
        <f>O196*H196</f>
        <v>0</v>
      </c>
      <c r="Q196" s="159">
        <v>9.0620000000000006E-2</v>
      </c>
      <c r="R196" s="159">
        <f>Q196*H196</f>
        <v>1.8441170000000002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184</v>
      </c>
      <c r="AT196" s="161" t="s">
        <v>181</v>
      </c>
      <c r="AU196" s="161" t="s">
        <v>82</v>
      </c>
      <c r="AY196" s="18" t="s">
        <v>175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30</v>
      </c>
      <c r="BK196" s="162">
        <f>ROUND(I196*H196,2)</f>
        <v>0</v>
      </c>
      <c r="BL196" s="18" t="s">
        <v>184</v>
      </c>
      <c r="BM196" s="161" t="s">
        <v>1306</v>
      </c>
    </row>
    <row r="197" spans="1:65" s="14" customFormat="1">
      <c r="B197" s="172"/>
      <c r="D197" s="164" t="s">
        <v>190</v>
      </c>
      <c r="E197" s="173" t="s">
        <v>1</v>
      </c>
      <c r="F197" s="174" t="s">
        <v>1307</v>
      </c>
      <c r="H197" s="173" t="s">
        <v>1</v>
      </c>
      <c r="I197" s="175"/>
      <c r="L197" s="172"/>
      <c r="M197" s="176"/>
      <c r="N197" s="177"/>
      <c r="O197" s="177"/>
      <c r="P197" s="177"/>
      <c r="Q197" s="177"/>
      <c r="R197" s="177"/>
      <c r="S197" s="177"/>
      <c r="T197" s="178"/>
      <c r="AT197" s="173" t="s">
        <v>190</v>
      </c>
      <c r="AU197" s="173" t="s">
        <v>82</v>
      </c>
      <c r="AV197" s="14" t="s">
        <v>30</v>
      </c>
      <c r="AW197" s="14" t="s">
        <v>29</v>
      </c>
      <c r="AX197" s="14" t="s">
        <v>73</v>
      </c>
      <c r="AY197" s="173" t="s">
        <v>175</v>
      </c>
    </row>
    <row r="198" spans="1:65" s="13" customFormat="1">
      <c r="B198" s="163"/>
      <c r="D198" s="164" t="s">
        <v>190</v>
      </c>
      <c r="E198" s="165" t="s">
        <v>1</v>
      </c>
      <c r="F198" s="166" t="s">
        <v>1295</v>
      </c>
      <c r="H198" s="167">
        <v>20.350000000000001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190</v>
      </c>
      <c r="AU198" s="165" t="s">
        <v>82</v>
      </c>
      <c r="AV198" s="13" t="s">
        <v>82</v>
      </c>
      <c r="AW198" s="13" t="s">
        <v>29</v>
      </c>
      <c r="AX198" s="13" t="s">
        <v>30</v>
      </c>
      <c r="AY198" s="165" t="s">
        <v>175</v>
      </c>
    </row>
    <row r="199" spans="1:65" s="2" customFormat="1" ht="21.75" customHeight="1">
      <c r="A199" s="33"/>
      <c r="B199" s="149"/>
      <c r="C199" s="150" t="s">
        <v>270</v>
      </c>
      <c r="D199" s="150" t="s">
        <v>181</v>
      </c>
      <c r="E199" s="151" t="s">
        <v>1308</v>
      </c>
      <c r="F199" s="152" t="s">
        <v>1309</v>
      </c>
      <c r="G199" s="153" t="s">
        <v>709</v>
      </c>
      <c r="H199" s="154">
        <v>279.60000000000002</v>
      </c>
      <c r="I199" s="155"/>
      <c r="J199" s="156">
        <f>ROUND(I199*H199,2)</f>
        <v>0</v>
      </c>
      <c r="K199" s="152" t="s">
        <v>710</v>
      </c>
      <c r="L199" s="34"/>
      <c r="M199" s="157" t="s">
        <v>1</v>
      </c>
      <c r="N199" s="158" t="s">
        <v>38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184</v>
      </c>
      <c r="AT199" s="161" t="s">
        <v>181</v>
      </c>
      <c r="AU199" s="161" t="s">
        <v>82</v>
      </c>
      <c r="AY199" s="18" t="s">
        <v>175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30</v>
      </c>
      <c r="BK199" s="162">
        <f>ROUND(I199*H199,2)</f>
        <v>0</v>
      </c>
      <c r="BL199" s="18" t="s">
        <v>184</v>
      </c>
      <c r="BM199" s="161" t="s">
        <v>1310</v>
      </c>
    </row>
    <row r="200" spans="1:65" s="13" customFormat="1">
      <c r="B200" s="163"/>
      <c r="D200" s="164" t="s">
        <v>190</v>
      </c>
      <c r="E200" s="165" t="s">
        <v>1</v>
      </c>
      <c r="F200" s="166" t="s">
        <v>1311</v>
      </c>
      <c r="H200" s="167">
        <v>279.60000000000002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73</v>
      </c>
      <c r="AY200" s="165" t="s">
        <v>175</v>
      </c>
    </row>
    <row r="201" spans="1:65" s="15" customFormat="1">
      <c r="B201" s="182"/>
      <c r="D201" s="164" t="s">
        <v>190</v>
      </c>
      <c r="E201" s="183" t="s">
        <v>1</v>
      </c>
      <c r="F201" s="184" t="s">
        <v>716</v>
      </c>
      <c r="H201" s="185">
        <v>279.60000000000002</v>
      </c>
      <c r="I201" s="186"/>
      <c r="L201" s="182"/>
      <c r="M201" s="187"/>
      <c r="N201" s="188"/>
      <c r="O201" s="188"/>
      <c r="P201" s="188"/>
      <c r="Q201" s="188"/>
      <c r="R201" s="188"/>
      <c r="S201" s="188"/>
      <c r="T201" s="189"/>
      <c r="AT201" s="183" t="s">
        <v>190</v>
      </c>
      <c r="AU201" s="183" t="s">
        <v>82</v>
      </c>
      <c r="AV201" s="15" t="s">
        <v>184</v>
      </c>
      <c r="AW201" s="15" t="s">
        <v>29</v>
      </c>
      <c r="AX201" s="15" t="s">
        <v>30</v>
      </c>
      <c r="AY201" s="183" t="s">
        <v>175</v>
      </c>
    </row>
    <row r="202" spans="1:65" s="2" customFormat="1" ht="16.5" customHeight="1">
      <c r="A202" s="33"/>
      <c r="B202" s="149"/>
      <c r="C202" s="190" t="s">
        <v>274</v>
      </c>
      <c r="D202" s="190" t="s">
        <v>764</v>
      </c>
      <c r="E202" s="191" t="s">
        <v>1312</v>
      </c>
      <c r="F202" s="192" t="s">
        <v>1313</v>
      </c>
      <c r="G202" s="193" t="s">
        <v>709</v>
      </c>
      <c r="H202" s="194">
        <v>252.78299999999999</v>
      </c>
      <c r="I202" s="195"/>
      <c r="J202" s="196">
        <f>ROUND(I202*H202,2)</f>
        <v>0</v>
      </c>
      <c r="K202" s="192" t="s">
        <v>1</v>
      </c>
      <c r="L202" s="197"/>
      <c r="M202" s="198" t="s">
        <v>1</v>
      </c>
      <c r="N202" s="199" t="s">
        <v>38</v>
      </c>
      <c r="O202" s="59"/>
      <c r="P202" s="159">
        <f>O202*H202</f>
        <v>0</v>
      </c>
      <c r="Q202" s="159">
        <v>0.113</v>
      </c>
      <c r="R202" s="159">
        <f>Q202*H202</f>
        <v>28.564478999999999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177</v>
      </c>
      <c r="AT202" s="161" t="s">
        <v>764</v>
      </c>
      <c r="AU202" s="161" t="s">
        <v>82</v>
      </c>
      <c r="AY202" s="18" t="s">
        <v>175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30</v>
      </c>
      <c r="BK202" s="162">
        <f>ROUND(I202*H202,2)</f>
        <v>0</v>
      </c>
      <c r="BL202" s="18" t="s">
        <v>184</v>
      </c>
      <c r="BM202" s="161" t="s">
        <v>1314</v>
      </c>
    </row>
    <row r="203" spans="1:65" s="13" customFormat="1">
      <c r="B203" s="163"/>
      <c r="D203" s="164" t="s">
        <v>190</v>
      </c>
      <c r="E203" s="165" t="s">
        <v>1</v>
      </c>
      <c r="F203" s="166" t="s">
        <v>1315</v>
      </c>
      <c r="H203" s="167">
        <v>252.78299999999999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73</v>
      </c>
      <c r="AY203" s="165" t="s">
        <v>175</v>
      </c>
    </row>
    <row r="204" spans="1:65" s="15" customFormat="1">
      <c r="B204" s="182"/>
      <c r="D204" s="164" t="s">
        <v>190</v>
      </c>
      <c r="E204" s="183" t="s">
        <v>1</v>
      </c>
      <c r="F204" s="184" t="s">
        <v>716</v>
      </c>
      <c r="H204" s="185">
        <v>252.78299999999999</v>
      </c>
      <c r="I204" s="186"/>
      <c r="L204" s="182"/>
      <c r="M204" s="187"/>
      <c r="N204" s="188"/>
      <c r="O204" s="188"/>
      <c r="P204" s="188"/>
      <c r="Q204" s="188"/>
      <c r="R204" s="188"/>
      <c r="S204" s="188"/>
      <c r="T204" s="189"/>
      <c r="AT204" s="183" t="s">
        <v>190</v>
      </c>
      <c r="AU204" s="183" t="s">
        <v>82</v>
      </c>
      <c r="AV204" s="15" t="s">
        <v>184</v>
      </c>
      <c r="AW204" s="15" t="s">
        <v>29</v>
      </c>
      <c r="AX204" s="15" t="s">
        <v>30</v>
      </c>
      <c r="AY204" s="183" t="s">
        <v>175</v>
      </c>
    </row>
    <row r="205" spans="1:65" s="2" customFormat="1" ht="16.5" customHeight="1">
      <c r="A205" s="33"/>
      <c r="B205" s="149"/>
      <c r="C205" s="190" t="s">
        <v>278</v>
      </c>
      <c r="D205" s="190" t="s">
        <v>764</v>
      </c>
      <c r="E205" s="191" t="s">
        <v>1316</v>
      </c>
      <c r="F205" s="192" t="s">
        <v>1317</v>
      </c>
      <c r="G205" s="193" t="s">
        <v>709</v>
      </c>
      <c r="H205" s="194">
        <v>9.06</v>
      </c>
      <c r="I205" s="195"/>
      <c r="J205" s="196">
        <f>ROUND(I205*H205,2)</f>
        <v>0</v>
      </c>
      <c r="K205" s="192" t="s">
        <v>1</v>
      </c>
      <c r="L205" s="197"/>
      <c r="M205" s="198" t="s">
        <v>1</v>
      </c>
      <c r="N205" s="199" t="s">
        <v>38</v>
      </c>
      <c r="O205" s="59"/>
      <c r="P205" s="159">
        <f>O205*H205</f>
        <v>0</v>
      </c>
      <c r="Q205" s="159">
        <v>0.113</v>
      </c>
      <c r="R205" s="159">
        <f>Q205*H205</f>
        <v>1.0237800000000001</v>
      </c>
      <c r="S205" s="159">
        <v>0</v>
      </c>
      <c r="T205" s="160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61" t="s">
        <v>177</v>
      </c>
      <c r="AT205" s="161" t="s">
        <v>764</v>
      </c>
      <c r="AU205" s="161" t="s">
        <v>82</v>
      </c>
      <c r="AY205" s="18" t="s">
        <v>175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8" t="s">
        <v>30</v>
      </c>
      <c r="BK205" s="162">
        <f>ROUND(I205*H205,2)</f>
        <v>0</v>
      </c>
      <c r="BL205" s="18" t="s">
        <v>184</v>
      </c>
      <c r="BM205" s="161" t="s">
        <v>1318</v>
      </c>
    </row>
    <row r="206" spans="1:65" s="14" customFormat="1">
      <c r="B206" s="172"/>
      <c r="D206" s="164" t="s">
        <v>190</v>
      </c>
      <c r="E206" s="173" t="s">
        <v>1</v>
      </c>
      <c r="F206" s="174" t="s">
        <v>1319</v>
      </c>
      <c r="H206" s="173" t="s">
        <v>1</v>
      </c>
      <c r="I206" s="175"/>
      <c r="L206" s="172"/>
      <c r="M206" s="176"/>
      <c r="N206" s="177"/>
      <c r="O206" s="177"/>
      <c r="P206" s="177"/>
      <c r="Q206" s="177"/>
      <c r="R206" s="177"/>
      <c r="S206" s="177"/>
      <c r="T206" s="178"/>
      <c r="AT206" s="173" t="s">
        <v>190</v>
      </c>
      <c r="AU206" s="173" t="s">
        <v>82</v>
      </c>
      <c r="AV206" s="14" t="s">
        <v>30</v>
      </c>
      <c r="AW206" s="14" t="s">
        <v>29</v>
      </c>
      <c r="AX206" s="14" t="s">
        <v>73</v>
      </c>
      <c r="AY206" s="173" t="s">
        <v>175</v>
      </c>
    </row>
    <row r="207" spans="1:65" s="13" customFormat="1">
      <c r="B207" s="163"/>
      <c r="D207" s="164" t="s">
        <v>190</v>
      </c>
      <c r="E207" s="165" t="s">
        <v>1</v>
      </c>
      <c r="F207" s="166" t="s">
        <v>1320</v>
      </c>
      <c r="H207" s="167">
        <v>9.06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190</v>
      </c>
      <c r="AU207" s="165" t="s">
        <v>82</v>
      </c>
      <c r="AV207" s="13" t="s">
        <v>82</v>
      </c>
      <c r="AW207" s="13" t="s">
        <v>29</v>
      </c>
      <c r="AX207" s="13" t="s">
        <v>73</v>
      </c>
      <c r="AY207" s="165" t="s">
        <v>175</v>
      </c>
    </row>
    <row r="208" spans="1:65" s="15" customFormat="1">
      <c r="B208" s="182"/>
      <c r="D208" s="164" t="s">
        <v>190</v>
      </c>
      <c r="E208" s="183" t="s">
        <v>1</v>
      </c>
      <c r="F208" s="184" t="s">
        <v>716</v>
      </c>
      <c r="H208" s="185">
        <v>9.06</v>
      </c>
      <c r="I208" s="186"/>
      <c r="L208" s="182"/>
      <c r="M208" s="187"/>
      <c r="N208" s="188"/>
      <c r="O208" s="188"/>
      <c r="P208" s="188"/>
      <c r="Q208" s="188"/>
      <c r="R208" s="188"/>
      <c r="S208" s="188"/>
      <c r="T208" s="189"/>
      <c r="AT208" s="183" t="s">
        <v>190</v>
      </c>
      <c r="AU208" s="183" t="s">
        <v>82</v>
      </c>
      <c r="AV208" s="15" t="s">
        <v>184</v>
      </c>
      <c r="AW208" s="15" t="s">
        <v>29</v>
      </c>
      <c r="AX208" s="15" t="s">
        <v>30</v>
      </c>
      <c r="AY208" s="183" t="s">
        <v>175</v>
      </c>
    </row>
    <row r="209" spans="1:65" s="2" customFormat="1" ht="16.5" customHeight="1">
      <c r="A209" s="33"/>
      <c r="B209" s="149"/>
      <c r="C209" s="190" t="s">
        <v>282</v>
      </c>
      <c r="D209" s="190" t="s">
        <v>764</v>
      </c>
      <c r="E209" s="191" t="s">
        <v>857</v>
      </c>
      <c r="F209" s="192" t="s">
        <v>1321</v>
      </c>
      <c r="G209" s="193" t="s">
        <v>709</v>
      </c>
      <c r="H209" s="194">
        <v>17.321999999999999</v>
      </c>
      <c r="I209" s="195"/>
      <c r="J209" s="196">
        <f>ROUND(I209*H209,2)</f>
        <v>0</v>
      </c>
      <c r="K209" s="192" t="s">
        <v>1</v>
      </c>
      <c r="L209" s="197"/>
      <c r="M209" s="198" t="s">
        <v>1</v>
      </c>
      <c r="N209" s="199" t="s">
        <v>38</v>
      </c>
      <c r="O209" s="59"/>
      <c r="P209" s="159">
        <f>O209*H209</f>
        <v>0</v>
      </c>
      <c r="Q209" s="159">
        <v>0.152</v>
      </c>
      <c r="R209" s="159">
        <f>Q209*H209</f>
        <v>2.6329439999999997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177</v>
      </c>
      <c r="AT209" s="161" t="s">
        <v>764</v>
      </c>
      <c r="AU209" s="161" t="s">
        <v>82</v>
      </c>
      <c r="AY209" s="18" t="s">
        <v>175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30</v>
      </c>
      <c r="BK209" s="162">
        <f>ROUND(I209*H209,2)</f>
        <v>0</v>
      </c>
      <c r="BL209" s="18" t="s">
        <v>184</v>
      </c>
      <c r="BM209" s="161" t="s">
        <v>1322</v>
      </c>
    </row>
    <row r="210" spans="1:65" s="13" customFormat="1">
      <c r="B210" s="163"/>
      <c r="D210" s="164" t="s">
        <v>190</v>
      </c>
      <c r="E210" s="165" t="s">
        <v>1</v>
      </c>
      <c r="F210" s="166" t="s">
        <v>1323</v>
      </c>
      <c r="H210" s="167">
        <v>17.321999999999999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82</v>
      </c>
      <c r="AV210" s="13" t="s">
        <v>82</v>
      </c>
      <c r="AW210" s="13" t="s">
        <v>29</v>
      </c>
      <c r="AX210" s="13" t="s">
        <v>73</v>
      </c>
      <c r="AY210" s="165" t="s">
        <v>175</v>
      </c>
    </row>
    <row r="211" spans="1:65" s="15" customFormat="1">
      <c r="B211" s="182"/>
      <c r="D211" s="164" t="s">
        <v>190</v>
      </c>
      <c r="E211" s="183" t="s">
        <v>1</v>
      </c>
      <c r="F211" s="184" t="s">
        <v>716</v>
      </c>
      <c r="H211" s="185">
        <v>17.321999999999999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83" t="s">
        <v>190</v>
      </c>
      <c r="AU211" s="183" t="s">
        <v>82</v>
      </c>
      <c r="AV211" s="15" t="s">
        <v>184</v>
      </c>
      <c r="AW211" s="15" t="s">
        <v>29</v>
      </c>
      <c r="AX211" s="15" t="s">
        <v>30</v>
      </c>
      <c r="AY211" s="183" t="s">
        <v>175</v>
      </c>
    </row>
    <row r="212" spans="1:65" s="2" customFormat="1" ht="16.5" customHeight="1">
      <c r="A212" s="33"/>
      <c r="B212" s="149"/>
      <c r="C212" s="190" t="s">
        <v>286</v>
      </c>
      <c r="D212" s="190" t="s">
        <v>764</v>
      </c>
      <c r="E212" s="191" t="s">
        <v>1324</v>
      </c>
      <c r="F212" s="192" t="s">
        <v>1325</v>
      </c>
      <c r="G212" s="193" t="s">
        <v>709</v>
      </c>
      <c r="H212" s="194">
        <v>3.2320000000000002</v>
      </c>
      <c r="I212" s="195"/>
      <c r="J212" s="196">
        <f>ROUND(I212*H212,2)</f>
        <v>0</v>
      </c>
      <c r="K212" s="192" t="s">
        <v>1</v>
      </c>
      <c r="L212" s="197"/>
      <c r="M212" s="198" t="s">
        <v>1</v>
      </c>
      <c r="N212" s="199" t="s">
        <v>38</v>
      </c>
      <c r="O212" s="59"/>
      <c r="P212" s="159">
        <f>O212*H212</f>
        <v>0</v>
      </c>
      <c r="Q212" s="159">
        <v>0.152</v>
      </c>
      <c r="R212" s="159">
        <f>Q212*H212</f>
        <v>0.49126400000000003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177</v>
      </c>
      <c r="AT212" s="161" t="s">
        <v>764</v>
      </c>
      <c r="AU212" s="161" t="s">
        <v>82</v>
      </c>
      <c r="AY212" s="18" t="s">
        <v>175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30</v>
      </c>
      <c r="BK212" s="162">
        <f>ROUND(I212*H212,2)</f>
        <v>0</v>
      </c>
      <c r="BL212" s="18" t="s">
        <v>184</v>
      </c>
      <c r="BM212" s="161" t="s">
        <v>1326</v>
      </c>
    </row>
    <row r="213" spans="1:65" s="13" customFormat="1">
      <c r="B213" s="163"/>
      <c r="D213" s="164" t="s">
        <v>190</v>
      </c>
      <c r="E213" s="165" t="s">
        <v>1</v>
      </c>
      <c r="F213" s="166" t="s">
        <v>1327</v>
      </c>
      <c r="H213" s="167">
        <v>3.2320000000000002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73</v>
      </c>
      <c r="AY213" s="165" t="s">
        <v>175</v>
      </c>
    </row>
    <row r="214" spans="1:65" s="15" customFormat="1">
      <c r="B214" s="182"/>
      <c r="D214" s="164" t="s">
        <v>190</v>
      </c>
      <c r="E214" s="183" t="s">
        <v>1</v>
      </c>
      <c r="F214" s="184" t="s">
        <v>716</v>
      </c>
      <c r="H214" s="185">
        <v>3.2320000000000002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190</v>
      </c>
      <c r="AU214" s="183" t="s">
        <v>82</v>
      </c>
      <c r="AV214" s="15" t="s">
        <v>184</v>
      </c>
      <c r="AW214" s="15" t="s">
        <v>29</v>
      </c>
      <c r="AX214" s="15" t="s">
        <v>30</v>
      </c>
      <c r="AY214" s="183" t="s">
        <v>175</v>
      </c>
    </row>
    <row r="215" spans="1:65" s="12" customFormat="1" ht="22.8" customHeight="1">
      <c r="B215" s="136"/>
      <c r="D215" s="137" t="s">
        <v>72</v>
      </c>
      <c r="E215" s="147" t="s">
        <v>177</v>
      </c>
      <c r="F215" s="147" t="s">
        <v>178</v>
      </c>
      <c r="I215" s="139"/>
      <c r="J215" s="148">
        <f>BK215</f>
        <v>0</v>
      </c>
      <c r="L215" s="136"/>
      <c r="M215" s="141"/>
      <c r="N215" s="142"/>
      <c r="O215" s="142"/>
      <c r="P215" s="143">
        <f>SUM(P216:P218)</f>
        <v>0</v>
      </c>
      <c r="Q215" s="142"/>
      <c r="R215" s="143">
        <f>SUM(R216:R218)</f>
        <v>4.3094000000000001</v>
      </c>
      <c r="S215" s="142"/>
      <c r="T215" s="144">
        <f>SUM(T216:T218)</f>
        <v>0</v>
      </c>
      <c r="AR215" s="137" t="s">
        <v>30</v>
      </c>
      <c r="AT215" s="145" t="s">
        <v>72</v>
      </c>
      <c r="AU215" s="145" t="s">
        <v>30</v>
      </c>
      <c r="AY215" s="137" t="s">
        <v>175</v>
      </c>
      <c r="BK215" s="146">
        <f>SUM(BK216:BK218)</f>
        <v>0</v>
      </c>
    </row>
    <row r="216" spans="1:65" s="2" customFormat="1" ht="16.5" customHeight="1">
      <c r="A216" s="33"/>
      <c r="B216" s="149"/>
      <c r="C216" s="150" t="s">
        <v>290</v>
      </c>
      <c r="D216" s="150" t="s">
        <v>181</v>
      </c>
      <c r="E216" s="151" t="s">
        <v>867</v>
      </c>
      <c r="F216" s="152" t="s">
        <v>868</v>
      </c>
      <c r="G216" s="153" t="s">
        <v>222</v>
      </c>
      <c r="H216" s="154">
        <v>10</v>
      </c>
      <c r="I216" s="155"/>
      <c r="J216" s="156">
        <f>ROUND(I216*H216,2)</f>
        <v>0</v>
      </c>
      <c r="K216" s="152" t="s">
        <v>1</v>
      </c>
      <c r="L216" s="34"/>
      <c r="M216" s="157" t="s">
        <v>1</v>
      </c>
      <c r="N216" s="158" t="s">
        <v>38</v>
      </c>
      <c r="O216" s="59"/>
      <c r="P216" s="159">
        <f>O216*H216</f>
        <v>0</v>
      </c>
      <c r="Q216" s="159">
        <v>0.43093999999999999</v>
      </c>
      <c r="R216" s="159">
        <f>Q216*H216</f>
        <v>4.3094000000000001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184</v>
      </c>
      <c r="AT216" s="161" t="s">
        <v>181</v>
      </c>
      <c r="AU216" s="161" t="s">
        <v>82</v>
      </c>
      <c r="AY216" s="18" t="s">
        <v>175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30</v>
      </c>
      <c r="BK216" s="162">
        <f>ROUND(I216*H216,2)</f>
        <v>0</v>
      </c>
      <c r="BL216" s="18" t="s">
        <v>184</v>
      </c>
      <c r="BM216" s="161" t="s">
        <v>1328</v>
      </c>
    </row>
    <row r="217" spans="1:65" s="14" customFormat="1">
      <c r="B217" s="172"/>
      <c r="D217" s="164" t="s">
        <v>190</v>
      </c>
      <c r="E217" s="173" t="s">
        <v>1</v>
      </c>
      <c r="F217" s="174" t="s">
        <v>1329</v>
      </c>
      <c r="H217" s="173" t="s">
        <v>1</v>
      </c>
      <c r="I217" s="175"/>
      <c r="L217" s="172"/>
      <c r="M217" s="176"/>
      <c r="N217" s="177"/>
      <c r="O217" s="177"/>
      <c r="P217" s="177"/>
      <c r="Q217" s="177"/>
      <c r="R217" s="177"/>
      <c r="S217" s="177"/>
      <c r="T217" s="178"/>
      <c r="AT217" s="173" t="s">
        <v>190</v>
      </c>
      <c r="AU217" s="173" t="s">
        <v>82</v>
      </c>
      <c r="AV217" s="14" t="s">
        <v>30</v>
      </c>
      <c r="AW217" s="14" t="s">
        <v>29</v>
      </c>
      <c r="AX217" s="14" t="s">
        <v>73</v>
      </c>
      <c r="AY217" s="173" t="s">
        <v>175</v>
      </c>
    </row>
    <row r="218" spans="1:65" s="13" customFormat="1">
      <c r="B218" s="163"/>
      <c r="D218" s="164" t="s">
        <v>190</v>
      </c>
      <c r="E218" s="165" t="s">
        <v>1</v>
      </c>
      <c r="F218" s="166" t="s">
        <v>217</v>
      </c>
      <c r="H218" s="167">
        <v>10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82</v>
      </c>
      <c r="AV218" s="13" t="s">
        <v>82</v>
      </c>
      <c r="AW218" s="13" t="s">
        <v>29</v>
      </c>
      <c r="AX218" s="13" t="s">
        <v>30</v>
      </c>
      <c r="AY218" s="165" t="s">
        <v>175</v>
      </c>
    </row>
    <row r="219" spans="1:65" s="12" customFormat="1" ht="22.8" customHeight="1">
      <c r="B219" s="136"/>
      <c r="D219" s="137" t="s">
        <v>72</v>
      </c>
      <c r="E219" s="147" t="s">
        <v>198</v>
      </c>
      <c r="F219" s="147" t="s">
        <v>871</v>
      </c>
      <c r="I219" s="139"/>
      <c r="J219" s="148">
        <f>BK219</f>
        <v>0</v>
      </c>
      <c r="L219" s="136"/>
      <c r="M219" s="141"/>
      <c r="N219" s="142"/>
      <c r="O219" s="142"/>
      <c r="P219" s="143">
        <f>SUM(P220:P240)</f>
        <v>0</v>
      </c>
      <c r="Q219" s="142"/>
      <c r="R219" s="143">
        <f>SUM(R220:R240)</f>
        <v>41.740221919999996</v>
      </c>
      <c r="S219" s="142"/>
      <c r="T219" s="144">
        <f>SUM(T220:T240)</f>
        <v>0</v>
      </c>
      <c r="AR219" s="137" t="s">
        <v>30</v>
      </c>
      <c r="AT219" s="145" t="s">
        <v>72</v>
      </c>
      <c r="AU219" s="145" t="s">
        <v>30</v>
      </c>
      <c r="AY219" s="137" t="s">
        <v>175</v>
      </c>
      <c r="BK219" s="146">
        <f>SUM(BK220:BK240)</f>
        <v>0</v>
      </c>
    </row>
    <row r="220" spans="1:65" s="2" customFormat="1" ht="16.5" customHeight="1">
      <c r="A220" s="33"/>
      <c r="B220" s="149"/>
      <c r="C220" s="150" t="s">
        <v>294</v>
      </c>
      <c r="D220" s="150" t="s">
        <v>181</v>
      </c>
      <c r="E220" s="151" t="s">
        <v>941</v>
      </c>
      <c r="F220" s="152" t="s">
        <v>942</v>
      </c>
      <c r="G220" s="153" t="s">
        <v>188</v>
      </c>
      <c r="H220" s="154">
        <v>125</v>
      </c>
      <c r="I220" s="155"/>
      <c r="J220" s="156">
        <f>ROUND(I220*H220,2)</f>
        <v>0</v>
      </c>
      <c r="K220" s="152" t="s">
        <v>710</v>
      </c>
      <c r="L220" s="34"/>
      <c r="M220" s="157" t="s">
        <v>1</v>
      </c>
      <c r="N220" s="158" t="s">
        <v>38</v>
      </c>
      <c r="O220" s="59"/>
      <c r="P220" s="159">
        <f>O220*H220</f>
        <v>0</v>
      </c>
      <c r="Q220" s="159">
        <v>0.16850000000000001</v>
      </c>
      <c r="R220" s="159">
        <f>Q220*H220</f>
        <v>21.0625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184</v>
      </c>
      <c r="AT220" s="161" t="s">
        <v>181</v>
      </c>
      <c r="AU220" s="161" t="s">
        <v>82</v>
      </c>
      <c r="AY220" s="18" t="s">
        <v>175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30</v>
      </c>
      <c r="BK220" s="162">
        <f>ROUND(I220*H220,2)</f>
        <v>0</v>
      </c>
      <c r="BL220" s="18" t="s">
        <v>184</v>
      </c>
      <c r="BM220" s="161" t="s">
        <v>1330</v>
      </c>
    </row>
    <row r="221" spans="1:65" s="14" customFormat="1">
      <c r="B221" s="172"/>
      <c r="D221" s="164" t="s">
        <v>190</v>
      </c>
      <c r="E221" s="173" t="s">
        <v>1</v>
      </c>
      <c r="F221" s="174" t="s">
        <v>847</v>
      </c>
      <c r="H221" s="173" t="s">
        <v>1</v>
      </c>
      <c r="I221" s="175"/>
      <c r="L221" s="172"/>
      <c r="M221" s="176"/>
      <c r="N221" s="177"/>
      <c r="O221" s="177"/>
      <c r="P221" s="177"/>
      <c r="Q221" s="177"/>
      <c r="R221" s="177"/>
      <c r="S221" s="177"/>
      <c r="T221" s="178"/>
      <c r="AT221" s="173" t="s">
        <v>190</v>
      </c>
      <c r="AU221" s="173" t="s">
        <v>82</v>
      </c>
      <c r="AV221" s="14" t="s">
        <v>30</v>
      </c>
      <c r="AW221" s="14" t="s">
        <v>29</v>
      </c>
      <c r="AX221" s="14" t="s">
        <v>73</v>
      </c>
      <c r="AY221" s="173" t="s">
        <v>175</v>
      </c>
    </row>
    <row r="222" spans="1:65" s="13" customFormat="1">
      <c r="B222" s="163"/>
      <c r="D222" s="164" t="s">
        <v>190</v>
      </c>
      <c r="E222" s="165" t="s">
        <v>1</v>
      </c>
      <c r="F222" s="166" t="s">
        <v>648</v>
      </c>
      <c r="H222" s="167">
        <v>125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82</v>
      </c>
      <c r="AV222" s="13" t="s">
        <v>82</v>
      </c>
      <c r="AW222" s="13" t="s">
        <v>29</v>
      </c>
      <c r="AX222" s="13" t="s">
        <v>30</v>
      </c>
      <c r="AY222" s="165" t="s">
        <v>175</v>
      </c>
    </row>
    <row r="223" spans="1:65" s="2" customFormat="1" ht="16.5" customHeight="1">
      <c r="A223" s="33"/>
      <c r="B223" s="149"/>
      <c r="C223" s="150" t="s">
        <v>298</v>
      </c>
      <c r="D223" s="150" t="s">
        <v>181</v>
      </c>
      <c r="E223" s="151" t="s">
        <v>946</v>
      </c>
      <c r="F223" s="152" t="s">
        <v>947</v>
      </c>
      <c r="G223" s="153" t="s">
        <v>745</v>
      </c>
      <c r="H223" s="154">
        <v>4.6879999999999997</v>
      </c>
      <c r="I223" s="155"/>
      <c r="J223" s="156">
        <f>ROUND(I223*H223,2)</f>
        <v>0</v>
      </c>
      <c r="K223" s="152" t="s">
        <v>710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2.2563399999999998</v>
      </c>
      <c r="R223" s="159">
        <f>Q223*H223</f>
        <v>10.577721919999998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184</v>
      </c>
      <c r="AT223" s="161" t="s">
        <v>181</v>
      </c>
      <c r="AU223" s="161" t="s">
        <v>82</v>
      </c>
      <c r="AY223" s="18" t="s">
        <v>175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30</v>
      </c>
      <c r="BK223" s="162">
        <f>ROUND(I223*H223,2)</f>
        <v>0</v>
      </c>
      <c r="BL223" s="18" t="s">
        <v>184</v>
      </c>
      <c r="BM223" s="161" t="s">
        <v>1331</v>
      </c>
    </row>
    <row r="224" spans="1:65" s="13" customFormat="1">
      <c r="B224" s="163"/>
      <c r="D224" s="164" t="s">
        <v>190</v>
      </c>
      <c r="E224" s="165" t="s">
        <v>1</v>
      </c>
      <c r="F224" s="166" t="s">
        <v>1332</v>
      </c>
      <c r="H224" s="167">
        <v>4.6879999999999997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190</v>
      </c>
      <c r="AU224" s="165" t="s">
        <v>82</v>
      </c>
      <c r="AV224" s="13" t="s">
        <v>82</v>
      </c>
      <c r="AW224" s="13" t="s">
        <v>29</v>
      </c>
      <c r="AX224" s="13" t="s">
        <v>73</v>
      </c>
      <c r="AY224" s="165" t="s">
        <v>175</v>
      </c>
    </row>
    <row r="225" spans="1:65" s="15" customFormat="1">
      <c r="B225" s="182"/>
      <c r="D225" s="164" t="s">
        <v>190</v>
      </c>
      <c r="E225" s="183" t="s">
        <v>1</v>
      </c>
      <c r="F225" s="184" t="s">
        <v>716</v>
      </c>
      <c r="H225" s="185">
        <v>4.6879999999999997</v>
      </c>
      <c r="I225" s="186"/>
      <c r="L225" s="182"/>
      <c r="M225" s="187"/>
      <c r="N225" s="188"/>
      <c r="O225" s="188"/>
      <c r="P225" s="188"/>
      <c r="Q225" s="188"/>
      <c r="R225" s="188"/>
      <c r="S225" s="188"/>
      <c r="T225" s="189"/>
      <c r="AT225" s="183" t="s">
        <v>190</v>
      </c>
      <c r="AU225" s="183" t="s">
        <v>82</v>
      </c>
      <c r="AV225" s="15" t="s">
        <v>184</v>
      </c>
      <c r="AW225" s="15" t="s">
        <v>29</v>
      </c>
      <c r="AX225" s="15" t="s">
        <v>30</v>
      </c>
      <c r="AY225" s="183" t="s">
        <v>175</v>
      </c>
    </row>
    <row r="226" spans="1:65" s="2" customFormat="1" ht="16.5" customHeight="1">
      <c r="A226" s="33"/>
      <c r="B226" s="149"/>
      <c r="C226" s="190" t="s">
        <v>302</v>
      </c>
      <c r="D226" s="190" t="s">
        <v>764</v>
      </c>
      <c r="E226" s="191" t="s">
        <v>950</v>
      </c>
      <c r="F226" s="192" t="s">
        <v>951</v>
      </c>
      <c r="G226" s="193" t="s">
        <v>188</v>
      </c>
      <c r="H226" s="194">
        <v>126.25</v>
      </c>
      <c r="I226" s="195"/>
      <c r="J226" s="196">
        <f>ROUND(I226*H226,2)</f>
        <v>0</v>
      </c>
      <c r="K226" s="192" t="s">
        <v>710</v>
      </c>
      <c r="L226" s="197"/>
      <c r="M226" s="198" t="s">
        <v>1</v>
      </c>
      <c r="N226" s="199" t="s">
        <v>38</v>
      </c>
      <c r="O226" s="59"/>
      <c r="P226" s="159">
        <f>O226*H226</f>
        <v>0</v>
      </c>
      <c r="Q226" s="159">
        <v>0.08</v>
      </c>
      <c r="R226" s="159">
        <f>Q226*H226</f>
        <v>10.1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177</v>
      </c>
      <c r="AT226" s="161" t="s">
        <v>764</v>
      </c>
      <c r="AU226" s="161" t="s">
        <v>82</v>
      </c>
      <c r="AY226" s="18" t="s">
        <v>175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30</v>
      </c>
      <c r="BK226" s="162">
        <f>ROUND(I226*H226,2)</f>
        <v>0</v>
      </c>
      <c r="BL226" s="18" t="s">
        <v>184</v>
      </c>
      <c r="BM226" s="161" t="s">
        <v>1333</v>
      </c>
    </row>
    <row r="227" spans="1:65" s="13" customFormat="1">
      <c r="B227" s="163"/>
      <c r="D227" s="164" t="s">
        <v>190</v>
      </c>
      <c r="E227" s="165" t="s">
        <v>1</v>
      </c>
      <c r="F227" s="166" t="s">
        <v>1334</v>
      </c>
      <c r="H227" s="167">
        <v>126.25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190</v>
      </c>
      <c r="AU227" s="165" t="s">
        <v>82</v>
      </c>
      <c r="AV227" s="13" t="s">
        <v>82</v>
      </c>
      <c r="AW227" s="13" t="s">
        <v>29</v>
      </c>
      <c r="AX227" s="13" t="s">
        <v>73</v>
      </c>
      <c r="AY227" s="165" t="s">
        <v>175</v>
      </c>
    </row>
    <row r="228" spans="1:65" s="15" customFormat="1">
      <c r="B228" s="182"/>
      <c r="D228" s="164" t="s">
        <v>190</v>
      </c>
      <c r="E228" s="183" t="s">
        <v>1</v>
      </c>
      <c r="F228" s="184" t="s">
        <v>716</v>
      </c>
      <c r="H228" s="185">
        <v>126.25</v>
      </c>
      <c r="I228" s="186"/>
      <c r="L228" s="182"/>
      <c r="M228" s="187"/>
      <c r="N228" s="188"/>
      <c r="O228" s="188"/>
      <c r="P228" s="188"/>
      <c r="Q228" s="188"/>
      <c r="R228" s="188"/>
      <c r="S228" s="188"/>
      <c r="T228" s="189"/>
      <c r="AT228" s="183" t="s">
        <v>190</v>
      </c>
      <c r="AU228" s="183" t="s">
        <v>82</v>
      </c>
      <c r="AV228" s="15" t="s">
        <v>184</v>
      </c>
      <c r="AW228" s="15" t="s">
        <v>29</v>
      </c>
      <c r="AX228" s="15" t="s">
        <v>30</v>
      </c>
      <c r="AY228" s="183" t="s">
        <v>175</v>
      </c>
    </row>
    <row r="229" spans="1:65" s="2" customFormat="1" ht="16.5" customHeight="1">
      <c r="A229" s="33"/>
      <c r="B229" s="149"/>
      <c r="C229" s="150" t="s">
        <v>306</v>
      </c>
      <c r="D229" s="150" t="s">
        <v>181</v>
      </c>
      <c r="E229" s="151" t="s">
        <v>961</v>
      </c>
      <c r="F229" s="152" t="s">
        <v>962</v>
      </c>
      <c r="G229" s="153" t="s">
        <v>396</v>
      </c>
      <c r="H229" s="154">
        <v>1</v>
      </c>
      <c r="I229" s="155"/>
      <c r="J229" s="156">
        <f>ROUND(I229*H229,2)</f>
        <v>0</v>
      </c>
      <c r="K229" s="152" t="s">
        <v>1</v>
      </c>
      <c r="L229" s="34"/>
      <c r="M229" s="157" t="s">
        <v>1</v>
      </c>
      <c r="N229" s="158" t="s">
        <v>38</v>
      </c>
      <c r="O229" s="59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184</v>
      </c>
      <c r="AT229" s="161" t="s">
        <v>181</v>
      </c>
      <c r="AU229" s="161" t="s">
        <v>82</v>
      </c>
      <c r="AY229" s="18" t="s">
        <v>175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30</v>
      </c>
      <c r="BK229" s="162">
        <f>ROUND(I229*H229,2)</f>
        <v>0</v>
      </c>
      <c r="BL229" s="18" t="s">
        <v>184</v>
      </c>
      <c r="BM229" s="161" t="s">
        <v>1335</v>
      </c>
    </row>
    <row r="230" spans="1:65" s="13" customFormat="1">
      <c r="B230" s="163"/>
      <c r="D230" s="164" t="s">
        <v>190</v>
      </c>
      <c r="E230" s="165" t="s">
        <v>1</v>
      </c>
      <c r="F230" s="166" t="s">
        <v>30</v>
      </c>
      <c r="H230" s="167">
        <v>1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190</v>
      </c>
      <c r="AU230" s="165" t="s">
        <v>82</v>
      </c>
      <c r="AV230" s="13" t="s">
        <v>82</v>
      </c>
      <c r="AW230" s="13" t="s">
        <v>29</v>
      </c>
      <c r="AX230" s="13" t="s">
        <v>30</v>
      </c>
      <c r="AY230" s="165" t="s">
        <v>175</v>
      </c>
    </row>
    <row r="231" spans="1:65" s="2" customFormat="1" ht="16.5" customHeight="1">
      <c r="A231" s="33"/>
      <c r="B231" s="149"/>
      <c r="C231" s="150" t="s">
        <v>310</v>
      </c>
      <c r="D231" s="150" t="s">
        <v>181</v>
      </c>
      <c r="E231" s="151" t="s">
        <v>964</v>
      </c>
      <c r="F231" s="152" t="s">
        <v>965</v>
      </c>
      <c r="G231" s="153" t="s">
        <v>396</v>
      </c>
      <c r="H231" s="154">
        <v>1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38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184</v>
      </c>
      <c r="AT231" s="161" t="s">
        <v>181</v>
      </c>
      <c r="AU231" s="161" t="s">
        <v>82</v>
      </c>
      <c r="AY231" s="18" t="s">
        <v>175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30</v>
      </c>
      <c r="BK231" s="162">
        <f>ROUND(I231*H231,2)</f>
        <v>0</v>
      </c>
      <c r="BL231" s="18" t="s">
        <v>184</v>
      </c>
      <c r="BM231" s="161" t="s">
        <v>1336</v>
      </c>
    </row>
    <row r="232" spans="1:65" s="13" customFormat="1">
      <c r="B232" s="163"/>
      <c r="D232" s="164" t="s">
        <v>190</v>
      </c>
      <c r="E232" s="165" t="s">
        <v>1</v>
      </c>
      <c r="F232" s="166" t="s">
        <v>30</v>
      </c>
      <c r="H232" s="167">
        <v>1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190</v>
      </c>
      <c r="AU232" s="165" t="s">
        <v>82</v>
      </c>
      <c r="AV232" s="13" t="s">
        <v>82</v>
      </c>
      <c r="AW232" s="13" t="s">
        <v>29</v>
      </c>
      <c r="AX232" s="13" t="s">
        <v>30</v>
      </c>
      <c r="AY232" s="165" t="s">
        <v>175</v>
      </c>
    </row>
    <row r="233" spans="1:65" s="2" customFormat="1" ht="16.5" customHeight="1">
      <c r="A233" s="33"/>
      <c r="B233" s="149"/>
      <c r="C233" s="150" t="s">
        <v>313</v>
      </c>
      <c r="D233" s="150" t="s">
        <v>181</v>
      </c>
      <c r="E233" s="151" t="s">
        <v>984</v>
      </c>
      <c r="F233" s="152" t="s">
        <v>985</v>
      </c>
      <c r="G233" s="153" t="s">
        <v>767</v>
      </c>
      <c r="H233" s="154">
        <v>249.88499999999999</v>
      </c>
      <c r="I233" s="155"/>
      <c r="J233" s="156">
        <f>ROUND(I233*H233,2)</f>
        <v>0</v>
      </c>
      <c r="K233" s="152" t="s">
        <v>710</v>
      </c>
      <c r="L233" s="34"/>
      <c r="M233" s="157" t="s">
        <v>1</v>
      </c>
      <c r="N233" s="158" t="s">
        <v>38</v>
      </c>
      <c r="O233" s="59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184</v>
      </c>
      <c r="AT233" s="161" t="s">
        <v>181</v>
      </c>
      <c r="AU233" s="161" t="s">
        <v>82</v>
      </c>
      <c r="AY233" s="18" t="s">
        <v>175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30</v>
      </c>
      <c r="BK233" s="162">
        <f>ROUND(I233*H233,2)</f>
        <v>0</v>
      </c>
      <c r="BL233" s="18" t="s">
        <v>184</v>
      </c>
      <c r="BM233" s="161" t="s">
        <v>1337</v>
      </c>
    </row>
    <row r="234" spans="1:65" s="13" customFormat="1">
      <c r="B234" s="163"/>
      <c r="D234" s="164" t="s">
        <v>190</v>
      </c>
      <c r="E234" s="165" t="s">
        <v>1</v>
      </c>
      <c r="F234" s="166" t="s">
        <v>1338</v>
      </c>
      <c r="H234" s="167">
        <v>249.88499999999999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190</v>
      </c>
      <c r="AU234" s="165" t="s">
        <v>82</v>
      </c>
      <c r="AV234" s="13" t="s">
        <v>82</v>
      </c>
      <c r="AW234" s="13" t="s">
        <v>29</v>
      </c>
      <c r="AX234" s="13" t="s">
        <v>30</v>
      </c>
      <c r="AY234" s="165" t="s">
        <v>175</v>
      </c>
    </row>
    <row r="235" spans="1:65" s="2" customFormat="1" ht="16.5" customHeight="1">
      <c r="A235" s="33"/>
      <c r="B235" s="149"/>
      <c r="C235" s="150" t="s">
        <v>317</v>
      </c>
      <c r="D235" s="150" t="s">
        <v>181</v>
      </c>
      <c r="E235" s="151" t="s">
        <v>988</v>
      </c>
      <c r="F235" s="152" t="s">
        <v>989</v>
      </c>
      <c r="G235" s="153" t="s">
        <v>767</v>
      </c>
      <c r="H235" s="154">
        <v>1749.1949999999999</v>
      </c>
      <c r="I235" s="155"/>
      <c r="J235" s="156">
        <f>ROUND(I235*H235,2)</f>
        <v>0</v>
      </c>
      <c r="K235" s="152" t="s">
        <v>710</v>
      </c>
      <c r="L235" s="34"/>
      <c r="M235" s="157" t="s">
        <v>1</v>
      </c>
      <c r="N235" s="158" t="s">
        <v>38</v>
      </c>
      <c r="O235" s="59"/>
      <c r="P235" s="159">
        <f>O235*H235</f>
        <v>0</v>
      </c>
      <c r="Q235" s="159">
        <v>0</v>
      </c>
      <c r="R235" s="159">
        <f>Q235*H235</f>
        <v>0</v>
      </c>
      <c r="S235" s="159">
        <v>0</v>
      </c>
      <c r="T235" s="160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1" t="s">
        <v>184</v>
      </c>
      <c r="AT235" s="161" t="s">
        <v>181</v>
      </c>
      <c r="AU235" s="161" t="s">
        <v>82</v>
      </c>
      <c r="AY235" s="18" t="s">
        <v>175</v>
      </c>
      <c r="BE235" s="162">
        <f>IF(N235="základní",J235,0)</f>
        <v>0</v>
      </c>
      <c r="BF235" s="162">
        <f>IF(N235="snížená",J235,0)</f>
        <v>0</v>
      </c>
      <c r="BG235" s="162">
        <f>IF(N235="zákl. přenesená",J235,0)</f>
        <v>0</v>
      </c>
      <c r="BH235" s="162">
        <f>IF(N235="sníž. přenesená",J235,0)</f>
        <v>0</v>
      </c>
      <c r="BI235" s="162">
        <f>IF(N235="nulová",J235,0)</f>
        <v>0</v>
      </c>
      <c r="BJ235" s="18" t="s">
        <v>30</v>
      </c>
      <c r="BK235" s="162">
        <f>ROUND(I235*H235,2)</f>
        <v>0</v>
      </c>
      <c r="BL235" s="18" t="s">
        <v>184</v>
      </c>
      <c r="BM235" s="161" t="s">
        <v>1339</v>
      </c>
    </row>
    <row r="236" spans="1:65" s="13" customFormat="1">
      <c r="B236" s="163"/>
      <c r="D236" s="164" t="s">
        <v>190</v>
      </c>
      <c r="E236" s="165" t="s">
        <v>1</v>
      </c>
      <c r="F236" s="166" t="s">
        <v>1340</v>
      </c>
      <c r="H236" s="167">
        <v>1749.1949999999999</v>
      </c>
      <c r="I236" s="168"/>
      <c r="L236" s="163"/>
      <c r="M236" s="169"/>
      <c r="N236" s="170"/>
      <c r="O236" s="170"/>
      <c r="P236" s="170"/>
      <c r="Q236" s="170"/>
      <c r="R236" s="170"/>
      <c r="S236" s="170"/>
      <c r="T236" s="171"/>
      <c r="AT236" s="165" t="s">
        <v>190</v>
      </c>
      <c r="AU236" s="165" t="s">
        <v>82</v>
      </c>
      <c r="AV236" s="13" t="s">
        <v>82</v>
      </c>
      <c r="AW236" s="13" t="s">
        <v>29</v>
      </c>
      <c r="AX236" s="13" t="s">
        <v>73</v>
      </c>
      <c r="AY236" s="165" t="s">
        <v>175</v>
      </c>
    </row>
    <row r="237" spans="1:65" s="15" customFormat="1">
      <c r="B237" s="182"/>
      <c r="D237" s="164" t="s">
        <v>190</v>
      </c>
      <c r="E237" s="183" t="s">
        <v>1</v>
      </c>
      <c r="F237" s="184" t="s">
        <v>716</v>
      </c>
      <c r="H237" s="185">
        <v>1749.1949999999999</v>
      </c>
      <c r="I237" s="186"/>
      <c r="L237" s="182"/>
      <c r="M237" s="187"/>
      <c r="N237" s="188"/>
      <c r="O237" s="188"/>
      <c r="P237" s="188"/>
      <c r="Q237" s="188"/>
      <c r="R237" s="188"/>
      <c r="S237" s="188"/>
      <c r="T237" s="189"/>
      <c r="AT237" s="183" t="s">
        <v>190</v>
      </c>
      <c r="AU237" s="183" t="s">
        <v>82</v>
      </c>
      <c r="AV237" s="15" t="s">
        <v>184</v>
      </c>
      <c r="AW237" s="15" t="s">
        <v>29</v>
      </c>
      <c r="AX237" s="15" t="s">
        <v>30</v>
      </c>
      <c r="AY237" s="183" t="s">
        <v>175</v>
      </c>
    </row>
    <row r="238" spans="1:65" s="2" customFormat="1" ht="16.5" customHeight="1">
      <c r="A238" s="33"/>
      <c r="B238" s="149"/>
      <c r="C238" s="150" t="s">
        <v>321</v>
      </c>
      <c r="D238" s="150" t="s">
        <v>181</v>
      </c>
      <c r="E238" s="151" t="s">
        <v>996</v>
      </c>
      <c r="F238" s="152" t="s">
        <v>997</v>
      </c>
      <c r="G238" s="153" t="s">
        <v>767</v>
      </c>
      <c r="H238" s="154">
        <v>249.88499999999999</v>
      </c>
      <c r="I238" s="155"/>
      <c r="J238" s="156">
        <f>ROUND(I238*H238,2)</f>
        <v>0</v>
      </c>
      <c r="K238" s="152" t="s">
        <v>1</v>
      </c>
      <c r="L238" s="34"/>
      <c r="M238" s="157" t="s">
        <v>1</v>
      </c>
      <c r="N238" s="158" t="s">
        <v>38</v>
      </c>
      <c r="O238" s="59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184</v>
      </c>
      <c r="AT238" s="161" t="s">
        <v>181</v>
      </c>
      <c r="AU238" s="161" t="s">
        <v>82</v>
      </c>
      <c r="AY238" s="18" t="s">
        <v>175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30</v>
      </c>
      <c r="BK238" s="162">
        <f>ROUND(I238*H238,2)</f>
        <v>0</v>
      </c>
      <c r="BL238" s="18" t="s">
        <v>184</v>
      </c>
      <c r="BM238" s="161" t="s">
        <v>1341</v>
      </c>
    </row>
    <row r="239" spans="1:65" s="13" customFormat="1">
      <c r="B239" s="163"/>
      <c r="D239" s="164" t="s">
        <v>190</v>
      </c>
      <c r="E239" s="165" t="s">
        <v>1</v>
      </c>
      <c r="F239" s="166" t="s">
        <v>1338</v>
      </c>
      <c r="H239" s="167">
        <v>249.88499999999999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190</v>
      </c>
      <c r="AU239" s="165" t="s">
        <v>82</v>
      </c>
      <c r="AV239" s="13" t="s">
        <v>82</v>
      </c>
      <c r="AW239" s="13" t="s">
        <v>29</v>
      </c>
      <c r="AX239" s="13" t="s">
        <v>30</v>
      </c>
      <c r="AY239" s="165" t="s">
        <v>175</v>
      </c>
    </row>
    <row r="240" spans="1:65" s="2" customFormat="1" ht="16.5" customHeight="1">
      <c r="A240" s="33"/>
      <c r="B240" s="149"/>
      <c r="C240" s="150" t="s">
        <v>325</v>
      </c>
      <c r="D240" s="150" t="s">
        <v>181</v>
      </c>
      <c r="E240" s="151" t="s">
        <v>1342</v>
      </c>
      <c r="F240" s="152" t="s">
        <v>1343</v>
      </c>
      <c r="G240" s="153" t="s">
        <v>767</v>
      </c>
      <c r="H240" s="154">
        <v>210.596</v>
      </c>
      <c r="I240" s="155"/>
      <c r="J240" s="156">
        <f>ROUND(I240*H240,2)</f>
        <v>0</v>
      </c>
      <c r="K240" s="152" t="s">
        <v>710</v>
      </c>
      <c r="L240" s="34"/>
      <c r="M240" s="200" t="s">
        <v>1</v>
      </c>
      <c r="N240" s="201" t="s">
        <v>38</v>
      </c>
      <c r="O240" s="20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184</v>
      </c>
      <c r="AT240" s="161" t="s">
        <v>181</v>
      </c>
      <c r="AU240" s="161" t="s">
        <v>82</v>
      </c>
      <c r="AY240" s="18" t="s">
        <v>175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30</v>
      </c>
      <c r="BK240" s="162">
        <f>ROUND(I240*H240,2)</f>
        <v>0</v>
      </c>
      <c r="BL240" s="18" t="s">
        <v>184</v>
      </c>
      <c r="BM240" s="161" t="s">
        <v>1344</v>
      </c>
    </row>
    <row r="241" spans="1:31" s="2" customFormat="1" ht="6.9" customHeight="1">
      <c r="A241" s="33"/>
      <c r="B241" s="48"/>
      <c r="C241" s="49"/>
      <c r="D241" s="49"/>
      <c r="E241" s="49"/>
      <c r="F241" s="49"/>
      <c r="G241" s="49"/>
      <c r="H241" s="49"/>
      <c r="I241" s="49"/>
      <c r="J241" s="49"/>
      <c r="K241" s="49"/>
      <c r="L241" s="34"/>
      <c r="M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</row>
  </sheetData>
  <autoFilter ref="C124:K240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8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101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702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1345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ROUND((SUM(BE126:BE257)),  0)</f>
        <v>0</v>
      </c>
      <c r="G35" s="33"/>
      <c r="H35" s="33"/>
      <c r="I35" s="106">
        <v>0.21</v>
      </c>
      <c r="J35" s="105">
        <f>ROUND(((SUM(BE126:BE257))*I35),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ROUND((SUM(BF126:BF257)),  0)</f>
        <v>0</v>
      </c>
      <c r="G36" s="33"/>
      <c r="H36" s="33"/>
      <c r="I36" s="106">
        <v>0.12</v>
      </c>
      <c r="J36" s="105">
        <f>ROUND(((SUM(BF126:BF257))*I36),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ROUND((SUM(BG126:BG257)),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ROUND((SUM(BH126:BH257)),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ROUND((SUM(BI126:BI257)),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702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105 - Odvodnění vozovky Merhautova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J127</f>
        <v>0</v>
      </c>
      <c r="L99" s="118"/>
    </row>
    <row r="100" spans="1:47" s="10" customFormat="1" ht="19.95" customHeight="1">
      <c r="B100" s="122"/>
      <c r="D100" s="123" t="s">
        <v>154</v>
      </c>
      <c r="E100" s="124"/>
      <c r="F100" s="124"/>
      <c r="G100" s="124"/>
      <c r="H100" s="124"/>
      <c r="I100" s="124"/>
      <c r="J100" s="125">
        <f>J128</f>
        <v>0</v>
      </c>
      <c r="L100" s="122"/>
    </row>
    <row r="101" spans="1:47" s="10" customFormat="1" ht="19.95" customHeight="1">
      <c r="B101" s="122"/>
      <c r="D101" s="123" t="s">
        <v>1346</v>
      </c>
      <c r="E101" s="124"/>
      <c r="F101" s="124"/>
      <c r="G101" s="124"/>
      <c r="H101" s="124"/>
      <c r="I101" s="124"/>
      <c r="J101" s="125">
        <f>J167</f>
        <v>0</v>
      </c>
      <c r="L101" s="122"/>
    </row>
    <row r="102" spans="1:47" s="10" customFormat="1" ht="19.95" customHeight="1">
      <c r="B102" s="122"/>
      <c r="D102" s="123" t="s">
        <v>1347</v>
      </c>
      <c r="E102" s="124"/>
      <c r="F102" s="124"/>
      <c r="G102" s="124"/>
      <c r="H102" s="124"/>
      <c r="I102" s="124"/>
      <c r="J102" s="125">
        <f>J183</f>
        <v>0</v>
      </c>
      <c r="L102" s="122"/>
    </row>
    <row r="103" spans="1:47" s="10" customFormat="1" ht="19.95" customHeight="1">
      <c r="B103" s="122"/>
      <c r="D103" s="123" t="s">
        <v>155</v>
      </c>
      <c r="E103" s="124"/>
      <c r="F103" s="124"/>
      <c r="G103" s="124"/>
      <c r="H103" s="124"/>
      <c r="I103" s="124"/>
      <c r="J103" s="125">
        <f>J200</f>
        <v>0</v>
      </c>
      <c r="L103" s="122"/>
    </row>
    <row r="104" spans="1:47" s="10" customFormat="1" ht="19.95" customHeight="1">
      <c r="B104" s="122"/>
      <c r="D104" s="123" t="s">
        <v>706</v>
      </c>
      <c r="E104" s="124"/>
      <c r="F104" s="124"/>
      <c r="G104" s="124"/>
      <c r="H104" s="124"/>
      <c r="I104" s="124"/>
      <c r="J104" s="125">
        <f>J256</f>
        <v>0</v>
      </c>
      <c r="L104" s="122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" customHeight="1">
      <c r="A111" s="33"/>
      <c r="B111" s="34"/>
      <c r="C111" s="22" t="s">
        <v>160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61" t="str">
        <f>E7</f>
        <v>Brno, VMO Kohoutova, Sládkova - rekonstrukce vodovodu -  část I</v>
      </c>
      <c r="F114" s="262"/>
      <c r="G114" s="262"/>
      <c r="H114" s="26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146</v>
      </c>
      <c r="L115" s="21"/>
    </row>
    <row r="116" spans="1:63" s="2" customFormat="1" ht="16.5" customHeight="1">
      <c r="A116" s="33"/>
      <c r="B116" s="34"/>
      <c r="C116" s="33"/>
      <c r="D116" s="33"/>
      <c r="E116" s="261" t="s">
        <v>702</v>
      </c>
      <c r="F116" s="260"/>
      <c r="G116" s="260"/>
      <c r="H116" s="260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703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8" t="str">
        <f>E11</f>
        <v>SO 105 - Odvodnění vozovky Merhautova</v>
      </c>
      <c r="F118" s="260"/>
      <c r="G118" s="260"/>
      <c r="H118" s="260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 xml:space="preserve"> </v>
      </c>
      <c r="G120" s="33"/>
      <c r="H120" s="33"/>
      <c r="I120" s="28" t="s">
        <v>22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5.15" customHeight="1">
      <c r="A122" s="33"/>
      <c r="B122" s="34"/>
      <c r="C122" s="28" t="s">
        <v>23</v>
      </c>
      <c r="D122" s="33"/>
      <c r="E122" s="33"/>
      <c r="F122" s="26" t="str">
        <f>E17</f>
        <v xml:space="preserve"> </v>
      </c>
      <c r="G122" s="33"/>
      <c r="H122" s="33"/>
      <c r="I122" s="28" t="s">
        <v>28</v>
      </c>
      <c r="J122" s="31" t="str">
        <f>E23</f>
        <v xml:space="preserve"> 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15" customHeight="1">
      <c r="A123" s="33"/>
      <c r="B123" s="34"/>
      <c r="C123" s="28" t="s">
        <v>26</v>
      </c>
      <c r="D123" s="33"/>
      <c r="E123" s="33"/>
      <c r="F123" s="26" t="str">
        <f>IF(E20="","",E20)</f>
        <v>Vyplň údaj</v>
      </c>
      <c r="G123" s="33"/>
      <c r="H123" s="33"/>
      <c r="I123" s="28" t="s">
        <v>31</v>
      </c>
      <c r="J123" s="31" t="str">
        <f>E26</f>
        <v xml:space="preserve"> 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6"/>
      <c r="B125" s="127"/>
      <c r="C125" s="128" t="s">
        <v>161</v>
      </c>
      <c r="D125" s="129" t="s">
        <v>58</v>
      </c>
      <c r="E125" s="129" t="s">
        <v>54</v>
      </c>
      <c r="F125" s="129" t="s">
        <v>55</v>
      </c>
      <c r="G125" s="129" t="s">
        <v>162</v>
      </c>
      <c r="H125" s="129" t="s">
        <v>163</v>
      </c>
      <c r="I125" s="129" t="s">
        <v>164</v>
      </c>
      <c r="J125" s="129" t="s">
        <v>150</v>
      </c>
      <c r="K125" s="130" t="s">
        <v>165</v>
      </c>
      <c r="L125" s="131"/>
      <c r="M125" s="63" t="s">
        <v>1</v>
      </c>
      <c r="N125" s="64" t="s">
        <v>37</v>
      </c>
      <c r="O125" s="64" t="s">
        <v>166</v>
      </c>
      <c r="P125" s="64" t="s">
        <v>167</v>
      </c>
      <c r="Q125" s="64" t="s">
        <v>168</v>
      </c>
      <c r="R125" s="64" t="s">
        <v>169</v>
      </c>
      <c r="S125" s="64" t="s">
        <v>170</v>
      </c>
      <c r="T125" s="65" t="s">
        <v>171</v>
      </c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</row>
    <row r="126" spans="1:63" s="2" customFormat="1" ht="22.8" customHeight="1">
      <c r="A126" s="33"/>
      <c r="B126" s="34"/>
      <c r="C126" s="70" t="s">
        <v>172</v>
      </c>
      <c r="D126" s="33"/>
      <c r="E126" s="33"/>
      <c r="F126" s="33"/>
      <c r="G126" s="33"/>
      <c r="H126" s="33"/>
      <c r="I126" s="33"/>
      <c r="J126" s="132">
        <f>BK126</f>
        <v>0</v>
      </c>
      <c r="K126" s="33"/>
      <c r="L126" s="34"/>
      <c r="M126" s="66"/>
      <c r="N126" s="57"/>
      <c r="O126" s="67"/>
      <c r="P126" s="133">
        <f>P127</f>
        <v>0</v>
      </c>
      <c r="Q126" s="67"/>
      <c r="R126" s="133">
        <f>R127</f>
        <v>14.812237399999997</v>
      </c>
      <c r="S126" s="67"/>
      <c r="T126" s="134">
        <f>T127</f>
        <v>6.9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72</v>
      </c>
      <c r="AU126" s="18" t="s">
        <v>152</v>
      </c>
      <c r="BK126" s="135">
        <f>BK127</f>
        <v>0</v>
      </c>
    </row>
    <row r="127" spans="1:63" s="12" customFormat="1" ht="25.95" customHeight="1">
      <c r="B127" s="136"/>
      <c r="D127" s="137" t="s">
        <v>72</v>
      </c>
      <c r="E127" s="138" t="s">
        <v>173</v>
      </c>
      <c r="F127" s="138" t="s">
        <v>174</v>
      </c>
      <c r="I127" s="139"/>
      <c r="J127" s="140">
        <f>BK127</f>
        <v>0</v>
      </c>
      <c r="L127" s="136"/>
      <c r="M127" s="141"/>
      <c r="N127" s="142"/>
      <c r="O127" s="142"/>
      <c r="P127" s="143">
        <f>P128+P167+P183+P200+P256</f>
        <v>0</v>
      </c>
      <c r="Q127" s="142"/>
      <c r="R127" s="143">
        <f>R128+R167+R183+R200+R256</f>
        <v>14.812237399999997</v>
      </c>
      <c r="S127" s="142"/>
      <c r="T127" s="144">
        <f>T128+T167+T183+T200+T256</f>
        <v>6.9</v>
      </c>
      <c r="AR127" s="137" t="s">
        <v>30</v>
      </c>
      <c r="AT127" s="145" t="s">
        <v>72</v>
      </c>
      <c r="AU127" s="145" t="s">
        <v>73</v>
      </c>
      <c r="AY127" s="137" t="s">
        <v>175</v>
      </c>
      <c r="BK127" s="146">
        <f>BK128+BK167+BK183+BK200+BK256</f>
        <v>0</v>
      </c>
    </row>
    <row r="128" spans="1:63" s="12" customFormat="1" ht="22.8" customHeight="1">
      <c r="B128" s="136"/>
      <c r="D128" s="137" t="s">
        <v>72</v>
      </c>
      <c r="E128" s="147" t="s">
        <v>30</v>
      </c>
      <c r="F128" s="147" t="s">
        <v>176</v>
      </c>
      <c r="I128" s="139"/>
      <c r="J128" s="148">
        <f>BK128</f>
        <v>0</v>
      </c>
      <c r="L128" s="136"/>
      <c r="M128" s="141"/>
      <c r="N128" s="142"/>
      <c r="O128" s="142"/>
      <c r="P128" s="143">
        <f>SUM(P129:P166)</f>
        <v>0</v>
      </c>
      <c r="Q128" s="142"/>
      <c r="R128" s="143">
        <f>SUM(R129:R166)</f>
        <v>3.5683199999999998E-2</v>
      </c>
      <c r="S128" s="142"/>
      <c r="T128" s="144">
        <f>SUM(T129:T166)</f>
        <v>0</v>
      </c>
      <c r="AR128" s="137" t="s">
        <v>30</v>
      </c>
      <c r="AT128" s="145" t="s">
        <v>72</v>
      </c>
      <c r="AU128" s="145" t="s">
        <v>30</v>
      </c>
      <c r="AY128" s="137" t="s">
        <v>175</v>
      </c>
      <c r="BK128" s="146">
        <f>SUM(BK129:BK166)</f>
        <v>0</v>
      </c>
    </row>
    <row r="129" spans="1:65" s="2" customFormat="1" ht="16.5" customHeight="1">
      <c r="A129" s="33"/>
      <c r="B129" s="149"/>
      <c r="C129" s="150" t="s">
        <v>30</v>
      </c>
      <c r="D129" s="150" t="s">
        <v>181</v>
      </c>
      <c r="E129" s="151" t="s">
        <v>1348</v>
      </c>
      <c r="F129" s="152" t="s">
        <v>1349</v>
      </c>
      <c r="G129" s="153" t="s">
        <v>745</v>
      </c>
      <c r="H129" s="154">
        <v>32.4</v>
      </c>
      <c r="I129" s="155"/>
      <c r="J129" s="156">
        <f>ROUND(I129*H129,2)</f>
        <v>0</v>
      </c>
      <c r="K129" s="152" t="s">
        <v>710</v>
      </c>
      <c r="L129" s="34"/>
      <c r="M129" s="157" t="s">
        <v>1</v>
      </c>
      <c r="N129" s="158" t="s">
        <v>38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184</v>
      </c>
      <c r="AT129" s="161" t="s">
        <v>181</v>
      </c>
      <c r="AU129" s="161" t="s">
        <v>82</v>
      </c>
      <c r="AY129" s="18" t="s">
        <v>175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30</v>
      </c>
      <c r="BK129" s="162">
        <f>ROUND(I129*H129,2)</f>
        <v>0</v>
      </c>
      <c r="BL129" s="18" t="s">
        <v>184</v>
      </c>
      <c r="BM129" s="161" t="s">
        <v>1350</v>
      </c>
    </row>
    <row r="130" spans="1:65" s="13" customFormat="1">
      <c r="B130" s="163"/>
      <c r="D130" s="164" t="s">
        <v>190</v>
      </c>
      <c r="E130" s="165" t="s">
        <v>1</v>
      </c>
      <c r="F130" s="166" t="s">
        <v>1351</v>
      </c>
      <c r="H130" s="167">
        <v>32.4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190</v>
      </c>
      <c r="AU130" s="165" t="s">
        <v>82</v>
      </c>
      <c r="AV130" s="13" t="s">
        <v>82</v>
      </c>
      <c r="AW130" s="13" t="s">
        <v>29</v>
      </c>
      <c r="AX130" s="13" t="s">
        <v>30</v>
      </c>
      <c r="AY130" s="165" t="s">
        <v>175</v>
      </c>
    </row>
    <row r="131" spans="1:65" s="2" customFormat="1" ht="24.15" customHeight="1">
      <c r="A131" s="33"/>
      <c r="B131" s="149"/>
      <c r="C131" s="150" t="s">
        <v>82</v>
      </c>
      <c r="D131" s="150" t="s">
        <v>181</v>
      </c>
      <c r="E131" s="151" t="s">
        <v>1352</v>
      </c>
      <c r="F131" s="152" t="s">
        <v>1353</v>
      </c>
      <c r="G131" s="153" t="s">
        <v>745</v>
      </c>
      <c r="H131" s="154">
        <v>19.440000000000001</v>
      </c>
      <c r="I131" s="155"/>
      <c r="J131" s="156">
        <f>ROUND(I131*H131,2)</f>
        <v>0</v>
      </c>
      <c r="K131" s="152" t="s">
        <v>710</v>
      </c>
      <c r="L131" s="34"/>
      <c r="M131" s="157" t="s">
        <v>1</v>
      </c>
      <c r="N131" s="158" t="s">
        <v>38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184</v>
      </c>
      <c r="AT131" s="161" t="s">
        <v>181</v>
      </c>
      <c r="AU131" s="161" t="s">
        <v>82</v>
      </c>
      <c r="AY131" s="18" t="s">
        <v>175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30</v>
      </c>
      <c r="BK131" s="162">
        <f>ROUND(I131*H131,2)</f>
        <v>0</v>
      </c>
      <c r="BL131" s="18" t="s">
        <v>184</v>
      </c>
      <c r="BM131" s="161" t="s">
        <v>1354</v>
      </c>
    </row>
    <row r="132" spans="1:65" s="14" customFormat="1">
      <c r="B132" s="172"/>
      <c r="D132" s="164" t="s">
        <v>190</v>
      </c>
      <c r="E132" s="173" t="s">
        <v>1</v>
      </c>
      <c r="F132" s="174" t="s">
        <v>1355</v>
      </c>
      <c r="H132" s="173" t="s">
        <v>1</v>
      </c>
      <c r="I132" s="175"/>
      <c r="L132" s="172"/>
      <c r="M132" s="176"/>
      <c r="N132" s="177"/>
      <c r="O132" s="177"/>
      <c r="P132" s="177"/>
      <c r="Q132" s="177"/>
      <c r="R132" s="177"/>
      <c r="S132" s="177"/>
      <c r="T132" s="178"/>
      <c r="AT132" s="173" t="s">
        <v>190</v>
      </c>
      <c r="AU132" s="173" t="s">
        <v>82</v>
      </c>
      <c r="AV132" s="14" t="s">
        <v>30</v>
      </c>
      <c r="AW132" s="14" t="s">
        <v>29</v>
      </c>
      <c r="AX132" s="14" t="s">
        <v>73</v>
      </c>
      <c r="AY132" s="173" t="s">
        <v>175</v>
      </c>
    </row>
    <row r="133" spans="1:65" s="13" customFormat="1">
      <c r="B133" s="163"/>
      <c r="D133" s="164" t="s">
        <v>190</v>
      </c>
      <c r="E133" s="165" t="s">
        <v>1</v>
      </c>
      <c r="F133" s="166" t="s">
        <v>1356</v>
      </c>
      <c r="H133" s="167">
        <v>32.4</v>
      </c>
      <c r="I133" s="168"/>
      <c r="L133" s="163"/>
      <c r="M133" s="169"/>
      <c r="N133" s="170"/>
      <c r="O133" s="170"/>
      <c r="P133" s="170"/>
      <c r="Q133" s="170"/>
      <c r="R133" s="170"/>
      <c r="S133" s="170"/>
      <c r="T133" s="171"/>
      <c r="AT133" s="165" t="s">
        <v>190</v>
      </c>
      <c r="AU133" s="165" t="s">
        <v>82</v>
      </c>
      <c r="AV133" s="13" t="s">
        <v>82</v>
      </c>
      <c r="AW133" s="13" t="s">
        <v>29</v>
      </c>
      <c r="AX133" s="13" t="s">
        <v>73</v>
      </c>
      <c r="AY133" s="165" t="s">
        <v>175</v>
      </c>
    </row>
    <row r="134" spans="1:65" s="15" customFormat="1">
      <c r="B134" s="182"/>
      <c r="D134" s="164" t="s">
        <v>190</v>
      </c>
      <c r="E134" s="183" t="s">
        <v>1</v>
      </c>
      <c r="F134" s="184" t="s">
        <v>716</v>
      </c>
      <c r="H134" s="185">
        <v>32.4</v>
      </c>
      <c r="I134" s="186"/>
      <c r="L134" s="182"/>
      <c r="M134" s="187"/>
      <c r="N134" s="188"/>
      <c r="O134" s="188"/>
      <c r="P134" s="188"/>
      <c r="Q134" s="188"/>
      <c r="R134" s="188"/>
      <c r="S134" s="188"/>
      <c r="T134" s="189"/>
      <c r="AT134" s="183" t="s">
        <v>190</v>
      </c>
      <c r="AU134" s="183" t="s">
        <v>82</v>
      </c>
      <c r="AV134" s="15" t="s">
        <v>184</v>
      </c>
      <c r="AW134" s="15" t="s">
        <v>29</v>
      </c>
      <c r="AX134" s="15" t="s">
        <v>73</v>
      </c>
      <c r="AY134" s="183" t="s">
        <v>175</v>
      </c>
    </row>
    <row r="135" spans="1:65" s="13" customFormat="1">
      <c r="B135" s="163"/>
      <c r="D135" s="164" t="s">
        <v>190</v>
      </c>
      <c r="E135" s="165" t="s">
        <v>1</v>
      </c>
      <c r="F135" s="166" t="s">
        <v>1357</v>
      </c>
      <c r="H135" s="167">
        <v>19.440000000000001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190</v>
      </c>
      <c r="AU135" s="165" t="s">
        <v>82</v>
      </c>
      <c r="AV135" s="13" t="s">
        <v>82</v>
      </c>
      <c r="AW135" s="13" t="s">
        <v>29</v>
      </c>
      <c r="AX135" s="13" t="s">
        <v>30</v>
      </c>
      <c r="AY135" s="165" t="s">
        <v>175</v>
      </c>
    </row>
    <row r="136" spans="1:65" s="2" customFormat="1" ht="24.15" customHeight="1">
      <c r="A136" s="33"/>
      <c r="B136" s="149"/>
      <c r="C136" s="150" t="s">
        <v>113</v>
      </c>
      <c r="D136" s="150" t="s">
        <v>181</v>
      </c>
      <c r="E136" s="151" t="s">
        <v>1358</v>
      </c>
      <c r="F136" s="152" t="s">
        <v>1359</v>
      </c>
      <c r="G136" s="153" t="s">
        <v>745</v>
      </c>
      <c r="H136" s="154">
        <v>12.96</v>
      </c>
      <c r="I136" s="155"/>
      <c r="J136" s="156">
        <f>ROUND(I136*H136,2)</f>
        <v>0</v>
      </c>
      <c r="K136" s="152" t="s">
        <v>710</v>
      </c>
      <c r="L136" s="34"/>
      <c r="M136" s="157" t="s">
        <v>1</v>
      </c>
      <c r="N136" s="158" t="s">
        <v>38</v>
      </c>
      <c r="O136" s="59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1" t="s">
        <v>184</v>
      </c>
      <c r="AT136" s="161" t="s">
        <v>181</v>
      </c>
      <c r="AU136" s="161" t="s">
        <v>82</v>
      </c>
      <c r="AY136" s="18" t="s">
        <v>175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8" t="s">
        <v>30</v>
      </c>
      <c r="BK136" s="162">
        <f>ROUND(I136*H136,2)</f>
        <v>0</v>
      </c>
      <c r="BL136" s="18" t="s">
        <v>184</v>
      </c>
      <c r="BM136" s="161" t="s">
        <v>1360</v>
      </c>
    </row>
    <row r="137" spans="1:65" s="13" customFormat="1">
      <c r="B137" s="163"/>
      <c r="D137" s="164" t="s">
        <v>190</v>
      </c>
      <c r="E137" s="165" t="s">
        <v>1</v>
      </c>
      <c r="F137" s="166" t="s">
        <v>1361</v>
      </c>
      <c r="H137" s="167">
        <v>12.96</v>
      </c>
      <c r="I137" s="168"/>
      <c r="L137" s="163"/>
      <c r="M137" s="169"/>
      <c r="N137" s="170"/>
      <c r="O137" s="170"/>
      <c r="P137" s="170"/>
      <c r="Q137" s="170"/>
      <c r="R137" s="170"/>
      <c r="S137" s="170"/>
      <c r="T137" s="171"/>
      <c r="AT137" s="165" t="s">
        <v>190</v>
      </c>
      <c r="AU137" s="165" t="s">
        <v>82</v>
      </c>
      <c r="AV137" s="13" t="s">
        <v>82</v>
      </c>
      <c r="AW137" s="13" t="s">
        <v>29</v>
      </c>
      <c r="AX137" s="13" t="s">
        <v>30</v>
      </c>
      <c r="AY137" s="165" t="s">
        <v>175</v>
      </c>
    </row>
    <row r="138" spans="1:65" s="2" customFormat="1" ht="16.5" customHeight="1">
      <c r="A138" s="33"/>
      <c r="B138" s="149"/>
      <c r="C138" s="150" t="s">
        <v>184</v>
      </c>
      <c r="D138" s="150" t="s">
        <v>181</v>
      </c>
      <c r="E138" s="151" t="s">
        <v>1362</v>
      </c>
      <c r="F138" s="152" t="s">
        <v>1363</v>
      </c>
      <c r="G138" s="153" t="s">
        <v>709</v>
      </c>
      <c r="H138" s="154">
        <v>42.48</v>
      </c>
      <c r="I138" s="155"/>
      <c r="J138" s="156">
        <f>ROUND(I138*H138,2)</f>
        <v>0</v>
      </c>
      <c r="K138" s="152" t="s">
        <v>710</v>
      </c>
      <c r="L138" s="34"/>
      <c r="M138" s="157" t="s">
        <v>1</v>
      </c>
      <c r="N138" s="158" t="s">
        <v>38</v>
      </c>
      <c r="O138" s="59"/>
      <c r="P138" s="159">
        <f>O138*H138</f>
        <v>0</v>
      </c>
      <c r="Q138" s="159">
        <v>8.4000000000000003E-4</v>
      </c>
      <c r="R138" s="159">
        <f>Q138*H138</f>
        <v>3.5683199999999998E-2</v>
      </c>
      <c r="S138" s="159">
        <v>0</v>
      </c>
      <c r="T138" s="160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1" t="s">
        <v>184</v>
      </c>
      <c r="AT138" s="161" t="s">
        <v>181</v>
      </c>
      <c r="AU138" s="161" t="s">
        <v>82</v>
      </c>
      <c r="AY138" s="18" t="s">
        <v>175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8" t="s">
        <v>30</v>
      </c>
      <c r="BK138" s="162">
        <f>ROUND(I138*H138,2)</f>
        <v>0</v>
      </c>
      <c r="BL138" s="18" t="s">
        <v>184</v>
      </c>
      <c r="BM138" s="161" t="s">
        <v>1364</v>
      </c>
    </row>
    <row r="139" spans="1:65" s="14" customFormat="1">
      <c r="B139" s="172"/>
      <c r="D139" s="164" t="s">
        <v>190</v>
      </c>
      <c r="E139" s="173" t="s">
        <v>1</v>
      </c>
      <c r="F139" s="174" t="s">
        <v>1365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190</v>
      </c>
      <c r="AU139" s="173" t="s">
        <v>82</v>
      </c>
      <c r="AV139" s="14" t="s">
        <v>30</v>
      </c>
      <c r="AW139" s="14" t="s">
        <v>29</v>
      </c>
      <c r="AX139" s="14" t="s">
        <v>73</v>
      </c>
      <c r="AY139" s="173" t="s">
        <v>175</v>
      </c>
    </row>
    <row r="140" spans="1:65" s="13" customFormat="1">
      <c r="B140" s="163"/>
      <c r="D140" s="164" t="s">
        <v>190</v>
      </c>
      <c r="E140" s="165" t="s">
        <v>1</v>
      </c>
      <c r="F140" s="166" t="s">
        <v>1366</v>
      </c>
      <c r="H140" s="167">
        <v>42.48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190</v>
      </c>
      <c r="AU140" s="165" t="s">
        <v>82</v>
      </c>
      <c r="AV140" s="13" t="s">
        <v>82</v>
      </c>
      <c r="AW140" s="13" t="s">
        <v>29</v>
      </c>
      <c r="AX140" s="13" t="s">
        <v>30</v>
      </c>
      <c r="AY140" s="165" t="s">
        <v>175</v>
      </c>
    </row>
    <row r="141" spans="1:65" s="2" customFormat="1" ht="16.5" customHeight="1">
      <c r="A141" s="33"/>
      <c r="B141" s="149"/>
      <c r="C141" s="150" t="s">
        <v>199</v>
      </c>
      <c r="D141" s="150" t="s">
        <v>181</v>
      </c>
      <c r="E141" s="151" t="s">
        <v>1367</v>
      </c>
      <c r="F141" s="152" t="s">
        <v>1368</v>
      </c>
      <c r="G141" s="153" t="s">
        <v>709</v>
      </c>
      <c r="H141" s="154">
        <v>42.48</v>
      </c>
      <c r="I141" s="155"/>
      <c r="J141" s="156">
        <f>ROUND(I141*H141,2)</f>
        <v>0</v>
      </c>
      <c r="K141" s="152" t="s">
        <v>710</v>
      </c>
      <c r="L141" s="34"/>
      <c r="M141" s="157" t="s">
        <v>1</v>
      </c>
      <c r="N141" s="158" t="s">
        <v>38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184</v>
      </c>
      <c r="AT141" s="161" t="s">
        <v>181</v>
      </c>
      <c r="AU141" s="161" t="s">
        <v>82</v>
      </c>
      <c r="AY141" s="18" t="s">
        <v>175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30</v>
      </c>
      <c r="BK141" s="162">
        <f>ROUND(I141*H141,2)</f>
        <v>0</v>
      </c>
      <c r="BL141" s="18" t="s">
        <v>184</v>
      </c>
      <c r="BM141" s="161" t="s">
        <v>1369</v>
      </c>
    </row>
    <row r="142" spans="1:65" s="14" customFormat="1">
      <c r="B142" s="172"/>
      <c r="D142" s="164" t="s">
        <v>190</v>
      </c>
      <c r="E142" s="173" t="s">
        <v>1</v>
      </c>
      <c r="F142" s="174" t="s">
        <v>1370</v>
      </c>
      <c r="H142" s="173" t="s">
        <v>1</v>
      </c>
      <c r="I142" s="175"/>
      <c r="L142" s="172"/>
      <c r="M142" s="176"/>
      <c r="N142" s="177"/>
      <c r="O142" s="177"/>
      <c r="P142" s="177"/>
      <c r="Q142" s="177"/>
      <c r="R142" s="177"/>
      <c r="S142" s="177"/>
      <c r="T142" s="178"/>
      <c r="AT142" s="173" t="s">
        <v>190</v>
      </c>
      <c r="AU142" s="173" t="s">
        <v>82</v>
      </c>
      <c r="AV142" s="14" t="s">
        <v>30</v>
      </c>
      <c r="AW142" s="14" t="s">
        <v>29</v>
      </c>
      <c r="AX142" s="14" t="s">
        <v>73</v>
      </c>
      <c r="AY142" s="173" t="s">
        <v>175</v>
      </c>
    </row>
    <row r="143" spans="1:65" s="13" customFormat="1">
      <c r="B143" s="163"/>
      <c r="D143" s="164" t="s">
        <v>190</v>
      </c>
      <c r="E143" s="165" t="s">
        <v>1</v>
      </c>
      <c r="F143" s="166" t="s">
        <v>1366</v>
      </c>
      <c r="H143" s="167">
        <v>42.48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190</v>
      </c>
      <c r="AU143" s="165" t="s">
        <v>82</v>
      </c>
      <c r="AV143" s="13" t="s">
        <v>82</v>
      </c>
      <c r="AW143" s="13" t="s">
        <v>29</v>
      </c>
      <c r="AX143" s="13" t="s">
        <v>30</v>
      </c>
      <c r="AY143" s="165" t="s">
        <v>175</v>
      </c>
    </row>
    <row r="144" spans="1:65" s="2" customFormat="1" ht="21.75" customHeight="1">
      <c r="A144" s="33"/>
      <c r="B144" s="149"/>
      <c r="C144" s="150" t="s">
        <v>203</v>
      </c>
      <c r="D144" s="150" t="s">
        <v>181</v>
      </c>
      <c r="E144" s="151" t="s">
        <v>749</v>
      </c>
      <c r="F144" s="152" t="s">
        <v>750</v>
      </c>
      <c r="G144" s="153" t="s">
        <v>745</v>
      </c>
      <c r="H144" s="154">
        <v>19.440000000000001</v>
      </c>
      <c r="I144" s="155"/>
      <c r="J144" s="156">
        <f>ROUND(I144*H144,2)</f>
        <v>0</v>
      </c>
      <c r="K144" s="152" t="s">
        <v>710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184</v>
      </c>
      <c r="AT144" s="161" t="s">
        <v>181</v>
      </c>
      <c r="AU144" s="161" t="s">
        <v>82</v>
      </c>
      <c r="AY144" s="18" t="s">
        <v>175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30</v>
      </c>
      <c r="BK144" s="162">
        <f>ROUND(I144*H144,2)</f>
        <v>0</v>
      </c>
      <c r="BL144" s="18" t="s">
        <v>184</v>
      </c>
      <c r="BM144" s="161" t="s">
        <v>1371</v>
      </c>
    </row>
    <row r="145" spans="1:65" s="13" customFormat="1">
      <c r="B145" s="163"/>
      <c r="D145" s="164" t="s">
        <v>190</v>
      </c>
      <c r="E145" s="165" t="s">
        <v>1</v>
      </c>
      <c r="F145" s="166" t="s">
        <v>1372</v>
      </c>
      <c r="H145" s="167">
        <v>19.440000000000001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190</v>
      </c>
      <c r="AU145" s="165" t="s">
        <v>82</v>
      </c>
      <c r="AV145" s="13" t="s">
        <v>82</v>
      </c>
      <c r="AW145" s="13" t="s">
        <v>29</v>
      </c>
      <c r="AX145" s="13" t="s">
        <v>30</v>
      </c>
      <c r="AY145" s="165" t="s">
        <v>175</v>
      </c>
    </row>
    <row r="146" spans="1:65" s="2" customFormat="1" ht="21.75" customHeight="1">
      <c r="A146" s="33"/>
      <c r="B146" s="149"/>
      <c r="C146" s="150" t="s">
        <v>207</v>
      </c>
      <c r="D146" s="150" t="s">
        <v>181</v>
      </c>
      <c r="E146" s="151" t="s">
        <v>1373</v>
      </c>
      <c r="F146" s="152" t="s">
        <v>1374</v>
      </c>
      <c r="G146" s="153" t="s">
        <v>745</v>
      </c>
      <c r="H146" s="154">
        <v>12.96</v>
      </c>
      <c r="I146" s="155"/>
      <c r="J146" s="156">
        <f>ROUND(I146*H146,2)</f>
        <v>0</v>
      </c>
      <c r="K146" s="152" t="s">
        <v>710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82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1375</v>
      </c>
    </row>
    <row r="147" spans="1:65" s="13" customFormat="1">
      <c r="B147" s="163"/>
      <c r="D147" s="164" t="s">
        <v>190</v>
      </c>
      <c r="E147" s="165" t="s">
        <v>1</v>
      </c>
      <c r="F147" s="166" t="s">
        <v>1376</v>
      </c>
      <c r="H147" s="167">
        <v>12.96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190</v>
      </c>
      <c r="AU147" s="165" t="s">
        <v>82</v>
      </c>
      <c r="AV147" s="13" t="s">
        <v>82</v>
      </c>
      <c r="AW147" s="13" t="s">
        <v>29</v>
      </c>
      <c r="AX147" s="13" t="s">
        <v>30</v>
      </c>
      <c r="AY147" s="165" t="s">
        <v>175</v>
      </c>
    </row>
    <row r="148" spans="1:65" s="2" customFormat="1" ht="16.5" customHeight="1">
      <c r="A148" s="33"/>
      <c r="B148" s="149"/>
      <c r="C148" s="150" t="s">
        <v>177</v>
      </c>
      <c r="D148" s="150" t="s">
        <v>181</v>
      </c>
      <c r="E148" s="151" t="s">
        <v>752</v>
      </c>
      <c r="F148" s="152" t="s">
        <v>753</v>
      </c>
      <c r="G148" s="153" t="s">
        <v>745</v>
      </c>
      <c r="H148" s="154">
        <v>32.4</v>
      </c>
      <c r="I148" s="155"/>
      <c r="J148" s="156">
        <f>ROUND(I148*H148,2)</f>
        <v>0</v>
      </c>
      <c r="K148" s="152" t="s">
        <v>710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184</v>
      </c>
      <c r="AT148" s="161" t="s">
        <v>181</v>
      </c>
      <c r="AU148" s="161" t="s">
        <v>82</v>
      </c>
      <c r="AY148" s="18" t="s">
        <v>175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30</v>
      </c>
      <c r="BK148" s="162">
        <f>ROUND(I148*H148,2)</f>
        <v>0</v>
      </c>
      <c r="BL148" s="18" t="s">
        <v>184</v>
      </c>
      <c r="BM148" s="161" t="s">
        <v>1377</v>
      </c>
    </row>
    <row r="149" spans="1:65" s="13" customFormat="1">
      <c r="B149" s="163"/>
      <c r="D149" s="164" t="s">
        <v>190</v>
      </c>
      <c r="E149" s="165" t="s">
        <v>1</v>
      </c>
      <c r="F149" s="166" t="s">
        <v>1372</v>
      </c>
      <c r="H149" s="167">
        <v>19.440000000000001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190</v>
      </c>
      <c r="AU149" s="165" t="s">
        <v>82</v>
      </c>
      <c r="AV149" s="13" t="s">
        <v>82</v>
      </c>
      <c r="AW149" s="13" t="s">
        <v>29</v>
      </c>
      <c r="AX149" s="13" t="s">
        <v>73</v>
      </c>
      <c r="AY149" s="165" t="s">
        <v>175</v>
      </c>
    </row>
    <row r="150" spans="1:65" s="13" customFormat="1">
      <c r="B150" s="163"/>
      <c r="D150" s="164" t="s">
        <v>190</v>
      </c>
      <c r="E150" s="165" t="s">
        <v>1</v>
      </c>
      <c r="F150" s="166" t="s">
        <v>1376</v>
      </c>
      <c r="H150" s="167">
        <v>12.96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73</v>
      </c>
      <c r="AY150" s="165" t="s">
        <v>175</v>
      </c>
    </row>
    <row r="151" spans="1:65" s="15" customFormat="1">
      <c r="B151" s="182"/>
      <c r="D151" s="164" t="s">
        <v>190</v>
      </c>
      <c r="E151" s="183" t="s">
        <v>1</v>
      </c>
      <c r="F151" s="184" t="s">
        <v>716</v>
      </c>
      <c r="H151" s="185">
        <v>32.4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190</v>
      </c>
      <c r="AU151" s="183" t="s">
        <v>82</v>
      </c>
      <c r="AV151" s="15" t="s">
        <v>184</v>
      </c>
      <c r="AW151" s="15" t="s">
        <v>29</v>
      </c>
      <c r="AX151" s="15" t="s">
        <v>30</v>
      </c>
      <c r="AY151" s="183" t="s">
        <v>175</v>
      </c>
    </row>
    <row r="152" spans="1:65" s="2" customFormat="1" ht="16.5" customHeight="1">
      <c r="A152" s="33"/>
      <c r="B152" s="149"/>
      <c r="C152" s="150" t="s">
        <v>198</v>
      </c>
      <c r="D152" s="150" t="s">
        <v>181</v>
      </c>
      <c r="E152" s="151" t="s">
        <v>1378</v>
      </c>
      <c r="F152" s="152" t="s">
        <v>1379</v>
      </c>
      <c r="G152" s="153" t="s">
        <v>745</v>
      </c>
      <c r="H152" s="154">
        <v>19.440000000000001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184</v>
      </c>
      <c r="AT152" s="161" t="s">
        <v>181</v>
      </c>
      <c r="AU152" s="161" t="s">
        <v>82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1380</v>
      </c>
    </row>
    <row r="153" spans="1:65" s="13" customFormat="1">
      <c r="B153" s="163"/>
      <c r="D153" s="164" t="s">
        <v>190</v>
      </c>
      <c r="E153" s="165" t="s">
        <v>1</v>
      </c>
      <c r="F153" s="166" t="s">
        <v>1381</v>
      </c>
      <c r="H153" s="167">
        <v>19.440000000000001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82</v>
      </c>
      <c r="AV153" s="13" t="s">
        <v>82</v>
      </c>
      <c r="AW153" s="13" t="s">
        <v>29</v>
      </c>
      <c r="AX153" s="13" t="s">
        <v>30</v>
      </c>
      <c r="AY153" s="165" t="s">
        <v>175</v>
      </c>
    </row>
    <row r="154" spans="1:65" s="2" customFormat="1" ht="16.5" customHeight="1">
      <c r="A154" s="33"/>
      <c r="B154" s="149"/>
      <c r="C154" s="150" t="s">
        <v>217</v>
      </c>
      <c r="D154" s="150" t="s">
        <v>181</v>
      </c>
      <c r="E154" s="151" t="s">
        <v>755</v>
      </c>
      <c r="F154" s="152" t="s">
        <v>756</v>
      </c>
      <c r="G154" s="153" t="s">
        <v>745</v>
      </c>
      <c r="H154" s="154">
        <v>12.96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184</v>
      </c>
      <c r="AT154" s="161" t="s">
        <v>181</v>
      </c>
      <c r="AU154" s="161" t="s">
        <v>82</v>
      </c>
      <c r="AY154" s="18" t="s">
        <v>175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30</v>
      </c>
      <c r="BK154" s="162">
        <f>ROUND(I154*H154,2)</f>
        <v>0</v>
      </c>
      <c r="BL154" s="18" t="s">
        <v>184</v>
      </c>
      <c r="BM154" s="161" t="s">
        <v>1382</v>
      </c>
    </row>
    <row r="155" spans="1:65" s="13" customFormat="1">
      <c r="B155" s="163"/>
      <c r="D155" s="164" t="s">
        <v>190</v>
      </c>
      <c r="E155" s="165" t="s">
        <v>1</v>
      </c>
      <c r="F155" s="166" t="s">
        <v>1383</v>
      </c>
      <c r="H155" s="167">
        <v>12.96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16.5" customHeight="1">
      <c r="A156" s="33"/>
      <c r="B156" s="149"/>
      <c r="C156" s="150" t="s">
        <v>182</v>
      </c>
      <c r="D156" s="150" t="s">
        <v>181</v>
      </c>
      <c r="E156" s="151" t="s">
        <v>1384</v>
      </c>
      <c r="F156" s="152" t="s">
        <v>1385</v>
      </c>
      <c r="G156" s="153" t="s">
        <v>745</v>
      </c>
      <c r="H156" s="154">
        <v>31.69</v>
      </c>
      <c r="I156" s="155"/>
      <c r="J156" s="156">
        <f>ROUND(I156*H156,2)</f>
        <v>0</v>
      </c>
      <c r="K156" s="152" t="s">
        <v>710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1386</v>
      </c>
    </row>
    <row r="157" spans="1:65" s="14" customFormat="1">
      <c r="B157" s="172"/>
      <c r="D157" s="164" t="s">
        <v>190</v>
      </c>
      <c r="E157" s="173" t="s">
        <v>1</v>
      </c>
      <c r="F157" s="174" t="s">
        <v>1387</v>
      </c>
      <c r="H157" s="173" t="s">
        <v>1</v>
      </c>
      <c r="I157" s="175"/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190</v>
      </c>
      <c r="AU157" s="173" t="s">
        <v>82</v>
      </c>
      <c r="AV157" s="14" t="s">
        <v>30</v>
      </c>
      <c r="AW157" s="14" t="s">
        <v>29</v>
      </c>
      <c r="AX157" s="14" t="s">
        <v>73</v>
      </c>
      <c r="AY157" s="173" t="s">
        <v>175</v>
      </c>
    </row>
    <row r="158" spans="1:65" s="13" customFormat="1">
      <c r="B158" s="163"/>
      <c r="D158" s="164" t="s">
        <v>190</v>
      </c>
      <c r="E158" s="165" t="s">
        <v>1</v>
      </c>
      <c r="F158" s="166" t="s">
        <v>1388</v>
      </c>
      <c r="H158" s="167">
        <v>31.69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190</v>
      </c>
      <c r="AU158" s="165" t="s">
        <v>82</v>
      </c>
      <c r="AV158" s="13" t="s">
        <v>82</v>
      </c>
      <c r="AW158" s="13" t="s">
        <v>29</v>
      </c>
      <c r="AX158" s="13" t="s">
        <v>30</v>
      </c>
      <c r="AY158" s="165" t="s">
        <v>175</v>
      </c>
    </row>
    <row r="159" spans="1:65" s="2" customFormat="1" ht="16.5" customHeight="1">
      <c r="A159" s="33"/>
      <c r="B159" s="149"/>
      <c r="C159" s="190" t="s">
        <v>8</v>
      </c>
      <c r="D159" s="190" t="s">
        <v>764</v>
      </c>
      <c r="E159" s="191" t="s">
        <v>765</v>
      </c>
      <c r="F159" s="192" t="s">
        <v>766</v>
      </c>
      <c r="G159" s="193" t="s">
        <v>767</v>
      </c>
      <c r="H159" s="194">
        <v>65.884</v>
      </c>
      <c r="I159" s="195"/>
      <c r="J159" s="196">
        <f>ROUND(I159*H159,2)</f>
        <v>0</v>
      </c>
      <c r="K159" s="192" t="s">
        <v>1</v>
      </c>
      <c r="L159" s="197"/>
      <c r="M159" s="198" t="s">
        <v>1</v>
      </c>
      <c r="N159" s="199" t="s">
        <v>38</v>
      </c>
      <c r="O159" s="59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1" t="s">
        <v>177</v>
      </c>
      <c r="AT159" s="161" t="s">
        <v>764</v>
      </c>
      <c r="AU159" s="161" t="s">
        <v>82</v>
      </c>
      <c r="AY159" s="18" t="s">
        <v>175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8" t="s">
        <v>30</v>
      </c>
      <c r="BK159" s="162">
        <f>ROUND(I159*H159,2)</f>
        <v>0</v>
      </c>
      <c r="BL159" s="18" t="s">
        <v>184</v>
      </c>
      <c r="BM159" s="161" t="s">
        <v>1389</v>
      </c>
    </row>
    <row r="160" spans="1:65" s="13" customFormat="1">
      <c r="B160" s="163"/>
      <c r="D160" s="164" t="s">
        <v>190</v>
      </c>
      <c r="E160" s="165" t="s">
        <v>1</v>
      </c>
      <c r="F160" s="166" t="s">
        <v>1390</v>
      </c>
      <c r="H160" s="167">
        <v>65.884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190</v>
      </c>
      <c r="AU160" s="165" t="s">
        <v>82</v>
      </c>
      <c r="AV160" s="13" t="s">
        <v>82</v>
      </c>
      <c r="AW160" s="13" t="s">
        <v>29</v>
      </c>
      <c r="AX160" s="13" t="s">
        <v>73</v>
      </c>
      <c r="AY160" s="165" t="s">
        <v>175</v>
      </c>
    </row>
    <row r="161" spans="1:65" s="15" customFormat="1">
      <c r="B161" s="182"/>
      <c r="D161" s="164" t="s">
        <v>190</v>
      </c>
      <c r="E161" s="183" t="s">
        <v>1</v>
      </c>
      <c r="F161" s="184" t="s">
        <v>716</v>
      </c>
      <c r="H161" s="185">
        <v>65.884</v>
      </c>
      <c r="I161" s="186"/>
      <c r="L161" s="182"/>
      <c r="M161" s="187"/>
      <c r="N161" s="188"/>
      <c r="O161" s="188"/>
      <c r="P161" s="188"/>
      <c r="Q161" s="188"/>
      <c r="R161" s="188"/>
      <c r="S161" s="188"/>
      <c r="T161" s="189"/>
      <c r="AT161" s="183" t="s">
        <v>190</v>
      </c>
      <c r="AU161" s="183" t="s">
        <v>82</v>
      </c>
      <c r="AV161" s="15" t="s">
        <v>184</v>
      </c>
      <c r="AW161" s="15" t="s">
        <v>29</v>
      </c>
      <c r="AX161" s="15" t="s">
        <v>30</v>
      </c>
      <c r="AY161" s="183" t="s">
        <v>175</v>
      </c>
    </row>
    <row r="162" spans="1:65" s="2" customFormat="1" ht="16.5" customHeight="1">
      <c r="A162" s="33"/>
      <c r="B162" s="149"/>
      <c r="C162" s="150" t="s">
        <v>227</v>
      </c>
      <c r="D162" s="150" t="s">
        <v>181</v>
      </c>
      <c r="E162" s="151" t="s">
        <v>1038</v>
      </c>
      <c r="F162" s="152" t="s">
        <v>1039</v>
      </c>
      <c r="G162" s="153" t="s">
        <v>745</v>
      </c>
      <c r="H162" s="154">
        <v>36.601999999999997</v>
      </c>
      <c r="I162" s="155"/>
      <c r="J162" s="156">
        <f>ROUND(I162*H162,2)</f>
        <v>0</v>
      </c>
      <c r="K162" s="152" t="s">
        <v>710</v>
      </c>
      <c r="L162" s="34"/>
      <c r="M162" s="157" t="s">
        <v>1</v>
      </c>
      <c r="N162" s="158" t="s">
        <v>38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184</v>
      </c>
      <c r="AT162" s="161" t="s">
        <v>181</v>
      </c>
      <c r="AU162" s="161" t="s">
        <v>82</v>
      </c>
      <c r="AY162" s="18" t="s">
        <v>175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30</v>
      </c>
      <c r="BK162" s="162">
        <f>ROUND(I162*H162,2)</f>
        <v>0</v>
      </c>
      <c r="BL162" s="18" t="s">
        <v>184</v>
      </c>
      <c r="BM162" s="161" t="s">
        <v>1391</v>
      </c>
    </row>
    <row r="163" spans="1:65" s="13" customFormat="1">
      <c r="B163" s="163"/>
      <c r="D163" s="164" t="s">
        <v>190</v>
      </c>
      <c r="E163" s="165" t="s">
        <v>1</v>
      </c>
      <c r="F163" s="166" t="s">
        <v>1392</v>
      </c>
      <c r="H163" s="167">
        <v>36.601999999999997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82</v>
      </c>
      <c r="AV163" s="13" t="s">
        <v>82</v>
      </c>
      <c r="AW163" s="13" t="s">
        <v>29</v>
      </c>
      <c r="AX163" s="13" t="s">
        <v>73</v>
      </c>
      <c r="AY163" s="165" t="s">
        <v>175</v>
      </c>
    </row>
    <row r="164" spans="1:65" s="15" customFormat="1">
      <c r="B164" s="182"/>
      <c r="D164" s="164" t="s">
        <v>190</v>
      </c>
      <c r="E164" s="183" t="s">
        <v>1</v>
      </c>
      <c r="F164" s="184" t="s">
        <v>716</v>
      </c>
      <c r="H164" s="185">
        <v>36.601999999999997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190</v>
      </c>
      <c r="AU164" s="183" t="s">
        <v>82</v>
      </c>
      <c r="AV164" s="15" t="s">
        <v>184</v>
      </c>
      <c r="AW164" s="15" t="s">
        <v>29</v>
      </c>
      <c r="AX164" s="15" t="s">
        <v>30</v>
      </c>
      <c r="AY164" s="183" t="s">
        <v>175</v>
      </c>
    </row>
    <row r="165" spans="1:65" s="2" customFormat="1" ht="21.75" customHeight="1">
      <c r="A165" s="33"/>
      <c r="B165" s="149"/>
      <c r="C165" s="150" t="s">
        <v>231</v>
      </c>
      <c r="D165" s="150" t="s">
        <v>181</v>
      </c>
      <c r="E165" s="151" t="s">
        <v>775</v>
      </c>
      <c r="F165" s="152" t="s">
        <v>776</v>
      </c>
      <c r="G165" s="153" t="s">
        <v>745</v>
      </c>
      <c r="H165" s="154">
        <v>36.601999999999997</v>
      </c>
      <c r="I165" s="155"/>
      <c r="J165" s="156">
        <f>ROUND(I165*H165,2)</f>
        <v>0</v>
      </c>
      <c r="K165" s="152" t="s">
        <v>710</v>
      </c>
      <c r="L165" s="34"/>
      <c r="M165" s="157" t="s">
        <v>1</v>
      </c>
      <c r="N165" s="158" t="s">
        <v>38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184</v>
      </c>
      <c r="AT165" s="161" t="s">
        <v>181</v>
      </c>
      <c r="AU165" s="161" t="s">
        <v>82</v>
      </c>
      <c r="AY165" s="18" t="s">
        <v>175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30</v>
      </c>
      <c r="BK165" s="162">
        <f>ROUND(I165*H165,2)</f>
        <v>0</v>
      </c>
      <c r="BL165" s="18" t="s">
        <v>184</v>
      </c>
      <c r="BM165" s="161" t="s">
        <v>1393</v>
      </c>
    </row>
    <row r="166" spans="1:65" s="13" customFormat="1">
      <c r="B166" s="163"/>
      <c r="D166" s="164" t="s">
        <v>190</v>
      </c>
      <c r="E166" s="165" t="s">
        <v>1</v>
      </c>
      <c r="F166" s="166" t="s">
        <v>1394</v>
      </c>
      <c r="H166" s="167">
        <v>36.601999999999997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190</v>
      </c>
      <c r="AU166" s="165" t="s">
        <v>82</v>
      </c>
      <c r="AV166" s="13" t="s">
        <v>82</v>
      </c>
      <c r="AW166" s="13" t="s">
        <v>29</v>
      </c>
      <c r="AX166" s="13" t="s">
        <v>30</v>
      </c>
      <c r="AY166" s="165" t="s">
        <v>175</v>
      </c>
    </row>
    <row r="167" spans="1:65" s="12" customFormat="1" ht="22.8" customHeight="1">
      <c r="B167" s="136"/>
      <c r="D167" s="137" t="s">
        <v>72</v>
      </c>
      <c r="E167" s="147" t="s">
        <v>113</v>
      </c>
      <c r="F167" s="147" t="s">
        <v>1395</v>
      </c>
      <c r="I167" s="139"/>
      <c r="J167" s="148">
        <f>BK167</f>
        <v>0</v>
      </c>
      <c r="L167" s="136"/>
      <c r="M167" s="141"/>
      <c r="N167" s="142"/>
      <c r="O167" s="142"/>
      <c r="P167" s="143">
        <f>SUM(P168:P182)</f>
        <v>0</v>
      </c>
      <c r="Q167" s="142"/>
      <c r="R167" s="143">
        <f>SUM(R168:R182)</f>
        <v>0</v>
      </c>
      <c r="S167" s="142"/>
      <c r="T167" s="144">
        <f>SUM(T168:T182)</f>
        <v>6.9</v>
      </c>
      <c r="AR167" s="137" t="s">
        <v>30</v>
      </c>
      <c r="AT167" s="145" t="s">
        <v>72</v>
      </c>
      <c r="AU167" s="145" t="s">
        <v>30</v>
      </c>
      <c r="AY167" s="137" t="s">
        <v>175</v>
      </c>
      <c r="BK167" s="146">
        <f>SUM(BK168:BK182)</f>
        <v>0</v>
      </c>
    </row>
    <row r="168" spans="1:65" s="2" customFormat="1" ht="16.5" customHeight="1">
      <c r="A168" s="33"/>
      <c r="B168" s="149"/>
      <c r="C168" s="150" t="s">
        <v>235</v>
      </c>
      <c r="D168" s="150" t="s">
        <v>181</v>
      </c>
      <c r="E168" s="151" t="s">
        <v>1396</v>
      </c>
      <c r="F168" s="152" t="s">
        <v>1397</v>
      </c>
      <c r="G168" s="153" t="s">
        <v>745</v>
      </c>
      <c r="H168" s="154">
        <v>3</v>
      </c>
      <c r="I168" s="155"/>
      <c r="J168" s="156">
        <f>ROUND(I168*H168,2)</f>
        <v>0</v>
      </c>
      <c r="K168" s="152" t="s">
        <v>710</v>
      </c>
      <c r="L168" s="34"/>
      <c r="M168" s="157" t="s">
        <v>1</v>
      </c>
      <c r="N168" s="158" t="s">
        <v>38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2.2000000000000002</v>
      </c>
      <c r="T168" s="160">
        <f>S168*H168</f>
        <v>6.6000000000000005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184</v>
      </c>
      <c r="AT168" s="161" t="s">
        <v>181</v>
      </c>
      <c r="AU168" s="161" t="s">
        <v>82</v>
      </c>
      <c r="AY168" s="18" t="s">
        <v>175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30</v>
      </c>
      <c r="BK168" s="162">
        <f>ROUND(I168*H168,2)</f>
        <v>0</v>
      </c>
      <c r="BL168" s="18" t="s">
        <v>184</v>
      </c>
      <c r="BM168" s="161" t="s">
        <v>1398</v>
      </c>
    </row>
    <row r="169" spans="1:65" s="13" customFormat="1">
      <c r="B169" s="163"/>
      <c r="D169" s="164" t="s">
        <v>190</v>
      </c>
      <c r="E169" s="165" t="s">
        <v>1</v>
      </c>
      <c r="F169" s="166" t="s">
        <v>113</v>
      </c>
      <c r="H169" s="167">
        <v>3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82</v>
      </c>
      <c r="AV169" s="13" t="s">
        <v>82</v>
      </c>
      <c r="AW169" s="13" t="s">
        <v>29</v>
      </c>
      <c r="AX169" s="13" t="s">
        <v>30</v>
      </c>
      <c r="AY169" s="165" t="s">
        <v>175</v>
      </c>
    </row>
    <row r="170" spans="1:65" s="2" customFormat="1" ht="16.5" customHeight="1">
      <c r="A170" s="33"/>
      <c r="B170" s="149"/>
      <c r="C170" s="150" t="s">
        <v>239</v>
      </c>
      <c r="D170" s="150" t="s">
        <v>181</v>
      </c>
      <c r="E170" s="151" t="s">
        <v>1399</v>
      </c>
      <c r="F170" s="152" t="s">
        <v>1400</v>
      </c>
      <c r="G170" s="153" t="s">
        <v>222</v>
      </c>
      <c r="H170" s="154">
        <v>3</v>
      </c>
      <c r="I170" s="155"/>
      <c r="J170" s="156">
        <f>ROUND(I170*H170,2)</f>
        <v>0</v>
      </c>
      <c r="K170" s="152" t="s">
        <v>710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0.1</v>
      </c>
      <c r="T170" s="160">
        <f>S170*H170</f>
        <v>0.30000000000000004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184</v>
      </c>
      <c r="AT170" s="161" t="s">
        <v>181</v>
      </c>
      <c r="AU170" s="161" t="s">
        <v>82</v>
      </c>
      <c r="AY170" s="18" t="s">
        <v>175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30</v>
      </c>
      <c r="BK170" s="162">
        <f>ROUND(I170*H170,2)</f>
        <v>0</v>
      </c>
      <c r="BL170" s="18" t="s">
        <v>184</v>
      </c>
      <c r="BM170" s="161" t="s">
        <v>1401</v>
      </c>
    </row>
    <row r="171" spans="1:65" s="13" customFormat="1">
      <c r="B171" s="163"/>
      <c r="D171" s="164" t="s">
        <v>190</v>
      </c>
      <c r="E171" s="165" t="s">
        <v>1</v>
      </c>
      <c r="F171" s="166" t="s">
        <v>113</v>
      </c>
      <c r="H171" s="167">
        <v>3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30</v>
      </c>
      <c r="AY171" s="165" t="s">
        <v>175</v>
      </c>
    </row>
    <row r="172" spans="1:65" s="2" customFormat="1" ht="21.75" customHeight="1">
      <c r="A172" s="33"/>
      <c r="B172" s="149"/>
      <c r="C172" s="150" t="s">
        <v>243</v>
      </c>
      <c r="D172" s="150" t="s">
        <v>181</v>
      </c>
      <c r="E172" s="151" t="s">
        <v>1402</v>
      </c>
      <c r="F172" s="152" t="s">
        <v>1403</v>
      </c>
      <c r="G172" s="153" t="s">
        <v>767</v>
      </c>
      <c r="H172" s="154">
        <v>6.78</v>
      </c>
      <c r="I172" s="155"/>
      <c r="J172" s="156">
        <f>ROUND(I172*H172,2)</f>
        <v>0</v>
      </c>
      <c r="K172" s="152" t="s">
        <v>710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82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1404</v>
      </c>
    </row>
    <row r="173" spans="1:65" s="13" customFormat="1">
      <c r="B173" s="163"/>
      <c r="D173" s="164" t="s">
        <v>190</v>
      </c>
      <c r="E173" s="165" t="s">
        <v>1</v>
      </c>
      <c r="F173" s="166" t="s">
        <v>1405</v>
      </c>
      <c r="H173" s="167">
        <v>6.6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190</v>
      </c>
      <c r="AU173" s="165" t="s">
        <v>82</v>
      </c>
      <c r="AV173" s="13" t="s">
        <v>82</v>
      </c>
      <c r="AW173" s="13" t="s">
        <v>29</v>
      </c>
      <c r="AX173" s="13" t="s">
        <v>73</v>
      </c>
      <c r="AY173" s="165" t="s">
        <v>175</v>
      </c>
    </row>
    <row r="174" spans="1:65" s="13" customFormat="1">
      <c r="B174" s="163"/>
      <c r="D174" s="164" t="s">
        <v>190</v>
      </c>
      <c r="E174" s="165" t="s">
        <v>1</v>
      </c>
      <c r="F174" s="166" t="s">
        <v>1406</v>
      </c>
      <c r="H174" s="167">
        <v>0.18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73</v>
      </c>
      <c r="AY174" s="165" t="s">
        <v>175</v>
      </c>
    </row>
    <row r="175" spans="1:65" s="15" customFormat="1">
      <c r="B175" s="182"/>
      <c r="D175" s="164" t="s">
        <v>190</v>
      </c>
      <c r="E175" s="183" t="s">
        <v>1</v>
      </c>
      <c r="F175" s="184" t="s">
        <v>716</v>
      </c>
      <c r="H175" s="185">
        <v>6.78</v>
      </c>
      <c r="I175" s="186"/>
      <c r="L175" s="182"/>
      <c r="M175" s="187"/>
      <c r="N175" s="188"/>
      <c r="O175" s="188"/>
      <c r="P175" s="188"/>
      <c r="Q175" s="188"/>
      <c r="R175" s="188"/>
      <c r="S175" s="188"/>
      <c r="T175" s="189"/>
      <c r="AT175" s="183" t="s">
        <v>190</v>
      </c>
      <c r="AU175" s="183" t="s">
        <v>82</v>
      </c>
      <c r="AV175" s="15" t="s">
        <v>184</v>
      </c>
      <c r="AW175" s="15" t="s">
        <v>29</v>
      </c>
      <c r="AX175" s="15" t="s">
        <v>30</v>
      </c>
      <c r="AY175" s="183" t="s">
        <v>175</v>
      </c>
    </row>
    <row r="176" spans="1:65" s="2" customFormat="1" ht="16.5" customHeight="1">
      <c r="A176" s="33"/>
      <c r="B176" s="149"/>
      <c r="C176" s="150" t="s">
        <v>247</v>
      </c>
      <c r="D176" s="150" t="s">
        <v>181</v>
      </c>
      <c r="E176" s="151" t="s">
        <v>1407</v>
      </c>
      <c r="F176" s="152" t="s">
        <v>1408</v>
      </c>
      <c r="G176" s="153" t="s">
        <v>767</v>
      </c>
      <c r="H176" s="154">
        <v>6.78</v>
      </c>
      <c r="I176" s="155"/>
      <c r="J176" s="156">
        <f>ROUND(I176*H176,2)</f>
        <v>0</v>
      </c>
      <c r="K176" s="152" t="s">
        <v>710</v>
      </c>
      <c r="L176" s="34"/>
      <c r="M176" s="157" t="s">
        <v>1</v>
      </c>
      <c r="N176" s="158" t="s">
        <v>38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184</v>
      </c>
      <c r="AT176" s="161" t="s">
        <v>181</v>
      </c>
      <c r="AU176" s="161" t="s">
        <v>82</v>
      </c>
      <c r="AY176" s="18" t="s">
        <v>175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30</v>
      </c>
      <c r="BK176" s="162">
        <f>ROUND(I176*H176,2)</f>
        <v>0</v>
      </c>
      <c r="BL176" s="18" t="s">
        <v>184</v>
      </c>
      <c r="BM176" s="161" t="s">
        <v>1409</v>
      </c>
    </row>
    <row r="177" spans="1:65" s="13" customFormat="1">
      <c r="B177" s="163"/>
      <c r="D177" s="164" t="s">
        <v>190</v>
      </c>
      <c r="E177" s="165" t="s">
        <v>1</v>
      </c>
      <c r="F177" s="166" t="s">
        <v>1410</v>
      </c>
      <c r="H177" s="167">
        <v>6.78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190</v>
      </c>
      <c r="AU177" s="165" t="s">
        <v>82</v>
      </c>
      <c r="AV177" s="13" t="s">
        <v>82</v>
      </c>
      <c r="AW177" s="13" t="s">
        <v>29</v>
      </c>
      <c r="AX177" s="13" t="s">
        <v>30</v>
      </c>
      <c r="AY177" s="165" t="s">
        <v>175</v>
      </c>
    </row>
    <row r="178" spans="1:65" s="2" customFormat="1" ht="16.5" customHeight="1">
      <c r="A178" s="33"/>
      <c r="B178" s="149"/>
      <c r="C178" s="150" t="s">
        <v>251</v>
      </c>
      <c r="D178" s="150" t="s">
        <v>181</v>
      </c>
      <c r="E178" s="151" t="s">
        <v>1411</v>
      </c>
      <c r="F178" s="152" t="s">
        <v>1412</v>
      </c>
      <c r="G178" s="153" t="s">
        <v>767</v>
      </c>
      <c r="H178" s="154">
        <v>47.46</v>
      </c>
      <c r="I178" s="155"/>
      <c r="J178" s="156">
        <f>ROUND(I178*H178,2)</f>
        <v>0</v>
      </c>
      <c r="K178" s="152" t="s">
        <v>710</v>
      </c>
      <c r="L178" s="34"/>
      <c r="M178" s="157" t="s">
        <v>1</v>
      </c>
      <c r="N178" s="158" t="s">
        <v>38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184</v>
      </c>
      <c r="AT178" s="161" t="s">
        <v>181</v>
      </c>
      <c r="AU178" s="161" t="s">
        <v>82</v>
      </c>
      <c r="AY178" s="18" t="s">
        <v>175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30</v>
      </c>
      <c r="BK178" s="162">
        <f>ROUND(I178*H178,2)</f>
        <v>0</v>
      </c>
      <c r="BL178" s="18" t="s">
        <v>184</v>
      </c>
      <c r="BM178" s="161" t="s">
        <v>1413</v>
      </c>
    </row>
    <row r="179" spans="1:65" s="13" customFormat="1">
      <c r="B179" s="163"/>
      <c r="D179" s="164" t="s">
        <v>190</v>
      </c>
      <c r="E179" s="165" t="s">
        <v>1</v>
      </c>
      <c r="F179" s="166" t="s">
        <v>1414</v>
      </c>
      <c r="H179" s="167">
        <v>47.46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190</v>
      </c>
      <c r="AU179" s="165" t="s">
        <v>82</v>
      </c>
      <c r="AV179" s="13" t="s">
        <v>82</v>
      </c>
      <c r="AW179" s="13" t="s">
        <v>29</v>
      </c>
      <c r="AX179" s="13" t="s">
        <v>73</v>
      </c>
      <c r="AY179" s="165" t="s">
        <v>175</v>
      </c>
    </row>
    <row r="180" spans="1:65" s="15" customFormat="1">
      <c r="B180" s="182"/>
      <c r="D180" s="164" t="s">
        <v>190</v>
      </c>
      <c r="E180" s="183" t="s">
        <v>1</v>
      </c>
      <c r="F180" s="184" t="s">
        <v>716</v>
      </c>
      <c r="H180" s="185">
        <v>47.46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190</v>
      </c>
      <c r="AU180" s="183" t="s">
        <v>82</v>
      </c>
      <c r="AV180" s="15" t="s">
        <v>184</v>
      </c>
      <c r="AW180" s="15" t="s">
        <v>29</v>
      </c>
      <c r="AX180" s="15" t="s">
        <v>30</v>
      </c>
      <c r="AY180" s="183" t="s">
        <v>175</v>
      </c>
    </row>
    <row r="181" spans="1:65" s="2" customFormat="1" ht="16.5" customHeight="1">
      <c r="A181" s="33"/>
      <c r="B181" s="149"/>
      <c r="C181" s="150" t="s">
        <v>255</v>
      </c>
      <c r="D181" s="150" t="s">
        <v>181</v>
      </c>
      <c r="E181" s="151" t="s">
        <v>1415</v>
      </c>
      <c r="F181" s="152" t="s">
        <v>997</v>
      </c>
      <c r="G181" s="153" t="s">
        <v>767</v>
      </c>
      <c r="H181" s="154">
        <v>6.78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82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1416</v>
      </c>
    </row>
    <row r="182" spans="1:65" s="13" customFormat="1">
      <c r="B182" s="163"/>
      <c r="D182" s="164" t="s">
        <v>190</v>
      </c>
      <c r="E182" s="165" t="s">
        <v>1</v>
      </c>
      <c r="F182" s="166" t="s">
        <v>1410</v>
      </c>
      <c r="H182" s="167">
        <v>6.78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190</v>
      </c>
      <c r="AU182" s="165" t="s">
        <v>82</v>
      </c>
      <c r="AV182" s="13" t="s">
        <v>82</v>
      </c>
      <c r="AW182" s="13" t="s">
        <v>29</v>
      </c>
      <c r="AX182" s="13" t="s">
        <v>30</v>
      </c>
      <c r="AY182" s="165" t="s">
        <v>175</v>
      </c>
    </row>
    <row r="183" spans="1:65" s="12" customFormat="1" ht="22.8" customHeight="1">
      <c r="B183" s="136"/>
      <c r="D183" s="137" t="s">
        <v>72</v>
      </c>
      <c r="E183" s="147" t="s">
        <v>184</v>
      </c>
      <c r="F183" s="147" t="s">
        <v>1417</v>
      </c>
      <c r="I183" s="139"/>
      <c r="J183" s="148">
        <f>BK183</f>
        <v>0</v>
      </c>
      <c r="L183" s="136"/>
      <c r="M183" s="141"/>
      <c r="N183" s="142"/>
      <c r="O183" s="142"/>
      <c r="P183" s="143">
        <f>SUM(P184:P199)</f>
        <v>0</v>
      </c>
      <c r="Q183" s="142"/>
      <c r="R183" s="143">
        <f>SUM(R184:R199)</f>
        <v>3.2769229999999996</v>
      </c>
      <c r="S183" s="142"/>
      <c r="T183" s="144">
        <f>SUM(T184:T199)</f>
        <v>0</v>
      </c>
      <c r="AR183" s="137" t="s">
        <v>30</v>
      </c>
      <c r="AT183" s="145" t="s">
        <v>72</v>
      </c>
      <c r="AU183" s="145" t="s">
        <v>30</v>
      </c>
      <c r="AY183" s="137" t="s">
        <v>175</v>
      </c>
      <c r="BK183" s="146">
        <f>SUM(BK184:BK199)</f>
        <v>0</v>
      </c>
    </row>
    <row r="184" spans="1:65" s="2" customFormat="1" ht="16.5" customHeight="1">
      <c r="A184" s="33"/>
      <c r="B184" s="149"/>
      <c r="C184" s="150" t="s">
        <v>7</v>
      </c>
      <c r="D184" s="150" t="s">
        <v>181</v>
      </c>
      <c r="E184" s="151" t="s">
        <v>1418</v>
      </c>
      <c r="F184" s="152" t="s">
        <v>1419</v>
      </c>
      <c r="G184" s="153" t="s">
        <v>745</v>
      </c>
      <c r="H184" s="154">
        <v>1.3</v>
      </c>
      <c r="I184" s="155"/>
      <c r="J184" s="156">
        <f>ROUND(I184*H184,2)</f>
        <v>0</v>
      </c>
      <c r="K184" s="152" t="s">
        <v>710</v>
      </c>
      <c r="L184" s="34"/>
      <c r="M184" s="157" t="s">
        <v>1</v>
      </c>
      <c r="N184" s="158" t="s">
        <v>38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184</v>
      </c>
      <c r="AT184" s="161" t="s">
        <v>181</v>
      </c>
      <c r="AU184" s="161" t="s">
        <v>82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1420</v>
      </c>
    </row>
    <row r="185" spans="1:65" s="14" customFormat="1">
      <c r="B185" s="172"/>
      <c r="D185" s="164" t="s">
        <v>190</v>
      </c>
      <c r="E185" s="173" t="s">
        <v>1</v>
      </c>
      <c r="F185" s="174" t="s">
        <v>1307</v>
      </c>
      <c r="H185" s="173" t="s">
        <v>1</v>
      </c>
      <c r="I185" s="175"/>
      <c r="L185" s="172"/>
      <c r="M185" s="176"/>
      <c r="N185" s="177"/>
      <c r="O185" s="177"/>
      <c r="P185" s="177"/>
      <c r="Q185" s="177"/>
      <c r="R185" s="177"/>
      <c r="S185" s="177"/>
      <c r="T185" s="178"/>
      <c r="AT185" s="173" t="s">
        <v>190</v>
      </c>
      <c r="AU185" s="173" t="s">
        <v>82</v>
      </c>
      <c r="AV185" s="14" t="s">
        <v>30</v>
      </c>
      <c r="AW185" s="14" t="s">
        <v>29</v>
      </c>
      <c r="AX185" s="14" t="s">
        <v>73</v>
      </c>
      <c r="AY185" s="173" t="s">
        <v>175</v>
      </c>
    </row>
    <row r="186" spans="1:65" s="13" customFormat="1">
      <c r="B186" s="163"/>
      <c r="D186" s="164" t="s">
        <v>190</v>
      </c>
      <c r="E186" s="165" t="s">
        <v>1</v>
      </c>
      <c r="F186" s="166" t="s">
        <v>1421</v>
      </c>
      <c r="H186" s="167">
        <v>1.3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30</v>
      </c>
      <c r="AY186" s="165" t="s">
        <v>175</v>
      </c>
    </row>
    <row r="187" spans="1:65" s="2" customFormat="1" ht="16.5" customHeight="1">
      <c r="A187" s="33"/>
      <c r="B187" s="149"/>
      <c r="C187" s="150" t="s">
        <v>262</v>
      </c>
      <c r="D187" s="150" t="s">
        <v>181</v>
      </c>
      <c r="E187" s="151" t="s">
        <v>1038</v>
      </c>
      <c r="F187" s="152" t="s">
        <v>1039</v>
      </c>
      <c r="G187" s="153" t="s">
        <v>745</v>
      </c>
      <c r="H187" s="154">
        <v>1.3</v>
      </c>
      <c r="I187" s="155"/>
      <c r="J187" s="156">
        <f>ROUND(I187*H187,2)</f>
        <v>0</v>
      </c>
      <c r="K187" s="152" t="s">
        <v>710</v>
      </c>
      <c r="L187" s="34"/>
      <c r="M187" s="157" t="s">
        <v>1</v>
      </c>
      <c r="N187" s="158" t="s">
        <v>38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184</v>
      </c>
      <c r="AT187" s="161" t="s">
        <v>181</v>
      </c>
      <c r="AU187" s="161" t="s">
        <v>82</v>
      </c>
      <c r="AY187" s="18" t="s">
        <v>175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30</v>
      </c>
      <c r="BK187" s="162">
        <f>ROUND(I187*H187,2)</f>
        <v>0</v>
      </c>
      <c r="BL187" s="18" t="s">
        <v>184</v>
      </c>
      <c r="BM187" s="161" t="s">
        <v>1422</v>
      </c>
    </row>
    <row r="188" spans="1:65" s="13" customFormat="1">
      <c r="B188" s="163"/>
      <c r="D188" s="164" t="s">
        <v>190</v>
      </c>
      <c r="E188" s="165" t="s">
        <v>1</v>
      </c>
      <c r="F188" s="166" t="s">
        <v>1421</v>
      </c>
      <c r="H188" s="167">
        <v>1.3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190</v>
      </c>
      <c r="AU188" s="165" t="s">
        <v>82</v>
      </c>
      <c r="AV188" s="13" t="s">
        <v>82</v>
      </c>
      <c r="AW188" s="13" t="s">
        <v>29</v>
      </c>
      <c r="AX188" s="13" t="s">
        <v>30</v>
      </c>
      <c r="AY188" s="165" t="s">
        <v>175</v>
      </c>
    </row>
    <row r="189" spans="1:65" s="2" customFormat="1" ht="21.75" customHeight="1">
      <c r="A189" s="33"/>
      <c r="B189" s="149"/>
      <c r="C189" s="150" t="s">
        <v>266</v>
      </c>
      <c r="D189" s="150" t="s">
        <v>181</v>
      </c>
      <c r="E189" s="151" t="s">
        <v>1423</v>
      </c>
      <c r="F189" s="152" t="s">
        <v>776</v>
      </c>
      <c r="G189" s="153" t="s">
        <v>745</v>
      </c>
      <c r="H189" s="154">
        <v>1.3</v>
      </c>
      <c r="I189" s="155"/>
      <c r="J189" s="156">
        <f>ROUND(I189*H189,2)</f>
        <v>0</v>
      </c>
      <c r="K189" s="152" t="s">
        <v>710</v>
      </c>
      <c r="L189" s="34"/>
      <c r="M189" s="157" t="s">
        <v>1</v>
      </c>
      <c r="N189" s="158" t="s">
        <v>38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184</v>
      </c>
      <c r="AT189" s="161" t="s">
        <v>181</v>
      </c>
      <c r="AU189" s="161" t="s">
        <v>82</v>
      </c>
      <c r="AY189" s="18" t="s">
        <v>175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30</v>
      </c>
      <c r="BK189" s="162">
        <f>ROUND(I189*H189,2)</f>
        <v>0</v>
      </c>
      <c r="BL189" s="18" t="s">
        <v>184</v>
      </c>
      <c r="BM189" s="161" t="s">
        <v>1424</v>
      </c>
    </row>
    <row r="190" spans="1:65" s="13" customFormat="1">
      <c r="B190" s="163"/>
      <c r="D190" s="164" t="s">
        <v>190</v>
      </c>
      <c r="E190" s="165" t="s">
        <v>1</v>
      </c>
      <c r="F190" s="166" t="s">
        <v>1421</v>
      </c>
      <c r="H190" s="167">
        <v>1.3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30</v>
      </c>
      <c r="AY190" s="165" t="s">
        <v>175</v>
      </c>
    </row>
    <row r="191" spans="1:65" s="2" customFormat="1" ht="21.75" customHeight="1">
      <c r="A191" s="33"/>
      <c r="B191" s="149"/>
      <c r="C191" s="150" t="s">
        <v>270</v>
      </c>
      <c r="D191" s="150" t="s">
        <v>181</v>
      </c>
      <c r="E191" s="151" t="s">
        <v>1425</v>
      </c>
      <c r="F191" s="152" t="s">
        <v>1426</v>
      </c>
      <c r="G191" s="153" t="s">
        <v>745</v>
      </c>
      <c r="H191" s="154">
        <v>1.1499999999999999</v>
      </c>
      <c r="I191" s="155"/>
      <c r="J191" s="156">
        <f>ROUND(I191*H191,2)</f>
        <v>0</v>
      </c>
      <c r="K191" s="152" t="s">
        <v>710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2.3010199999999998</v>
      </c>
      <c r="R191" s="159">
        <f>Q191*H191</f>
        <v>2.6461729999999997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1427</v>
      </c>
    </row>
    <row r="192" spans="1:65" s="14" customFormat="1">
      <c r="B192" s="172"/>
      <c r="D192" s="164" t="s">
        <v>190</v>
      </c>
      <c r="E192" s="173" t="s">
        <v>1</v>
      </c>
      <c r="F192" s="174" t="s">
        <v>1428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190</v>
      </c>
      <c r="AU192" s="173" t="s">
        <v>82</v>
      </c>
      <c r="AV192" s="14" t="s">
        <v>30</v>
      </c>
      <c r="AW192" s="14" t="s">
        <v>29</v>
      </c>
      <c r="AX192" s="14" t="s">
        <v>73</v>
      </c>
      <c r="AY192" s="173" t="s">
        <v>175</v>
      </c>
    </row>
    <row r="193" spans="1:65" s="13" customFormat="1">
      <c r="B193" s="163"/>
      <c r="D193" s="164" t="s">
        <v>190</v>
      </c>
      <c r="E193" s="165" t="s">
        <v>1</v>
      </c>
      <c r="F193" s="166" t="s">
        <v>1429</v>
      </c>
      <c r="H193" s="167">
        <v>1.1499999999999999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190</v>
      </c>
      <c r="AU193" s="165" t="s">
        <v>82</v>
      </c>
      <c r="AV193" s="13" t="s">
        <v>82</v>
      </c>
      <c r="AW193" s="13" t="s">
        <v>29</v>
      </c>
      <c r="AX193" s="13" t="s">
        <v>30</v>
      </c>
      <c r="AY193" s="165" t="s">
        <v>175</v>
      </c>
    </row>
    <row r="194" spans="1:65" s="2" customFormat="1" ht="16.5" customHeight="1">
      <c r="A194" s="33"/>
      <c r="B194" s="149"/>
      <c r="C194" s="150" t="s">
        <v>274</v>
      </c>
      <c r="D194" s="150" t="s">
        <v>181</v>
      </c>
      <c r="E194" s="151" t="s">
        <v>1430</v>
      </c>
      <c r="F194" s="152" t="s">
        <v>1431</v>
      </c>
      <c r="G194" s="153" t="s">
        <v>222</v>
      </c>
      <c r="H194" s="154">
        <v>15</v>
      </c>
      <c r="I194" s="155"/>
      <c r="J194" s="156">
        <f>ROUND(I194*H194,2)</f>
        <v>0</v>
      </c>
      <c r="K194" s="152" t="s">
        <v>710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1.65E-3</v>
      </c>
      <c r="R194" s="159">
        <f>Q194*H194</f>
        <v>2.4750000000000001E-2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184</v>
      </c>
      <c r="AT194" s="161" t="s">
        <v>181</v>
      </c>
      <c r="AU194" s="161" t="s">
        <v>82</v>
      </c>
      <c r="AY194" s="18" t="s">
        <v>175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30</v>
      </c>
      <c r="BK194" s="162">
        <f>ROUND(I194*H194,2)</f>
        <v>0</v>
      </c>
      <c r="BL194" s="18" t="s">
        <v>184</v>
      </c>
      <c r="BM194" s="161" t="s">
        <v>1432</v>
      </c>
    </row>
    <row r="195" spans="1:65" s="14" customFormat="1">
      <c r="B195" s="172"/>
      <c r="D195" s="164" t="s">
        <v>190</v>
      </c>
      <c r="E195" s="173" t="s">
        <v>1</v>
      </c>
      <c r="F195" s="174" t="s">
        <v>1433</v>
      </c>
      <c r="H195" s="173" t="s">
        <v>1</v>
      </c>
      <c r="I195" s="175"/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190</v>
      </c>
      <c r="AU195" s="173" t="s">
        <v>82</v>
      </c>
      <c r="AV195" s="14" t="s">
        <v>30</v>
      </c>
      <c r="AW195" s="14" t="s">
        <v>29</v>
      </c>
      <c r="AX195" s="14" t="s">
        <v>73</v>
      </c>
      <c r="AY195" s="173" t="s">
        <v>175</v>
      </c>
    </row>
    <row r="196" spans="1:65" s="13" customFormat="1">
      <c r="B196" s="163"/>
      <c r="D196" s="164" t="s">
        <v>190</v>
      </c>
      <c r="E196" s="165" t="s">
        <v>1</v>
      </c>
      <c r="F196" s="166" t="s">
        <v>235</v>
      </c>
      <c r="H196" s="167">
        <v>15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190</v>
      </c>
      <c r="AU196" s="165" t="s">
        <v>82</v>
      </c>
      <c r="AV196" s="13" t="s">
        <v>82</v>
      </c>
      <c r="AW196" s="13" t="s">
        <v>29</v>
      </c>
      <c r="AX196" s="13" t="s">
        <v>30</v>
      </c>
      <c r="AY196" s="165" t="s">
        <v>175</v>
      </c>
    </row>
    <row r="197" spans="1:65" s="2" customFormat="1" ht="16.5" customHeight="1">
      <c r="A197" s="33"/>
      <c r="B197" s="149"/>
      <c r="C197" s="190" t="s">
        <v>278</v>
      </c>
      <c r="D197" s="190" t="s">
        <v>764</v>
      </c>
      <c r="E197" s="191" t="s">
        <v>1434</v>
      </c>
      <c r="F197" s="192" t="s">
        <v>1435</v>
      </c>
      <c r="G197" s="193" t="s">
        <v>222</v>
      </c>
      <c r="H197" s="194">
        <v>30.3</v>
      </c>
      <c r="I197" s="195"/>
      <c r="J197" s="196">
        <f>ROUND(I197*H197,2)</f>
        <v>0</v>
      </c>
      <c r="K197" s="192" t="s">
        <v>1</v>
      </c>
      <c r="L197" s="197"/>
      <c r="M197" s="198" t="s">
        <v>1</v>
      </c>
      <c r="N197" s="199" t="s">
        <v>38</v>
      </c>
      <c r="O197" s="59"/>
      <c r="P197" s="159">
        <f>O197*H197</f>
        <v>0</v>
      </c>
      <c r="Q197" s="159">
        <v>0.02</v>
      </c>
      <c r="R197" s="159">
        <f>Q197*H197</f>
        <v>0.60599999999999998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177</v>
      </c>
      <c r="AT197" s="161" t="s">
        <v>764</v>
      </c>
      <c r="AU197" s="161" t="s">
        <v>82</v>
      </c>
      <c r="AY197" s="18" t="s">
        <v>175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30</v>
      </c>
      <c r="BK197" s="162">
        <f>ROUND(I197*H197,2)</f>
        <v>0</v>
      </c>
      <c r="BL197" s="18" t="s">
        <v>184</v>
      </c>
      <c r="BM197" s="161" t="s">
        <v>1436</v>
      </c>
    </row>
    <row r="198" spans="1:65" s="13" customFormat="1">
      <c r="B198" s="163"/>
      <c r="D198" s="164" t="s">
        <v>190</v>
      </c>
      <c r="E198" s="165" t="s">
        <v>1</v>
      </c>
      <c r="F198" s="166" t="s">
        <v>1437</v>
      </c>
      <c r="H198" s="167">
        <v>30.3</v>
      </c>
      <c r="I198" s="168"/>
      <c r="L198" s="163"/>
      <c r="M198" s="169"/>
      <c r="N198" s="170"/>
      <c r="O198" s="170"/>
      <c r="P198" s="170"/>
      <c r="Q198" s="170"/>
      <c r="R198" s="170"/>
      <c r="S198" s="170"/>
      <c r="T198" s="171"/>
      <c r="AT198" s="165" t="s">
        <v>190</v>
      </c>
      <c r="AU198" s="165" t="s">
        <v>82</v>
      </c>
      <c r="AV198" s="13" t="s">
        <v>82</v>
      </c>
      <c r="AW198" s="13" t="s">
        <v>29</v>
      </c>
      <c r="AX198" s="13" t="s">
        <v>73</v>
      </c>
      <c r="AY198" s="165" t="s">
        <v>175</v>
      </c>
    </row>
    <row r="199" spans="1:65" s="15" customFormat="1">
      <c r="B199" s="182"/>
      <c r="D199" s="164" t="s">
        <v>190</v>
      </c>
      <c r="E199" s="183" t="s">
        <v>1</v>
      </c>
      <c r="F199" s="184" t="s">
        <v>716</v>
      </c>
      <c r="H199" s="185">
        <v>30.3</v>
      </c>
      <c r="I199" s="186"/>
      <c r="L199" s="182"/>
      <c r="M199" s="187"/>
      <c r="N199" s="188"/>
      <c r="O199" s="188"/>
      <c r="P199" s="188"/>
      <c r="Q199" s="188"/>
      <c r="R199" s="188"/>
      <c r="S199" s="188"/>
      <c r="T199" s="189"/>
      <c r="AT199" s="183" t="s">
        <v>190</v>
      </c>
      <c r="AU199" s="183" t="s">
        <v>82</v>
      </c>
      <c r="AV199" s="15" t="s">
        <v>184</v>
      </c>
      <c r="AW199" s="15" t="s">
        <v>29</v>
      </c>
      <c r="AX199" s="15" t="s">
        <v>30</v>
      </c>
      <c r="AY199" s="183" t="s">
        <v>175</v>
      </c>
    </row>
    <row r="200" spans="1:65" s="12" customFormat="1" ht="22.8" customHeight="1">
      <c r="B200" s="136"/>
      <c r="D200" s="137" t="s">
        <v>72</v>
      </c>
      <c r="E200" s="147" t="s">
        <v>177</v>
      </c>
      <c r="F200" s="147" t="s">
        <v>178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SUM(P201:P255)</f>
        <v>0</v>
      </c>
      <c r="Q200" s="142"/>
      <c r="R200" s="143">
        <f>SUM(R201:R255)</f>
        <v>11.499631199999998</v>
      </c>
      <c r="S200" s="142"/>
      <c r="T200" s="144">
        <f>SUM(T201:T255)</f>
        <v>0</v>
      </c>
      <c r="AR200" s="137" t="s">
        <v>30</v>
      </c>
      <c r="AT200" s="145" t="s">
        <v>72</v>
      </c>
      <c r="AU200" s="145" t="s">
        <v>30</v>
      </c>
      <c r="AY200" s="137" t="s">
        <v>175</v>
      </c>
      <c r="BK200" s="146">
        <f>SUM(BK201:BK255)</f>
        <v>0</v>
      </c>
    </row>
    <row r="201" spans="1:65" s="2" customFormat="1" ht="16.5" customHeight="1">
      <c r="A201" s="33"/>
      <c r="B201" s="149"/>
      <c r="C201" s="150" t="s">
        <v>282</v>
      </c>
      <c r="D201" s="150" t="s">
        <v>181</v>
      </c>
      <c r="E201" s="151" t="s">
        <v>1438</v>
      </c>
      <c r="F201" s="152" t="s">
        <v>1439</v>
      </c>
      <c r="G201" s="153" t="s">
        <v>396</v>
      </c>
      <c r="H201" s="154">
        <v>3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184</v>
      </c>
      <c r="AT201" s="161" t="s">
        <v>181</v>
      </c>
      <c r="AU201" s="161" t="s">
        <v>82</v>
      </c>
      <c r="AY201" s="18" t="s">
        <v>175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30</v>
      </c>
      <c r="BK201" s="162">
        <f>ROUND(I201*H201,2)</f>
        <v>0</v>
      </c>
      <c r="BL201" s="18" t="s">
        <v>184</v>
      </c>
      <c r="BM201" s="161" t="s">
        <v>1440</v>
      </c>
    </row>
    <row r="202" spans="1:65" s="13" customFormat="1">
      <c r="B202" s="163"/>
      <c r="D202" s="164" t="s">
        <v>190</v>
      </c>
      <c r="E202" s="165" t="s">
        <v>1</v>
      </c>
      <c r="F202" s="166" t="s">
        <v>113</v>
      </c>
      <c r="H202" s="167">
        <v>3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190</v>
      </c>
      <c r="AU202" s="165" t="s">
        <v>82</v>
      </c>
      <c r="AV202" s="13" t="s">
        <v>82</v>
      </c>
      <c r="AW202" s="13" t="s">
        <v>29</v>
      </c>
      <c r="AX202" s="13" t="s">
        <v>30</v>
      </c>
      <c r="AY202" s="165" t="s">
        <v>175</v>
      </c>
    </row>
    <row r="203" spans="1:65" s="2" customFormat="1" ht="21.75" customHeight="1">
      <c r="A203" s="33"/>
      <c r="B203" s="149"/>
      <c r="C203" s="150" t="s">
        <v>286</v>
      </c>
      <c r="D203" s="150" t="s">
        <v>181</v>
      </c>
      <c r="E203" s="151" t="s">
        <v>1441</v>
      </c>
      <c r="F203" s="152" t="s">
        <v>1442</v>
      </c>
      <c r="G203" s="153" t="s">
        <v>188</v>
      </c>
      <c r="H203" s="154">
        <v>15</v>
      </c>
      <c r="I203" s="155"/>
      <c r="J203" s="156">
        <f>ROUND(I203*H203,2)</f>
        <v>0</v>
      </c>
      <c r="K203" s="152" t="s">
        <v>710</v>
      </c>
      <c r="L203" s="34"/>
      <c r="M203" s="157" t="s">
        <v>1</v>
      </c>
      <c r="N203" s="158" t="s">
        <v>38</v>
      </c>
      <c r="O203" s="59"/>
      <c r="P203" s="159">
        <f>O203*H203</f>
        <v>0</v>
      </c>
      <c r="Q203" s="159">
        <v>3.0000000000000001E-5</v>
      </c>
      <c r="R203" s="159">
        <f>Q203*H203</f>
        <v>4.4999999999999999E-4</v>
      </c>
      <c r="S203" s="159">
        <v>0</v>
      </c>
      <c r="T203" s="160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1" t="s">
        <v>184</v>
      </c>
      <c r="AT203" s="161" t="s">
        <v>181</v>
      </c>
      <c r="AU203" s="161" t="s">
        <v>82</v>
      </c>
      <c r="AY203" s="18" t="s">
        <v>175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8" t="s">
        <v>30</v>
      </c>
      <c r="BK203" s="162">
        <f>ROUND(I203*H203,2)</f>
        <v>0</v>
      </c>
      <c r="BL203" s="18" t="s">
        <v>184</v>
      </c>
      <c r="BM203" s="161" t="s">
        <v>1443</v>
      </c>
    </row>
    <row r="204" spans="1:65" s="14" customFormat="1">
      <c r="B204" s="172"/>
      <c r="D204" s="164" t="s">
        <v>190</v>
      </c>
      <c r="E204" s="173" t="s">
        <v>1</v>
      </c>
      <c r="F204" s="174" t="s">
        <v>1444</v>
      </c>
      <c r="H204" s="173" t="s">
        <v>1</v>
      </c>
      <c r="I204" s="175"/>
      <c r="L204" s="172"/>
      <c r="M204" s="176"/>
      <c r="N204" s="177"/>
      <c r="O204" s="177"/>
      <c r="P204" s="177"/>
      <c r="Q204" s="177"/>
      <c r="R204" s="177"/>
      <c r="S204" s="177"/>
      <c r="T204" s="178"/>
      <c r="AT204" s="173" t="s">
        <v>190</v>
      </c>
      <c r="AU204" s="173" t="s">
        <v>82</v>
      </c>
      <c r="AV204" s="14" t="s">
        <v>30</v>
      </c>
      <c r="AW204" s="14" t="s">
        <v>29</v>
      </c>
      <c r="AX204" s="14" t="s">
        <v>73</v>
      </c>
      <c r="AY204" s="173" t="s">
        <v>175</v>
      </c>
    </row>
    <row r="205" spans="1:65" s="13" customFormat="1">
      <c r="B205" s="163"/>
      <c r="D205" s="164" t="s">
        <v>190</v>
      </c>
      <c r="E205" s="165" t="s">
        <v>1</v>
      </c>
      <c r="F205" s="166" t="s">
        <v>235</v>
      </c>
      <c r="H205" s="167">
        <v>15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82</v>
      </c>
      <c r="AV205" s="13" t="s">
        <v>82</v>
      </c>
      <c r="AW205" s="13" t="s">
        <v>29</v>
      </c>
      <c r="AX205" s="13" t="s">
        <v>30</v>
      </c>
      <c r="AY205" s="165" t="s">
        <v>175</v>
      </c>
    </row>
    <row r="206" spans="1:65" s="2" customFormat="1" ht="21.75" customHeight="1">
      <c r="A206" s="33"/>
      <c r="B206" s="149"/>
      <c r="C206" s="150" t="s">
        <v>290</v>
      </c>
      <c r="D206" s="150" t="s">
        <v>181</v>
      </c>
      <c r="E206" s="151" t="s">
        <v>1445</v>
      </c>
      <c r="F206" s="152" t="s">
        <v>1446</v>
      </c>
      <c r="G206" s="153" t="s">
        <v>188</v>
      </c>
      <c r="H206" s="154">
        <v>15</v>
      </c>
      <c r="I206" s="155"/>
      <c r="J206" s="156">
        <f>ROUND(I206*H206,2)</f>
        <v>0</v>
      </c>
      <c r="K206" s="152" t="s">
        <v>710</v>
      </c>
      <c r="L206" s="34"/>
      <c r="M206" s="157" t="s">
        <v>1</v>
      </c>
      <c r="N206" s="158" t="s">
        <v>38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184</v>
      </c>
      <c r="AT206" s="161" t="s">
        <v>181</v>
      </c>
      <c r="AU206" s="161" t="s">
        <v>82</v>
      </c>
      <c r="AY206" s="18" t="s">
        <v>175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30</v>
      </c>
      <c r="BK206" s="162">
        <f>ROUND(I206*H206,2)</f>
        <v>0</v>
      </c>
      <c r="BL206" s="18" t="s">
        <v>184</v>
      </c>
      <c r="BM206" s="161" t="s">
        <v>1447</v>
      </c>
    </row>
    <row r="207" spans="1:65" s="13" customFormat="1">
      <c r="B207" s="163"/>
      <c r="D207" s="164" t="s">
        <v>190</v>
      </c>
      <c r="E207" s="165" t="s">
        <v>1</v>
      </c>
      <c r="F207" s="166" t="s">
        <v>235</v>
      </c>
      <c r="H207" s="167">
        <v>15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190</v>
      </c>
      <c r="AU207" s="165" t="s">
        <v>82</v>
      </c>
      <c r="AV207" s="13" t="s">
        <v>82</v>
      </c>
      <c r="AW207" s="13" t="s">
        <v>29</v>
      </c>
      <c r="AX207" s="13" t="s">
        <v>30</v>
      </c>
      <c r="AY207" s="165" t="s">
        <v>175</v>
      </c>
    </row>
    <row r="208" spans="1:65" s="2" customFormat="1" ht="16.5" customHeight="1">
      <c r="A208" s="33"/>
      <c r="B208" s="149"/>
      <c r="C208" s="190" t="s">
        <v>294</v>
      </c>
      <c r="D208" s="190" t="s">
        <v>764</v>
      </c>
      <c r="E208" s="191" t="s">
        <v>1448</v>
      </c>
      <c r="F208" s="192" t="s">
        <v>1449</v>
      </c>
      <c r="G208" s="193" t="s">
        <v>188</v>
      </c>
      <c r="H208" s="194">
        <v>15.225</v>
      </c>
      <c r="I208" s="195"/>
      <c r="J208" s="196">
        <f>ROUND(I208*H208,2)</f>
        <v>0</v>
      </c>
      <c r="K208" s="192" t="s">
        <v>710</v>
      </c>
      <c r="L208" s="197"/>
      <c r="M208" s="198" t="s">
        <v>1</v>
      </c>
      <c r="N208" s="199" t="s">
        <v>38</v>
      </c>
      <c r="O208" s="59"/>
      <c r="P208" s="159">
        <f>O208*H208</f>
        <v>0</v>
      </c>
      <c r="Q208" s="159">
        <v>2.4E-2</v>
      </c>
      <c r="R208" s="159">
        <f>Q208*H208</f>
        <v>0.3654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177</v>
      </c>
      <c r="AT208" s="161" t="s">
        <v>764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1450</v>
      </c>
    </row>
    <row r="209" spans="1:65" s="13" customFormat="1">
      <c r="B209" s="163"/>
      <c r="D209" s="164" t="s">
        <v>190</v>
      </c>
      <c r="E209" s="165" t="s">
        <v>1</v>
      </c>
      <c r="F209" s="166" t="s">
        <v>1451</v>
      </c>
      <c r="H209" s="167">
        <v>15.225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73</v>
      </c>
      <c r="AY209" s="165" t="s">
        <v>175</v>
      </c>
    </row>
    <row r="210" spans="1:65" s="15" customFormat="1">
      <c r="B210" s="182"/>
      <c r="D210" s="164" t="s">
        <v>190</v>
      </c>
      <c r="E210" s="183" t="s">
        <v>1</v>
      </c>
      <c r="F210" s="184" t="s">
        <v>716</v>
      </c>
      <c r="H210" s="185">
        <v>15.225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190</v>
      </c>
      <c r="AU210" s="183" t="s">
        <v>82</v>
      </c>
      <c r="AV210" s="15" t="s">
        <v>184</v>
      </c>
      <c r="AW210" s="15" t="s">
        <v>29</v>
      </c>
      <c r="AX210" s="15" t="s">
        <v>30</v>
      </c>
      <c r="AY210" s="183" t="s">
        <v>175</v>
      </c>
    </row>
    <row r="211" spans="1:65" s="2" customFormat="1" ht="16.5" customHeight="1">
      <c r="A211" s="33"/>
      <c r="B211" s="149"/>
      <c r="C211" s="150" t="s">
        <v>298</v>
      </c>
      <c r="D211" s="150" t="s">
        <v>181</v>
      </c>
      <c r="E211" s="151" t="s">
        <v>1452</v>
      </c>
      <c r="F211" s="152" t="s">
        <v>1453</v>
      </c>
      <c r="G211" s="153" t="s">
        <v>222</v>
      </c>
      <c r="H211" s="154">
        <v>15</v>
      </c>
      <c r="I211" s="155"/>
      <c r="J211" s="156">
        <f>ROUND(I211*H211,2)</f>
        <v>0</v>
      </c>
      <c r="K211" s="152" t="s">
        <v>710</v>
      </c>
      <c r="L211" s="34"/>
      <c r="M211" s="157" t="s">
        <v>1</v>
      </c>
      <c r="N211" s="158" t="s">
        <v>38</v>
      </c>
      <c r="O211" s="59"/>
      <c r="P211" s="159">
        <f>O211*H211</f>
        <v>0</v>
      </c>
      <c r="Q211" s="159">
        <v>6.9999999999999994E-5</v>
      </c>
      <c r="R211" s="159">
        <f>Q211*H211</f>
        <v>1.0499999999999999E-3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184</v>
      </c>
      <c r="AT211" s="161" t="s">
        <v>181</v>
      </c>
      <c r="AU211" s="161" t="s">
        <v>82</v>
      </c>
      <c r="AY211" s="18" t="s">
        <v>175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30</v>
      </c>
      <c r="BK211" s="162">
        <f>ROUND(I211*H211,2)</f>
        <v>0</v>
      </c>
      <c r="BL211" s="18" t="s">
        <v>184</v>
      </c>
      <c r="BM211" s="161" t="s">
        <v>1454</v>
      </c>
    </row>
    <row r="212" spans="1:65" s="14" customFormat="1">
      <c r="B212" s="172"/>
      <c r="D212" s="164" t="s">
        <v>190</v>
      </c>
      <c r="E212" s="173" t="s">
        <v>1</v>
      </c>
      <c r="F212" s="174" t="s">
        <v>1455</v>
      </c>
      <c r="H212" s="173" t="s">
        <v>1</v>
      </c>
      <c r="I212" s="175"/>
      <c r="L212" s="172"/>
      <c r="M212" s="176"/>
      <c r="N212" s="177"/>
      <c r="O212" s="177"/>
      <c r="P212" s="177"/>
      <c r="Q212" s="177"/>
      <c r="R212" s="177"/>
      <c r="S212" s="177"/>
      <c r="T212" s="178"/>
      <c r="AT212" s="173" t="s">
        <v>190</v>
      </c>
      <c r="AU212" s="173" t="s">
        <v>82</v>
      </c>
      <c r="AV212" s="14" t="s">
        <v>30</v>
      </c>
      <c r="AW212" s="14" t="s">
        <v>29</v>
      </c>
      <c r="AX212" s="14" t="s">
        <v>73</v>
      </c>
      <c r="AY212" s="173" t="s">
        <v>175</v>
      </c>
    </row>
    <row r="213" spans="1:65" s="13" customFormat="1">
      <c r="B213" s="163"/>
      <c r="D213" s="164" t="s">
        <v>190</v>
      </c>
      <c r="E213" s="165" t="s">
        <v>1</v>
      </c>
      <c r="F213" s="166" t="s">
        <v>1456</v>
      </c>
      <c r="H213" s="167">
        <v>15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73</v>
      </c>
      <c r="AY213" s="165" t="s">
        <v>175</v>
      </c>
    </row>
    <row r="214" spans="1:65" s="15" customFormat="1">
      <c r="B214" s="182"/>
      <c r="D214" s="164" t="s">
        <v>190</v>
      </c>
      <c r="E214" s="183" t="s">
        <v>1</v>
      </c>
      <c r="F214" s="184" t="s">
        <v>716</v>
      </c>
      <c r="H214" s="185">
        <v>15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190</v>
      </c>
      <c r="AU214" s="183" t="s">
        <v>82</v>
      </c>
      <c r="AV214" s="15" t="s">
        <v>184</v>
      </c>
      <c r="AW214" s="15" t="s">
        <v>29</v>
      </c>
      <c r="AX214" s="15" t="s">
        <v>30</v>
      </c>
      <c r="AY214" s="183" t="s">
        <v>175</v>
      </c>
    </row>
    <row r="215" spans="1:65" s="2" customFormat="1" ht="16.5" customHeight="1">
      <c r="A215" s="33"/>
      <c r="B215" s="149"/>
      <c r="C215" s="190" t="s">
        <v>302</v>
      </c>
      <c r="D215" s="190" t="s">
        <v>764</v>
      </c>
      <c r="E215" s="191" t="s">
        <v>1457</v>
      </c>
      <c r="F215" s="192" t="s">
        <v>1458</v>
      </c>
      <c r="G215" s="193" t="s">
        <v>222</v>
      </c>
      <c r="H215" s="194">
        <v>6.09</v>
      </c>
      <c r="I215" s="195"/>
      <c r="J215" s="196">
        <f>ROUND(I215*H215,2)</f>
        <v>0</v>
      </c>
      <c r="K215" s="192" t="s">
        <v>710</v>
      </c>
      <c r="L215" s="197"/>
      <c r="M215" s="198" t="s">
        <v>1</v>
      </c>
      <c r="N215" s="199" t="s">
        <v>38</v>
      </c>
      <c r="O215" s="59"/>
      <c r="P215" s="159">
        <f>O215*H215</f>
        <v>0</v>
      </c>
      <c r="Q215" s="159">
        <v>0.01</v>
      </c>
      <c r="R215" s="159">
        <f>Q215*H215</f>
        <v>6.0900000000000003E-2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177</v>
      </c>
      <c r="AT215" s="161" t="s">
        <v>764</v>
      </c>
      <c r="AU215" s="161" t="s">
        <v>82</v>
      </c>
      <c r="AY215" s="18" t="s">
        <v>175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30</v>
      </c>
      <c r="BK215" s="162">
        <f>ROUND(I215*H215,2)</f>
        <v>0</v>
      </c>
      <c r="BL215" s="18" t="s">
        <v>184</v>
      </c>
      <c r="BM215" s="161" t="s">
        <v>1459</v>
      </c>
    </row>
    <row r="216" spans="1:65" s="13" customFormat="1">
      <c r="B216" s="163"/>
      <c r="D216" s="164" t="s">
        <v>190</v>
      </c>
      <c r="E216" s="165" t="s">
        <v>1</v>
      </c>
      <c r="F216" s="166" t="s">
        <v>1460</v>
      </c>
      <c r="H216" s="167">
        <v>6.09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82</v>
      </c>
      <c r="AV216" s="13" t="s">
        <v>82</v>
      </c>
      <c r="AW216" s="13" t="s">
        <v>29</v>
      </c>
      <c r="AX216" s="13" t="s">
        <v>73</v>
      </c>
      <c r="AY216" s="165" t="s">
        <v>175</v>
      </c>
    </row>
    <row r="217" spans="1:65" s="15" customFormat="1">
      <c r="B217" s="182"/>
      <c r="D217" s="164" t="s">
        <v>190</v>
      </c>
      <c r="E217" s="183" t="s">
        <v>1</v>
      </c>
      <c r="F217" s="184" t="s">
        <v>716</v>
      </c>
      <c r="H217" s="185">
        <v>6.09</v>
      </c>
      <c r="I217" s="186"/>
      <c r="L217" s="182"/>
      <c r="M217" s="187"/>
      <c r="N217" s="188"/>
      <c r="O217" s="188"/>
      <c r="P217" s="188"/>
      <c r="Q217" s="188"/>
      <c r="R217" s="188"/>
      <c r="S217" s="188"/>
      <c r="T217" s="189"/>
      <c r="AT217" s="183" t="s">
        <v>190</v>
      </c>
      <c r="AU217" s="183" t="s">
        <v>82</v>
      </c>
      <c r="AV217" s="15" t="s">
        <v>184</v>
      </c>
      <c r="AW217" s="15" t="s">
        <v>29</v>
      </c>
      <c r="AX217" s="15" t="s">
        <v>30</v>
      </c>
      <c r="AY217" s="183" t="s">
        <v>175</v>
      </c>
    </row>
    <row r="218" spans="1:65" s="2" customFormat="1" ht="16.5" customHeight="1">
      <c r="A218" s="33"/>
      <c r="B218" s="149"/>
      <c r="C218" s="190" t="s">
        <v>306</v>
      </c>
      <c r="D218" s="190" t="s">
        <v>764</v>
      </c>
      <c r="E218" s="191" t="s">
        <v>1461</v>
      </c>
      <c r="F218" s="192" t="s">
        <v>1462</v>
      </c>
      <c r="G218" s="193" t="s">
        <v>222</v>
      </c>
      <c r="H218" s="194">
        <v>3.0449999999999999</v>
      </c>
      <c r="I218" s="195"/>
      <c r="J218" s="196">
        <f>ROUND(I218*H218,2)</f>
        <v>0</v>
      </c>
      <c r="K218" s="192" t="s">
        <v>710</v>
      </c>
      <c r="L218" s="197"/>
      <c r="M218" s="198" t="s">
        <v>1</v>
      </c>
      <c r="N218" s="199" t="s">
        <v>38</v>
      </c>
      <c r="O218" s="59"/>
      <c r="P218" s="159">
        <f>O218*H218</f>
        <v>0</v>
      </c>
      <c r="Q218" s="159">
        <v>0.01</v>
      </c>
      <c r="R218" s="159">
        <f>Q218*H218</f>
        <v>3.0450000000000001E-2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177</v>
      </c>
      <c r="AT218" s="161" t="s">
        <v>764</v>
      </c>
      <c r="AU218" s="161" t="s">
        <v>82</v>
      </c>
      <c r="AY218" s="18" t="s">
        <v>175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30</v>
      </c>
      <c r="BK218" s="162">
        <f>ROUND(I218*H218,2)</f>
        <v>0</v>
      </c>
      <c r="BL218" s="18" t="s">
        <v>184</v>
      </c>
      <c r="BM218" s="161" t="s">
        <v>1463</v>
      </c>
    </row>
    <row r="219" spans="1:65" s="13" customFormat="1">
      <c r="B219" s="163"/>
      <c r="D219" s="164" t="s">
        <v>190</v>
      </c>
      <c r="E219" s="165" t="s">
        <v>1</v>
      </c>
      <c r="F219" s="166" t="s">
        <v>1464</v>
      </c>
      <c r="H219" s="167">
        <v>3.0449999999999999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190</v>
      </c>
      <c r="AU219" s="165" t="s">
        <v>82</v>
      </c>
      <c r="AV219" s="13" t="s">
        <v>82</v>
      </c>
      <c r="AW219" s="13" t="s">
        <v>29</v>
      </c>
      <c r="AX219" s="13" t="s">
        <v>73</v>
      </c>
      <c r="AY219" s="165" t="s">
        <v>175</v>
      </c>
    </row>
    <row r="220" spans="1:65" s="15" customFormat="1">
      <c r="B220" s="182"/>
      <c r="D220" s="164" t="s">
        <v>190</v>
      </c>
      <c r="E220" s="183" t="s">
        <v>1</v>
      </c>
      <c r="F220" s="184" t="s">
        <v>716</v>
      </c>
      <c r="H220" s="185">
        <v>3.0449999999999999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190</v>
      </c>
      <c r="AU220" s="183" t="s">
        <v>82</v>
      </c>
      <c r="AV220" s="15" t="s">
        <v>184</v>
      </c>
      <c r="AW220" s="15" t="s">
        <v>29</v>
      </c>
      <c r="AX220" s="15" t="s">
        <v>30</v>
      </c>
      <c r="AY220" s="183" t="s">
        <v>175</v>
      </c>
    </row>
    <row r="221" spans="1:65" s="2" customFormat="1" ht="16.5" customHeight="1">
      <c r="A221" s="33"/>
      <c r="B221" s="149"/>
      <c r="C221" s="190" t="s">
        <v>310</v>
      </c>
      <c r="D221" s="190" t="s">
        <v>764</v>
      </c>
      <c r="E221" s="191" t="s">
        <v>1465</v>
      </c>
      <c r="F221" s="192" t="s">
        <v>1466</v>
      </c>
      <c r="G221" s="193" t="s">
        <v>222</v>
      </c>
      <c r="H221" s="194">
        <v>6.09</v>
      </c>
      <c r="I221" s="195"/>
      <c r="J221" s="196">
        <f>ROUND(I221*H221,2)</f>
        <v>0</v>
      </c>
      <c r="K221" s="192" t="s">
        <v>710</v>
      </c>
      <c r="L221" s="197"/>
      <c r="M221" s="198" t="s">
        <v>1</v>
      </c>
      <c r="N221" s="199" t="s">
        <v>38</v>
      </c>
      <c r="O221" s="59"/>
      <c r="P221" s="159">
        <f>O221*H221</f>
        <v>0</v>
      </c>
      <c r="Q221" s="159">
        <v>0.01</v>
      </c>
      <c r="R221" s="159">
        <f>Q221*H221</f>
        <v>6.0900000000000003E-2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177</v>
      </c>
      <c r="AT221" s="161" t="s">
        <v>764</v>
      </c>
      <c r="AU221" s="161" t="s">
        <v>82</v>
      </c>
      <c r="AY221" s="18" t="s">
        <v>175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30</v>
      </c>
      <c r="BK221" s="162">
        <f>ROUND(I221*H221,2)</f>
        <v>0</v>
      </c>
      <c r="BL221" s="18" t="s">
        <v>184</v>
      </c>
      <c r="BM221" s="161" t="s">
        <v>1467</v>
      </c>
    </row>
    <row r="222" spans="1:65" s="13" customFormat="1">
      <c r="B222" s="163"/>
      <c r="D222" s="164" t="s">
        <v>190</v>
      </c>
      <c r="E222" s="165" t="s">
        <v>1</v>
      </c>
      <c r="F222" s="166" t="s">
        <v>1460</v>
      </c>
      <c r="H222" s="167">
        <v>6.09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82</v>
      </c>
      <c r="AV222" s="13" t="s">
        <v>82</v>
      </c>
      <c r="AW222" s="13" t="s">
        <v>29</v>
      </c>
      <c r="AX222" s="13" t="s">
        <v>73</v>
      </c>
      <c r="AY222" s="165" t="s">
        <v>175</v>
      </c>
    </row>
    <row r="223" spans="1:65" s="15" customFormat="1">
      <c r="B223" s="182"/>
      <c r="D223" s="164" t="s">
        <v>190</v>
      </c>
      <c r="E223" s="183" t="s">
        <v>1</v>
      </c>
      <c r="F223" s="184" t="s">
        <v>716</v>
      </c>
      <c r="H223" s="185">
        <v>6.09</v>
      </c>
      <c r="I223" s="186"/>
      <c r="L223" s="182"/>
      <c r="M223" s="187"/>
      <c r="N223" s="188"/>
      <c r="O223" s="188"/>
      <c r="P223" s="188"/>
      <c r="Q223" s="188"/>
      <c r="R223" s="188"/>
      <c r="S223" s="188"/>
      <c r="T223" s="189"/>
      <c r="AT223" s="183" t="s">
        <v>190</v>
      </c>
      <c r="AU223" s="183" t="s">
        <v>82</v>
      </c>
      <c r="AV223" s="15" t="s">
        <v>184</v>
      </c>
      <c r="AW223" s="15" t="s">
        <v>29</v>
      </c>
      <c r="AX223" s="15" t="s">
        <v>30</v>
      </c>
      <c r="AY223" s="183" t="s">
        <v>175</v>
      </c>
    </row>
    <row r="224" spans="1:65" s="2" customFormat="1" ht="16.5" customHeight="1">
      <c r="A224" s="33"/>
      <c r="B224" s="149"/>
      <c r="C224" s="150" t="s">
        <v>313</v>
      </c>
      <c r="D224" s="150" t="s">
        <v>181</v>
      </c>
      <c r="E224" s="151" t="s">
        <v>1468</v>
      </c>
      <c r="F224" s="152" t="s">
        <v>1469</v>
      </c>
      <c r="G224" s="153" t="s">
        <v>745</v>
      </c>
      <c r="H224" s="154">
        <v>3.06</v>
      </c>
      <c r="I224" s="155"/>
      <c r="J224" s="156">
        <f>ROUND(I224*H224,2)</f>
        <v>0</v>
      </c>
      <c r="K224" s="152" t="s">
        <v>710</v>
      </c>
      <c r="L224" s="34"/>
      <c r="M224" s="157" t="s">
        <v>1</v>
      </c>
      <c r="N224" s="158" t="s">
        <v>38</v>
      </c>
      <c r="O224" s="59"/>
      <c r="P224" s="159">
        <f>O224*H224</f>
        <v>0</v>
      </c>
      <c r="Q224" s="159">
        <v>2.3010199999999998</v>
      </c>
      <c r="R224" s="159">
        <f>Q224*H224</f>
        <v>7.0411212000000001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184</v>
      </c>
      <c r="AT224" s="161" t="s">
        <v>181</v>
      </c>
      <c r="AU224" s="161" t="s">
        <v>82</v>
      </c>
      <c r="AY224" s="18" t="s">
        <v>175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30</v>
      </c>
      <c r="BK224" s="162">
        <f>ROUND(I224*H224,2)</f>
        <v>0</v>
      </c>
      <c r="BL224" s="18" t="s">
        <v>184</v>
      </c>
      <c r="BM224" s="161" t="s">
        <v>1470</v>
      </c>
    </row>
    <row r="225" spans="1:65" s="14" customFormat="1">
      <c r="B225" s="172"/>
      <c r="D225" s="164" t="s">
        <v>190</v>
      </c>
      <c r="E225" s="173" t="s">
        <v>1</v>
      </c>
      <c r="F225" s="174" t="s">
        <v>1471</v>
      </c>
      <c r="H225" s="173" t="s">
        <v>1</v>
      </c>
      <c r="I225" s="175"/>
      <c r="L225" s="172"/>
      <c r="M225" s="176"/>
      <c r="N225" s="177"/>
      <c r="O225" s="177"/>
      <c r="P225" s="177"/>
      <c r="Q225" s="177"/>
      <c r="R225" s="177"/>
      <c r="S225" s="177"/>
      <c r="T225" s="178"/>
      <c r="AT225" s="173" t="s">
        <v>190</v>
      </c>
      <c r="AU225" s="173" t="s">
        <v>82</v>
      </c>
      <c r="AV225" s="14" t="s">
        <v>30</v>
      </c>
      <c r="AW225" s="14" t="s">
        <v>29</v>
      </c>
      <c r="AX225" s="14" t="s">
        <v>73</v>
      </c>
      <c r="AY225" s="173" t="s">
        <v>175</v>
      </c>
    </row>
    <row r="226" spans="1:65" s="14" customFormat="1">
      <c r="B226" s="172"/>
      <c r="D226" s="164" t="s">
        <v>190</v>
      </c>
      <c r="E226" s="173" t="s">
        <v>1</v>
      </c>
      <c r="F226" s="174" t="s">
        <v>1472</v>
      </c>
      <c r="H226" s="173" t="s">
        <v>1</v>
      </c>
      <c r="I226" s="175"/>
      <c r="L226" s="172"/>
      <c r="M226" s="176"/>
      <c r="N226" s="177"/>
      <c r="O226" s="177"/>
      <c r="P226" s="177"/>
      <c r="Q226" s="177"/>
      <c r="R226" s="177"/>
      <c r="S226" s="177"/>
      <c r="T226" s="178"/>
      <c r="AT226" s="173" t="s">
        <v>190</v>
      </c>
      <c r="AU226" s="173" t="s">
        <v>82</v>
      </c>
      <c r="AV226" s="14" t="s">
        <v>30</v>
      </c>
      <c r="AW226" s="14" t="s">
        <v>29</v>
      </c>
      <c r="AX226" s="14" t="s">
        <v>73</v>
      </c>
      <c r="AY226" s="173" t="s">
        <v>175</v>
      </c>
    </row>
    <row r="227" spans="1:65" s="13" customFormat="1">
      <c r="B227" s="163"/>
      <c r="D227" s="164" t="s">
        <v>190</v>
      </c>
      <c r="E227" s="165" t="s">
        <v>1</v>
      </c>
      <c r="F227" s="166" t="s">
        <v>1473</v>
      </c>
      <c r="H227" s="167">
        <v>1.56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190</v>
      </c>
      <c r="AU227" s="165" t="s">
        <v>82</v>
      </c>
      <c r="AV227" s="13" t="s">
        <v>82</v>
      </c>
      <c r="AW227" s="13" t="s">
        <v>29</v>
      </c>
      <c r="AX227" s="13" t="s">
        <v>73</v>
      </c>
      <c r="AY227" s="165" t="s">
        <v>175</v>
      </c>
    </row>
    <row r="228" spans="1:65" s="14" customFormat="1">
      <c r="B228" s="172"/>
      <c r="D228" s="164" t="s">
        <v>190</v>
      </c>
      <c r="E228" s="173" t="s">
        <v>1</v>
      </c>
      <c r="F228" s="174" t="s">
        <v>1474</v>
      </c>
      <c r="H228" s="173" t="s">
        <v>1</v>
      </c>
      <c r="I228" s="175"/>
      <c r="L228" s="172"/>
      <c r="M228" s="176"/>
      <c r="N228" s="177"/>
      <c r="O228" s="177"/>
      <c r="P228" s="177"/>
      <c r="Q228" s="177"/>
      <c r="R228" s="177"/>
      <c r="S228" s="177"/>
      <c r="T228" s="178"/>
      <c r="AT228" s="173" t="s">
        <v>190</v>
      </c>
      <c r="AU228" s="173" t="s">
        <v>82</v>
      </c>
      <c r="AV228" s="14" t="s">
        <v>30</v>
      </c>
      <c r="AW228" s="14" t="s">
        <v>29</v>
      </c>
      <c r="AX228" s="14" t="s">
        <v>73</v>
      </c>
      <c r="AY228" s="173" t="s">
        <v>175</v>
      </c>
    </row>
    <row r="229" spans="1:65" s="13" customFormat="1">
      <c r="B229" s="163"/>
      <c r="D229" s="164" t="s">
        <v>190</v>
      </c>
      <c r="E229" s="165" t="s">
        <v>1</v>
      </c>
      <c r="F229" s="166" t="s">
        <v>1475</v>
      </c>
      <c r="H229" s="167">
        <v>1.5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190</v>
      </c>
      <c r="AU229" s="165" t="s">
        <v>82</v>
      </c>
      <c r="AV229" s="13" t="s">
        <v>82</v>
      </c>
      <c r="AW229" s="13" t="s">
        <v>29</v>
      </c>
      <c r="AX229" s="13" t="s">
        <v>73</v>
      </c>
      <c r="AY229" s="165" t="s">
        <v>175</v>
      </c>
    </row>
    <row r="230" spans="1:65" s="15" customFormat="1">
      <c r="B230" s="182"/>
      <c r="D230" s="164" t="s">
        <v>190</v>
      </c>
      <c r="E230" s="183" t="s">
        <v>1</v>
      </c>
      <c r="F230" s="184" t="s">
        <v>716</v>
      </c>
      <c r="H230" s="185">
        <v>3.06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190</v>
      </c>
      <c r="AU230" s="183" t="s">
        <v>82</v>
      </c>
      <c r="AV230" s="15" t="s">
        <v>184</v>
      </c>
      <c r="AW230" s="15" t="s">
        <v>29</v>
      </c>
      <c r="AX230" s="15" t="s">
        <v>30</v>
      </c>
      <c r="AY230" s="183" t="s">
        <v>175</v>
      </c>
    </row>
    <row r="231" spans="1:65" s="2" customFormat="1" ht="16.5" customHeight="1">
      <c r="A231" s="33"/>
      <c r="B231" s="149"/>
      <c r="C231" s="150" t="s">
        <v>317</v>
      </c>
      <c r="D231" s="150" t="s">
        <v>181</v>
      </c>
      <c r="E231" s="151" t="s">
        <v>1476</v>
      </c>
      <c r="F231" s="152" t="s">
        <v>1477</v>
      </c>
      <c r="G231" s="153" t="s">
        <v>222</v>
      </c>
      <c r="H231" s="154">
        <v>3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38</v>
      </c>
      <c r="O231" s="59"/>
      <c r="P231" s="159">
        <f>O231*H231</f>
        <v>0</v>
      </c>
      <c r="Q231" s="159">
        <v>0.34089999999999998</v>
      </c>
      <c r="R231" s="159">
        <f>Q231*H231</f>
        <v>1.0226999999999999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184</v>
      </c>
      <c r="AT231" s="161" t="s">
        <v>181</v>
      </c>
      <c r="AU231" s="161" t="s">
        <v>82</v>
      </c>
      <c r="AY231" s="18" t="s">
        <v>175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30</v>
      </c>
      <c r="BK231" s="162">
        <f>ROUND(I231*H231,2)</f>
        <v>0</v>
      </c>
      <c r="BL231" s="18" t="s">
        <v>184</v>
      </c>
      <c r="BM231" s="161" t="s">
        <v>1478</v>
      </c>
    </row>
    <row r="232" spans="1:65" s="14" customFormat="1">
      <c r="B232" s="172"/>
      <c r="D232" s="164" t="s">
        <v>190</v>
      </c>
      <c r="E232" s="173" t="s">
        <v>1</v>
      </c>
      <c r="F232" s="174" t="s">
        <v>1479</v>
      </c>
      <c r="H232" s="173" t="s">
        <v>1</v>
      </c>
      <c r="I232" s="175"/>
      <c r="L232" s="172"/>
      <c r="M232" s="176"/>
      <c r="N232" s="177"/>
      <c r="O232" s="177"/>
      <c r="P232" s="177"/>
      <c r="Q232" s="177"/>
      <c r="R232" s="177"/>
      <c r="S232" s="177"/>
      <c r="T232" s="178"/>
      <c r="AT232" s="173" t="s">
        <v>190</v>
      </c>
      <c r="AU232" s="173" t="s">
        <v>82</v>
      </c>
      <c r="AV232" s="14" t="s">
        <v>30</v>
      </c>
      <c r="AW232" s="14" t="s">
        <v>29</v>
      </c>
      <c r="AX232" s="14" t="s">
        <v>73</v>
      </c>
      <c r="AY232" s="173" t="s">
        <v>175</v>
      </c>
    </row>
    <row r="233" spans="1:65" s="13" customFormat="1">
      <c r="B233" s="163"/>
      <c r="D233" s="164" t="s">
        <v>190</v>
      </c>
      <c r="E233" s="165" t="s">
        <v>1</v>
      </c>
      <c r="F233" s="166" t="s">
        <v>113</v>
      </c>
      <c r="H233" s="167">
        <v>3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30</v>
      </c>
      <c r="AY233" s="165" t="s">
        <v>175</v>
      </c>
    </row>
    <row r="234" spans="1:65" s="2" customFormat="1" ht="16.5" customHeight="1">
      <c r="A234" s="33"/>
      <c r="B234" s="149"/>
      <c r="C234" s="190" t="s">
        <v>321</v>
      </c>
      <c r="D234" s="190" t="s">
        <v>764</v>
      </c>
      <c r="E234" s="191" t="s">
        <v>1480</v>
      </c>
      <c r="F234" s="192" t="s">
        <v>1481</v>
      </c>
      <c r="G234" s="193" t="s">
        <v>222</v>
      </c>
      <c r="H234" s="194">
        <v>3.03</v>
      </c>
      <c r="I234" s="195"/>
      <c r="J234" s="196">
        <f>ROUND(I234*H234,2)</f>
        <v>0</v>
      </c>
      <c r="K234" s="192" t="s">
        <v>1</v>
      </c>
      <c r="L234" s="197"/>
      <c r="M234" s="198" t="s">
        <v>1</v>
      </c>
      <c r="N234" s="199" t="s">
        <v>38</v>
      </c>
      <c r="O234" s="59"/>
      <c r="P234" s="159">
        <f>O234*H234</f>
        <v>0</v>
      </c>
      <c r="Q234" s="159">
        <v>0.28000000000000003</v>
      </c>
      <c r="R234" s="159">
        <f>Q234*H234</f>
        <v>0.84840000000000004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177</v>
      </c>
      <c r="AT234" s="161" t="s">
        <v>764</v>
      </c>
      <c r="AU234" s="161" t="s">
        <v>82</v>
      </c>
      <c r="AY234" s="18" t="s">
        <v>175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30</v>
      </c>
      <c r="BK234" s="162">
        <f>ROUND(I234*H234,2)</f>
        <v>0</v>
      </c>
      <c r="BL234" s="18" t="s">
        <v>184</v>
      </c>
      <c r="BM234" s="161" t="s">
        <v>1482</v>
      </c>
    </row>
    <row r="235" spans="1:65" s="13" customFormat="1">
      <c r="B235" s="163"/>
      <c r="D235" s="164" t="s">
        <v>190</v>
      </c>
      <c r="E235" s="165" t="s">
        <v>1</v>
      </c>
      <c r="F235" s="166" t="s">
        <v>1483</v>
      </c>
      <c r="H235" s="167">
        <v>3.03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190</v>
      </c>
      <c r="AU235" s="165" t="s">
        <v>82</v>
      </c>
      <c r="AV235" s="13" t="s">
        <v>82</v>
      </c>
      <c r="AW235" s="13" t="s">
        <v>29</v>
      </c>
      <c r="AX235" s="13" t="s">
        <v>73</v>
      </c>
      <c r="AY235" s="165" t="s">
        <v>175</v>
      </c>
    </row>
    <row r="236" spans="1:65" s="15" customFormat="1">
      <c r="B236" s="182"/>
      <c r="D236" s="164" t="s">
        <v>190</v>
      </c>
      <c r="E236" s="183" t="s">
        <v>1</v>
      </c>
      <c r="F236" s="184" t="s">
        <v>716</v>
      </c>
      <c r="H236" s="185">
        <v>3.03</v>
      </c>
      <c r="I236" s="186"/>
      <c r="L236" s="182"/>
      <c r="M236" s="187"/>
      <c r="N236" s="188"/>
      <c r="O236" s="188"/>
      <c r="P236" s="188"/>
      <c r="Q236" s="188"/>
      <c r="R236" s="188"/>
      <c r="S236" s="188"/>
      <c r="T236" s="189"/>
      <c r="AT236" s="183" t="s">
        <v>190</v>
      </c>
      <c r="AU236" s="183" t="s">
        <v>82</v>
      </c>
      <c r="AV236" s="15" t="s">
        <v>184</v>
      </c>
      <c r="AW236" s="15" t="s">
        <v>29</v>
      </c>
      <c r="AX236" s="15" t="s">
        <v>30</v>
      </c>
      <c r="AY236" s="183" t="s">
        <v>175</v>
      </c>
    </row>
    <row r="237" spans="1:65" s="2" customFormat="1" ht="16.5" customHeight="1">
      <c r="A237" s="33"/>
      <c r="B237" s="149"/>
      <c r="C237" s="190" t="s">
        <v>325</v>
      </c>
      <c r="D237" s="190" t="s">
        <v>764</v>
      </c>
      <c r="E237" s="191" t="s">
        <v>1484</v>
      </c>
      <c r="F237" s="192" t="s">
        <v>1485</v>
      </c>
      <c r="G237" s="193" t="s">
        <v>222</v>
      </c>
      <c r="H237" s="194">
        <v>3.03</v>
      </c>
      <c r="I237" s="195"/>
      <c r="J237" s="196">
        <f>ROUND(I237*H237,2)</f>
        <v>0</v>
      </c>
      <c r="K237" s="192" t="s">
        <v>1</v>
      </c>
      <c r="L237" s="197"/>
      <c r="M237" s="198" t="s">
        <v>1</v>
      </c>
      <c r="N237" s="199" t="s">
        <v>38</v>
      </c>
      <c r="O237" s="59"/>
      <c r="P237" s="159">
        <f>O237*H237</f>
        <v>0</v>
      </c>
      <c r="Q237" s="159">
        <v>0.15</v>
      </c>
      <c r="R237" s="159">
        <f>Q237*H237</f>
        <v>0.45449999999999996</v>
      </c>
      <c r="S237" s="159">
        <v>0</v>
      </c>
      <c r="T237" s="160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1" t="s">
        <v>177</v>
      </c>
      <c r="AT237" s="161" t="s">
        <v>764</v>
      </c>
      <c r="AU237" s="161" t="s">
        <v>82</v>
      </c>
      <c r="AY237" s="18" t="s">
        <v>175</v>
      </c>
      <c r="BE237" s="162">
        <f>IF(N237="základní",J237,0)</f>
        <v>0</v>
      </c>
      <c r="BF237" s="162">
        <f>IF(N237="snížená",J237,0)</f>
        <v>0</v>
      </c>
      <c r="BG237" s="162">
        <f>IF(N237="zákl. přenesená",J237,0)</f>
        <v>0</v>
      </c>
      <c r="BH237" s="162">
        <f>IF(N237="sníž. přenesená",J237,0)</f>
        <v>0</v>
      </c>
      <c r="BI237" s="162">
        <f>IF(N237="nulová",J237,0)</f>
        <v>0</v>
      </c>
      <c r="BJ237" s="18" t="s">
        <v>30</v>
      </c>
      <c r="BK237" s="162">
        <f>ROUND(I237*H237,2)</f>
        <v>0</v>
      </c>
      <c r="BL237" s="18" t="s">
        <v>184</v>
      </c>
      <c r="BM237" s="161" t="s">
        <v>1486</v>
      </c>
    </row>
    <row r="238" spans="1:65" s="13" customFormat="1">
      <c r="B238" s="163"/>
      <c r="D238" s="164" t="s">
        <v>190</v>
      </c>
      <c r="E238" s="165" t="s">
        <v>1</v>
      </c>
      <c r="F238" s="166" t="s">
        <v>1483</v>
      </c>
      <c r="H238" s="167">
        <v>3.03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190</v>
      </c>
      <c r="AU238" s="165" t="s">
        <v>82</v>
      </c>
      <c r="AV238" s="13" t="s">
        <v>82</v>
      </c>
      <c r="AW238" s="13" t="s">
        <v>29</v>
      </c>
      <c r="AX238" s="13" t="s">
        <v>73</v>
      </c>
      <c r="AY238" s="165" t="s">
        <v>175</v>
      </c>
    </row>
    <row r="239" spans="1:65" s="15" customFormat="1">
      <c r="B239" s="182"/>
      <c r="D239" s="164" t="s">
        <v>190</v>
      </c>
      <c r="E239" s="183" t="s">
        <v>1</v>
      </c>
      <c r="F239" s="184" t="s">
        <v>716</v>
      </c>
      <c r="H239" s="185">
        <v>3.03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190</v>
      </c>
      <c r="AU239" s="183" t="s">
        <v>82</v>
      </c>
      <c r="AV239" s="15" t="s">
        <v>184</v>
      </c>
      <c r="AW239" s="15" t="s">
        <v>29</v>
      </c>
      <c r="AX239" s="15" t="s">
        <v>30</v>
      </c>
      <c r="AY239" s="183" t="s">
        <v>175</v>
      </c>
    </row>
    <row r="240" spans="1:65" s="2" customFormat="1" ht="16.5" customHeight="1">
      <c r="A240" s="33"/>
      <c r="B240" s="149"/>
      <c r="C240" s="190" t="s">
        <v>329</v>
      </c>
      <c r="D240" s="190" t="s">
        <v>764</v>
      </c>
      <c r="E240" s="191" t="s">
        <v>1487</v>
      </c>
      <c r="F240" s="192" t="s">
        <v>1488</v>
      </c>
      <c r="G240" s="193" t="s">
        <v>222</v>
      </c>
      <c r="H240" s="194">
        <v>3.03</v>
      </c>
      <c r="I240" s="195"/>
      <c r="J240" s="196">
        <f>ROUND(I240*H240,2)</f>
        <v>0</v>
      </c>
      <c r="K240" s="192" t="s">
        <v>1</v>
      </c>
      <c r="L240" s="197"/>
      <c r="M240" s="198" t="s">
        <v>1</v>
      </c>
      <c r="N240" s="199" t="s">
        <v>38</v>
      </c>
      <c r="O240" s="59"/>
      <c r="P240" s="159">
        <f>O240*H240</f>
        <v>0</v>
      </c>
      <c r="Q240" s="159">
        <v>0.155</v>
      </c>
      <c r="R240" s="159">
        <f>Q240*H240</f>
        <v>0.46964999999999996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177</v>
      </c>
      <c r="AT240" s="161" t="s">
        <v>764</v>
      </c>
      <c r="AU240" s="161" t="s">
        <v>82</v>
      </c>
      <c r="AY240" s="18" t="s">
        <v>175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30</v>
      </c>
      <c r="BK240" s="162">
        <f>ROUND(I240*H240,2)</f>
        <v>0</v>
      </c>
      <c r="BL240" s="18" t="s">
        <v>184</v>
      </c>
      <c r="BM240" s="161" t="s">
        <v>1489</v>
      </c>
    </row>
    <row r="241" spans="1:65" s="13" customFormat="1">
      <c r="B241" s="163"/>
      <c r="D241" s="164" t="s">
        <v>190</v>
      </c>
      <c r="E241" s="165" t="s">
        <v>1</v>
      </c>
      <c r="F241" s="166" t="s">
        <v>1483</v>
      </c>
      <c r="H241" s="167">
        <v>3.03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190</v>
      </c>
      <c r="AU241" s="165" t="s">
        <v>82</v>
      </c>
      <c r="AV241" s="13" t="s">
        <v>82</v>
      </c>
      <c r="AW241" s="13" t="s">
        <v>29</v>
      </c>
      <c r="AX241" s="13" t="s">
        <v>73</v>
      </c>
      <c r="AY241" s="165" t="s">
        <v>175</v>
      </c>
    </row>
    <row r="242" spans="1:65" s="15" customFormat="1">
      <c r="B242" s="182"/>
      <c r="D242" s="164" t="s">
        <v>190</v>
      </c>
      <c r="E242" s="183" t="s">
        <v>1</v>
      </c>
      <c r="F242" s="184" t="s">
        <v>716</v>
      </c>
      <c r="H242" s="185">
        <v>3.03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190</v>
      </c>
      <c r="AU242" s="183" t="s">
        <v>82</v>
      </c>
      <c r="AV242" s="15" t="s">
        <v>184</v>
      </c>
      <c r="AW242" s="15" t="s">
        <v>29</v>
      </c>
      <c r="AX242" s="15" t="s">
        <v>30</v>
      </c>
      <c r="AY242" s="183" t="s">
        <v>175</v>
      </c>
    </row>
    <row r="243" spans="1:65" s="2" customFormat="1" ht="16.5" customHeight="1">
      <c r="A243" s="33"/>
      <c r="B243" s="149"/>
      <c r="C243" s="190" t="s">
        <v>333</v>
      </c>
      <c r="D243" s="190" t="s">
        <v>764</v>
      </c>
      <c r="E243" s="191" t="s">
        <v>1490</v>
      </c>
      <c r="F243" s="192" t="s">
        <v>1491</v>
      </c>
      <c r="G243" s="193" t="s">
        <v>222</v>
      </c>
      <c r="H243" s="194">
        <v>3.03</v>
      </c>
      <c r="I243" s="195"/>
      <c r="J243" s="196">
        <f>ROUND(I243*H243,2)</f>
        <v>0</v>
      </c>
      <c r="K243" s="192" t="s">
        <v>1</v>
      </c>
      <c r="L243" s="197"/>
      <c r="M243" s="198" t="s">
        <v>1</v>
      </c>
      <c r="N243" s="199" t="s">
        <v>38</v>
      </c>
      <c r="O243" s="59"/>
      <c r="P243" s="159">
        <f>O243*H243</f>
        <v>0</v>
      </c>
      <c r="Q243" s="159">
        <v>7.0000000000000007E-2</v>
      </c>
      <c r="R243" s="159">
        <f>Q243*H243</f>
        <v>0.21210000000000001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177</v>
      </c>
      <c r="AT243" s="161" t="s">
        <v>764</v>
      </c>
      <c r="AU243" s="161" t="s">
        <v>82</v>
      </c>
      <c r="AY243" s="18" t="s">
        <v>175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30</v>
      </c>
      <c r="BK243" s="162">
        <f>ROUND(I243*H243,2)</f>
        <v>0</v>
      </c>
      <c r="BL243" s="18" t="s">
        <v>184</v>
      </c>
      <c r="BM243" s="161" t="s">
        <v>1492</v>
      </c>
    </row>
    <row r="244" spans="1:65" s="13" customFormat="1">
      <c r="B244" s="163"/>
      <c r="D244" s="164" t="s">
        <v>190</v>
      </c>
      <c r="E244" s="165" t="s">
        <v>1</v>
      </c>
      <c r="F244" s="166" t="s">
        <v>1483</v>
      </c>
      <c r="H244" s="167">
        <v>3.03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190</v>
      </c>
      <c r="AU244" s="165" t="s">
        <v>82</v>
      </c>
      <c r="AV244" s="13" t="s">
        <v>82</v>
      </c>
      <c r="AW244" s="13" t="s">
        <v>29</v>
      </c>
      <c r="AX244" s="13" t="s">
        <v>73</v>
      </c>
      <c r="AY244" s="165" t="s">
        <v>175</v>
      </c>
    </row>
    <row r="245" spans="1:65" s="15" customFormat="1">
      <c r="B245" s="182"/>
      <c r="D245" s="164" t="s">
        <v>190</v>
      </c>
      <c r="E245" s="183" t="s">
        <v>1</v>
      </c>
      <c r="F245" s="184" t="s">
        <v>716</v>
      </c>
      <c r="H245" s="185">
        <v>3.03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190</v>
      </c>
      <c r="AU245" s="183" t="s">
        <v>82</v>
      </c>
      <c r="AV245" s="15" t="s">
        <v>184</v>
      </c>
      <c r="AW245" s="15" t="s">
        <v>29</v>
      </c>
      <c r="AX245" s="15" t="s">
        <v>30</v>
      </c>
      <c r="AY245" s="183" t="s">
        <v>175</v>
      </c>
    </row>
    <row r="246" spans="1:65" s="2" customFormat="1" ht="24.15" customHeight="1">
      <c r="A246" s="33"/>
      <c r="B246" s="149"/>
      <c r="C246" s="190" t="s">
        <v>337</v>
      </c>
      <c r="D246" s="190" t="s">
        <v>764</v>
      </c>
      <c r="E246" s="191" t="s">
        <v>1493</v>
      </c>
      <c r="F246" s="192" t="s">
        <v>1494</v>
      </c>
      <c r="G246" s="193" t="s">
        <v>222</v>
      </c>
      <c r="H246" s="194">
        <v>3.03</v>
      </c>
      <c r="I246" s="195"/>
      <c r="J246" s="196">
        <f>ROUND(I246*H246,2)</f>
        <v>0</v>
      </c>
      <c r="K246" s="192" t="s">
        <v>1</v>
      </c>
      <c r="L246" s="197"/>
      <c r="M246" s="198" t="s">
        <v>1</v>
      </c>
      <c r="N246" s="199" t="s">
        <v>38</v>
      </c>
      <c r="O246" s="59"/>
      <c r="P246" s="159">
        <f>O246*H246</f>
        <v>0</v>
      </c>
      <c r="Q246" s="159">
        <v>2.7E-2</v>
      </c>
      <c r="R246" s="159">
        <f>Q246*H246</f>
        <v>8.1809999999999994E-2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177</v>
      </c>
      <c r="AT246" s="161" t="s">
        <v>764</v>
      </c>
      <c r="AU246" s="161" t="s">
        <v>82</v>
      </c>
      <c r="AY246" s="18" t="s">
        <v>175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30</v>
      </c>
      <c r="BK246" s="162">
        <f>ROUND(I246*H246,2)</f>
        <v>0</v>
      </c>
      <c r="BL246" s="18" t="s">
        <v>184</v>
      </c>
      <c r="BM246" s="161" t="s">
        <v>1495</v>
      </c>
    </row>
    <row r="247" spans="1:65" s="13" customFormat="1">
      <c r="B247" s="163"/>
      <c r="D247" s="164" t="s">
        <v>190</v>
      </c>
      <c r="E247" s="165" t="s">
        <v>1</v>
      </c>
      <c r="F247" s="166" t="s">
        <v>1483</v>
      </c>
      <c r="H247" s="167">
        <v>3.03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73</v>
      </c>
      <c r="AY247" s="165" t="s">
        <v>175</v>
      </c>
    </row>
    <row r="248" spans="1:65" s="15" customFormat="1">
      <c r="B248" s="182"/>
      <c r="D248" s="164" t="s">
        <v>190</v>
      </c>
      <c r="E248" s="183" t="s">
        <v>1</v>
      </c>
      <c r="F248" s="184" t="s">
        <v>716</v>
      </c>
      <c r="H248" s="185">
        <v>3.03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190</v>
      </c>
      <c r="AU248" s="183" t="s">
        <v>82</v>
      </c>
      <c r="AV248" s="15" t="s">
        <v>184</v>
      </c>
      <c r="AW248" s="15" t="s">
        <v>29</v>
      </c>
      <c r="AX248" s="15" t="s">
        <v>30</v>
      </c>
      <c r="AY248" s="183" t="s">
        <v>175</v>
      </c>
    </row>
    <row r="249" spans="1:65" s="2" customFormat="1" ht="16.5" customHeight="1">
      <c r="A249" s="33"/>
      <c r="B249" s="149"/>
      <c r="C249" s="150" t="s">
        <v>341</v>
      </c>
      <c r="D249" s="150" t="s">
        <v>181</v>
      </c>
      <c r="E249" s="151" t="s">
        <v>1496</v>
      </c>
      <c r="F249" s="152" t="s">
        <v>1497</v>
      </c>
      <c r="G249" s="153" t="s">
        <v>222</v>
      </c>
      <c r="H249" s="154">
        <v>3</v>
      </c>
      <c r="I249" s="155"/>
      <c r="J249" s="156">
        <f>ROUND(I249*H249,2)</f>
        <v>0</v>
      </c>
      <c r="K249" s="152" t="s">
        <v>710</v>
      </c>
      <c r="L249" s="34"/>
      <c r="M249" s="157" t="s">
        <v>1</v>
      </c>
      <c r="N249" s="158" t="s">
        <v>38</v>
      </c>
      <c r="O249" s="59"/>
      <c r="P249" s="159">
        <f>O249*H249</f>
        <v>0</v>
      </c>
      <c r="Q249" s="159">
        <v>0.21734000000000001</v>
      </c>
      <c r="R249" s="159">
        <f>Q249*H249</f>
        <v>0.65202000000000004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184</v>
      </c>
      <c r="AT249" s="161" t="s">
        <v>181</v>
      </c>
      <c r="AU249" s="161" t="s">
        <v>82</v>
      </c>
      <c r="AY249" s="18" t="s">
        <v>175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30</v>
      </c>
      <c r="BK249" s="162">
        <f>ROUND(I249*H249,2)</f>
        <v>0</v>
      </c>
      <c r="BL249" s="18" t="s">
        <v>184</v>
      </c>
      <c r="BM249" s="161" t="s">
        <v>1498</v>
      </c>
    </row>
    <row r="250" spans="1:65" s="13" customFormat="1">
      <c r="B250" s="163"/>
      <c r="D250" s="164" t="s">
        <v>190</v>
      </c>
      <c r="E250" s="165" t="s">
        <v>1</v>
      </c>
      <c r="F250" s="166" t="s">
        <v>113</v>
      </c>
      <c r="H250" s="167">
        <v>3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190</v>
      </c>
      <c r="AU250" s="165" t="s">
        <v>82</v>
      </c>
      <c r="AV250" s="13" t="s">
        <v>82</v>
      </c>
      <c r="AW250" s="13" t="s">
        <v>29</v>
      </c>
      <c r="AX250" s="13" t="s">
        <v>30</v>
      </c>
      <c r="AY250" s="165" t="s">
        <v>175</v>
      </c>
    </row>
    <row r="251" spans="1:65" s="2" customFormat="1" ht="16.5" customHeight="1">
      <c r="A251" s="33"/>
      <c r="B251" s="149"/>
      <c r="C251" s="190" t="s">
        <v>345</v>
      </c>
      <c r="D251" s="190" t="s">
        <v>764</v>
      </c>
      <c r="E251" s="191" t="s">
        <v>1499</v>
      </c>
      <c r="F251" s="192" t="s">
        <v>1500</v>
      </c>
      <c r="G251" s="193" t="s">
        <v>222</v>
      </c>
      <c r="H251" s="194">
        <v>3</v>
      </c>
      <c r="I251" s="195"/>
      <c r="J251" s="196">
        <f>ROUND(I251*H251,2)</f>
        <v>0</v>
      </c>
      <c r="K251" s="192" t="s">
        <v>1</v>
      </c>
      <c r="L251" s="197"/>
      <c r="M251" s="198" t="s">
        <v>1</v>
      </c>
      <c r="N251" s="199" t="s">
        <v>38</v>
      </c>
      <c r="O251" s="59"/>
      <c r="P251" s="159">
        <f>O251*H251</f>
        <v>0</v>
      </c>
      <c r="Q251" s="159">
        <v>0.06</v>
      </c>
      <c r="R251" s="159">
        <f>Q251*H251</f>
        <v>0.18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177</v>
      </c>
      <c r="AT251" s="161" t="s">
        <v>764</v>
      </c>
      <c r="AU251" s="161" t="s">
        <v>82</v>
      </c>
      <c r="AY251" s="18" t="s">
        <v>175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30</v>
      </c>
      <c r="BK251" s="162">
        <f>ROUND(I251*H251,2)</f>
        <v>0</v>
      </c>
      <c r="BL251" s="18" t="s">
        <v>184</v>
      </c>
      <c r="BM251" s="161" t="s">
        <v>1501</v>
      </c>
    </row>
    <row r="252" spans="1:65" s="13" customFormat="1">
      <c r="B252" s="163"/>
      <c r="D252" s="164" t="s">
        <v>190</v>
      </c>
      <c r="E252" s="165" t="s">
        <v>1</v>
      </c>
      <c r="F252" s="166" t="s">
        <v>113</v>
      </c>
      <c r="H252" s="167">
        <v>3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190</v>
      </c>
      <c r="AU252" s="165" t="s">
        <v>82</v>
      </c>
      <c r="AV252" s="13" t="s">
        <v>82</v>
      </c>
      <c r="AW252" s="13" t="s">
        <v>29</v>
      </c>
      <c r="AX252" s="13" t="s">
        <v>30</v>
      </c>
      <c r="AY252" s="165" t="s">
        <v>175</v>
      </c>
    </row>
    <row r="253" spans="1:65" s="2" customFormat="1" ht="16.5" customHeight="1">
      <c r="A253" s="33"/>
      <c r="B253" s="149"/>
      <c r="C253" s="190" t="s">
        <v>349</v>
      </c>
      <c r="D253" s="190" t="s">
        <v>764</v>
      </c>
      <c r="E253" s="191" t="s">
        <v>1502</v>
      </c>
      <c r="F253" s="192" t="s">
        <v>1503</v>
      </c>
      <c r="G253" s="193" t="s">
        <v>222</v>
      </c>
      <c r="H253" s="194">
        <v>3.03</v>
      </c>
      <c r="I253" s="195"/>
      <c r="J253" s="196">
        <f>ROUND(I253*H253,2)</f>
        <v>0</v>
      </c>
      <c r="K253" s="192" t="s">
        <v>1</v>
      </c>
      <c r="L253" s="197"/>
      <c r="M253" s="198" t="s">
        <v>1</v>
      </c>
      <c r="N253" s="199" t="s">
        <v>38</v>
      </c>
      <c r="O253" s="59"/>
      <c r="P253" s="159">
        <f>O253*H253</f>
        <v>0</v>
      </c>
      <c r="Q253" s="159">
        <v>6.0000000000000001E-3</v>
      </c>
      <c r="R253" s="159">
        <f>Q253*H253</f>
        <v>1.8179999999999998E-2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177</v>
      </c>
      <c r="AT253" s="161" t="s">
        <v>764</v>
      </c>
      <c r="AU253" s="161" t="s">
        <v>82</v>
      </c>
      <c r="AY253" s="18" t="s">
        <v>175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30</v>
      </c>
      <c r="BK253" s="162">
        <f>ROUND(I253*H253,2)</f>
        <v>0</v>
      </c>
      <c r="BL253" s="18" t="s">
        <v>184</v>
      </c>
      <c r="BM253" s="161" t="s">
        <v>1504</v>
      </c>
    </row>
    <row r="254" spans="1:65" s="13" customFormat="1">
      <c r="B254" s="163"/>
      <c r="D254" s="164" t="s">
        <v>190</v>
      </c>
      <c r="E254" s="165" t="s">
        <v>1</v>
      </c>
      <c r="F254" s="166" t="s">
        <v>1483</v>
      </c>
      <c r="H254" s="167">
        <v>3.03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190</v>
      </c>
      <c r="AU254" s="165" t="s">
        <v>82</v>
      </c>
      <c r="AV254" s="13" t="s">
        <v>82</v>
      </c>
      <c r="AW254" s="13" t="s">
        <v>29</v>
      </c>
      <c r="AX254" s="13" t="s">
        <v>73</v>
      </c>
      <c r="AY254" s="165" t="s">
        <v>175</v>
      </c>
    </row>
    <row r="255" spans="1:65" s="15" customFormat="1">
      <c r="B255" s="182"/>
      <c r="D255" s="164" t="s">
        <v>190</v>
      </c>
      <c r="E255" s="183" t="s">
        <v>1</v>
      </c>
      <c r="F255" s="184" t="s">
        <v>716</v>
      </c>
      <c r="H255" s="185">
        <v>3.03</v>
      </c>
      <c r="I255" s="186"/>
      <c r="L255" s="182"/>
      <c r="M255" s="187"/>
      <c r="N255" s="188"/>
      <c r="O255" s="188"/>
      <c r="P255" s="188"/>
      <c r="Q255" s="188"/>
      <c r="R255" s="188"/>
      <c r="S255" s="188"/>
      <c r="T255" s="189"/>
      <c r="AT255" s="183" t="s">
        <v>190</v>
      </c>
      <c r="AU255" s="183" t="s">
        <v>82</v>
      </c>
      <c r="AV255" s="15" t="s">
        <v>184</v>
      </c>
      <c r="AW255" s="15" t="s">
        <v>29</v>
      </c>
      <c r="AX255" s="15" t="s">
        <v>30</v>
      </c>
      <c r="AY255" s="183" t="s">
        <v>175</v>
      </c>
    </row>
    <row r="256" spans="1:65" s="12" customFormat="1" ht="22.8" customHeight="1">
      <c r="B256" s="136"/>
      <c r="D256" s="137" t="s">
        <v>72</v>
      </c>
      <c r="E256" s="147" t="s">
        <v>198</v>
      </c>
      <c r="F256" s="147" t="s">
        <v>871</v>
      </c>
      <c r="I256" s="139"/>
      <c r="J256" s="148">
        <f>BK256</f>
        <v>0</v>
      </c>
      <c r="L256" s="136"/>
      <c r="M256" s="141"/>
      <c r="N256" s="142"/>
      <c r="O256" s="142"/>
      <c r="P256" s="143">
        <f>P257</f>
        <v>0</v>
      </c>
      <c r="Q256" s="142"/>
      <c r="R256" s="143">
        <f>R257</f>
        <v>0</v>
      </c>
      <c r="S256" s="142"/>
      <c r="T256" s="144">
        <f>T257</f>
        <v>0</v>
      </c>
      <c r="AR256" s="137" t="s">
        <v>30</v>
      </c>
      <c r="AT256" s="145" t="s">
        <v>72</v>
      </c>
      <c r="AU256" s="145" t="s">
        <v>30</v>
      </c>
      <c r="AY256" s="137" t="s">
        <v>175</v>
      </c>
      <c r="BK256" s="146">
        <f>BK257</f>
        <v>0</v>
      </c>
    </row>
    <row r="257" spans="1:65" s="2" customFormat="1" ht="16.5" customHeight="1">
      <c r="A257" s="33"/>
      <c r="B257" s="149"/>
      <c r="C257" s="150" t="s">
        <v>353</v>
      </c>
      <c r="D257" s="150" t="s">
        <v>181</v>
      </c>
      <c r="E257" s="151" t="s">
        <v>1505</v>
      </c>
      <c r="F257" s="152" t="s">
        <v>1506</v>
      </c>
      <c r="G257" s="153" t="s">
        <v>767</v>
      </c>
      <c r="H257" s="154">
        <v>14.811999999999999</v>
      </c>
      <c r="I257" s="155"/>
      <c r="J257" s="156">
        <f>ROUND(I257*H257,2)</f>
        <v>0</v>
      </c>
      <c r="K257" s="152" t="s">
        <v>710</v>
      </c>
      <c r="L257" s="34"/>
      <c r="M257" s="200" t="s">
        <v>1</v>
      </c>
      <c r="N257" s="201" t="s">
        <v>38</v>
      </c>
      <c r="O257" s="20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1" t="s">
        <v>184</v>
      </c>
      <c r="AT257" s="161" t="s">
        <v>181</v>
      </c>
      <c r="AU257" s="161" t="s">
        <v>82</v>
      </c>
      <c r="AY257" s="18" t="s">
        <v>175</v>
      </c>
      <c r="BE257" s="162">
        <f>IF(N257="základní",J257,0)</f>
        <v>0</v>
      </c>
      <c r="BF257" s="162">
        <f>IF(N257="snížená",J257,0)</f>
        <v>0</v>
      </c>
      <c r="BG257" s="162">
        <f>IF(N257="zákl. přenesená",J257,0)</f>
        <v>0</v>
      </c>
      <c r="BH257" s="162">
        <f>IF(N257="sníž. přenesená",J257,0)</f>
        <v>0</v>
      </c>
      <c r="BI257" s="162">
        <f>IF(N257="nulová",J257,0)</f>
        <v>0</v>
      </c>
      <c r="BJ257" s="18" t="s">
        <v>30</v>
      </c>
      <c r="BK257" s="162">
        <f>ROUND(I257*H257,2)</f>
        <v>0</v>
      </c>
      <c r="BL257" s="18" t="s">
        <v>184</v>
      </c>
      <c r="BM257" s="161" t="s">
        <v>1507</v>
      </c>
    </row>
    <row r="258" spans="1:65" s="2" customFormat="1" ht="6.9" customHeight="1">
      <c r="A258" s="33"/>
      <c r="B258" s="48"/>
      <c r="C258" s="49"/>
      <c r="D258" s="49"/>
      <c r="E258" s="49"/>
      <c r="F258" s="49"/>
      <c r="G258" s="49"/>
      <c r="H258" s="49"/>
      <c r="I258" s="49"/>
      <c r="J258" s="49"/>
      <c r="K258" s="49"/>
      <c r="L258" s="34"/>
      <c r="M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</row>
  </sheetData>
  <autoFilter ref="C125:K257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64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107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1508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1509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ROUND((SUM(BE129:BE1463)),  0)</f>
        <v>0</v>
      </c>
      <c r="G35" s="33"/>
      <c r="H35" s="33"/>
      <c r="I35" s="106">
        <v>0.21</v>
      </c>
      <c r="J35" s="105">
        <f>ROUND(((SUM(BE129:BE1463))*I35),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ROUND((SUM(BF129:BF1463)),  0)</f>
        <v>0</v>
      </c>
      <c r="G36" s="33"/>
      <c r="H36" s="33"/>
      <c r="I36" s="106">
        <v>0.12</v>
      </c>
      <c r="J36" s="105">
        <f>ROUND(((SUM(BF129:BF1463))*I36),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ROUND((SUM(BG129:BG1463)),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ROUND((SUM(BH129:BH1463)),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ROUND((SUM(BI129:BI1463)),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1508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331 - Vodovodní řady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95" customHeight="1">
      <c r="B100" s="122"/>
      <c r="D100" s="123" t="s">
        <v>154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95" customHeight="1">
      <c r="B101" s="122"/>
      <c r="D101" s="123" t="s">
        <v>1093</v>
      </c>
      <c r="E101" s="124"/>
      <c r="F101" s="124"/>
      <c r="G101" s="124"/>
      <c r="H101" s="124"/>
      <c r="I101" s="124"/>
      <c r="J101" s="125">
        <f>J764</f>
        <v>0</v>
      </c>
      <c r="L101" s="122"/>
    </row>
    <row r="102" spans="1:47" s="10" customFormat="1" ht="19.95" customHeight="1">
      <c r="B102" s="122"/>
      <c r="D102" s="123" t="s">
        <v>1346</v>
      </c>
      <c r="E102" s="124"/>
      <c r="F102" s="124"/>
      <c r="G102" s="124"/>
      <c r="H102" s="124"/>
      <c r="I102" s="124"/>
      <c r="J102" s="125">
        <f>J828</f>
        <v>0</v>
      </c>
      <c r="L102" s="122"/>
    </row>
    <row r="103" spans="1:47" s="10" customFormat="1" ht="19.95" customHeight="1">
      <c r="B103" s="122"/>
      <c r="D103" s="123" t="s">
        <v>1347</v>
      </c>
      <c r="E103" s="124"/>
      <c r="F103" s="124"/>
      <c r="G103" s="124"/>
      <c r="H103" s="124"/>
      <c r="I103" s="124"/>
      <c r="J103" s="125">
        <f>J892</f>
        <v>0</v>
      </c>
      <c r="L103" s="122"/>
    </row>
    <row r="104" spans="1:47" s="10" customFormat="1" ht="19.95" customHeight="1">
      <c r="B104" s="122"/>
      <c r="D104" s="123" t="s">
        <v>1510</v>
      </c>
      <c r="E104" s="124"/>
      <c r="F104" s="124"/>
      <c r="G104" s="124"/>
      <c r="H104" s="124"/>
      <c r="I104" s="124"/>
      <c r="J104" s="125">
        <f>J939</f>
        <v>0</v>
      </c>
      <c r="L104" s="122"/>
    </row>
    <row r="105" spans="1:47" s="10" customFormat="1" ht="19.95" customHeight="1">
      <c r="B105" s="122"/>
      <c r="D105" s="123" t="s">
        <v>706</v>
      </c>
      <c r="E105" s="124"/>
      <c r="F105" s="124"/>
      <c r="G105" s="124"/>
      <c r="H105" s="124"/>
      <c r="I105" s="124"/>
      <c r="J105" s="125">
        <f>J1378</f>
        <v>0</v>
      </c>
      <c r="L105" s="122"/>
    </row>
    <row r="106" spans="1:47" s="9" customFormat="1" ht="24.9" customHeight="1">
      <c r="B106" s="118"/>
      <c r="D106" s="119" t="s">
        <v>1511</v>
      </c>
      <c r="E106" s="120"/>
      <c r="F106" s="120"/>
      <c r="G106" s="120"/>
      <c r="H106" s="120"/>
      <c r="I106" s="120"/>
      <c r="J106" s="121">
        <f>J1450</f>
        <v>0</v>
      </c>
      <c r="L106" s="118"/>
    </row>
    <row r="107" spans="1:47" s="10" customFormat="1" ht="19.95" customHeight="1">
      <c r="B107" s="122"/>
      <c r="D107" s="123" t="s">
        <v>1512</v>
      </c>
      <c r="E107" s="124"/>
      <c r="F107" s="124"/>
      <c r="G107" s="124"/>
      <c r="H107" s="124"/>
      <c r="I107" s="124"/>
      <c r="J107" s="125">
        <f>J1451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160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61" t="str">
        <f>E7</f>
        <v>Brno, VMO Kohoutova, Sládkova - rekonstrukce vodovodu -  část I</v>
      </c>
      <c r="F117" s="262"/>
      <c r="G117" s="262"/>
      <c r="H117" s="26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146</v>
      </c>
      <c r="L118" s="21"/>
    </row>
    <row r="119" spans="1:31" s="2" customFormat="1" ht="16.5" customHeight="1">
      <c r="A119" s="33"/>
      <c r="B119" s="34"/>
      <c r="C119" s="33"/>
      <c r="D119" s="33"/>
      <c r="E119" s="261" t="s">
        <v>1508</v>
      </c>
      <c r="F119" s="260"/>
      <c r="G119" s="260"/>
      <c r="H119" s="260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703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8" t="str">
        <f>E11</f>
        <v>SO 331 - Vodovodní řady</v>
      </c>
      <c r="F121" s="260"/>
      <c r="G121" s="260"/>
      <c r="H121" s="260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 xml:space="preserve"> </v>
      </c>
      <c r="G123" s="33"/>
      <c r="H123" s="33"/>
      <c r="I123" s="28" t="s">
        <v>22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23</v>
      </c>
      <c r="D125" s="33"/>
      <c r="E125" s="33"/>
      <c r="F125" s="26" t="str">
        <f>E17</f>
        <v xml:space="preserve"> </v>
      </c>
      <c r="G125" s="33"/>
      <c r="H125" s="33"/>
      <c r="I125" s="28" t="s">
        <v>28</v>
      </c>
      <c r="J125" s="31" t="str">
        <f>E23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161</v>
      </c>
      <c r="D128" s="129" t="s">
        <v>58</v>
      </c>
      <c r="E128" s="129" t="s">
        <v>54</v>
      </c>
      <c r="F128" s="129" t="s">
        <v>55</v>
      </c>
      <c r="G128" s="129" t="s">
        <v>162</v>
      </c>
      <c r="H128" s="129" t="s">
        <v>163</v>
      </c>
      <c r="I128" s="129" t="s">
        <v>164</v>
      </c>
      <c r="J128" s="129" t="s">
        <v>150</v>
      </c>
      <c r="K128" s="130" t="s">
        <v>165</v>
      </c>
      <c r="L128" s="131"/>
      <c r="M128" s="63" t="s">
        <v>1</v>
      </c>
      <c r="N128" s="64" t="s">
        <v>37</v>
      </c>
      <c r="O128" s="64" t="s">
        <v>166</v>
      </c>
      <c r="P128" s="64" t="s">
        <v>167</v>
      </c>
      <c r="Q128" s="64" t="s">
        <v>168</v>
      </c>
      <c r="R128" s="64" t="s">
        <v>169</v>
      </c>
      <c r="S128" s="64" t="s">
        <v>170</v>
      </c>
      <c r="T128" s="65" t="s">
        <v>171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8" customHeight="1">
      <c r="A129" s="33"/>
      <c r="B129" s="34"/>
      <c r="C129" s="70" t="s">
        <v>172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P130+P1450</f>
        <v>0</v>
      </c>
      <c r="Q129" s="67"/>
      <c r="R129" s="133">
        <f>R130+R1450</f>
        <v>256.67901040999999</v>
      </c>
      <c r="S129" s="67"/>
      <c r="T129" s="134">
        <f>T130+T1450</f>
        <v>1522.95102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152</v>
      </c>
      <c r="BK129" s="135">
        <f>BK130+BK1450</f>
        <v>0</v>
      </c>
    </row>
    <row r="130" spans="1:65" s="12" customFormat="1" ht="25.95" customHeight="1">
      <c r="B130" s="136"/>
      <c r="D130" s="137" t="s">
        <v>72</v>
      </c>
      <c r="E130" s="138" t="s">
        <v>173</v>
      </c>
      <c r="F130" s="138" t="s">
        <v>174</v>
      </c>
      <c r="I130" s="139"/>
      <c r="J130" s="140">
        <f>BK130</f>
        <v>0</v>
      </c>
      <c r="L130" s="136"/>
      <c r="M130" s="141"/>
      <c r="N130" s="142"/>
      <c r="O130" s="142"/>
      <c r="P130" s="143">
        <f>P131+P764+P828+P892+P939+P1378</f>
        <v>0</v>
      </c>
      <c r="Q130" s="142"/>
      <c r="R130" s="143">
        <f>R131+R764+R828+R892+R939+R1378</f>
        <v>256.67901040999999</v>
      </c>
      <c r="S130" s="142"/>
      <c r="T130" s="144">
        <f>T131+T764+T828+T892+T939+T1378</f>
        <v>1522.95102</v>
      </c>
      <c r="AR130" s="137" t="s">
        <v>30</v>
      </c>
      <c r="AT130" s="145" t="s">
        <v>72</v>
      </c>
      <c r="AU130" s="145" t="s">
        <v>73</v>
      </c>
      <c r="AY130" s="137" t="s">
        <v>175</v>
      </c>
      <c r="BK130" s="146">
        <f>BK131+BK764+BK828+BK892+BK939+BK1378</f>
        <v>0</v>
      </c>
    </row>
    <row r="131" spans="1:65" s="12" customFormat="1" ht="22.8" customHeight="1">
      <c r="B131" s="136"/>
      <c r="D131" s="137" t="s">
        <v>72</v>
      </c>
      <c r="E131" s="147" t="s">
        <v>30</v>
      </c>
      <c r="F131" s="147" t="s">
        <v>176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SUM(P132:P763)</f>
        <v>0</v>
      </c>
      <c r="Q131" s="142"/>
      <c r="R131" s="143">
        <f>SUM(R132:R763)</f>
        <v>16.972592540000001</v>
      </c>
      <c r="S131" s="142"/>
      <c r="T131" s="144">
        <f>SUM(T132:T763)</f>
        <v>1522.95102</v>
      </c>
      <c r="AR131" s="137" t="s">
        <v>30</v>
      </c>
      <c r="AT131" s="145" t="s">
        <v>72</v>
      </c>
      <c r="AU131" s="145" t="s">
        <v>30</v>
      </c>
      <c r="AY131" s="137" t="s">
        <v>175</v>
      </c>
      <c r="BK131" s="146">
        <f>SUM(BK132:BK763)</f>
        <v>0</v>
      </c>
    </row>
    <row r="132" spans="1:65" s="2" customFormat="1" ht="16.5" customHeight="1">
      <c r="A132" s="33"/>
      <c r="B132" s="149"/>
      <c r="C132" s="150" t="s">
        <v>30</v>
      </c>
      <c r="D132" s="150" t="s">
        <v>181</v>
      </c>
      <c r="E132" s="151" t="s">
        <v>1513</v>
      </c>
      <c r="F132" s="152" t="s">
        <v>1514</v>
      </c>
      <c r="G132" s="153" t="s">
        <v>709</v>
      </c>
      <c r="H132" s="154">
        <v>211.2</v>
      </c>
      <c r="I132" s="155"/>
      <c r="J132" s="156">
        <f>ROUND(I132*H132,2)</f>
        <v>0</v>
      </c>
      <c r="K132" s="152" t="s">
        <v>710</v>
      </c>
      <c r="L132" s="34"/>
      <c r="M132" s="157" t="s">
        <v>1</v>
      </c>
      <c r="N132" s="158" t="s">
        <v>38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0.45</v>
      </c>
      <c r="T132" s="160">
        <f>S132*H132</f>
        <v>95.039999999999992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184</v>
      </c>
      <c r="AT132" s="161" t="s">
        <v>181</v>
      </c>
      <c r="AU132" s="161" t="s">
        <v>82</v>
      </c>
      <c r="AY132" s="18" t="s">
        <v>175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30</v>
      </c>
      <c r="BK132" s="162">
        <f>ROUND(I132*H132,2)</f>
        <v>0</v>
      </c>
      <c r="BL132" s="18" t="s">
        <v>184</v>
      </c>
      <c r="BM132" s="161" t="s">
        <v>1515</v>
      </c>
    </row>
    <row r="133" spans="1:65" s="14" customFormat="1">
      <c r="B133" s="172"/>
      <c r="D133" s="164" t="s">
        <v>190</v>
      </c>
      <c r="E133" s="173" t="s">
        <v>1</v>
      </c>
      <c r="F133" s="174" t="s">
        <v>1516</v>
      </c>
      <c r="H133" s="173" t="s">
        <v>1</v>
      </c>
      <c r="I133" s="175"/>
      <c r="L133" s="172"/>
      <c r="M133" s="176"/>
      <c r="N133" s="177"/>
      <c r="O133" s="177"/>
      <c r="P133" s="177"/>
      <c r="Q133" s="177"/>
      <c r="R133" s="177"/>
      <c r="S133" s="177"/>
      <c r="T133" s="178"/>
      <c r="AT133" s="173" t="s">
        <v>190</v>
      </c>
      <c r="AU133" s="173" t="s">
        <v>82</v>
      </c>
      <c r="AV133" s="14" t="s">
        <v>30</v>
      </c>
      <c r="AW133" s="14" t="s">
        <v>29</v>
      </c>
      <c r="AX133" s="14" t="s">
        <v>73</v>
      </c>
      <c r="AY133" s="173" t="s">
        <v>175</v>
      </c>
    </row>
    <row r="134" spans="1:65" s="13" customFormat="1">
      <c r="B134" s="163"/>
      <c r="D134" s="164" t="s">
        <v>190</v>
      </c>
      <c r="E134" s="165" t="s">
        <v>1</v>
      </c>
      <c r="F134" s="166" t="s">
        <v>1517</v>
      </c>
      <c r="H134" s="167">
        <v>63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190</v>
      </c>
      <c r="AU134" s="165" t="s">
        <v>82</v>
      </c>
      <c r="AV134" s="13" t="s">
        <v>82</v>
      </c>
      <c r="AW134" s="13" t="s">
        <v>29</v>
      </c>
      <c r="AX134" s="13" t="s">
        <v>73</v>
      </c>
      <c r="AY134" s="165" t="s">
        <v>175</v>
      </c>
    </row>
    <row r="135" spans="1:65" s="14" customFormat="1">
      <c r="B135" s="172"/>
      <c r="D135" s="164" t="s">
        <v>190</v>
      </c>
      <c r="E135" s="173" t="s">
        <v>1</v>
      </c>
      <c r="F135" s="174" t="s">
        <v>1518</v>
      </c>
      <c r="H135" s="173" t="s">
        <v>1</v>
      </c>
      <c r="I135" s="175"/>
      <c r="L135" s="172"/>
      <c r="M135" s="176"/>
      <c r="N135" s="177"/>
      <c r="O135" s="177"/>
      <c r="P135" s="177"/>
      <c r="Q135" s="177"/>
      <c r="R135" s="177"/>
      <c r="S135" s="177"/>
      <c r="T135" s="178"/>
      <c r="AT135" s="173" t="s">
        <v>190</v>
      </c>
      <c r="AU135" s="173" t="s">
        <v>82</v>
      </c>
      <c r="AV135" s="14" t="s">
        <v>30</v>
      </c>
      <c r="AW135" s="14" t="s">
        <v>29</v>
      </c>
      <c r="AX135" s="14" t="s">
        <v>73</v>
      </c>
      <c r="AY135" s="173" t="s">
        <v>175</v>
      </c>
    </row>
    <row r="136" spans="1:65" s="13" customFormat="1">
      <c r="B136" s="163"/>
      <c r="D136" s="164" t="s">
        <v>190</v>
      </c>
      <c r="E136" s="165" t="s">
        <v>1</v>
      </c>
      <c r="F136" s="166" t="s">
        <v>1519</v>
      </c>
      <c r="H136" s="167">
        <v>66.5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190</v>
      </c>
      <c r="AU136" s="165" t="s">
        <v>82</v>
      </c>
      <c r="AV136" s="13" t="s">
        <v>82</v>
      </c>
      <c r="AW136" s="13" t="s">
        <v>29</v>
      </c>
      <c r="AX136" s="13" t="s">
        <v>73</v>
      </c>
      <c r="AY136" s="165" t="s">
        <v>175</v>
      </c>
    </row>
    <row r="137" spans="1:65" s="14" customFormat="1">
      <c r="B137" s="172"/>
      <c r="D137" s="164" t="s">
        <v>190</v>
      </c>
      <c r="E137" s="173" t="s">
        <v>1</v>
      </c>
      <c r="F137" s="174" t="s">
        <v>1520</v>
      </c>
      <c r="H137" s="173" t="s">
        <v>1</v>
      </c>
      <c r="I137" s="175"/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190</v>
      </c>
      <c r="AU137" s="173" t="s">
        <v>82</v>
      </c>
      <c r="AV137" s="14" t="s">
        <v>30</v>
      </c>
      <c r="AW137" s="14" t="s">
        <v>29</v>
      </c>
      <c r="AX137" s="14" t="s">
        <v>73</v>
      </c>
      <c r="AY137" s="173" t="s">
        <v>175</v>
      </c>
    </row>
    <row r="138" spans="1:65" s="13" customFormat="1">
      <c r="B138" s="163"/>
      <c r="D138" s="164" t="s">
        <v>190</v>
      </c>
      <c r="E138" s="165" t="s">
        <v>1</v>
      </c>
      <c r="F138" s="166" t="s">
        <v>1521</v>
      </c>
      <c r="H138" s="167">
        <v>81.7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190</v>
      </c>
      <c r="AU138" s="165" t="s">
        <v>82</v>
      </c>
      <c r="AV138" s="13" t="s">
        <v>82</v>
      </c>
      <c r="AW138" s="13" t="s">
        <v>29</v>
      </c>
      <c r="AX138" s="13" t="s">
        <v>73</v>
      </c>
      <c r="AY138" s="165" t="s">
        <v>175</v>
      </c>
    </row>
    <row r="139" spans="1:65" s="15" customFormat="1">
      <c r="B139" s="182"/>
      <c r="D139" s="164" t="s">
        <v>190</v>
      </c>
      <c r="E139" s="183" t="s">
        <v>1</v>
      </c>
      <c r="F139" s="184" t="s">
        <v>716</v>
      </c>
      <c r="H139" s="185">
        <v>211.2</v>
      </c>
      <c r="I139" s="186"/>
      <c r="L139" s="182"/>
      <c r="M139" s="187"/>
      <c r="N139" s="188"/>
      <c r="O139" s="188"/>
      <c r="P139" s="188"/>
      <c r="Q139" s="188"/>
      <c r="R139" s="188"/>
      <c r="S139" s="188"/>
      <c r="T139" s="189"/>
      <c r="AT139" s="183" t="s">
        <v>190</v>
      </c>
      <c r="AU139" s="183" t="s">
        <v>82</v>
      </c>
      <c r="AV139" s="15" t="s">
        <v>184</v>
      </c>
      <c r="AW139" s="15" t="s">
        <v>29</v>
      </c>
      <c r="AX139" s="15" t="s">
        <v>30</v>
      </c>
      <c r="AY139" s="183" t="s">
        <v>175</v>
      </c>
    </row>
    <row r="140" spans="1:65" s="2" customFormat="1" ht="16.5" customHeight="1">
      <c r="A140" s="33"/>
      <c r="B140" s="149"/>
      <c r="C140" s="150" t="s">
        <v>82</v>
      </c>
      <c r="D140" s="150" t="s">
        <v>181</v>
      </c>
      <c r="E140" s="151" t="s">
        <v>1522</v>
      </c>
      <c r="F140" s="152" t="s">
        <v>1523</v>
      </c>
      <c r="G140" s="153" t="s">
        <v>709</v>
      </c>
      <c r="H140" s="154">
        <v>47.93</v>
      </c>
      <c r="I140" s="155"/>
      <c r="J140" s="156">
        <f>ROUND(I140*H140,2)</f>
        <v>0</v>
      </c>
      <c r="K140" s="152" t="s">
        <v>710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0</v>
      </c>
      <c r="R140" s="159">
        <f>Q140*H140</f>
        <v>0</v>
      </c>
      <c r="S140" s="159">
        <v>0.70899999999999996</v>
      </c>
      <c r="T140" s="160">
        <f>S140*H140</f>
        <v>33.982369999999996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184</v>
      </c>
      <c r="AT140" s="161" t="s">
        <v>181</v>
      </c>
      <c r="AU140" s="161" t="s">
        <v>82</v>
      </c>
      <c r="AY140" s="18" t="s">
        <v>175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30</v>
      </c>
      <c r="BK140" s="162">
        <f>ROUND(I140*H140,2)</f>
        <v>0</v>
      </c>
      <c r="BL140" s="18" t="s">
        <v>184</v>
      </c>
      <c r="BM140" s="161" t="s">
        <v>1524</v>
      </c>
    </row>
    <row r="141" spans="1:65" s="14" customFormat="1">
      <c r="B141" s="172"/>
      <c r="D141" s="164" t="s">
        <v>190</v>
      </c>
      <c r="E141" s="173" t="s">
        <v>1</v>
      </c>
      <c r="F141" s="174" t="s">
        <v>1525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4" customFormat="1">
      <c r="B142" s="172"/>
      <c r="D142" s="164" t="s">
        <v>190</v>
      </c>
      <c r="E142" s="173" t="s">
        <v>1</v>
      </c>
      <c r="F142" s="174" t="s">
        <v>1526</v>
      </c>
      <c r="H142" s="173" t="s">
        <v>1</v>
      </c>
      <c r="I142" s="175"/>
      <c r="L142" s="172"/>
      <c r="M142" s="176"/>
      <c r="N142" s="177"/>
      <c r="O142" s="177"/>
      <c r="P142" s="177"/>
      <c r="Q142" s="177"/>
      <c r="R142" s="177"/>
      <c r="S142" s="177"/>
      <c r="T142" s="178"/>
      <c r="AT142" s="173" t="s">
        <v>190</v>
      </c>
      <c r="AU142" s="173" t="s">
        <v>82</v>
      </c>
      <c r="AV142" s="14" t="s">
        <v>30</v>
      </c>
      <c r="AW142" s="14" t="s">
        <v>29</v>
      </c>
      <c r="AX142" s="14" t="s">
        <v>73</v>
      </c>
      <c r="AY142" s="173" t="s">
        <v>175</v>
      </c>
    </row>
    <row r="143" spans="1:65" s="13" customFormat="1">
      <c r="B143" s="163"/>
      <c r="D143" s="164" t="s">
        <v>190</v>
      </c>
      <c r="E143" s="165" t="s">
        <v>1</v>
      </c>
      <c r="F143" s="166" t="s">
        <v>1527</v>
      </c>
      <c r="H143" s="167">
        <v>12.65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190</v>
      </c>
      <c r="AU143" s="165" t="s">
        <v>82</v>
      </c>
      <c r="AV143" s="13" t="s">
        <v>82</v>
      </c>
      <c r="AW143" s="13" t="s">
        <v>29</v>
      </c>
      <c r="AX143" s="13" t="s">
        <v>73</v>
      </c>
      <c r="AY143" s="165" t="s">
        <v>175</v>
      </c>
    </row>
    <row r="144" spans="1:65" s="14" customFormat="1">
      <c r="B144" s="172"/>
      <c r="D144" s="164" t="s">
        <v>190</v>
      </c>
      <c r="E144" s="173" t="s">
        <v>1</v>
      </c>
      <c r="F144" s="174" t="s">
        <v>1516</v>
      </c>
      <c r="H144" s="173" t="s">
        <v>1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190</v>
      </c>
      <c r="AU144" s="173" t="s">
        <v>82</v>
      </c>
      <c r="AV144" s="14" t="s">
        <v>30</v>
      </c>
      <c r="AW144" s="14" t="s">
        <v>29</v>
      </c>
      <c r="AX144" s="14" t="s">
        <v>73</v>
      </c>
      <c r="AY144" s="173" t="s">
        <v>175</v>
      </c>
    </row>
    <row r="145" spans="1:65" s="13" customFormat="1">
      <c r="B145" s="163"/>
      <c r="D145" s="164" t="s">
        <v>190</v>
      </c>
      <c r="E145" s="165" t="s">
        <v>1</v>
      </c>
      <c r="F145" s="166" t="s">
        <v>1528</v>
      </c>
      <c r="H145" s="167">
        <v>11.34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190</v>
      </c>
      <c r="AU145" s="165" t="s">
        <v>82</v>
      </c>
      <c r="AV145" s="13" t="s">
        <v>82</v>
      </c>
      <c r="AW145" s="13" t="s">
        <v>29</v>
      </c>
      <c r="AX145" s="13" t="s">
        <v>73</v>
      </c>
      <c r="AY145" s="165" t="s">
        <v>175</v>
      </c>
    </row>
    <row r="146" spans="1:65" s="14" customFormat="1">
      <c r="B146" s="172"/>
      <c r="D146" s="164" t="s">
        <v>190</v>
      </c>
      <c r="E146" s="173" t="s">
        <v>1</v>
      </c>
      <c r="F146" s="174" t="s">
        <v>1518</v>
      </c>
      <c r="H146" s="173" t="s">
        <v>1</v>
      </c>
      <c r="I146" s="175"/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190</v>
      </c>
      <c r="AU146" s="173" t="s">
        <v>82</v>
      </c>
      <c r="AV146" s="14" t="s">
        <v>30</v>
      </c>
      <c r="AW146" s="14" t="s">
        <v>29</v>
      </c>
      <c r="AX146" s="14" t="s">
        <v>73</v>
      </c>
      <c r="AY146" s="173" t="s">
        <v>175</v>
      </c>
    </row>
    <row r="147" spans="1:65" s="13" customFormat="1">
      <c r="B147" s="163"/>
      <c r="D147" s="164" t="s">
        <v>190</v>
      </c>
      <c r="E147" s="165" t="s">
        <v>1</v>
      </c>
      <c r="F147" s="166" t="s">
        <v>1529</v>
      </c>
      <c r="H147" s="167">
        <v>11.97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190</v>
      </c>
      <c r="AU147" s="165" t="s">
        <v>82</v>
      </c>
      <c r="AV147" s="13" t="s">
        <v>82</v>
      </c>
      <c r="AW147" s="13" t="s">
        <v>29</v>
      </c>
      <c r="AX147" s="13" t="s">
        <v>73</v>
      </c>
      <c r="AY147" s="165" t="s">
        <v>175</v>
      </c>
    </row>
    <row r="148" spans="1:65" s="14" customFormat="1">
      <c r="B148" s="172"/>
      <c r="D148" s="164" t="s">
        <v>190</v>
      </c>
      <c r="E148" s="173" t="s">
        <v>1</v>
      </c>
      <c r="F148" s="174" t="s">
        <v>1520</v>
      </c>
      <c r="H148" s="173" t="s">
        <v>1</v>
      </c>
      <c r="I148" s="175"/>
      <c r="L148" s="172"/>
      <c r="M148" s="176"/>
      <c r="N148" s="177"/>
      <c r="O148" s="177"/>
      <c r="P148" s="177"/>
      <c r="Q148" s="177"/>
      <c r="R148" s="177"/>
      <c r="S148" s="177"/>
      <c r="T148" s="178"/>
      <c r="AT148" s="173" t="s">
        <v>190</v>
      </c>
      <c r="AU148" s="173" t="s">
        <v>82</v>
      </c>
      <c r="AV148" s="14" t="s">
        <v>30</v>
      </c>
      <c r="AW148" s="14" t="s">
        <v>29</v>
      </c>
      <c r="AX148" s="14" t="s">
        <v>73</v>
      </c>
      <c r="AY148" s="173" t="s">
        <v>175</v>
      </c>
    </row>
    <row r="149" spans="1:65" s="13" customFormat="1">
      <c r="B149" s="163"/>
      <c r="D149" s="164" t="s">
        <v>190</v>
      </c>
      <c r="E149" s="165" t="s">
        <v>1</v>
      </c>
      <c r="F149" s="166" t="s">
        <v>1529</v>
      </c>
      <c r="H149" s="167">
        <v>11.97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190</v>
      </c>
      <c r="AU149" s="165" t="s">
        <v>82</v>
      </c>
      <c r="AV149" s="13" t="s">
        <v>82</v>
      </c>
      <c r="AW149" s="13" t="s">
        <v>29</v>
      </c>
      <c r="AX149" s="13" t="s">
        <v>73</v>
      </c>
      <c r="AY149" s="165" t="s">
        <v>175</v>
      </c>
    </row>
    <row r="150" spans="1:65" s="15" customFormat="1">
      <c r="B150" s="182"/>
      <c r="D150" s="164" t="s">
        <v>190</v>
      </c>
      <c r="E150" s="183" t="s">
        <v>1</v>
      </c>
      <c r="F150" s="184" t="s">
        <v>716</v>
      </c>
      <c r="H150" s="185">
        <v>47.93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190</v>
      </c>
      <c r="AU150" s="183" t="s">
        <v>82</v>
      </c>
      <c r="AV150" s="15" t="s">
        <v>184</v>
      </c>
      <c r="AW150" s="15" t="s">
        <v>29</v>
      </c>
      <c r="AX150" s="15" t="s">
        <v>30</v>
      </c>
      <c r="AY150" s="183" t="s">
        <v>175</v>
      </c>
    </row>
    <row r="151" spans="1:65" s="2" customFormat="1" ht="16.5" customHeight="1">
      <c r="A151" s="33"/>
      <c r="B151" s="149"/>
      <c r="C151" s="150" t="s">
        <v>113</v>
      </c>
      <c r="D151" s="150" t="s">
        <v>181</v>
      </c>
      <c r="E151" s="151" t="s">
        <v>1530</v>
      </c>
      <c r="F151" s="152" t="s">
        <v>1531</v>
      </c>
      <c r="G151" s="153" t="s">
        <v>709</v>
      </c>
      <c r="H151" s="154">
        <v>47.93</v>
      </c>
      <c r="I151" s="155"/>
      <c r="J151" s="156">
        <f>ROUND(I151*H151,2)</f>
        <v>0</v>
      </c>
      <c r="K151" s="152" t="s">
        <v>710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0.57999999999999996</v>
      </c>
      <c r="T151" s="160">
        <f>S151*H151</f>
        <v>27.799399999999999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184</v>
      </c>
      <c r="AT151" s="161" t="s">
        <v>181</v>
      </c>
      <c r="AU151" s="161" t="s">
        <v>82</v>
      </c>
      <c r="AY151" s="18" t="s">
        <v>175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30</v>
      </c>
      <c r="BK151" s="162">
        <f>ROUND(I151*H151,2)</f>
        <v>0</v>
      </c>
      <c r="BL151" s="18" t="s">
        <v>184</v>
      </c>
      <c r="BM151" s="161" t="s">
        <v>1532</v>
      </c>
    </row>
    <row r="152" spans="1:65" s="13" customFormat="1">
      <c r="B152" s="163"/>
      <c r="D152" s="164" t="s">
        <v>190</v>
      </c>
      <c r="E152" s="165" t="s">
        <v>1</v>
      </c>
      <c r="F152" s="166" t="s">
        <v>1533</v>
      </c>
      <c r="H152" s="167">
        <v>47.93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190</v>
      </c>
      <c r="AU152" s="165" t="s">
        <v>82</v>
      </c>
      <c r="AV152" s="13" t="s">
        <v>82</v>
      </c>
      <c r="AW152" s="13" t="s">
        <v>29</v>
      </c>
      <c r="AX152" s="13" t="s">
        <v>30</v>
      </c>
      <c r="AY152" s="165" t="s">
        <v>175</v>
      </c>
    </row>
    <row r="153" spans="1:65" s="2" customFormat="1" ht="16.5" customHeight="1">
      <c r="A153" s="33"/>
      <c r="B153" s="149"/>
      <c r="C153" s="150" t="s">
        <v>184</v>
      </c>
      <c r="D153" s="150" t="s">
        <v>181</v>
      </c>
      <c r="E153" s="151" t="s">
        <v>1534</v>
      </c>
      <c r="F153" s="152" t="s">
        <v>1535</v>
      </c>
      <c r="G153" s="153" t="s">
        <v>709</v>
      </c>
      <c r="H153" s="154">
        <v>105.6</v>
      </c>
      <c r="I153" s="155"/>
      <c r="J153" s="156">
        <f>ROUND(I153*H153,2)</f>
        <v>0</v>
      </c>
      <c r="K153" s="152" t="s">
        <v>710</v>
      </c>
      <c r="L153" s="34"/>
      <c r="M153" s="157" t="s">
        <v>1</v>
      </c>
      <c r="N153" s="158" t="s">
        <v>38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0.625</v>
      </c>
      <c r="T153" s="160">
        <f>S153*H153</f>
        <v>66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184</v>
      </c>
      <c r="AT153" s="161" t="s">
        <v>181</v>
      </c>
      <c r="AU153" s="161" t="s">
        <v>82</v>
      </c>
      <c r="AY153" s="18" t="s">
        <v>175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30</v>
      </c>
      <c r="BK153" s="162">
        <f>ROUND(I153*H153,2)</f>
        <v>0</v>
      </c>
      <c r="BL153" s="18" t="s">
        <v>184</v>
      </c>
      <c r="BM153" s="161" t="s">
        <v>1536</v>
      </c>
    </row>
    <row r="154" spans="1:65" s="14" customFormat="1">
      <c r="B154" s="172"/>
      <c r="D154" s="164" t="s">
        <v>190</v>
      </c>
      <c r="E154" s="173" t="s">
        <v>1</v>
      </c>
      <c r="F154" s="174" t="s">
        <v>1516</v>
      </c>
      <c r="H154" s="173" t="s">
        <v>1</v>
      </c>
      <c r="I154" s="175"/>
      <c r="L154" s="172"/>
      <c r="M154" s="176"/>
      <c r="N154" s="177"/>
      <c r="O154" s="177"/>
      <c r="P154" s="177"/>
      <c r="Q154" s="177"/>
      <c r="R154" s="177"/>
      <c r="S154" s="177"/>
      <c r="T154" s="178"/>
      <c r="AT154" s="173" t="s">
        <v>190</v>
      </c>
      <c r="AU154" s="173" t="s">
        <v>82</v>
      </c>
      <c r="AV154" s="14" t="s">
        <v>30</v>
      </c>
      <c r="AW154" s="14" t="s">
        <v>29</v>
      </c>
      <c r="AX154" s="14" t="s">
        <v>73</v>
      </c>
      <c r="AY154" s="173" t="s">
        <v>175</v>
      </c>
    </row>
    <row r="155" spans="1:65" s="13" customFormat="1">
      <c r="B155" s="163"/>
      <c r="D155" s="164" t="s">
        <v>190</v>
      </c>
      <c r="E155" s="165" t="s">
        <v>1</v>
      </c>
      <c r="F155" s="166" t="s">
        <v>1537</v>
      </c>
      <c r="H155" s="167">
        <v>31.5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73</v>
      </c>
      <c r="AY155" s="165" t="s">
        <v>175</v>
      </c>
    </row>
    <row r="156" spans="1:65" s="14" customFormat="1">
      <c r="B156" s="172"/>
      <c r="D156" s="164" t="s">
        <v>190</v>
      </c>
      <c r="E156" s="173" t="s">
        <v>1</v>
      </c>
      <c r="F156" s="174" t="s">
        <v>1518</v>
      </c>
      <c r="H156" s="173" t="s">
        <v>1</v>
      </c>
      <c r="I156" s="175"/>
      <c r="L156" s="172"/>
      <c r="M156" s="176"/>
      <c r="N156" s="177"/>
      <c r="O156" s="177"/>
      <c r="P156" s="177"/>
      <c r="Q156" s="177"/>
      <c r="R156" s="177"/>
      <c r="S156" s="177"/>
      <c r="T156" s="178"/>
      <c r="AT156" s="173" t="s">
        <v>190</v>
      </c>
      <c r="AU156" s="173" t="s">
        <v>82</v>
      </c>
      <c r="AV156" s="14" t="s">
        <v>30</v>
      </c>
      <c r="AW156" s="14" t="s">
        <v>29</v>
      </c>
      <c r="AX156" s="14" t="s">
        <v>73</v>
      </c>
      <c r="AY156" s="173" t="s">
        <v>175</v>
      </c>
    </row>
    <row r="157" spans="1:65" s="13" customFormat="1">
      <c r="B157" s="163"/>
      <c r="D157" s="164" t="s">
        <v>190</v>
      </c>
      <c r="E157" s="165" t="s">
        <v>1</v>
      </c>
      <c r="F157" s="166" t="s">
        <v>1538</v>
      </c>
      <c r="H157" s="167">
        <v>33.25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73</v>
      </c>
      <c r="AY157" s="165" t="s">
        <v>175</v>
      </c>
    </row>
    <row r="158" spans="1:65" s="14" customFormat="1">
      <c r="B158" s="172"/>
      <c r="D158" s="164" t="s">
        <v>190</v>
      </c>
      <c r="E158" s="173" t="s">
        <v>1</v>
      </c>
      <c r="F158" s="174" t="s">
        <v>1520</v>
      </c>
      <c r="H158" s="173" t="s">
        <v>1</v>
      </c>
      <c r="I158" s="175"/>
      <c r="L158" s="172"/>
      <c r="M158" s="176"/>
      <c r="N158" s="177"/>
      <c r="O158" s="177"/>
      <c r="P158" s="177"/>
      <c r="Q158" s="177"/>
      <c r="R158" s="177"/>
      <c r="S158" s="177"/>
      <c r="T158" s="178"/>
      <c r="AT158" s="173" t="s">
        <v>190</v>
      </c>
      <c r="AU158" s="173" t="s">
        <v>82</v>
      </c>
      <c r="AV158" s="14" t="s">
        <v>30</v>
      </c>
      <c r="AW158" s="14" t="s">
        <v>29</v>
      </c>
      <c r="AX158" s="14" t="s">
        <v>73</v>
      </c>
      <c r="AY158" s="173" t="s">
        <v>175</v>
      </c>
    </row>
    <row r="159" spans="1:65" s="13" customFormat="1">
      <c r="B159" s="163"/>
      <c r="D159" s="164" t="s">
        <v>190</v>
      </c>
      <c r="E159" s="165" t="s">
        <v>1</v>
      </c>
      <c r="F159" s="166" t="s">
        <v>1539</v>
      </c>
      <c r="H159" s="167">
        <v>40.85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73</v>
      </c>
      <c r="AY159" s="165" t="s">
        <v>175</v>
      </c>
    </row>
    <row r="160" spans="1:65" s="15" customFormat="1">
      <c r="B160" s="182"/>
      <c r="D160" s="164" t="s">
        <v>190</v>
      </c>
      <c r="E160" s="183" t="s">
        <v>1</v>
      </c>
      <c r="F160" s="184" t="s">
        <v>716</v>
      </c>
      <c r="H160" s="185">
        <v>105.6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190</v>
      </c>
      <c r="AU160" s="183" t="s">
        <v>82</v>
      </c>
      <c r="AV160" s="15" t="s">
        <v>184</v>
      </c>
      <c r="AW160" s="15" t="s">
        <v>29</v>
      </c>
      <c r="AX160" s="15" t="s">
        <v>30</v>
      </c>
      <c r="AY160" s="183" t="s">
        <v>175</v>
      </c>
    </row>
    <row r="161" spans="1:65" s="2" customFormat="1" ht="16.5" customHeight="1">
      <c r="A161" s="33"/>
      <c r="B161" s="149"/>
      <c r="C161" s="150" t="s">
        <v>199</v>
      </c>
      <c r="D161" s="150" t="s">
        <v>181</v>
      </c>
      <c r="E161" s="151" t="s">
        <v>1540</v>
      </c>
      <c r="F161" s="152" t="s">
        <v>1541</v>
      </c>
      <c r="G161" s="153" t="s">
        <v>709</v>
      </c>
      <c r="H161" s="154">
        <v>105.6</v>
      </c>
      <c r="I161" s="155"/>
      <c r="J161" s="156">
        <f>ROUND(I161*H161,2)</f>
        <v>0</v>
      </c>
      <c r="K161" s="152" t="s">
        <v>710</v>
      </c>
      <c r="L161" s="34"/>
      <c r="M161" s="157" t="s">
        <v>1</v>
      </c>
      <c r="N161" s="158" t="s">
        <v>38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0.44</v>
      </c>
      <c r="T161" s="160">
        <f>S161*H161</f>
        <v>46.463999999999999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184</v>
      </c>
      <c r="AT161" s="161" t="s">
        <v>181</v>
      </c>
      <c r="AU161" s="161" t="s">
        <v>82</v>
      </c>
      <c r="AY161" s="18" t="s">
        <v>175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30</v>
      </c>
      <c r="BK161" s="162">
        <f>ROUND(I161*H161,2)</f>
        <v>0</v>
      </c>
      <c r="BL161" s="18" t="s">
        <v>184</v>
      </c>
      <c r="BM161" s="161" t="s">
        <v>1542</v>
      </c>
    </row>
    <row r="162" spans="1:65" s="13" customFormat="1">
      <c r="B162" s="163"/>
      <c r="D162" s="164" t="s">
        <v>190</v>
      </c>
      <c r="E162" s="165" t="s">
        <v>1</v>
      </c>
      <c r="F162" s="166" t="s">
        <v>1543</v>
      </c>
      <c r="H162" s="167">
        <v>105.6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190</v>
      </c>
      <c r="AU162" s="165" t="s">
        <v>82</v>
      </c>
      <c r="AV162" s="13" t="s">
        <v>82</v>
      </c>
      <c r="AW162" s="13" t="s">
        <v>29</v>
      </c>
      <c r="AX162" s="13" t="s">
        <v>30</v>
      </c>
      <c r="AY162" s="165" t="s">
        <v>175</v>
      </c>
    </row>
    <row r="163" spans="1:65" s="2" customFormat="1" ht="16.5" customHeight="1">
      <c r="A163" s="33"/>
      <c r="B163" s="149"/>
      <c r="C163" s="150" t="s">
        <v>203</v>
      </c>
      <c r="D163" s="150" t="s">
        <v>181</v>
      </c>
      <c r="E163" s="151" t="s">
        <v>1544</v>
      </c>
      <c r="F163" s="152" t="s">
        <v>1545</v>
      </c>
      <c r="G163" s="153" t="s">
        <v>709</v>
      </c>
      <c r="H163" s="154">
        <v>977.95</v>
      </c>
      <c r="I163" s="155"/>
      <c r="J163" s="156">
        <f>ROUND(I163*H163,2)</f>
        <v>0</v>
      </c>
      <c r="K163" s="152" t="s">
        <v>710</v>
      </c>
      <c r="L163" s="34"/>
      <c r="M163" s="157" t="s">
        <v>1</v>
      </c>
      <c r="N163" s="158" t="s">
        <v>38</v>
      </c>
      <c r="O163" s="59"/>
      <c r="P163" s="159">
        <f>O163*H163</f>
        <v>0</v>
      </c>
      <c r="Q163" s="159">
        <v>0</v>
      </c>
      <c r="R163" s="159">
        <f>Q163*H163</f>
        <v>0</v>
      </c>
      <c r="S163" s="159">
        <v>0.45</v>
      </c>
      <c r="T163" s="160">
        <f>S163*H163</f>
        <v>440.07750000000004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184</v>
      </c>
      <c r="AT163" s="161" t="s">
        <v>181</v>
      </c>
      <c r="AU163" s="161" t="s">
        <v>82</v>
      </c>
      <c r="AY163" s="18" t="s">
        <v>175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30</v>
      </c>
      <c r="BK163" s="162">
        <f>ROUND(I163*H163,2)</f>
        <v>0</v>
      </c>
      <c r="BL163" s="18" t="s">
        <v>184</v>
      </c>
      <c r="BM163" s="161" t="s">
        <v>1546</v>
      </c>
    </row>
    <row r="164" spans="1:65" s="14" customFormat="1">
      <c r="B164" s="172"/>
      <c r="D164" s="164" t="s">
        <v>190</v>
      </c>
      <c r="E164" s="173" t="s">
        <v>1</v>
      </c>
      <c r="F164" s="174" t="s">
        <v>1547</v>
      </c>
      <c r="H164" s="173" t="s">
        <v>1</v>
      </c>
      <c r="I164" s="175"/>
      <c r="L164" s="172"/>
      <c r="M164" s="176"/>
      <c r="N164" s="177"/>
      <c r="O164" s="177"/>
      <c r="P164" s="177"/>
      <c r="Q164" s="177"/>
      <c r="R164" s="177"/>
      <c r="S164" s="177"/>
      <c r="T164" s="178"/>
      <c r="AT164" s="173" t="s">
        <v>190</v>
      </c>
      <c r="AU164" s="173" t="s">
        <v>82</v>
      </c>
      <c r="AV164" s="14" t="s">
        <v>30</v>
      </c>
      <c r="AW164" s="14" t="s">
        <v>29</v>
      </c>
      <c r="AX164" s="14" t="s">
        <v>73</v>
      </c>
      <c r="AY164" s="173" t="s">
        <v>175</v>
      </c>
    </row>
    <row r="165" spans="1:65" s="13" customFormat="1">
      <c r="B165" s="163"/>
      <c r="D165" s="164" t="s">
        <v>190</v>
      </c>
      <c r="E165" s="165" t="s">
        <v>1</v>
      </c>
      <c r="F165" s="166" t="s">
        <v>1548</v>
      </c>
      <c r="H165" s="167">
        <v>439.2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82</v>
      </c>
      <c r="AV165" s="13" t="s">
        <v>82</v>
      </c>
      <c r="AW165" s="13" t="s">
        <v>29</v>
      </c>
      <c r="AX165" s="13" t="s">
        <v>73</v>
      </c>
      <c r="AY165" s="165" t="s">
        <v>175</v>
      </c>
    </row>
    <row r="166" spans="1:65" s="16" customFormat="1">
      <c r="B166" s="205"/>
      <c r="D166" s="164" t="s">
        <v>190</v>
      </c>
      <c r="E166" s="206" t="s">
        <v>1</v>
      </c>
      <c r="F166" s="207" t="s">
        <v>1549</v>
      </c>
      <c r="H166" s="208">
        <v>439.2</v>
      </c>
      <c r="I166" s="209"/>
      <c r="L166" s="205"/>
      <c r="M166" s="210"/>
      <c r="N166" s="211"/>
      <c r="O166" s="211"/>
      <c r="P166" s="211"/>
      <c r="Q166" s="211"/>
      <c r="R166" s="211"/>
      <c r="S166" s="211"/>
      <c r="T166" s="212"/>
      <c r="AT166" s="206" t="s">
        <v>190</v>
      </c>
      <c r="AU166" s="206" t="s">
        <v>82</v>
      </c>
      <c r="AV166" s="16" t="s">
        <v>113</v>
      </c>
      <c r="AW166" s="16" t="s">
        <v>29</v>
      </c>
      <c r="AX166" s="16" t="s">
        <v>73</v>
      </c>
      <c r="AY166" s="206" t="s">
        <v>175</v>
      </c>
    </row>
    <row r="167" spans="1:65" s="14" customFormat="1">
      <c r="B167" s="172"/>
      <c r="D167" s="164" t="s">
        <v>190</v>
      </c>
      <c r="E167" s="173" t="s">
        <v>1</v>
      </c>
      <c r="F167" s="174" t="s">
        <v>1525</v>
      </c>
      <c r="H167" s="173" t="s">
        <v>1</v>
      </c>
      <c r="I167" s="175"/>
      <c r="L167" s="172"/>
      <c r="M167" s="176"/>
      <c r="N167" s="177"/>
      <c r="O167" s="177"/>
      <c r="P167" s="177"/>
      <c r="Q167" s="177"/>
      <c r="R167" s="177"/>
      <c r="S167" s="177"/>
      <c r="T167" s="178"/>
      <c r="AT167" s="173" t="s">
        <v>190</v>
      </c>
      <c r="AU167" s="173" t="s">
        <v>82</v>
      </c>
      <c r="AV167" s="14" t="s">
        <v>30</v>
      </c>
      <c r="AW167" s="14" t="s">
        <v>29</v>
      </c>
      <c r="AX167" s="14" t="s">
        <v>73</v>
      </c>
      <c r="AY167" s="173" t="s">
        <v>175</v>
      </c>
    </row>
    <row r="168" spans="1:65" s="14" customFormat="1">
      <c r="B168" s="172"/>
      <c r="D168" s="164" t="s">
        <v>190</v>
      </c>
      <c r="E168" s="173" t="s">
        <v>1</v>
      </c>
      <c r="F168" s="174" t="s">
        <v>1550</v>
      </c>
      <c r="H168" s="173" t="s">
        <v>1</v>
      </c>
      <c r="I168" s="175"/>
      <c r="L168" s="172"/>
      <c r="M168" s="176"/>
      <c r="N168" s="177"/>
      <c r="O168" s="177"/>
      <c r="P168" s="177"/>
      <c r="Q168" s="177"/>
      <c r="R168" s="177"/>
      <c r="S168" s="177"/>
      <c r="T168" s="178"/>
      <c r="AT168" s="173" t="s">
        <v>190</v>
      </c>
      <c r="AU168" s="173" t="s">
        <v>82</v>
      </c>
      <c r="AV168" s="14" t="s">
        <v>30</v>
      </c>
      <c r="AW168" s="14" t="s">
        <v>29</v>
      </c>
      <c r="AX168" s="14" t="s">
        <v>73</v>
      </c>
      <c r="AY168" s="173" t="s">
        <v>175</v>
      </c>
    </row>
    <row r="169" spans="1:65" s="13" customFormat="1">
      <c r="B169" s="163"/>
      <c r="D169" s="164" t="s">
        <v>190</v>
      </c>
      <c r="E169" s="165" t="s">
        <v>1</v>
      </c>
      <c r="F169" s="166" t="s">
        <v>1551</v>
      </c>
      <c r="H169" s="167">
        <v>538.75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82</v>
      </c>
      <c r="AV169" s="13" t="s">
        <v>82</v>
      </c>
      <c r="AW169" s="13" t="s">
        <v>29</v>
      </c>
      <c r="AX169" s="13" t="s">
        <v>73</v>
      </c>
      <c r="AY169" s="165" t="s">
        <v>175</v>
      </c>
    </row>
    <row r="170" spans="1:65" s="16" customFormat="1">
      <c r="B170" s="205"/>
      <c r="D170" s="164" t="s">
        <v>190</v>
      </c>
      <c r="E170" s="206" t="s">
        <v>1</v>
      </c>
      <c r="F170" s="207" t="s">
        <v>1549</v>
      </c>
      <c r="H170" s="208">
        <v>538.75</v>
      </c>
      <c r="I170" s="209"/>
      <c r="L170" s="205"/>
      <c r="M170" s="210"/>
      <c r="N170" s="211"/>
      <c r="O170" s="211"/>
      <c r="P170" s="211"/>
      <c r="Q170" s="211"/>
      <c r="R170" s="211"/>
      <c r="S170" s="211"/>
      <c r="T170" s="212"/>
      <c r="AT170" s="206" t="s">
        <v>190</v>
      </c>
      <c r="AU170" s="206" t="s">
        <v>82</v>
      </c>
      <c r="AV170" s="16" t="s">
        <v>113</v>
      </c>
      <c r="AW170" s="16" t="s">
        <v>29</v>
      </c>
      <c r="AX170" s="16" t="s">
        <v>73</v>
      </c>
      <c r="AY170" s="206" t="s">
        <v>175</v>
      </c>
    </row>
    <row r="171" spans="1:65" s="15" customFormat="1">
      <c r="B171" s="182"/>
      <c r="D171" s="164" t="s">
        <v>190</v>
      </c>
      <c r="E171" s="183" t="s">
        <v>1</v>
      </c>
      <c r="F171" s="184" t="s">
        <v>716</v>
      </c>
      <c r="H171" s="185">
        <v>977.95</v>
      </c>
      <c r="I171" s="186"/>
      <c r="L171" s="182"/>
      <c r="M171" s="187"/>
      <c r="N171" s="188"/>
      <c r="O171" s="188"/>
      <c r="P171" s="188"/>
      <c r="Q171" s="188"/>
      <c r="R171" s="188"/>
      <c r="S171" s="188"/>
      <c r="T171" s="189"/>
      <c r="AT171" s="183" t="s">
        <v>190</v>
      </c>
      <c r="AU171" s="183" t="s">
        <v>82</v>
      </c>
      <c r="AV171" s="15" t="s">
        <v>184</v>
      </c>
      <c r="AW171" s="15" t="s">
        <v>29</v>
      </c>
      <c r="AX171" s="15" t="s">
        <v>30</v>
      </c>
      <c r="AY171" s="183" t="s">
        <v>175</v>
      </c>
    </row>
    <row r="172" spans="1:65" s="2" customFormat="1" ht="16.5" customHeight="1">
      <c r="A172" s="33"/>
      <c r="B172" s="149"/>
      <c r="C172" s="150" t="s">
        <v>207</v>
      </c>
      <c r="D172" s="150" t="s">
        <v>181</v>
      </c>
      <c r="E172" s="151" t="s">
        <v>727</v>
      </c>
      <c r="F172" s="152" t="s">
        <v>728</v>
      </c>
      <c r="G172" s="153" t="s">
        <v>709</v>
      </c>
      <c r="H172" s="154">
        <v>758.35</v>
      </c>
      <c r="I172" s="155"/>
      <c r="J172" s="156">
        <f>ROUND(I172*H172,2)</f>
        <v>0</v>
      </c>
      <c r="K172" s="152" t="s">
        <v>710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0.625</v>
      </c>
      <c r="T172" s="160">
        <f>S172*H172</f>
        <v>473.96875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82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1552</v>
      </c>
    </row>
    <row r="173" spans="1:65" s="14" customFormat="1">
      <c r="B173" s="172"/>
      <c r="D173" s="164" t="s">
        <v>190</v>
      </c>
      <c r="E173" s="173" t="s">
        <v>1</v>
      </c>
      <c r="F173" s="174" t="s">
        <v>1547</v>
      </c>
      <c r="H173" s="173" t="s">
        <v>1</v>
      </c>
      <c r="I173" s="175"/>
      <c r="L173" s="172"/>
      <c r="M173" s="176"/>
      <c r="N173" s="177"/>
      <c r="O173" s="177"/>
      <c r="P173" s="177"/>
      <c r="Q173" s="177"/>
      <c r="R173" s="177"/>
      <c r="S173" s="177"/>
      <c r="T173" s="178"/>
      <c r="AT173" s="173" t="s">
        <v>190</v>
      </c>
      <c r="AU173" s="173" t="s">
        <v>82</v>
      </c>
      <c r="AV173" s="14" t="s">
        <v>30</v>
      </c>
      <c r="AW173" s="14" t="s">
        <v>29</v>
      </c>
      <c r="AX173" s="14" t="s">
        <v>73</v>
      </c>
      <c r="AY173" s="173" t="s">
        <v>175</v>
      </c>
    </row>
    <row r="174" spans="1:65" s="13" customFormat="1">
      <c r="B174" s="163"/>
      <c r="D174" s="164" t="s">
        <v>190</v>
      </c>
      <c r="E174" s="165" t="s">
        <v>1</v>
      </c>
      <c r="F174" s="166" t="s">
        <v>1553</v>
      </c>
      <c r="H174" s="167">
        <v>219.6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73</v>
      </c>
      <c r="AY174" s="165" t="s">
        <v>175</v>
      </c>
    </row>
    <row r="175" spans="1:65" s="16" customFormat="1">
      <c r="B175" s="205"/>
      <c r="D175" s="164" t="s">
        <v>190</v>
      </c>
      <c r="E175" s="206" t="s">
        <v>1</v>
      </c>
      <c r="F175" s="207" t="s">
        <v>1549</v>
      </c>
      <c r="H175" s="208">
        <v>219.6</v>
      </c>
      <c r="I175" s="209"/>
      <c r="L175" s="205"/>
      <c r="M175" s="210"/>
      <c r="N175" s="211"/>
      <c r="O175" s="211"/>
      <c r="P175" s="211"/>
      <c r="Q175" s="211"/>
      <c r="R175" s="211"/>
      <c r="S175" s="211"/>
      <c r="T175" s="212"/>
      <c r="AT175" s="206" t="s">
        <v>190</v>
      </c>
      <c r="AU175" s="206" t="s">
        <v>82</v>
      </c>
      <c r="AV175" s="16" t="s">
        <v>113</v>
      </c>
      <c r="AW175" s="16" t="s">
        <v>29</v>
      </c>
      <c r="AX175" s="16" t="s">
        <v>73</v>
      </c>
      <c r="AY175" s="206" t="s">
        <v>175</v>
      </c>
    </row>
    <row r="176" spans="1:65" s="13" customFormat="1">
      <c r="B176" s="163"/>
      <c r="D176" s="164" t="s">
        <v>190</v>
      </c>
      <c r="E176" s="165" t="s">
        <v>1</v>
      </c>
      <c r="F176" s="166" t="s">
        <v>1554</v>
      </c>
      <c r="H176" s="167">
        <v>538.75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190</v>
      </c>
      <c r="AU176" s="165" t="s">
        <v>82</v>
      </c>
      <c r="AV176" s="13" t="s">
        <v>82</v>
      </c>
      <c r="AW176" s="13" t="s">
        <v>29</v>
      </c>
      <c r="AX176" s="13" t="s">
        <v>73</v>
      </c>
      <c r="AY176" s="165" t="s">
        <v>175</v>
      </c>
    </row>
    <row r="177" spans="1:65" s="16" customFormat="1">
      <c r="B177" s="205"/>
      <c r="D177" s="164" t="s">
        <v>190</v>
      </c>
      <c r="E177" s="206" t="s">
        <v>1</v>
      </c>
      <c r="F177" s="207" t="s">
        <v>1549</v>
      </c>
      <c r="H177" s="208">
        <v>538.75</v>
      </c>
      <c r="I177" s="209"/>
      <c r="L177" s="205"/>
      <c r="M177" s="210"/>
      <c r="N177" s="211"/>
      <c r="O177" s="211"/>
      <c r="P177" s="211"/>
      <c r="Q177" s="211"/>
      <c r="R177" s="211"/>
      <c r="S177" s="211"/>
      <c r="T177" s="212"/>
      <c r="AT177" s="206" t="s">
        <v>190</v>
      </c>
      <c r="AU177" s="206" t="s">
        <v>82</v>
      </c>
      <c r="AV177" s="16" t="s">
        <v>113</v>
      </c>
      <c r="AW177" s="16" t="s">
        <v>29</v>
      </c>
      <c r="AX177" s="16" t="s">
        <v>73</v>
      </c>
      <c r="AY177" s="206" t="s">
        <v>175</v>
      </c>
    </row>
    <row r="178" spans="1:65" s="15" customFormat="1">
      <c r="B178" s="182"/>
      <c r="D178" s="164" t="s">
        <v>190</v>
      </c>
      <c r="E178" s="183" t="s">
        <v>1</v>
      </c>
      <c r="F178" s="184" t="s">
        <v>716</v>
      </c>
      <c r="H178" s="185">
        <v>758.35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190</v>
      </c>
      <c r="AU178" s="183" t="s">
        <v>82</v>
      </c>
      <c r="AV178" s="15" t="s">
        <v>184</v>
      </c>
      <c r="AW178" s="15" t="s">
        <v>29</v>
      </c>
      <c r="AX178" s="15" t="s">
        <v>30</v>
      </c>
      <c r="AY178" s="183" t="s">
        <v>175</v>
      </c>
    </row>
    <row r="179" spans="1:65" s="2" customFormat="1" ht="16.5" customHeight="1">
      <c r="A179" s="33"/>
      <c r="B179" s="149"/>
      <c r="C179" s="150" t="s">
        <v>177</v>
      </c>
      <c r="D179" s="150" t="s">
        <v>181</v>
      </c>
      <c r="E179" s="151" t="s">
        <v>1555</v>
      </c>
      <c r="F179" s="152" t="s">
        <v>1556</v>
      </c>
      <c r="G179" s="153" t="s">
        <v>709</v>
      </c>
      <c r="H179" s="154">
        <v>758.35</v>
      </c>
      <c r="I179" s="155"/>
      <c r="J179" s="156">
        <f>ROUND(I179*H179,2)</f>
        <v>0</v>
      </c>
      <c r="K179" s="152" t="s">
        <v>710</v>
      </c>
      <c r="L179" s="34"/>
      <c r="M179" s="157" t="s">
        <v>1</v>
      </c>
      <c r="N179" s="158" t="s">
        <v>38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0.44</v>
      </c>
      <c r="T179" s="160">
        <f>S179*H179</f>
        <v>333.67400000000004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184</v>
      </c>
      <c r="AT179" s="161" t="s">
        <v>181</v>
      </c>
      <c r="AU179" s="161" t="s">
        <v>82</v>
      </c>
      <c r="AY179" s="18" t="s">
        <v>175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30</v>
      </c>
      <c r="BK179" s="162">
        <f>ROUND(I179*H179,2)</f>
        <v>0</v>
      </c>
      <c r="BL179" s="18" t="s">
        <v>184</v>
      </c>
      <c r="BM179" s="161" t="s">
        <v>1557</v>
      </c>
    </row>
    <row r="180" spans="1:65" s="13" customFormat="1">
      <c r="B180" s="163"/>
      <c r="D180" s="164" t="s">
        <v>190</v>
      </c>
      <c r="E180" s="165" t="s">
        <v>1</v>
      </c>
      <c r="F180" s="166" t="s">
        <v>1558</v>
      </c>
      <c r="H180" s="167">
        <v>219.6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190</v>
      </c>
      <c r="AU180" s="165" t="s">
        <v>82</v>
      </c>
      <c r="AV180" s="13" t="s">
        <v>82</v>
      </c>
      <c r="AW180" s="13" t="s">
        <v>29</v>
      </c>
      <c r="AX180" s="13" t="s">
        <v>73</v>
      </c>
      <c r="AY180" s="165" t="s">
        <v>175</v>
      </c>
    </row>
    <row r="181" spans="1:65" s="13" customFormat="1">
      <c r="B181" s="163"/>
      <c r="D181" s="164" t="s">
        <v>190</v>
      </c>
      <c r="E181" s="165" t="s">
        <v>1</v>
      </c>
      <c r="F181" s="166" t="s">
        <v>1554</v>
      </c>
      <c r="H181" s="167">
        <v>538.75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190</v>
      </c>
      <c r="AU181" s="165" t="s">
        <v>82</v>
      </c>
      <c r="AV181" s="13" t="s">
        <v>82</v>
      </c>
      <c r="AW181" s="13" t="s">
        <v>29</v>
      </c>
      <c r="AX181" s="13" t="s">
        <v>73</v>
      </c>
      <c r="AY181" s="165" t="s">
        <v>175</v>
      </c>
    </row>
    <row r="182" spans="1:65" s="15" customFormat="1">
      <c r="B182" s="182"/>
      <c r="D182" s="164" t="s">
        <v>190</v>
      </c>
      <c r="E182" s="183" t="s">
        <v>1</v>
      </c>
      <c r="F182" s="184" t="s">
        <v>716</v>
      </c>
      <c r="H182" s="185">
        <v>758.35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190</v>
      </c>
      <c r="AU182" s="183" t="s">
        <v>82</v>
      </c>
      <c r="AV182" s="15" t="s">
        <v>184</v>
      </c>
      <c r="AW182" s="15" t="s">
        <v>29</v>
      </c>
      <c r="AX182" s="15" t="s">
        <v>30</v>
      </c>
      <c r="AY182" s="183" t="s">
        <v>175</v>
      </c>
    </row>
    <row r="183" spans="1:65" s="2" customFormat="1" ht="16.5" customHeight="1">
      <c r="A183" s="33"/>
      <c r="B183" s="149"/>
      <c r="C183" s="150" t="s">
        <v>198</v>
      </c>
      <c r="D183" s="150" t="s">
        <v>181</v>
      </c>
      <c r="E183" s="151" t="s">
        <v>737</v>
      </c>
      <c r="F183" s="152" t="s">
        <v>738</v>
      </c>
      <c r="G183" s="153" t="s">
        <v>188</v>
      </c>
      <c r="H183" s="154">
        <v>29</v>
      </c>
      <c r="I183" s="155"/>
      <c r="J183" s="156">
        <f>ROUND(I183*H183,2)</f>
        <v>0</v>
      </c>
      <c r="K183" s="152" t="s">
        <v>710</v>
      </c>
      <c r="L183" s="34"/>
      <c r="M183" s="157" t="s">
        <v>1</v>
      </c>
      <c r="N183" s="158" t="s">
        <v>38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0.20499999999999999</v>
      </c>
      <c r="T183" s="160">
        <f>S183*H183</f>
        <v>5.9449999999999994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184</v>
      </c>
      <c r="AT183" s="161" t="s">
        <v>181</v>
      </c>
      <c r="AU183" s="161" t="s">
        <v>82</v>
      </c>
      <c r="AY183" s="18" t="s">
        <v>175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30</v>
      </c>
      <c r="BK183" s="162">
        <f>ROUND(I183*H183,2)</f>
        <v>0</v>
      </c>
      <c r="BL183" s="18" t="s">
        <v>184</v>
      </c>
      <c r="BM183" s="161" t="s">
        <v>1559</v>
      </c>
    </row>
    <row r="184" spans="1:65" s="13" customFormat="1">
      <c r="B184" s="163"/>
      <c r="D184" s="164" t="s">
        <v>190</v>
      </c>
      <c r="E184" s="165" t="s">
        <v>1</v>
      </c>
      <c r="F184" s="166" t="s">
        <v>1560</v>
      </c>
      <c r="H184" s="167">
        <v>6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190</v>
      </c>
      <c r="AU184" s="165" t="s">
        <v>82</v>
      </c>
      <c r="AV184" s="13" t="s">
        <v>82</v>
      </c>
      <c r="AW184" s="13" t="s">
        <v>29</v>
      </c>
      <c r="AX184" s="13" t="s">
        <v>73</v>
      </c>
      <c r="AY184" s="165" t="s">
        <v>175</v>
      </c>
    </row>
    <row r="185" spans="1:65" s="13" customFormat="1">
      <c r="B185" s="163"/>
      <c r="D185" s="164" t="s">
        <v>190</v>
      </c>
      <c r="E185" s="165" t="s">
        <v>1</v>
      </c>
      <c r="F185" s="166" t="s">
        <v>1560</v>
      </c>
      <c r="H185" s="167">
        <v>6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190</v>
      </c>
      <c r="AU185" s="165" t="s">
        <v>82</v>
      </c>
      <c r="AV185" s="13" t="s">
        <v>82</v>
      </c>
      <c r="AW185" s="13" t="s">
        <v>29</v>
      </c>
      <c r="AX185" s="13" t="s">
        <v>73</v>
      </c>
      <c r="AY185" s="165" t="s">
        <v>175</v>
      </c>
    </row>
    <row r="186" spans="1:65" s="13" customFormat="1">
      <c r="B186" s="163"/>
      <c r="D186" s="164" t="s">
        <v>190</v>
      </c>
      <c r="E186" s="165" t="s">
        <v>1</v>
      </c>
      <c r="F186" s="166" t="s">
        <v>1561</v>
      </c>
      <c r="H186" s="167">
        <v>5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73</v>
      </c>
      <c r="AY186" s="165" t="s">
        <v>175</v>
      </c>
    </row>
    <row r="187" spans="1:65" s="13" customFormat="1">
      <c r="B187" s="163"/>
      <c r="D187" s="164" t="s">
        <v>190</v>
      </c>
      <c r="E187" s="165" t="s">
        <v>1</v>
      </c>
      <c r="F187" s="166" t="s">
        <v>1562</v>
      </c>
      <c r="H187" s="167">
        <v>4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82</v>
      </c>
      <c r="AV187" s="13" t="s">
        <v>82</v>
      </c>
      <c r="AW187" s="13" t="s">
        <v>29</v>
      </c>
      <c r="AX187" s="13" t="s">
        <v>73</v>
      </c>
      <c r="AY187" s="165" t="s">
        <v>175</v>
      </c>
    </row>
    <row r="188" spans="1:65" s="13" customFormat="1">
      <c r="B188" s="163"/>
      <c r="D188" s="164" t="s">
        <v>190</v>
      </c>
      <c r="E188" s="165" t="s">
        <v>1</v>
      </c>
      <c r="F188" s="166" t="s">
        <v>1562</v>
      </c>
      <c r="H188" s="167">
        <v>4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190</v>
      </c>
      <c r="AU188" s="165" t="s">
        <v>82</v>
      </c>
      <c r="AV188" s="13" t="s">
        <v>82</v>
      </c>
      <c r="AW188" s="13" t="s">
        <v>29</v>
      </c>
      <c r="AX188" s="13" t="s">
        <v>73</v>
      </c>
      <c r="AY188" s="165" t="s">
        <v>175</v>
      </c>
    </row>
    <row r="189" spans="1:65" s="13" customFormat="1">
      <c r="B189" s="163"/>
      <c r="D189" s="164" t="s">
        <v>190</v>
      </c>
      <c r="E189" s="165" t="s">
        <v>1</v>
      </c>
      <c r="F189" s="166" t="s">
        <v>1562</v>
      </c>
      <c r="H189" s="167">
        <v>4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82</v>
      </c>
      <c r="AV189" s="13" t="s">
        <v>82</v>
      </c>
      <c r="AW189" s="13" t="s">
        <v>29</v>
      </c>
      <c r="AX189" s="13" t="s">
        <v>73</v>
      </c>
      <c r="AY189" s="165" t="s">
        <v>175</v>
      </c>
    </row>
    <row r="190" spans="1:65" s="15" customFormat="1">
      <c r="B190" s="182"/>
      <c r="D190" s="164" t="s">
        <v>190</v>
      </c>
      <c r="E190" s="183" t="s">
        <v>1</v>
      </c>
      <c r="F190" s="184" t="s">
        <v>716</v>
      </c>
      <c r="H190" s="185">
        <v>29</v>
      </c>
      <c r="I190" s="186"/>
      <c r="L190" s="182"/>
      <c r="M190" s="187"/>
      <c r="N190" s="188"/>
      <c r="O190" s="188"/>
      <c r="P190" s="188"/>
      <c r="Q190" s="188"/>
      <c r="R190" s="188"/>
      <c r="S190" s="188"/>
      <c r="T190" s="189"/>
      <c r="AT190" s="183" t="s">
        <v>190</v>
      </c>
      <c r="AU190" s="183" t="s">
        <v>82</v>
      </c>
      <c r="AV190" s="15" t="s">
        <v>184</v>
      </c>
      <c r="AW190" s="15" t="s">
        <v>29</v>
      </c>
      <c r="AX190" s="15" t="s">
        <v>30</v>
      </c>
      <c r="AY190" s="183" t="s">
        <v>175</v>
      </c>
    </row>
    <row r="191" spans="1:65" s="2" customFormat="1" ht="16.5" customHeight="1">
      <c r="A191" s="33"/>
      <c r="B191" s="149"/>
      <c r="C191" s="150" t="s">
        <v>217</v>
      </c>
      <c r="D191" s="150" t="s">
        <v>181</v>
      </c>
      <c r="E191" s="151" t="s">
        <v>1563</v>
      </c>
      <c r="F191" s="152" t="s">
        <v>1564</v>
      </c>
      <c r="G191" s="153" t="s">
        <v>1565</v>
      </c>
      <c r="H191" s="154">
        <v>550</v>
      </c>
      <c r="I191" s="155"/>
      <c r="J191" s="156">
        <f>ROUND(I191*H191,2)</f>
        <v>0</v>
      </c>
      <c r="K191" s="152" t="s">
        <v>710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3.0000000000000001E-5</v>
      </c>
      <c r="R191" s="159">
        <f>Q191*H191</f>
        <v>1.6500000000000001E-2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1566</v>
      </c>
    </row>
    <row r="192" spans="1:65" s="14" customFormat="1">
      <c r="B192" s="172"/>
      <c r="D192" s="164" t="s">
        <v>190</v>
      </c>
      <c r="E192" s="173" t="s">
        <v>1</v>
      </c>
      <c r="F192" s="174" t="s">
        <v>1567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190</v>
      </c>
      <c r="AU192" s="173" t="s">
        <v>82</v>
      </c>
      <c r="AV192" s="14" t="s">
        <v>30</v>
      </c>
      <c r="AW192" s="14" t="s">
        <v>29</v>
      </c>
      <c r="AX192" s="14" t="s">
        <v>73</v>
      </c>
      <c r="AY192" s="173" t="s">
        <v>175</v>
      </c>
    </row>
    <row r="193" spans="1:65" s="14" customFormat="1">
      <c r="B193" s="172"/>
      <c r="D193" s="164" t="s">
        <v>190</v>
      </c>
      <c r="E193" s="173" t="s">
        <v>1</v>
      </c>
      <c r="F193" s="174" t="s">
        <v>1568</v>
      </c>
      <c r="H193" s="173" t="s">
        <v>1</v>
      </c>
      <c r="I193" s="175"/>
      <c r="L193" s="172"/>
      <c r="M193" s="176"/>
      <c r="N193" s="177"/>
      <c r="O193" s="177"/>
      <c r="P193" s="177"/>
      <c r="Q193" s="177"/>
      <c r="R193" s="177"/>
      <c r="S193" s="177"/>
      <c r="T193" s="178"/>
      <c r="AT193" s="173" t="s">
        <v>190</v>
      </c>
      <c r="AU193" s="173" t="s">
        <v>82</v>
      </c>
      <c r="AV193" s="14" t="s">
        <v>30</v>
      </c>
      <c r="AW193" s="14" t="s">
        <v>29</v>
      </c>
      <c r="AX193" s="14" t="s">
        <v>73</v>
      </c>
      <c r="AY193" s="173" t="s">
        <v>175</v>
      </c>
    </row>
    <row r="194" spans="1:65" s="14" customFormat="1">
      <c r="B194" s="172"/>
      <c r="D194" s="164" t="s">
        <v>190</v>
      </c>
      <c r="E194" s="173" t="s">
        <v>1</v>
      </c>
      <c r="F194" s="174" t="s">
        <v>1569</v>
      </c>
      <c r="H194" s="173" t="s">
        <v>1</v>
      </c>
      <c r="I194" s="175"/>
      <c r="L194" s="172"/>
      <c r="M194" s="176"/>
      <c r="N194" s="177"/>
      <c r="O194" s="177"/>
      <c r="P194" s="177"/>
      <c r="Q194" s="177"/>
      <c r="R194" s="177"/>
      <c r="S194" s="177"/>
      <c r="T194" s="178"/>
      <c r="AT194" s="173" t="s">
        <v>190</v>
      </c>
      <c r="AU194" s="173" t="s">
        <v>82</v>
      </c>
      <c r="AV194" s="14" t="s">
        <v>30</v>
      </c>
      <c r="AW194" s="14" t="s">
        <v>29</v>
      </c>
      <c r="AX194" s="14" t="s">
        <v>73</v>
      </c>
      <c r="AY194" s="173" t="s">
        <v>175</v>
      </c>
    </row>
    <row r="195" spans="1:65" s="14" customFormat="1">
      <c r="B195" s="172"/>
      <c r="D195" s="164" t="s">
        <v>190</v>
      </c>
      <c r="E195" s="173" t="s">
        <v>1</v>
      </c>
      <c r="F195" s="174" t="s">
        <v>1570</v>
      </c>
      <c r="H195" s="173" t="s">
        <v>1</v>
      </c>
      <c r="I195" s="175"/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190</v>
      </c>
      <c r="AU195" s="173" t="s">
        <v>82</v>
      </c>
      <c r="AV195" s="14" t="s">
        <v>30</v>
      </c>
      <c r="AW195" s="14" t="s">
        <v>29</v>
      </c>
      <c r="AX195" s="14" t="s">
        <v>73</v>
      </c>
      <c r="AY195" s="173" t="s">
        <v>175</v>
      </c>
    </row>
    <row r="196" spans="1:65" s="13" customFormat="1">
      <c r="B196" s="163"/>
      <c r="D196" s="164" t="s">
        <v>190</v>
      </c>
      <c r="E196" s="165" t="s">
        <v>1</v>
      </c>
      <c r="F196" s="166" t="s">
        <v>1571</v>
      </c>
      <c r="H196" s="167">
        <v>550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190</v>
      </c>
      <c r="AU196" s="165" t="s">
        <v>82</v>
      </c>
      <c r="AV196" s="13" t="s">
        <v>82</v>
      </c>
      <c r="AW196" s="13" t="s">
        <v>29</v>
      </c>
      <c r="AX196" s="13" t="s">
        <v>73</v>
      </c>
      <c r="AY196" s="165" t="s">
        <v>175</v>
      </c>
    </row>
    <row r="197" spans="1:65" s="15" customFormat="1">
      <c r="B197" s="182"/>
      <c r="D197" s="164" t="s">
        <v>190</v>
      </c>
      <c r="E197" s="183" t="s">
        <v>1</v>
      </c>
      <c r="F197" s="184" t="s">
        <v>716</v>
      </c>
      <c r="H197" s="185">
        <v>550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190</v>
      </c>
      <c r="AU197" s="183" t="s">
        <v>82</v>
      </c>
      <c r="AV197" s="15" t="s">
        <v>184</v>
      </c>
      <c r="AW197" s="15" t="s">
        <v>29</v>
      </c>
      <c r="AX197" s="15" t="s">
        <v>30</v>
      </c>
      <c r="AY197" s="183" t="s">
        <v>175</v>
      </c>
    </row>
    <row r="198" spans="1:65" s="2" customFormat="1" ht="16.5" customHeight="1">
      <c r="A198" s="33"/>
      <c r="B198" s="149"/>
      <c r="C198" s="150" t="s">
        <v>182</v>
      </c>
      <c r="D198" s="150" t="s">
        <v>181</v>
      </c>
      <c r="E198" s="151" t="s">
        <v>1572</v>
      </c>
      <c r="F198" s="152" t="s">
        <v>1573</v>
      </c>
      <c r="G198" s="153" t="s">
        <v>1574</v>
      </c>
      <c r="H198" s="154">
        <v>360</v>
      </c>
      <c r="I198" s="155"/>
      <c r="J198" s="156">
        <f>ROUND(I198*H198,2)</f>
        <v>0</v>
      </c>
      <c r="K198" s="152" t="s">
        <v>710</v>
      </c>
      <c r="L198" s="34"/>
      <c r="M198" s="157" t="s">
        <v>1</v>
      </c>
      <c r="N198" s="158" t="s">
        <v>38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184</v>
      </c>
      <c r="AT198" s="161" t="s">
        <v>181</v>
      </c>
      <c r="AU198" s="161" t="s">
        <v>82</v>
      </c>
      <c r="AY198" s="18" t="s">
        <v>175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30</v>
      </c>
      <c r="BK198" s="162">
        <f>ROUND(I198*H198,2)</f>
        <v>0</v>
      </c>
      <c r="BL198" s="18" t="s">
        <v>184</v>
      </c>
      <c r="BM198" s="161" t="s">
        <v>1575</v>
      </c>
    </row>
    <row r="199" spans="1:65" s="13" customFormat="1">
      <c r="B199" s="163"/>
      <c r="D199" s="164" t="s">
        <v>190</v>
      </c>
      <c r="E199" s="165" t="s">
        <v>1</v>
      </c>
      <c r="F199" s="166" t="s">
        <v>1576</v>
      </c>
      <c r="H199" s="167">
        <v>360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190</v>
      </c>
      <c r="AU199" s="165" t="s">
        <v>82</v>
      </c>
      <c r="AV199" s="13" t="s">
        <v>82</v>
      </c>
      <c r="AW199" s="13" t="s">
        <v>29</v>
      </c>
      <c r="AX199" s="13" t="s">
        <v>30</v>
      </c>
      <c r="AY199" s="165" t="s">
        <v>175</v>
      </c>
    </row>
    <row r="200" spans="1:65" s="2" customFormat="1" ht="16.5" customHeight="1">
      <c r="A200" s="33"/>
      <c r="B200" s="149"/>
      <c r="C200" s="150" t="s">
        <v>8</v>
      </c>
      <c r="D200" s="150" t="s">
        <v>181</v>
      </c>
      <c r="E200" s="151" t="s">
        <v>1577</v>
      </c>
      <c r="F200" s="152" t="s">
        <v>1578</v>
      </c>
      <c r="G200" s="153" t="s">
        <v>188</v>
      </c>
      <c r="H200" s="154">
        <v>63</v>
      </c>
      <c r="I200" s="155"/>
      <c r="J200" s="156">
        <f>ROUND(I200*H200,2)</f>
        <v>0</v>
      </c>
      <c r="K200" s="152" t="s">
        <v>710</v>
      </c>
      <c r="L200" s="34"/>
      <c r="M200" s="157" t="s">
        <v>1</v>
      </c>
      <c r="N200" s="158" t="s">
        <v>38</v>
      </c>
      <c r="O200" s="59"/>
      <c r="P200" s="159">
        <f>O200*H200</f>
        <v>0</v>
      </c>
      <c r="Q200" s="159">
        <v>8.6800000000000002E-3</v>
      </c>
      <c r="R200" s="159">
        <f>Q200*H200</f>
        <v>0.54683999999999999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184</v>
      </c>
      <c r="AT200" s="161" t="s">
        <v>181</v>
      </c>
      <c r="AU200" s="161" t="s">
        <v>82</v>
      </c>
      <c r="AY200" s="18" t="s">
        <v>175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30</v>
      </c>
      <c r="BK200" s="162">
        <f>ROUND(I200*H200,2)</f>
        <v>0</v>
      </c>
      <c r="BL200" s="18" t="s">
        <v>184</v>
      </c>
      <c r="BM200" s="161" t="s">
        <v>1579</v>
      </c>
    </row>
    <row r="201" spans="1:65" s="13" customFormat="1">
      <c r="B201" s="163"/>
      <c r="D201" s="164" t="s">
        <v>190</v>
      </c>
      <c r="E201" s="165" t="s">
        <v>1</v>
      </c>
      <c r="F201" s="166" t="s">
        <v>1580</v>
      </c>
      <c r="H201" s="167">
        <v>2.5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190</v>
      </c>
      <c r="AU201" s="165" t="s">
        <v>82</v>
      </c>
      <c r="AV201" s="13" t="s">
        <v>82</v>
      </c>
      <c r="AW201" s="13" t="s">
        <v>29</v>
      </c>
      <c r="AX201" s="13" t="s">
        <v>73</v>
      </c>
      <c r="AY201" s="165" t="s">
        <v>175</v>
      </c>
    </row>
    <row r="202" spans="1:65" s="13" customFormat="1">
      <c r="B202" s="163"/>
      <c r="D202" s="164" t="s">
        <v>190</v>
      </c>
      <c r="E202" s="165" t="s">
        <v>1</v>
      </c>
      <c r="F202" s="166" t="s">
        <v>1581</v>
      </c>
      <c r="H202" s="167">
        <v>17.5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190</v>
      </c>
      <c r="AU202" s="165" t="s">
        <v>82</v>
      </c>
      <c r="AV202" s="13" t="s">
        <v>82</v>
      </c>
      <c r="AW202" s="13" t="s">
        <v>29</v>
      </c>
      <c r="AX202" s="13" t="s">
        <v>73</v>
      </c>
      <c r="AY202" s="165" t="s">
        <v>175</v>
      </c>
    </row>
    <row r="203" spans="1:65" s="13" customFormat="1">
      <c r="B203" s="163"/>
      <c r="D203" s="164" t="s">
        <v>190</v>
      </c>
      <c r="E203" s="165" t="s">
        <v>1</v>
      </c>
      <c r="F203" s="166" t="s">
        <v>1582</v>
      </c>
      <c r="H203" s="167">
        <v>5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73</v>
      </c>
      <c r="AY203" s="165" t="s">
        <v>175</v>
      </c>
    </row>
    <row r="204" spans="1:65" s="13" customFormat="1">
      <c r="B204" s="163"/>
      <c r="D204" s="164" t="s">
        <v>190</v>
      </c>
      <c r="E204" s="165" t="s">
        <v>1</v>
      </c>
      <c r="F204" s="166" t="s">
        <v>1583</v>
      </c>
      <c r="H204" s="167">
        <v>30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190</v>
      </c>
      <c r="AU204" s="165" t="s">
        <v>82</v>
      </c>
      <c r="AV204" s="13" t="s">
        <v>82</v>
      </c>
      <c r="AW204" s="13" t="s">
        <v>29</v>
      </c>
      <c r="AX204" s="13" t="s">
        <v>73</v>
      </c>
      <c r="AY204" s="165" t="s">
        <v>175</v>
      </c>
    </row>
    <row r="205" spans="1:65" s="13" customFormat="1">
      <c r="B205" s="163"/>
      <c r="D205" s="164" t="s">
        <v>190</v>
      </c>
      <c r="E205" s="165" t="s">
        <v>1</v>
      </c>
      <c r="F205" s="166" t="s">
        <v>1584</v>
      </c>
      <c r="H205" s="167">
        <v>4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82</v>
      </c>
      <c r="AV205" s="13" t="s">
        <v>82</v>
      </c>
      <c r="AW205" s="13" t="s">
        <v>29</v>
      </c>
      <c r="AX205" s="13" t="s">
        <v>73</v>
      </c>
      <c r="AY205" s="165" t="s">
        <v>175</v>
      </c>
    </row>
    <row r="206" spans="1:65" s="13" customFormat="1">
      <c r="B206" s="163"/>
      <c r="D206" s="164" t="s">
        <v>190</v>
      </c>
      <c r="E206" s="165" t="s">
        <v>1</v>
      </c>
      <c r="F206" s="166" t="s">
        <v>1584</v>
      </c>
      <c r="H206" s="167">
        <v>4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82</v>
      </c>
      <c r="AV206" s="13" t="s">
        <v>82</v>
      </c>
      <c r="AW206" s="13" t="s">
        <v>29</v>
      </c>
      <c r="AX206" s="13" t="s">
        <v>73</v>
      </c>
      <c r="AY206" s="165" t="s">
        <v>175</v>
      </c>
    </row>
    <row r="207" spans="1:65" s="15" customFormat="1">
      <c r="B207" s="182"/>
      <c r="D207" s="164" t="s">
        <v>190</v>
      </c>
      <c r="E207" s="183" t="s">
        <v>1</v>
      </c>
      <c r="F207" s="184" t="s">
        <v>716</v>
      </c>
      <c r="H207" s="185">
        <v>63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190</v>
      </c>
      <c r="AU207" s="183" t="s">
        <v>82</v>
      </c>
      <c r="AV207" s="15" t="s">
        <v>184</v>
      </c>
      <c r="AW207" s="15" t="s">
        <v>29</v>
      </c>
      <c r="AX207" s="15" t="s">
        <v>30</v>
      </c>
      <c r="AY207" s="183" t="s">
        <v>175</v>
      </c>
    </row>
    <row r="208" spans="1:65" s="2" customFormat="1" ht="16.5" customHeight="1">
      <c r="A208" s="33"/>
      <c r="B208" s="149"/>
      <c r="C208" s="150" t="s">
        <v>227</v>
      </c>
      <c r="D208" s="150" t="s">
        <v>181</v>
      </c>
      <c r="E208" s="151" t="s">
        <v>1585</v>
      </c>
      <c r="F208" s="152" t="s">
        <v>1586</v>
      </c>
      <c r="G208" s="153" t="s">
        <v>188</v>
      </c>
      <c r="H208" s="154">
        <v>5</v>
      </c>
      <c r="I208" s="155"/>
      <c r="J208" s="156">
        <f>ROUND(I208*H208,2)</f>
        <v>0</v>
      </c>
      <c r="K208" s="152" t="s">
        <v>710</v>
      </c>
      <c r="L208" s="34"/>
      <c r="M208" s="157" t="s">
        <v>1</v>
      </c>
      <c r="N208" s="158" t="s">
        <v>38</v>
      </c>
      <c r="O208" s="59"/>
      <c r="P208" s="159">
        <f>O208*H208</f>
        <v>0</v>
      </c>
      <c r="Q208" s="159">
        <v>1.269E-2</v>
      </c>
      <c r="R208" s="159">
        <f>Q208*H208</f>
        <v>6.3450000000000006E-2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184</v>
      </c>
      <c r="AT208" s="161" t="s">
        <v>181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1587</v>
      </c>
    </row>
    <row r="209" spans="1:65" s="13" customFormat="1">
      <c r="B209" s="163"/>
      <c r="D209" s="164" t="s">
        <v>190</v>
      </c>
      <c r="E209" s="165" t="s">
        <v>1</v>
      </c>
      <c r="F209" s="166" t="s">
        <v>1582</v>
      </c>
      <c r="H209" s="167">
        <v>5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73</v>
      </c>
      <c r="AY209" s="165" t="s">
        <v>175</v>
      </c>
    </row>
    <row r="210" spans="1:65" s="15" customFormat="1">
      <c r="B210" s="182"/>
      <c r="D210" s="164" t="s">
        <v>190</v>
      </c>
      <c r="E210" s="183" t="s">
        <v>1</v>
      </c>
      <c r="F210" s="184" t="s">
        <v>716</v>
      </c>
      <c r="H210" s="185">
        <v>5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190</v>
      </c>
      <c r="AU210" s="183" t="s">
        <v>82</v>
      </c>
      <c r="AV210" s="15" t="s">
        <v>184</v>
      </c>
      <c r="AW210" s="15" t="s">
        <v>29</v>
      </c>
      <c r="AX210" s="15" t="s">
        <v>30</v>
      </c>
      <c r="AY210" s="183" t="s">
        <v>175</v>
      </c>
    </row>
    <row r="211" spans="1:65" s="2" customFormat="1" ht="16.5" customHeight="1">
      <c r="A211" s="33"/>
      <c r="B211" s="149"/>
      <c r="C211" s="150" t="s">
        <v>231</v>
      </c>
      <c r="D211" s="150" t="s">
        <v>181</v>
      </c>
      <c r="E211" s="151" t="s">
        <v>1588</v>
      </c>
      <c r="F211" s="152" t="s">
        <v>1589</v>
      </c>
      <c r="G211" s="153" t="s">
        <v>188</v>
      </c>
      <c r="H211" s="154">
        <v>12</v>
      </c>
      <c r="I211" s="155"/>
      <c r="J211" s="156">
        <f>ROUND(I211*H211,2)</f>
        <v>0</v>
      </c>
      <c r="K211" s="152" t="s">
        <v>710</v>
      </c>
      <c r="L211" s="34"/>
      <c r="M211" s="157" t="s">
        <v>1</v>
      </c>
      <c r="N211" s="158" t="s">
        <v>38</v>
      </c>
      <c r="O211" s="59"/>
      <c r="P211" s="159">
        <f>O211*H211</f>
        <v>0</v>
      </c>
      <c r="Q211" s="159">
        <v>1.068E-2</v>
      </c>
      <c r="R211" s="159">
        <f>Q211*H211</f>
        <v>0.12816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184</v>
      </c>
      <c r="AT211" s="161" t="s">
        <v>181</v>
      </c>
      <c r="AU211" s="161" t="s">
        <v>82</v>
      </c>
      <c r="AY211" s="18" t="s">
        <v>175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30</v>
      </c>
      <c r="BK211" s="162">
        <f>ROUND(I211*H211,2)</f>
        <v>0</v>
      </c>
      <c r="BL211" s="18" t="s">
        <v>184</v>
      </c>
      <c r="BM211" s="161" t="s">
        <v>1590</v>
      </c>
    </row>
    <row r="212" spans="1:65" s="13" customFormat="1">
      <c r="B212" s="163"/>
      <c r="D212" s="164" t="s">
        <v>190</v>
      </c>
      <c r="E212" s="165" t="s">
        <v>1</v>
      </c>
      <c r="F212" s="166" t="s">
        <v>1591</v>
      </c>
      <c r="H212" s="167">
        <v>12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190</v>
      </c>
      <c r="AU212" s="165" t="s">
        <v>82</v>
      </c>
      <c r="AV212" s="13" t="s">
        <v>82</v>
      </c>
      <c r="AW212" s="13" t="s">
        <v>29</v>
      </c>
      <c r="AX212" s="13" t="s">
        <v>73</v>
      </c>
      <c r="AY212" s="165" t="s">
        <v>175</v>
      </c>
    </row>
    <row r="213" spans="1:65" s="15" customFormat="1">
      <c r="B213" s="182"/>
      <c r="D213" s="164" t="s">
        <v>190</v>
      </c>
      <c r="E213" s="183" t="s">
        <v>1</v>
      </c>
      <c r="F213" s="184" t="s">
        <v>716</v>
      </c>
      <c r="H213" s="185">
        <v>12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190</v>
      </c>
      <c r="AU213" s="183" t="s">
        <v>82</v>
      </c>
      <c r="AV213" s="15" t="s">
        <v>184</v>
      </c>
      <c r="AW213" s="15" t="s">
        <v>29</v>
      </c>
      <c r="AX213" s="15" t="s">
        <v>30</v>
      </c>
      <c r="AY213" s="183" t="s">
        <v>175</v>
      </c>
    </row>
    <row r="214" spans="1:65" s="2" customFormat="1" ht="16.5" customHeight="1">
      <c r="A214" s="33"/>
      <c r="B214" s="149"/>
      <c r="C214" s="150" t="s">
        <v>235</v>
      </c>
      <c r="D214" s="150" t="s">
        <v>181</v>
      </c>
      <c r="E214" s="151" t="s">
        <v>1592</v>
      </c>
      <c r="F214" s="152" t="s">
        <v>1593</v>
      </c>
      <c r="G214" s="153" t="s">
        <v>188</v>
      </c>
      <c r="H214" s="154">
        <v>8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38</v>
      </c>
      <c r="O214" s="59"/>
      <c r="P214" s="159">
        <f>O214*H214</f>
        <v>0</v>
      </c>
      <c r="Q214" s="159">
        <v>1.269E-2</v>
      </c>
      <c r="R214" s="159">
        <f>Q214*H214</f>
        <v>0.10152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184</v>
      </c>
      <c r="AT214" s="161" t="s">
        <v>181</v>
      </c>
      <c r="AU214" s="161" t="s">
        <v>82</v>
      </c>
      <c r="AY214" s="18" t="s">
        <v>175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30</v>
      </c>
      <c r="BK214" s="162">
        <f>ROUND(I214*H214,2)</f>
        <v>0</v>
      </c>
      <c r="BL214" s="18" t="s">
        <v>184</v>
      </c>
      <c r="BM214" s="161" t="s">
        <v>1594</v>
      </c>
    </row>
    <row r="215" spans="1:65" s="13" customFormat="1">
      <c r="B215" s="163"/>
      <c r="D215" s="164" t="s">
        <v>190</v>
      </c>
      <c r="E215" s="165" t="s">
        <v>1</v>
      </c>
      <c r="F215" s="166" t="s">
        <v>1595</v>
      </c>
      <c r="H215" s="167">
        <v>4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190</v>
      </c>
      <c r="AU215" s="165" t="s">
        <v>82</v>
      </c>
      <c r="AV215" s="13" t="s">
        <v>82</v>
      </c>
      <c r="AW215" s="13" t="s">
        <v>29</v>
      </c>
      <c r="AX215" s="13" t="s">
        <v>73</v>
      </c>
      <c r="AY215" s="165" t="s">
        <v>175</v>
      </c>
    </row>
    <row r="216" spans="1:65" s="13" customFormat="1">
      <c r="B216" s="163"/>
      <c r="D216" s="164" t="s">
        <v>190</v>
      </c>
      <c r="E216" s="165" t="s">
        <v>1</v>
      </c>
      <c r="F216" s="166" t="s">
        <v>1595</v>
      </c>
      <c r="H216" s="167">
        <v>4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82</v>
      </c>
      <c r="AV216" s="13" t="s">
        <v>82</v>
      </c>
      <c r="AW216" s="13" t="s">
        <v>29</v>
      </c>
      <c r="AX216" s="13" t="s">
        <v>73</v>
      </c>
      <c r="AY216" s="165" t="s">
        <v>175</v>
      </c>
    </row>
    <row r="217" spans="1:65" s="15" customFormat="1">
      <c r="B217" s="182"/>
      <c r="D217" s="164" t="s">
        <v>190</v>
      </c>
      <c r="E217" s="183" t="s">
        <v>1</v>
      </c>
      <c r="F217" s="184" t="s">
        <v>716</v>
      </c>
      <c r="H217" s="185">
        <v>8</v>
      </c>
      <c r="I217" s="186"/>
      <c r="L217" s="182"/>
      <c r="M217" s="187"/>
      <c r="N217" s="188"/>
      <c r="O217" s="188"/>
      <c r="P217" s="188"/>
      <c r="Q217" s="188"/>
      <c r="R217" s="188"/>
      <c r="S217" s="188"/>
      <c r="T217" s="189"/>
      <c r="AT217" s="183" t="s">
        <v>190</v>
      </c>
      <c r="AU217" s="183" t="s">
        <v>82</v>
      </c>
      <c r="AV217" s="15" t="s">
        <v>184</v>
      </c>
      <c r="AW217" s="15" t="s">
        <v>29</v>
      </c>
      <c r="AX217" s="15" t="s">
        <v>30</v>
      </c>
      <c r="AY217" s="183" t="s">
        <v>175</v>
      </c>
    </row>
    <row r="218" spans="1:65" s="2" customFormat="1" ht="16.5" customHeight="1">
      <c r="A218" s="33"/>
      <c r="B218" s="149"/>
      <c r="C218" s="150" t="s">
        <v>239</v>
      </c>
      <c r="D218" s="150" t="s">
        <v>181</v>
      </c>
      <c r="E218" s="151" t="s">
        <v>1596</v>
      </c>
      <c r="F218" s="152" t="s">
        <v>1597</v>
      </c>
      <c r="G218" s="153" t="s">
        <v>188</v>
      </c>
      <c r="H218" s="154">
        <v>52.2</v>
      </c>
      <c r="I218" s="155"/>
      <c r="J218" s="156">
        <f>ROUND(I218*H218,2)</f>
        <v>0</v>
      </c>
      <c r="K218" s="152" t="s">
        <v>710</v>
      </c>
      <c r="L218" s="34"/>
      <c r="M218" s="157" t="s">
        <v>1</v>
      </c>
      <c r="N218" s="158" t="s">
        <v>38</v>
      </c>
      <c r="O218" s="59"/>
      <c r="P218" s="159">
        <f>O218*H218</f>
        <v>0</v>
      </c>
      <c r="Q218" s="159">
        <v>3.6900000000000002E-2</v>
      </c>
      <c r="R218" s="159">
        <f>Q218*H218</f>
        <v>1.9261800000000002</v>
      </c>
      <c r="S218" s="159">
        <v>0</v>
      </c>
      <c r="T218" s="160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1" t="s">
        <v>184</v>
      </c>
      <c r="AT218" s="161" t="s">
        <v>181</v>
      </c>
      <c r="AU218" s="161" t="s">
        <v>82</v>
      </c>
      <c r="AY218" s="18" t="s">
        <v>175</v>
      </c>
      <c r="BE218" s="162">
        <f>IF(N218="základní",J218,0)</f>
        <v>0</v>
      </c>
      <c r="BF218" s="162">
        <f>IF(N218="snížená",J218,0)</f>
        <v>0</v>
      </c>
      <c r="BG218" s="162">
        <f>IF(N218="zákl. přenesená",J218,0)</f>
        <v>0</v>
      </c>
      <c r="BH218" s="162">
        <f>IF(N218="sníž. přenesená",J218,0)</f>
        <v>0</v>
      </c>
      <c r="BI218" s="162">
        <f>IF(N218="nulová",J218,0)</f>
        <v>0</v>
      </c>
      <c r="BJ218" s="18" t="s">
        <v>30</v>
      </c>
      <c r="BK218" s="162">
        <f>ROUND(I218*H218,2)</f>
        <v>0</v>
      </c>
      <c r="BL218" s="18" t="s">
        <v>184</v>
      </c>
      <c r="BM218" s="161" t="s">
        <v>1598</v>
      </c>
    </row>
    <row r="219" spans="1:65" s="13" customFormat="1">
      <c r="B219" s="163"/>
      <c r="D219" s="164" t="s">
        <v>190</v>
      </c>
      <c r="E219" s="165" t="s">
        <v>1</v>
      </c>
      <c r="F219" s="166" t="s">
        <v>1599</v>
      </c>
      <c r="H219" s="167">
        <v>15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190</v>
      </c>
      <c r="AU219" s="165" t="s">
        <v>82</v>
      </c>
      <c r="AV219" s="13" t="s">
        <v>82</v>
      </c>
      <c r="AW219" s="13" t="s">
        <v>29</v>
      </c>
      <c r="AX219" s="13" t="s">
        <v>73</v>
      </c>
      <c r="AY219" s="165" t="s">
        <v>175</v>
      </c>
    </row>
    <row r="220" spans="1:65" s="13" customFormat="1">
      <c r="B220" s="163"/>
      <c r="D220" s="164" t="s">
        <v>190</v>
      </c>
      <c r="E220" s="165" t="s">
        <v>1</v>
      </c>
      <c r="F220" s="166" t="s">
        <v>1600</v>
      </c>
      <c r="H220" s="167">
        <v>9.1999999999999993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82</v>
      </c>
      <c r="AV220" s="13" t="s">
        <v>82</v>
      </c>
      <c r="AW220" s="13" t="s">
        <v>29</v>
      </c>
      <c r="AX220" s="13" t="s">
        <v>73</v>
      </c>
      <c r="AY220" s="165" t="s">
        <v>175</v>
      </c>
    </row>
    <row r="221" spans="1:65" s="13" customFormat="1">
      <c r="B221" s="163"/>
      <c r="D221" s="164" t="s">
        <v>190</v>
      </c>
      <c r="E221" s="165" t="s">
        <v>1</v>
      </c>
      <c r="F221" s="166" t="s">
        <v>1601</v>
      </c>
      <c r="H221" s="167">
        <v>28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190</v>
      </c>
      <c r="AU221" s="165" t="s">
        <v>82</v>
      </c>
      <c r="AV221" s="13" t="s">
        <v>82</v>
      </c>
      <c r="AW221" s="13" t="s">
        <v>29</v>
      </c>
      <c r="AX221" s="13" t="s">
        <v>73</v>
      </c>
      <c r="AY221" s="165" t="s">
        <v>175</v>
      </c>
    </row>
    <row r="222" spans="1:65" s="15" customFormat="1">
      <c r="B222" s="182"/>
      <c r="D222" s="164" t="s">
        <v>190</v>
      </c>
      <c r="E222" s="183" t="s">
        <v>1</v>
      </c>
      <c r="F222" s="184" t="s">
        <v>716</v>
      </c>
      <c r="H222" s="185">
        <v>52.2</v>
      </c>
      <c r="I222" s="186"/>
      <c r="L222" s="182"/>
      <c r="M222" s="187"/>
      <c r="N222" s="188"/>
      <c r="O222" s="188"/>
      <c r="P222" s="188"/>
      <c r="Q222" s="188"/>
      <c r="R222" s="188"/>
      <c r="S222" s="188"/>
      <c r="T222" s="189"/>
      <c r="AT222" s="183" t="s">
        <v>190</v>
      </c>
      <c r="AU222" s="183" t="s">
        <v>82</v>
      </c>
      <c r="AV222" s="15" t="s">
        <v>184</v>
      </c>
      <c r="AW222" s="15" t="s">
        <v>29</v>
      </c>
      <c r="AX222" s="15" t="s">
        <v>30</v>
      </c>
      <c r="AY222" s="183" t="s">
        <v>175</v>
      </c>
    </row>
    <row r="223" spans="1:65" s="2" customFormat="1" ht="16.5" customHeight="1">
      <c r="A223" s="33"/>
      <c r="B223" s="149"/>
      <c r="C223" s="150" t="s">
        <v>243</v>
      </c>
      <c r="D223" s="150" t="s">
        <v>181</v>
      </c>
      <c r="E223" s="151" t="s">
        <v>1602</v>
      </c>
      <c r="F223" s="152" t="s">
        <v>1603</v>
      </c>
      <c r="G223" s="153" t="s">
        <v>188</v>
      </c>
      <c r="H223" s="154">
        <v>4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0.10775</v>
      </c>
      <c r="R223" s="159">
        <f>Q223*H223</f>
        <v>0.43099999999999999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184</v>
      </c>
      <c r="AT223" s="161" t="s">
        <v>181</v>
      </c>
      <c r="AU223" s="161" t="s">
        <v>82</v>
      </c>
      <c r="AY223" s="18" t="s">
        <v>175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30</v>
      </c>
      <c r="BK223" s="162">
        <f>ROUND(I223*H223,2)</f>
        <v>0</v>
      </c>
      <c r="BL223" s="18" t="s">
        <v>184</v>
      </c>
      <c r="BM223" s="161" t="s">
        <v>1604</v>
      </c>
    </row>
    <row r="224" spans="1:65" s="13" customFormat="1">
      <c r="B224" s="163"/>
      <c r="D224" s="164" t="s">
        <v>190</v>
      </c>
      <c r="E224" s="165" t="s">
        <v>1</v>
      </c>
      <c r="F224" s="166" t="s">
        <v>1584</v>
      </c>
      <c r="H224" s="167">
        <v>4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190</v>
      </c>
      <c r="AU224" s="165" t="s">
        <v>82</v>
      </c>
      <c r="AV224" s="13" t="s">
        <v>82</v>
      </c>
      <c r="AW224" s="13" t="s">
        <v>29</v>
      </c>
      <c r="AX224" s="13" t="s">
        <v>30</v>
      </c>
      <c r="AY224" s="165" t="s">
        <v>175</v>
      </c>
    </row>
    <row r="225" spans="1:65" s="2" customFormat="1" ht="21.75" customHeight="1">
      <c r="A225" s="33"/>
      <c r="B225" s="149"/>
      <c r="C225" s="150" t="s">
        <v>247</v>
      </c>
      <c r="D225" s="150" t="s">
        <v>181</v>
      </c>
      <c r="E225" s="151" t="s">
        <v>1605</v>
      </c>
      <c r="F225" s="152" t="s">
        <v>1606</v>
      </c>
      <c r="G225" s="153" t="s">
        <v>1607</v>
      </c>
      <c r="H225" s="154">
        <v>8.6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38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184</v>
      </c>
      <c r="AT225" s="161" t="s">
        <v>181</v>
      </c>
      <c r="AU225" s="161" t="s">
        <v>82</v>
      </c>
      <c r="AY225" s="18" t="s">
        <v>175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30</v>
      </c>
      <c r="BK225" s="162">
        <f>ROUND(I225*H225,2)</f>
        <v>0</v>
      </c>
      <c r="BL225" s="18" t="s">
        <v>184</v>
      </c>
      <c r="BM225" s="161" t="s">
        <v>1608</v>
      </c>
    </row>
    <row r="226" spans="1:65" s="13" customFormat="1">
      <c r="B226" s="163"/>
      <c r="D226" s="164" t="s">
        <v>190</v>
      </c>
      <c r="E226" s="165" t="s">
        <v>1</v>
      </c>
      <c r="F226" s="166" t="s">
        <v>1609</v>
      </c>
      <c r="H226" s="167">
        <v>2.8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190</v>
      </c>
      <c r="AU226" s="165" t="s">
        <v>82</v>
      </c>
      <c r="AV226" s="13" t="s">
        <v>82</v>
      </c>
      <c r="AW226" s="13" t="s">
        <v>29</v>
      </c>
      <c r="AX226" s="13" t="s">
        <v>73</v>
      </c>
      <c r="AY226" s="165" t="s">
        <v>175</v>
      </c>
    </row>
    <row r="227" spans="1:65" s="13" customFormat="1">
      <c r="B227" s="163"/>
      <c r="D227" s="164" t="s">
        <v>190</v>
      </c>
      <c r="E227" s="165" t="s">
        <v>1</v>
      </c>
      <c r="F227" s="166" t="s">
        <v>1610</v>
      </c>
      <c r="H227" s="167">
        <v>2.9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190</v>
      </c>
      <c r="AU227" s="165" t="s">
        <v>82</v>
      </c>
      <c r="AV227" s="13" t="s">
        <v>82</v>
      </c>
      <c r="AW227" s="13" t="s">
        <v>29</v>
      </c>
      <c r="AX227" s="13" t="s">
        <v>73</v>
      </c>
      <c r="AY227" s="165" t="s">
        <v>175</v>
      </c>
    </row>
    <row r="228" spans="1:65" s="13" customFormat="1">
      <c r="B228" s="163"/>
      <c r="D228" s="164" t="s">
        <v>190</v>
      </c>
      <c r="E228" s="165" t="s">
        <v>1</v>
      </c>
      <c r="F228" s="166" t="s">
        <v>1610</v>
      </c>
      <c r="H228" s="167">
        <v>2.9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73</v>
      </c>
      <c r="AY228" s="165" t="s">
        <v>175</v>
      </c>
    </row>
    <row r="229" spans="1:65" s="15" customFormat="1">
      <c r="B229" s="182"/>
      <c r="D229" s="164" t="s">
        <v>190</v>
      </c>
      <c r="E229" s="183" t="s">
        <v>1</v>
      </c>
      <c r="F229" s="184" t="s">
        <v>716</v>
      </c>
      <c r="H229" s="185">
        <v>8.6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190</v>
      </c>
      <c r="AU229" s="183" t="s">
        <v>82</v>
      </c>
      <c r="AV229" s="15" t="s">
        <v>184</v>
      </c>
      <c r="AW229" s="15" t="s">
        <v>29</v>
      </c>
      <c r="AX229" s="15" t="s">
        <v>30</v>
      </c>
      <c r="AY229" s="183" t="s">
        <v>175</v>
      </c>
    </row>
    <row r="230" spans="1:65" s="2" customFormat="1" ht="16.5" customHeight="1">
      <c r="A230" s="33"/>
      <c r="B230" s="149"/>
      <c r="C230" s="150" t="s">
        <v>251</v>
      </c>
      <c r="D230" s="150" t="s">
        <v>181</v>
      </c>
      <c r="E230" s="151" t="s">
        <v>1611</v>
      </c>
      <c r="F230" s="152" t="s">
        <v>1612</v>
      </c>
      <c r="G230" s="153" t="s">
        <v>188</v>
      </c>
      <c r="H230" s="154">
        <v>72</v>
      </c>
      <c r="I230" s="155"/>
      <c r="J230" s="156">
        <f>ROUND(I230*H230,2)</f>
        <v>0</v>
      </c>
      <c r="K230" s="152" t="s">
        <v>710</v>
      </c>
      <c r="L230" s="34"/>
      <c r="M230" s="157" t="s">
        <v>1</v>
      </c>
      <c r="N230" s="158" t="s">
        <v>38</v>
      </c>
      <c r="O230" s="59"/>
      <c r="P230" s="159">
        <f>O230*H230</f>
        <v>0</v>
      </c>
      <c r="Q230" s="159">
        <v>6.9999999999999994E-5</v>
      </c>
      <c r="R230" s="159">
        <f>Q230*H230</f>
        <v>5.0399999999999993E-3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184</v>
      </c>
      <c r="AT230" s="161" t="s">
        <v>181</v>
      </c>
      <c r="AU230" s="161" t="s">
        <v>82</v>
      </c>
      <c r="AY230" s="18" t="s">
        <v>175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30</v>
      </c>
      <c r="BK230" s="162">
        <f>ROUND(I230*H230,2)</f>
        <v>0</v>
      </c>
      <c r="BL230" s="18" t="s">
        <v>184</v>
      </c>
      <c r="BM230" s="161" t="s">
        <v>1613</v>
      </c>
    </row>
    <row r="231" spans="1:65" s="13" customFormat="1">
      <c r="B231" s="163"/>
      <c r="D231" s="164" t="s">
        <v>190</v>
      </c>
      <c r="E231" s="165" t="s">
        <v>1</v>
      </c>
      <c r="F231" s="166" t="s">
        <v>1614</v>
      </c>
      <c r="H231" s="167">
        <v>24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190</v>
      </c>
      <c r="AU231" s="165" t="s">
        <v>82</v>
      </c>
      <c r="AV231" s="13" t="s">
        <v>82</v>
      </c>
      <c r="AW231" s="13" t="s">
        <v>29</v>
      </c>
      <c r="AX231" s="13" t="s">
        <v>73</v>
      </c>
      <c r="AY231" s="165" t="s">
        <v>175</v>
      </c>
    </row>
    <row r="232" spans="1:65" s="13" customFormat="1">
      <c r="B232" s="163"/>
      <c r="D232" s="164" t="s">
        <v>190</v>
      </c>
      <c r="E232" s="165" t="s">
        <v>1</v>
      </c>
      <c r="F232" s="166" t="s">
        <v>1615</v>
      </c>
      <c r="H232" s="167">
        <v>16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190</v>
      </c>
      <c r="AU232" s="165" t="s">
        <v>82</v>
      </c>
      <c r="AV232" s="13" t="s">
        <v>82</v>
      </c>
      <c r="AW232" s="13" t="s">
        <v>29</v>
      </c>
      <c r="AX232" s="13" t="s">
        <v>73</v>
      </c>
      <c r="AY232" s="165" t="s">
        <v>175</v>
      </c>
    </row>
    <row r="233" spans="1:65" s="13" customFormat="1">
      <c r="B233" s="163"/>
      <c r="D233" s="164" t="s">
        <v>190</v>
      </c>
      <c r="E233" s="165" t="s">
        <v>1</v>
      </c>
      <c r="F233" s="166" t="s">
        <v>1601</v>
      </c>
      <c r="H233" s="167">
        <v>28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73</v>
      </c>
      <c r="AY233" s="165" t="s">
        <v>175</v>
      </c>
    </row>
    <row r="234" spans="1:65" s="13" customFormat="1">
      <c r="B234" s="163"/>
      <c r="D234" s="164" t="s">
        <v>190</v>
      </c>
      <c r="E234" s="165" t="s">
        <v>1</v>
      </c>
      <c r="F234" s="166" t="s">
        <v>1584</v>
      </c>
      <c r="H234" s="167">
        <v>4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190</v>
      </c>
      <c r="AU234" s="165" t="s">
        <v>82</v>
      </c>
      <c r="AV234" s="13" t="s">
        <v>82</v>
      </c>
      <c r="AW234" s="13" t="s">
        <v>29</v>
      </c>
      <c r="AX234" s="13" t="s">
        <v>73</v>
      </c>
      <c r="AY234" s="165" t="s">
        <v>175</v>
      </c>
    </row>
    <row r="235" spans="1:65" s="15" customFormat="1">
      <c r="B235" s="182"/>
      <c r="D235" s="164" t="s">
        <v>190</v>
      </c>
      <c r="E235" s="183" t="s">
        <v>1</v>
      </c>
      <c r="F235" s="184" t="s">
        <v>716</v>
      </c>
      <c r="H235" s="185">
        <v>72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190</v>
      </c>
      <c r="AU235" s="183" t="s">
        <v>82</v>
      </c>
      <c r="AV235" s="15" t="s">
        <v>184</v>
      </c>
      <c r="AW235" s="15" t="s">
        <v>29</v>
      </c>
      <c r="AX235" s="15" t="s">
        <v>30</v>
      </c>
      <c r="AY235" s="183" t="s">
        <v>175</v>
      </c>
    </row>
    <row r="236" spans="1:65" s="2" customFormat="1" ht="21.75" customHeight="1">
      <c r="A236" s="33"/>
      <c r="B236" s="149"/>
      <c r="C236" s="150" t="s">
        <v>255</v>
      </c>
      <c r="D236" s="150" t="s">
        <v>181</v>
      </c>
      <c r="E236" s="151" t="s">
        <v>1616</v>
      </c>
      <c r="F236" s="152" t="s">
        <v>1617</v>
      </c>
      <c r="G236" s="153" t="s">
        <v>188</v>
      </c>
      <c r="H236" s="154">
        <v>72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7.9200000000000007E-2</v>
      </c>
      <c r="R236" s="159">
        <f>Q236*H236</f>
        <v>5.7024000000000008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184</v>
      </c>
      <c r="AT236" s="161" t="s">
        <v>181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1618</v>
      </c>
    </row>
    <row r="237" spans="1:65" s="13" customFormat="1">
      <c r="B237" s="163"/>
      <c r="D237" s="164" t="s">
        <v>190</v>
      </c>
      <c r="E237" s="165" t="s">
        <v>1</v>
      </c>
      <c r="F237" s="166" t="s">
        <v>462</v>
      </c>
      <c r="H237" s="167">
        <v>72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29</v>
      </c>
      <c r="AX237" s="13" t="s">
        <v>30</v>
      </c>
      <c r="AY237" s="165" t="s">
        <v>175</v>
      </c>
    </row>
    <row r="238" spans="1:65" s="2" customFormat="1" ht="16.5" customHeight="1">
      <c r="A238" s="33"/>
      <c r="B238" s="149"/>
      <c r="C238" s="150" t="s">
        <v>7</v>
      </c>
      <c r="D238" s="150" t="s">
        <v>181</v>
      </c>
      <c r="E238" s="151" t="s">
        <v>1619</v>
      </c>
      <c r="F238" s="152" t="s">
        <v>1620</v>
      </c>
      <c r="G238" s="153" t="s">
        <v>709</v>
      </c>
      <c r="H238" s="154">
        <v>437.12</v>
      </c>
      <c r="I238" s="155"/>
      <c r="J238" s="156">
        <f>ROUND(I238*H238,2)</f>
        <v>0</v>
      </c>
      <c r="K238" s="152" t="s">
        <v>710</v>
      </c>
      <c r="L238" s="34"/>
      <c r="M238" s="157" t="s">
        <v>1</v>
      </c>
      <c r="N238" s="158" t="s">
        <v>38</v>
      </c>
      <c r="O238" s="59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184</v>
      </c>
      <c r="AT238" s="161" t="s">
        <v>181</v>
      </c>
      <c r="AU238" s="161" t="s">
        <v>82</v>
      </c>
      <c r="AY238" s="18" t="s">
        <v>175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30</v>
      </c>
      <c r="BK238" s="162">
        <f>ROUND(I238*H238,2)</f>
        <v>0</v>
      </c>
      <c r="BL238" s="18" t="s">
        <v>184</v>
      </c>
      <c r="BM238" s="161" t="s">
        <v>1621</v>
      </c>
    </row>
    <row r="239" spans="1:65" s="14" customFormat="1">
      <c r="B239" s="172"/>
      <c r="D239" s="164" t="s">
        <v>190</v>
      </c>
      <c r="E239" s="173" t="s">
        <v>1</v>
      </c>
      <c r="F239" s="174" t="s">
        <v>1516</v>
      </c>
      <c r="H239" s="173" t="s">
        <v>1</v>
      </c>
      <c r="I239" s="175"/>
      <c r="L239" s="172"/>
      <c r="M239" s="176"/>
      <c r="N239" s="177"/>
      <c r="O239" s="177"/>
      <c r="P239" s="177"/>
      <c r="Q239" s="177"/>
      <c r="R239" s="177"/>
      <c r="S239" s="177"/>
      <c r="T239" s="178"/>
      <c r="AT239" s="173" t="s">
        <v>190</v>
      </c>
      <c r="AU239" s="173" t="s">
        <v>82</v>
      </c>
      <c r="AV239" s="14" t="s">
        <v>30</v>
      </c>
      <c r="AW239" s="14" t="s">
        <v>29</v>
      </c>
      <c r="AX239" s="14" t="s">
        <v>73</v>
      </c>
      <c r="AY239" s="173" t="s">
        <v>175</v>
      </c>
    </row>
    <row r="240" spans="1:65" s="13" customFormat="1">
      <c r="B240" s="163"/>
      <c r="D240" s="164" t="s">
        <v>190</v>
      </c>
      <c r="E240" s="165" t="s">
        <v>1</v>
      </c>
      <c r="F240" s="166" t="s">
        <v>1622</v>
      </c>
      <c r="H240" s="167">
        <v>4.8600000000000003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190</v>
      </c>
      <c r="AU240" s="165" t="s">
        <v>82</v>
      </c>
      <c r="AV240" s="13" t="s">
        <v>82</v>
      </c>
      <c r="AW240" s="13" t="s">
        <v>29</v>
      </c>
      <c r="AX240" s="13" t="s">
        <v>73</v>
      </c>
      <c r="AY240" s="165" t="s">
        <v>175</v>
      </c>
    </row>
    <row r="241" spans="2:51" s="14" customFormat="1">
      <c r="B241" s="172"/>
      <c r="D241" s="164" t="s">
        <v>190</v>
      </c>
      <c r="E241" s="173" t="s">
        <v>1</v>
      </c>
      <c r="F241" s="174" t="s">
        <v>1518</v>
      </c>
      <c r="H241" s="173" t="s">
        <v>1</v>
      </c>
      <c r="I241" s="175"/>
      <c r="L241" s="172"/>
      <c r="M241" s="176"/>
      <c r="N241" s="177"/>
      <c r="O241" s="177"/>
      <c r="P241" s="177"/>
      <c r="Q241" s="177"/>
      <c r="R241" s="177"/>
      <c r="S241" s="177"/>
      <c r="T241" s="178"/>
      <c r="AT241" s="173" t="s">
        <v>190</v>
      </c>
      <c r="AU241" s="173" t="s">
        <v>82</v>
      </c>
      <c r="AV241" s="14" t="s">
        <v>30</v>
      </c>
      <c r="AW241" s="14" t="s">
        <v>29</v>
      </c>
      <c r="AX241" s="14" t="s">
        <v>73</v>
      </c>
      <c r="AY241" s="173" t="s">
        <v>175</v>
      </c>
    </row>
    <row r="242" spans="2:51" s="13" customFormat="1">
      <c r="B242" s="163"/>
      <c r="D242" s="164" t="s">
        <v>190</v>
      </c>
      <c r="E242" s="165" t="s">
        <v>1</v>
      </c>
      <c r="F242" s="166" t="s">
        <v>1623</v>
      </c>
      <c r="H242" s="167">
        <v>5.13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190</v>
      </c>
      <c r="AU242" s="165" t="s">
        <v>82</v>
      </c>
      <c r="AV242" s="13" t="s">
        <v>82</v>
      </c>
      <c r="AW242" s="13" t="s">
        <v>29</v>
      </c>
      <c r="AX242" s="13" t="s">
        <v>73</v>
      </c>
      <c r="AY242" s="165" t="s">
        <v>175</v>
      </c>
    </row>
    <row r="243" spans="2:51" s="14" customFormat="1">
      <c r="B243" s="172"/>
      <c r="D243" s="164" t="s">
        <v>190</v>
      </c>
      <c r="E243" s="173" t="s">
        <v>1</v>
      </c>
      <c r="F243" s="174" t="s">
        <v>1520</v>
      </c>
      <c r="H243" s="173" t="s">
        <v>1</v>
      </c>
      <c r="I243" s="175"/>
      <c r="L243" s="172"/>
      <c r="M243" s="176"/>
      <c r="N243" s="177"/>
      <c r="O243" s="177"/>
      <c r="P243" s="177"/>
      <c r="Q243" s="177"/>
      <c r="R243" s="177"/>
      <c r="S243" s="177"/>
      <c r="T243" s="178"/>
      <c r="AT243" s="173" t="s">
        <v>190</v>
      </c>
      <c r="AU243" s="173" t="s">
        <v>82</v>
      </c>
      <c r="AV243" s="14" t="s">
        <v>30</v>
      </c>
      <c r="AW243" s="14" t="s">
        <v>29</v>
      </c>
      <c r="AX243" s="14" t="s">
        <v>73</v>
      </c>
      <c r="AY243" s="173" t="s">
        <v>175</v>
      </c>
    </row>
    <row r="244" spans="2:51" s="13" customFormat="1">
      <c r="B244" s="163"/>
      <c r="D244" s="164" t="s">
        <v>190</v>
      </c>
      <c r="E244" s="165" t="s">
        <v>1</v>
      </c>
      <c r="F244" s="166" t="s">
        <v>1623</v>
      </c>
      <c r="H244" s="167">
        <v>5.13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190</v>
      </c>
      <c r="AU244" s="165" t="s">
        <v>82</v>
      </c>
      <c r="AV244" s="13" t="s">
        <v>82</v>
      </c>
      <c r="AW244" s="13" t="s">
        <v>29</v>
      </c>
      <c r="AX244" s="13" t="s">
        <v>73</v>
      </c>
      <c r="AY244" s="165" t="s">
        <v>175</v>
      </c>
    </row>
    <row r="245" spans="2:51" s="14" customFormat="1">
      <c r="B245" s="172"/>
      <c r="D245" s="164" t="s">
        <v>190</v>
      </c>
      <c r="E245" s="173" t="s">
        <v>1</v>
      </c>
      <c r="F245" s="174" t="s">
        <v>1624</v>
      </c>
      <c r="H245" s="173" t="s">
        <v>1</v>
      </c>
      <c r="I245" s="175"/>
      <c r="L245" s="172"/>
      <c r="M245" s="176"/>
      <c r="N245" s="177"/>
      <c r="O245" s="177"/>
      <c r="P245" s="177"/>
      <c r="Q245" s="177"/>
      <c r="R245" s="177"/>
      <c r="S245" s="177"/>
      <c r="T245" s="178"/>
      <c r="AT245" s="173" t="s">
        <v>190</v>
      </c>
      <c r="AU245" s="173" t="s">
        <v>82</v>
      </c>
      <c r="AV245" s="14" t="s">
        <v>30</v>
      </c>
      <c r="AW245" s="14" t="s">
        <v>29</v>
      </c>
      <c r="AX245" s="14" t="s">
        <v>73</v>
      </c>
      <c r="AY245" s="173" t="s">
        <v>175</v>
      </c>
    </row>
    <row r="246" spans="2:51" s="13" customFormat="1">
      <c r="B246" s="163"/>
      <c r="D246" s="164" t="s">
        <v>190</v>
      </c>
      <c r="E246" s="165" t="s">
        <v>1</v>
      </c>
      <c r="F246" s="166" t="s">
        <v>1625</v>
      </c>
      <c r="H246" s="167">
        <v>12.6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190</v>
      </c>
      <c r="AU246" s="165" t="s">
        <v>82</v>
      </c>
      <c r="AV246" s="13" t="s">
        <v>82</v>
      </c>
      <c r="AW246" s="13" t="s">
        <v>29</v>
      </c>
      <c r="AX246" s="13" t="s">
        <v>73</v>
      </c>
      <c r="AY246" s="165" t="s">
        <v>175</v>
      </c>
    </row>
    <row r="247" spans="2:51" s="14" customFormat="1">
      <c r="B247" s="172"/>
      <c r="D247" s="164" t="s">
        <v>190</v>
      </c>
      <c r="E247" s="173" t="s">
        <v>1</v>
      </c>
      <c r="F247" s="174" t="s">
        <v>1626</v>
      </c>
      <c r="H247" s="173" t="s">
        <v>1</v>
      </c>
      <c r="I247" s="175"/>
      <c r="L247" s="172"/>
      <c r="M247" s="176"/>
      <c r="N247" s="177"/>
      <c r="O247" s="177"/>
      <c r="P247" s="177"/>
      <c r="Q247" s="177"/>
      <c r="R247" s="177"/>
      <c r="S247" s="177"/>
      <c r="T247" s="178"/>
      <c r="AT247" s="173" t="s">
        <v>190</v>
      </c>
      <c r="AU247" s="173" t="s">
        <v>82</v>
      </c>
      <c r="AV247" s="14" t="s">
        <v>30</v>
      </c>
      <c r="AW247" s="14" t="s">
        <v>29</v>
      </c>
      <c r="AX247" s="14" t="s">
        <v>73</v>
      </c>
      <c r="AY247" s="173" t="s">
        <v>175</v>
      </c>
    </row>
    <row r="248" spans="2:51" s="13" customFormat="1">
      <c r="B248" s="163"/>
      <c r="D248" s="164" t="s">
        <v>190</v>
      </c>
      <c r="E248" s="165" t="s">
        <v>1</v>
      </c>
      <c r="F248" s="166" t="s">
        <v>1627</v>
      </c>
      <c r="H248" s="167">
        <v>13.3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190</v>
      </c>
      <c r="AU248" s="165" t="s">
        <v>82</v>
      </c>
      <c r="AV248" s="13" t="s">
        <v>82</v>
      </c>
      <c r="AW248" s="13" t="s">
        <v>29</v>
      </c>
      <c r="AX248" s="13" t="s">
        <v>73</v>
      </c>
      <c r="AY248" s="165" t="s">
        <v>175</v>
      </c>
    </row>
    <row r="249" spans="2:51" s="14" customFormat="1">
      <c r="B249" s="172"/>
      <c r="D249" s="164" t="s">
        <v>190</v>
      </c>
      <c r="E249" s="173" t="s">
        <v>1</v>
      </c>
      <c r="F249" s="174" t="s">
        <v>1628</v>
      </c>
      <c r="H249" s="173" t="s">
        <v>1</v>
      </c>
      <c r="I249" s="175"/>
      <c r="L249" s="172"/>
      <c r="M249" s="176"/>
      <c r="N249" s="177"/>
      <c r="O249" s="177"/>
      <c r="P249" s="177"/>
      <c r="Q249" s="177"/>
      <c r="R249" s="177"/>
      <c r="S249" s="177"/>
      <c r="T249" s="178"/>
      <c r="AT249" s="173" t="s">
        <v>190</v>
      </c>
      <c r="AU249" s="173" t="s">
        <v>82</v>
      </c>
      <c r="AV249" s="14" t="s">
        <v>30</v>
      </c>
      <c r="AW249" s="14" t="s">
        <v>29</v>
      </c>
      <c r="AX249" s="14" t="s">
        <v>73</v>
      </c>
      <c r="AY249" s="173" t="s">
        <v>175</v>
      </c>
    </row>
    <row r="250" spans="2:51" s="13" customFormat="1">
      <c r="B250" s="163"/>
      <c r="D250" s="164" t="s">
        <v>190</v>
      </c>
      <c r="E250" s="165" t="s">
        <v>1</v>
      </c>
      <c r="F250" s="166" t="s">
        <v>1629</v>
      </c>
      <c r="H250" s="167">
        <v>14.4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190</v>
      </c>
      <c r="AU250" s="165" t="s">
        <v>82</v>
      </c>
      <c r="AV250" s="13" t="s">
        <v>82</v>
      </c>
      <c r="AW250" s="13" t="s">
        <v>29</v>
      </c>
      <c r="AX250" s="13" t="s">
        <v>73</v>
      </c>
      <c r="AY250" s="165" t="s">
        <v>175</v>
      </c>
    </row>
    <row r="251" spans="2:51" s="14" customFormat="1">
      <c r="B251" s="172"/>
      <c r="D251" s="164" t="s">
        <v>190</v>
      </c>
      <c r="E251" s="173" t="s">
        <v>1</v>
      </c>
      <c r="F251" s="174" t="s">
        <v>1630</v>
      </c>
      <c r="H251" s="173" t="s">
        <v>1</v>
      </c>
      <c r="I251" s="175"/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190</v>
      </c>
      <c r="AU251" s="173" t="s">
        <v>82</v>
      </c>
      <c r="AV251" s="14" t="s">
        <v>30</v>
      </c>
      <c r="AW251" s="14" t="s">
        <v>29</v>
      </c>
      <c r="AX251" s="14" t="s">
        <v>73</v>
      </c>
      <c r="AY251" s="173" t="s">
        <v>175</v>
      </c>
    </row>
    <row r="252" spans="2:51" s="13" customFormat="1">
      <c r="B252" s="163"/>
      <c r="D252" s="164" t="s">
        <v>190</v>
      </c>
      <c r="E252" s="165" t="s">
        <v>1</v>
      </c>
      <c r="F252" s="166" t="s">
        <v>1631</v>
      </c>
      <c r="H252" s="167">
        <v>9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190</v>
      </c>
      <c r="AU252" s="165" t="s">
        <v>82</v>
      </c>
      <c r="AV252" s="13" t="s">
        <v>82</v>
      </c>
      <c r="AW252" s="13" t="s">
        <v>29</v>
      </c>
      <c r="AX252" s="13" t="s">
        <v>73</v>
      </c>
      <c r="AY252" s="165" t="s">
        <v>175</v>
      </c>
    </row>
    <row r="253" spans="2:51" s="14" customFormat="1">
      <c r="B253" s="172"/>
      <c r="D253" s="164" t="s">
        <v>190</v>
      </c>
      <c r="E253" s="173" t="s">
        <v>1</v>
      </c>
      <c r="F253" s="174" t="s">
        <v>1525</v>
      </c>
      <c r="H253" s="173" t="s">
        <v>1</v>
      </c>
      <c r="I253" s="175"/>
      <c r="L253" s="172"/>
      <c r="M253" s="176"/>
      <c r="N253" s="177"/>
      <c r="O253" s="177"/>
      <c r="P253" s="177"/>
      <c r="Q253" s="177"/>
      <c r="R253" s="177"/>
      <c r="S253" s="177"/>
      <c r="T253" s="178"/>
      <c r="AT253" s="173" t="s">
        <v>190</v>
      </c>
      <c r="AU253" s="173" t="s">
        <v>82</v>
      </c>
      <c r="AV253" s="14" t="s">
        <v>30</v>
      </c>
      <c r="AW253" s="14" t="s">
        <v>29</v>
      </c>
      <c r="AX253" s="14" t="s">
        <v>73</v>
      </c>
      <c r="AY253" s="173" t="s">
        <v>175</v>
      </c>
    </row>
    <row r="254" spans="2:51" s="14" customFormat="1">
      <c r="B254" s="172"/>
      <c r="D254" s="164" t="s">
        <v>190</v>
      </c>
      <c r="E254" s="173" t="s">
        <v>1</v>
      </c>
      <c r="F254" s="174" t="s">
        <v>1632</v>
      </c>
      <c r="H254" s="173" t="s">
        <v>1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190</v>
      </c>
      <c r="AU254" s="173" t="s">
        <v>82</v>
      </c>
      <c r="AV254" s="14" t="s">
        <v>30</v>
      </c>
      <c r="AW254" s="14" t="s">
        <v>29</v>
      </c>
      <c r="AX254" s="14" t="s">
        <v>73</v>
      </c>
      <c r="AY254" s="173" t="s">
        <v>175</v>
      </c>
    </row>
    <row r="255" spans="2:51" s="13" customFormat="1">
      <c r="B255" s="163"/>
      <c r="D255" s="164" t="s">
        <v>190</v>
      </c>
      <c r="E255" s="165" t="s">
        <v>1</v>
      </c>
      <c r="F255" s="166" t="s">
        <v>1633</v>
      </c>
      <c r="H255" s="167">
        <v>76.25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190</v>
      </c>
      <c r="AU255" s="165" t="s">
        <v>82</v>
      </c>
      <c r="AV255" s="13" t="s">
        <v>82</v>
      </c>
      <c r="AW255" s="13" t="s">
        <v>29</v>
      </c>
      <c r="AX255" s="13" t="s">
        <v>73</v>
      </c>
      <c r="AY255" s="165" t="s">
        <v>175</v>
      </c>
    </row>
    <row r="256" spans="2:51" s="14" customFormat="1">
      <c r="B256" s="172"/>
      <c r="D256" s="164" t="s">
        <v>190</v>
      </c>
      <c r="E256" s="173" t="s">
        <v>1</v>
      </c>
      <c r="F256" s="174" t="s">
        <v>1525</v>
      </c>
      <c r="H256" s="173" t="s">
        <v>1</v>
      </c>
      <c r="I256" s="175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190</v>
      </c>
      <c r="AU256" s="173" t="s">
        <v>82</v>
      </c>
      <c r="AV256" s="14" t="s">
        <v>30</v>
      </c>
      <c r="AW256" s="14" t="s">
        <v>29</v>
      </c>
      <c r="AX256" s="14" t="s">
        <v>73</v>
      </c>
      <c r="AY256" s="173" t="s">
        <v>175</v>
      </c>
    </row>
    <row r="257" spans="1:65" s="13" customFormat="1">
      <c r="B257" s="163"/>
      <c r="D257" s="164" t="s">
        <v>190</v>
      </c>
      <c r="E257" s="165" t="s">
        <v>1</v>
      </c>
      <c r="F257" s="166" t="s">
        <v>1634</v>
      </c>
      <c r="H257" s="167">
        <v>42.55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190</v>
      </c>
      <c r="AU257" s="165" t="s">
        <v>82</v>
      </c>
      <c r="AV257" s="13" t="s">
        <v>82</v>
      </c>
      <c r="AW257" s="13" t="s">
        <v>29</v>
      </c>
      <c r="AX257" s="13" t="s">
        <v>73</v>
      </c>
      <c r="AY257" s="165" t="s">
        <v>175</v>
      </c>
    </row>
    <row r="258" spans="1:65" s="14" customFormat="1">
      <c r="B258" s="172"/>
      <c r="D258" s="164" t="s">
        <v>190</v>
      </c>
      <c r="E258" s="173" t="s">
        <v>1</v>
      </c>
      <c r="F258" s="174" t="s">
        <v>1547</v>
      </c>
      <c r="H258" s="173" t="s">
        <v>1</v>
      </c>
      <c r="I258" s="175"/>
      <c r="L258" s="172"/>
      <c r="M258" s="176"/>
      <c r="N258" s="177"/>
      <c r="O258" s="177"/>
      <c r="P258" s="177"/>
      <c r="Q258" s="177"/>
      <c r="R258" s="177"/>
      <c r="S258" s="177"/>
      <c r="T258" s="178"/>
      <c r="AT258" s="173" t="s">
        <v>190</v>
      </c>
      <c r="AU258" s="173" t="s">
        <v>82</v>
      </c>
      <c r="AV258" s="14" t="s">
        <v>30</v>
      </c>
      <c r="AW258" s="14" t="s">
        <v>29</v>
      </c>
      <c r="AX258" s="14" t="s">
        <v>73</v>
      </c>
      <c r="AY258" s="173" t="s">
        <v>175</v>
      </c>
    </row>
    <row r="259" spans="1:65" s="13" customFormat="1">
      <c r="B259" s="163"/>
      <c r="D259" s="164" t="s">
        <v>190</v>
      </c>
      <c r="E259" s="165" t="s">
        <v>1</v>
      </c>
      <c r="F259" s="166" t="s">
        <v>1635</v>
      </c>
      <c r="H259" s="167">
        <v>78.400000000000006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190</v>
      </c>
      <c r="AU259" s="165" t="s">
        <v>82</v>
      </c>
      <c r="AV259" s="13" t="s">
        <v>82</v>
      </c>
      <c r="AW259" s="13" t="s">
        <v>29</v>
      </c>
      <c r="AX259" s="13" t="s">
        <v>73</v>
      </c>
      <c r="AY259" s="165" t="s">
        <v>175</v>
      </c>
    </row>
    <row r="260" spans="1:65" s="14" customFormat="1">
      <c r="B260" s="172"/>
      <c r="D260" s="164" t="s">
        <v>190</v>
      </c>
      <c r="E260" s="173" t="s">
        <v>1</v>
      </c>
      <c r="F260" s="174" t="s">
        <v>1636</v>
      </c>
      <c r="H260" s="173" t="s">
        <v>1</v>
      </c>
      <c r="I260" s="175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190</v>
      </c>
      <c r="AU260" s="173" t="s">
        <v>82</v>
      </c>
      <c r="AV260" s="14" t="s">
        <v>30</v>
      </c>
      <c r="AW260" s="14" t="s">
        <v>29</v>
      </c>
      <c r="AX260" s="14" t="s">
        <v>73</v>
      </c>
      <c r="AY260" s="173" t="s">
        <v>175</v>
      </c>
    </row>
    <row r="261" spans="1:65" s="13" customFormat="1">
      <c r="B261" s="163"/>
      <c r="D261" s="164" t="s">
        <v>190</v>
      </c>
      <c r="E261" s="165" t="s">
        <v>1</v>
      </c>
      <c r="F261" s="166" t="s">
        <v>1637</v>
      </c>
      <c r="H261" s="167">
        <v>175.5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190</v>
      </c>
      <c r="AU261" s="165" t="s">
        <v>82</v>
      </c>
      <c r="AV261" s="13" t="s">
        <v>82</v>
      </c>
      <c r="AW261" s="13" t="s">
        <v>29</v>
      </c>
      <c r="AX261" s="13" t="s">
        <v>73</v>
      </c>
      <c r="AY261" s="165" t="s">
        <v>175</v>
      </c>
    </row>
    <row r="262" spans="1:65" s="15" customFormat="1">
      <c r="B262" s="182"/>
      <c r="D262" s="164" t="s">
        <v>190</v>
      </c>
      <c r="E262" s="183" t="s">
        <v>1</v>
      </c>
      <c r="F262" s="184" t="s">
        <v>716</v>
      </c>
      <c r="H262" s="185">
        <v>437.12</v>
      </c>
      <c r="I262" s="186"/>
      <c r="L262" s="182"/>
      <c r="M262" s="187"/>
      <c r="N262" s="188"/>
      <c r="O262" s="188"/>
      <c r="P262" s="188"/>
      <c r="Q262" s="188"/>
      <c r="R262" s="188"/>
      <c r="S262" s="188"/>
      <c r="T262" s="189"/>
      <c r="AT262" s="183" t="s">
        <v>190</v>
      </c>
      <c r="AU262" s="183" t="s">
        <v>82</v>
      </c>
      <c r="AV262" s="15" t="s">
        <v>184</v>
      </c>
      <c r="AW262" s="15" t="s">
        <v>29</v>
      </c>
      <c r="AX262" s="15" t="s">
        <v>30</v>
      </c>
      <c r="AY262" s="183" t="s">
        <v>175</v>
      </c>
    </row>
    <row r="263" spans="1:65" s="2" customFormat="1" ht="16.5" customHeight="1">
      <c r="A263" s="33"/>
      <c r="B263" s="149"/>
      <c r="C263" s="150" t="s">
        <v>262</v>
      </c>
      <c r="D263" s="150" t="s">
        <v>181</v>
      </c>
      <c r="E263" s="151" t="s">
        <v>1348</v>
      </c>
      <c r="F263" s="152" t="s">
        <v>1349</v>
      </c>
      <c r="G263" s="153" t="s">
        <v>745</v>
      </c>
      <c r="H263" s="154">
        <v>280.245</v>
      </c>
      <c r="I263" s="155"/>
      <c r="J263" s="156">
        <f>ROUND(I263*H263,2)</f>
        <v>0</v>
      </c>
      <c r="K263" s="152" t="s">
        <v>710</v>
      </c>
      <c r="L263" s="34"/>
      <c r="M263" s="157" t="s">
        <v>1</v>
      </c>
      <c r="N263" s="158" t="s">
        <v>38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184</v>
      </c>
      <c r="AT263" s="161" t="s">
        <v>181</v>
      </c>
      <c r="AU263" s="161" t="s">
        <v>82</v>
      </c>
      <c r="AY263" s="18" t="s">
        <v>175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30</v>
      </c>
      <c r="BK263" s="162">
        <f>ROUND(I263*H263,2)</f>
        <v>0</v>
      </c>
      <c r="BL263" s="18" t="s">
        <v>184</v>
      </c>
      <c r="BM263" s="161" t="s">
        <v>1638</v>
      </c>
    </row>
    <row r="264" spans="1:65" s="13" customFormat="1">
      <c r="B264" s="163"/>
      <c r="D264" s="164" t="s">
        <v>190</v>
      </c>
      <c r="E264" s="165" t="s">
        <v>1</v>
      </c>
      <c r="F264" s="166" t="s">
        <v>1639</v>
      </c>
      <c r="H264" s="167">
        <v>280.245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30</v>
      </c>
      <c r="AY264" s="165" t="s">
        <v>175</v>
      </c>
    </row>
    <row r="265" spans="1:65" s="2" customFormat="1" ht="24.15" customHeight="1">
      <c r="A265" s="33"/>
      <c r="B265" s="149"/>
      <c r="C265" s="150" t="s">
        <v>266</v>
      </c>
      <c r="D265" s="150" t="s">
        <v>181</v>
      </c>
      <c r="E265" s="151" t="s">
        <v>1640</v>
      </c>
      <c r="F265" s="152" t="s">
        <v>1641</v>
      </c>
      <c r="G265" s="153" t="s">
        <v>745</v>
      </c>
      <c r="H265" s="154">
        <v>221.49700000000001</v>
      </c>
      <c r="I265" s="155"/>
      <c r="J265" s="156">
        <f>ROUND(I265*H265,2)</f>
        <v>0</v>
      </c>
      <c r="K265" s="152" t="s">
        <v>710</v>
      </c>
      <c r="L265" s="34"/>
      <c r="M265" s="157" t="s">
        <v>1</v>
      </c>
      <c r="N265" s="158" t="s">
        <v>38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184</v>
      </c>
      <c r="AT265" s="161" t="s">
        <v>181</v>
      </c>
      <c r="AU265" s="161" t="s">
        <v>82</v>
      </c>
      <c r="AY265" s="18" t="s">
        <v>175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30</v>
      </c>
      <c r="BK265" s="162">
        <f>ROUND(I265*H265,2)</f>
        <v>0</v>
      </c>
      <c r="BL265" s="18" t="s">
        <v>184</v>
      </c>
      <c r="BM265" s="161" t="s">
        <v>1642</v>
      </c>
    </row>
    <row r="266" spans="1:65" s="14" customFormat="1">
      <c r="B266" s="172"/>
      <c r="D266" s="164" t="s">
        <v>190</v>
      </c>
      <c r="E266" s="173" t="s">
        <v>1</v>
      </c>
      <c r="F266" s="174" t="s">
        <v>1516</v>
      </c>
      <c r="H266" s="173" t="s">
        <v>1</v>
      </c>
      <c r="I266" s="175"/>
      <c r="L266" s="172"/>
      <c r="M266" s="176"/>
      <c r="N266" s="177"/>
      <c r="O266" s="177"/>
      <c r="P266" s="177"/>
      <c r="Q266" s="177"/>
      <c r="R266" s="177"/>
      <c r="S266" s="177"/>
      <c r="T266" s="178"/>
      <c r="AT266" s="173" t="s">
        <v>190</v>
      </c>
      <c r="AU266" s="173" t="s">
        <v>82</v>
      </c>
      <c r="AV266" s="14" t="s">
        <v>30</v>
      </c>
      <c r="AW266" s="14" t="s">
        <v>29</v>
      </c>
      <c r="AX266" s="14" t="s">
        <v>73</v>
      </c>
      <c r="AY266" s="173" t="s">
        <v>175</v>
      </c>
    </row>
    <row r="267" spans="1:65" s="14" customFormat="1">
      <c r="B267" s="172"/>
      <c r="D267" s="164" t="s">
        <v>190</v>
      </c>
      <c r="E267" s="173" t="s">
        <v>1</v>
      </c>
      <c r="F267" s="174" t="s">
        <v>1643</v>
      </c>
      <c r="H267" s="173" t="s">
        <v>1</v>
      </c>
      <c r="I267" s="175"/>
      <c r="L267" s="172"/>
      <c r="M267" s="176"/>
      <c r="N267" s="177"/>
      <c r="O267" s="177"/>
      <c r="P267" s="177"/>
      <c r="Q267" s="177"/>
      <c r="R267" s="177"/>
      <c r="S267" s="177"/>
      <c r="T267" s="178"/>
      <c r="AT267" s="173" t="s">
        <v>190</v>
      </c>
      <c r="AU267" s="173" t="s">
        <v>82</v>
      </c>
      <c r="AV267" s="14" t="s">
        <v>30</v>
      </c>
      <c r="AW267" s="14" t="s">
        <v>29</v>
      </c>
      <c r="AX267" s="14" t="s">
        <v>73</v>
      </c>
      <c r="AY267" s="173" t="s">
        <v>175</v>
      </c>
    </row>
    <row r="268" spans="1:65" s="13" customFormat="1">
      <c r="B268" s="163"/>
      <c r="D268" s="164" t="s">
        <v>190</v>
      </c>
      <c r="E268" s="165" t="s">
        <v>1</v>
      </c>
      <c r="F268" s="166" t="s">
        <v>1644</v>
      </c>
      <c r="H268" s="167">
        <v>74.655000000000001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190</v>
      </c>
      <c r="AU268" s="165" t="s">
        <v>82</v>
      </c>
      <c r="AV268" s="13" t="s">
        <v>82</v>
      </c>
      <c r="AW268" s="13" t="s">
        <v>29</v>
      </c>
      <c r="AX268" s="13" t="s">
        <v>73</v>
      </c>
      <c r="AY268" s="165" t="s">
        <v>175</v>
      </c>
    </row>
    <row r="269" spans="1:65" s="14" customFormat="1">
      <c r="B269" s="172"/>
      <c r="D269" s="164" t="s">
        <v>190</v>
      </c>
      <c r="E269" s="173" t="s">
        <v>1</v>
      </c>
      <c r="F269" s="174" t="s">
        <v>1645</v>
      </c>
      <c r="H269" s="173" t="s">
        <v>1</v>
      </c>
      <c r="I269" s="175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190</v>
      </c>
      <c r="AU269" s="173" t="s">
        <v>82</v>
      </c>
      <c r="AV269" s="14" t="s">
        <v>30</v>
      </c>
      <c r="AW269" s="14" t="s">
        <v>29</v>
      </c>
      <c r="AX269" s="14" t="s">
        <v>73</v>
      </c>
      <c r="AY269" s="173" t="s">
        <v>175</v>
      </c>
    </row>
    <row r="270" spans="1:65" s="14" customFormat="1">
      <c r="B270" s="172"/>
      <c r="D270" s="164" t="s">
        <v>190</v>
      </c>
      <c r="E270" s="173" t="s">
        <v>1</v>
      </c>
      <c r="F270" s="174" t="s">
        <v>1646</v>
      </c>
      <c r="H270" s="173" t="s">
        <v>1</v>
      </c>
      <c r="I270" s="175"/>
      <c r="L270" s="172"/>
      <c r="M270" s="176"/>
      <c r="N270" s="177"/>
      <c r="O270" s="177"/>
      <c r="P270" s="177"/>
      <c r="Q270" s="177"/>
      <c r="R270" s="177"/>
      <c r="S270" s="177"/>
      <c r="T270" s="178"/>
      <c r="AT270" s="173" t="s">
        <v>190</v>
      </c>
      <c r="AU270" s="173" t="s">
        <v>82</v>
      </c>
      <c r="AV270" s="14" t="s">
        <v>30</v>
      </c>
      <c r="AW270" s="14" t="s">
        <v>29</v>
      </c>
      <c r="AX270" s="14" t="s">
        <v>73</v>
      </c>
      <c r="AY270" s="173" t="s">
        <v>175</v>
      </c>
    </row>
    <row r="271" spans="1:65" s="13" customFormat="1">
      <c r="B271" s="163"/>
      <c r="D271" s="164" t="s">
        <v>190</v>
      </c>
      <c r="E271" s="165" t="s">
        <v>1</v>
      </c>
      <c r="F271" s="166" t="s">
        <v>1647</v>
      </c>
      <c r="H271" s="167">
        <v>-28.35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190</v>
      </c>
      <c r="AU271" s="165" t="s">
        <v>82</v>
      </c>
      <c r="AV271" s="13" t="s">
        <v>82</v>
      </c>
      <c r="AW271" s="13" t="s">
        <v>29</v>
      </c>
      <c r="AX271" s="13" t="s">
        <v>73</v>
      </c>
      <c r="AY271" s="165" t="s">
        <v>175</v>
      </c>
    </row>
    <row r="272" spans="1:65" s="14" customFormat="1">
      <c r="B272" s="172"/>
      <c r="D272" s="164" t="s">
        <v>190</v>
      </c>
      <c r="E272" s="173" t="s">
        <v>1</v>
      </c>
      <c r="F272" s="174" t="s">
        <v>1643</v>
      </c>
      <c r="H272" s="173" t="s">
        <v>1</v>
      </c>
      <c r="I272" s="175"/>
      <c r="L272" s="172"/>
      <c r="M272" s="176"/>
      <c r="N272" s="177"/>
      <c r="O272" s="177"/>
      <c r="P272" s="177"/>
      <c r="Q272" s="177"/>
      <c r="R272" s="177"/>
      <c r="S272" s="177"/>
      <c r="T272" s="178"/>
      <c r="AT272" s="173" t="s">
        <v>190</v>
      </c>
      <c r="AU272" s="173" t="s">
        <v>82</v>
      </c>
      <c r="AV272" s="14" t="s">
        <v>30</v>
      </c>
      <c r="AW272" s="14" t="s">
        <v>29</v>
      </c>
      <c r="AX272" s="14" t="s">
        <v>73</v>
      </c>
      <c r="AY272" s="173" t="s">
        <v>175</v>
      </c>
    </row>
    <row r="273" spans="2:51" s="13" customFormat="1">
      <c r="B273" s="163"/>
      <c r="D273" s="164" t="s">
        <v>190</v>
      </c>
      <c r="E273" s="165" t="s">
        <v>1</v>
      </c>
      <c r="F273" s="166" t="s">
        <v>1648</v>
      </c>
      <c r="H273" s="167">
        <v>9.8819999999999997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190</v>
      </c>
      <c r="AU273" s="165" t="s">
        <v>82</v>
      </c>
      <c r="AV273" s="13" t="s">
        <v>82</v>
      </c>
      <c r="AW273" s="13" t="s">
        <v>29</v>
      </c>
      <c r="AX273" s="13" t="s">
        <v>73</v>
      </c>
      <c r="AY273" s="165" t="s">
        <v>175</v>
      </c>
    </row>
    <row r="274" spans="2:51" s="13" customFormat="1">
      <c r="B274" s="163"/>
      <c r="D274" s="164" t="s">
        <v>190</v>
      </c>
      <c r="E274" s="165" t="s">
        <v>1</v>
      </c>
      <c r="F274" s="166" t="s">
        <v>1649</v>
      </c>
      <c r="H274" s="167">
        <v>24.268000000000001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190</v>
      </c>
      <c r="AU274" s="165" t="s">
        <v>82</v>
      </c>
      <c r="AV274" s="13" t="s">
        <v>82</v>
      </c>
      <c r="AW274" s="13" t="s">
        <v>29</v>
      </c>
      <c r="AX274" s="13" t="s">
        <v>73</v>
      </c>
      <c r="AY274" s="165" t="s">
        <v>175</v>
      </c>
    </row>
    <row r="275" spans="2:51" s="13" customFormat="1">
      <c r="B275" s="163"/>
      <c r="D275" s="164" t="s">
        <v>190</v>
      </c>
      <c r="E275" s="165" t="s">
        <v>1</v>
      </c>
      <c r="F275" s="166" t="s">
        <v>1650</v>
      </c>
      <c r="H275" s="167">
        <v>3.3769999999999998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190</v>
      </c>
      <c r="AU275" s="165" t="s">
        <v>82</v>
      </c>
      <c r="AV275" s="13" t="s">
        <v>82</v>
      </c>
      <c r="AW275" s="13" t="s">
        <v>29</v>
      </c>
      <c r="AX275" s="13" t="s">
        <v>73</v>
      </c>
      <c r="AY275" s="165" t="s">
        <v>175</v>
      </c>
    </row>
    <row r="276" spans="2:51" s="13" customFormat="1">
      <c r="B276" s="163"/>
      <c r="D276" s="164" t="s">
        <v>190</v>
      </c>
      <c r="E276" s="165" t="s">
        <v>1</v>
      </c>
      <c r="F276" s="166" t="s">
        <v>1651</v>
      </c>
      <c r="H276" s="167">
        <v>6.0389999999999997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190</v>
      </c>
      <c r="AU276" s="165" t="s">
        <v>82</v>
      </c>
      <c r="AV276" s="13" t="s">
        <v>82</v>
      </c>
      <c r="AW276" s="13" t="s">
        <v>29</v>
      </c>
      <c r="AX276" s="13" t="s">
        <v>73</v>
      </c>
      <c r="AY276" s="165" t="s">
        <v>175</v>
      </c>
    </row>
    <row r="277" spans="2:51" s="14" customFormat="1">
      <c r="B277" s="172"/>
      <c r="D277" s="164" t="s">
        <v>190</v>
      </c>
      <c r="E277" s="173" t="s">
        <v>1</v>
      </c>
      <c r="F277" s="174" t="s">
        <v>1645</v>
      </c>
      <c r="H277" s="173" t="s">
        <v>1</v>
      </c>
      <c r="I277" s="175"/>
      <c r="L277" s="172"/>
      <c r="M277" s="176"/>
      <c r="N277" s="177"/>
      <c r="O277" s="177"/>
      <c r="P277" s="177"/>
      <c r="Q277" s="177"/>
      <c r="R277" s="177"/>
      <c r="S277" s="177"/>
      <c r="T277" s="178"/>
      <c r="AT277" s="173" t="s">
        <v>190</v>
      </c>
      <c r="AU277" s="173" t="s">
        <v>82</v>
      </c>
      <c r="AV277" s="14" t="s">
        <v>30</v>
      </c>
      <c r="AW277" s="14" t="s">
        <v>29</v>
      </c>
      <c r="AX277" s="14" t="s">
        <v>73</v>
      </c>
      <c r="AY277" s="173" t="s">
        <v>175</v>
      </c>
    </row>
    <row r="278" spans="2:51" s="14" customFormat="1">
      <c r="B278" s="172"/>
      <c r="D278" s="164" t="s">
        <v>190</v>
      </c>
      <c r="E278" s="173" t="s">
        <v>1</v>
      </c>
      <c r="F278" s="174" t="s">
        <v>1652</v>
      </c>
      <c r="H278" s="173" t="s">
        <v>1</v>
      </c>
      <c r="I278" s="175"/>
      <c r="L278" s="172"/>
      <c r="M278" s="176"/>
      <c r="N278" s="177"/>
      <c r="O278" s="177"/>
      <c r="P278" s="177"/>
      <c r="Q278" s="177"/>
      <c r="R278" s="177"/>
      <c r="S278" s="177"/>
      <c r="T278" s="178"/>
      <c r="AT278" s="173" t="s">
        <v>190</v>
      </c>
      <c r="AU278" s="173" t="s">
        <v>82</v>
      </c>
      <c r="AV278" s="14" t="s">
        <v>30</v>
      </c>
      <c r="AW278" s="14" t="s">
        <v>29</v>
      </c>
      <c r="AX278" s="14" t="s">
        <v>73</v>
      </c>
      <c r="AY278" s="173" t="s">
        <v>175</v>
      </c>
    </row>
    <row r="279" spans="2:51" s="13" customFormat="1">
      <c r="B279" s="163"/>
      <c r="D279" s="164" t="s">
        <v>190</v>
      </c>
      <c r="E279" s="165" t="s">
        <v>1</v>
      </c>
      <c r="F279" s="166" t="s">
        <v>1653</v>
      </c>
      <c r="H279" s="167">
        <v>-0.97199999999999998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190</v>
      </c>
      <c r="AU279" s="165" t="s">
        <v>82</v>
      </c>
      <c r="AV279" s="13" t="s">
        <v>82</v>
      </c>
      <c r="AW279" s="13" t="s">
        <v>29</v>
      </c>
      <c r="AX279" s="13" t="s">
        <v>73</v>
      </c>
      <c r="AY279" s="165" t="s">
        <v>175</v>
      </c>
    </row>
    <row r="280" spans="2:51" s="14" customFormat="1">
      <c r="B280" s="172"/>
      <c r="D280" s="164" t="s">
        <v>190</v>
      </c>
      <c r="E280" s="173" t="s">
        <v>1</v>
      </c>
      <c r="F280" s="174" t="s">
        <v>1654</v>
      </c>
      <c r="H280" s="173" t="s">
        <v>1</v>
      </c>
      <c r="I280" s="175"/>
      <c r="L280" s="172"/>
      <c r="M280" s="176"/>
      <c r="N280" s="177"/>
      <c r="O280" s="177"/>
      <c r="P280" s="177"/>
      <c r="Q280" s="177"/>
      <c r="R280" s="177"/>
      <c r="S280" s="177"/>
      <c r="T280" s="178"/>
      <c r="AT280" s="173" t="s">
        <v>190</v>
      </c>
      <c r="AU280" s="173" t="s">
        <v>82</v>
      </c>
      <c r="AV280" s="14" t="s">
        <v>30</v>
      </c>
      <c r="AW280" s="14" t="s">
        <v>29</v>
      </c>
      <c r="AX280" s="14" t="s">
        <v>73</v>
      </c>
      <c r="AY280" s="173" t="s">
        <v>175</v>
      </c>
    </row>
    <row r="281" spans="2:51" s="13" customFormat="1">
      <c r="B281" s="163"/>
      <c r="D281" s="164" t="s">
        <v>190</v>
      </c>
      <c r="E281" s="165" t="s">
        <v>1</v>
      </c>
      <c r="F281" s="166" t="s">
        <v>1655</v>
      </c>
      <c r="H281" s="167">
        <v>-7.5979999999999999</v>
      </c>
      <c r="I281" s="168"/>
      <c r="L281" s="163"/>
      <c r="M281" s="169"/>
      <c r="N281" s="170"/>
      <c r="O281" s="170"/>
      <c r="P281" s="170"/>
      <c r="Q281" s="170"/>
      <c r="R281" s="170"/>
      <c r="S281" s="170"/>
      <c r="T281" s="171"/>
      <c r="AT281" s="165" t="s">
        <v>190</v>
      </c>
      <c r="AU281" s="165" t="s">
        <v>82</v>
      </c>
      <c r="AV281" s="13" t="s">
        <v>82</v>
      </c>
      <c r="AW281" s="13" t="s">
        <v>29</v>
      </c>
      <c r="AX281" s="13" t="s">
        <v>73</v>
      </c>
      <c r="AY281" s="165" t="s">
        <v>175</v>
      </c>
    </row>
    <row r="282" spans="2:51" s="16" customFormat="1">
      <c r="B282" s="205"/>
      <c r="D282" s="164" t="s">
        <v>190</v>
      </c>
      <c r="E282" s="206" t="s">
        <v>1</v>
      </c>
      <c r="F282" s="207" t="s">
        <v>1549</v>
      </c>
      <c r="H282" s="208">
        <v>81.301000000000002</v>
      </c>
      <c r="I282" s="209"/>
      <c r="L282" s="205"/>
      <c r="M282" s="210"/>
      <c r="N282" s="211"/>
      <c r="O282" s="211"/>
      <c r="P282" s="211"/>
      <c r="Q282" s="211"/>
      <c r="R282" s="211"/>
      <c r="S282" s="211"/>
      <c r="T282" s="212"/>
      <c r="AT282" s="206" t="s">
        <v>190</v>
      </c>
      <c r="AU282" s="206" t="s">
        <v>82</v>
      </c>
      <c r="AV282" s="16" t="s">
        <v>113</v>
      </c>
      <c r="AW282" s="16" t="s">
        <v>29</v>
      </c>
      <c r="AX282" s="16" t="s">
        <v>73</v>
      </c>
      <c r="AY282" s="206" t="s">
        <v>175</v>
      </c>
    </row>
    <row r="283" spans="2:51" s="14" customFormat="1">
      <c r="B283" s="172"/>
      <c r="D283" s="164" t="s">
        <v>190</v>
      </c>
      <c r="E283" s="173" t="s">
        <v>1</v>
      </c>
      <c r="F283" s="174" t="s">
        <v>1518</v>
      </c>
      <c r="H283" s="173" t="s">
        <v>1</v>
      </c>
      <c r="I283" s="175"/>
      <c r="L283" s="172"/>
      <c r="M283" s="176"/>
      <c r="N283" s="177"/>
      <c r="O283" s="177"/>
      <c r="P283" s="177"/>
      <c r="Q283" s="177"/>
      <c r="R283" s="177"/>
      <c r="S283" s="177"/>
      <c r="T283" s="178"/>
      <c r="AT283" s="173" t="s">
        <v>190</v>
      </c>
      <c r="AU283" s="173" t="s">
        <v>82</v>
      </c>
      <c r="AV283" s="14" t="s">
        <v>30</v>
      </c>
      <c r="AW283" s="14" t="s">
        <v>29</v>
      </c>
      <c r="AX283" s="14" t="s">
        <v>73</v>
      </c>
      <c r="AY283" s="173" t="s">
        <v>175</v>
      </c>
    </row>
    <row r="284" spans="2:51" s="14" customFormat="1">
      <c r="B284" s="172"/>
      <c r="D284" s="164" t="s">
        <v>190</v>
      </c>
      <c r="E284" s="173" t="s">
        <v>1</v>
      </c>
      <c r="F284" s="174" t="s">
        <v>1643</v>
      </c>
      <c r="H284" s="173" t="s">
        <v>1</v>
      </c>
      <c r="I284" s="175"/>
      <c r="L284" s="172"/>
      <c r="M284" s="176"/>
      <c r="N284" s="177"/>
      <c r="O284" s="177"/>
      <c r="P284" s="177"/>
      <c r="Q284" s="177"/>
      <c r="R284" s="177"/>
      <c r="S284" s="177"/>
      <c r="T284" s="178"/>
      <c r="AT284" s="173" t="s">
        <v>190</v>
      </c>
      <c r="AU284" s="173" t="s">
        <v>82</v>
      </c>
      <c r="AV284" s="14" t="s">
        <v>30</v>
      </c>
      <c r="AW284" s="14" t="s">
        <v>29</v>
      </c>
      <c r="AX284" s="14" t="s">
        <v>73</v>
      </c>
      <c r="AY284" s="173" t="s">
        <v>175</v>
      </c>
    </row>
    <row r="285" spans="2:51" s="13" customFormat="1">
      <c r="B285" s="163"/>
      <c r="D285" s="164" t="s">
        <v>190</v>
      </c>
      <c r="E285" s="165" t="s">
        <v>1</v>
      </c>
      <c r="F285" s="166" t="s">
        <v>1656</v>
      </c>
      <c r="H285" s="167">
        <v>79.8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190</v>
      </c>
      <c r="AU285" s="165" t="s">
        <v>82</v>
      </c>
      <c r="AV285" s="13" t="s">
        <v>82</v>
      </c>
      <c r="AW285" s="13" t="s">
        <v>29</v>
      </c>
      <c r="AX285" s="13" t="s">
        <v>73</v>
      </c>
      <c r="AY285" s="165" t="s">
        <v>175</v>
      </c>
    </row>
    <row r="286" spans="2:51" s="14" customFormat="1">
      <c r="B286" s="172"/>
      <c r="D286" s="164" t="s">
        <v>190</v>
      </c>
      <c r="E286" s="173" t="s">
        <v>1</v>
      </c>
      <c r="F286" s="174" t="s">
        <v>1657</v>
      </c>
      <c r="H286" s="173" t="s">
        <v>1</v>
      </c>
      <c r="I286" s="175"/>
      <c r="L286" s="172"/>
      <c r="M286" s="176"/>
      <c r="N286" s="177"/>
      <c r="O286" s="177"/>
      <c r="P286" s="177"/>
      <c r="Q286" s="177"/>
      <c r="R286" s="177"/>
      <c r="S286" s="177"/>
      <c r="T286" s="178"/>
      <c r="AT286" s="173" t="s">
        <v>190</v>
      </c>
      <c r="AU286" s="173" t="s">
        <v>82</v>
      </c>
      <c r="AV286" s="14" t="s">
        <v>30</v>
      </c>
      <c r="AW286" s="14" t="s">
        <v>29</v>
      </c>
      <c r="AX286" s="14" t="s">
        <v>73</v>
      </c>
      <c r="AY286" s="173" t="s">
        <v>175</v>
      </c>
    </row>
    <row r="287" spans="2:51" s="14" customFormat="1">
      <c r="B287" s="172"/>
      <c r="D287" s="164" t="s">
        <v>190</v>
      </c>
      <c r="E287" s="173" t="s">
        <v>1</v>
      </c>
      <c r="F287" s="174" t="s">
        <v>1654</v>
      </c>
      <c r="H287" s="173" t="s">
        <v>1</v>
      </c>
      <c r="I287" s="175"/>
      <c r="L287" s="172"/>
      <c r="M287" s="176"/>
      <c r="N287" s="177"/>
      <c r="O287" s="177"/>
      <c r="P287" s="177"/>
      <c r="Q287" s="177"/>
      <c r="R287" s="177"/>
      <c r="S287" s="177"/>
      <c r="T287" s="178"/>
      <c r="AT287" s="173" t="s">
        <v>190</v>
      </c>
      <c r="AU287" s="173" t="s">
        <v>82</v>
      </c>
      <c r="AV287" s="14" t="s">
        <v>30</v>
      </c>
      <c r="AW287" s="14" t="s">
        <v>29</v>
      </c>
      <c r="AX287" s="14" t="s">
        <v>73</v>
      </c>
      <c r="AY287" s="173" t="s">
        <v>175</v>
      </c>
    </row>
    <row r="288" spans="2:51" s="13" customFormat="1">
      <c r="B288" s="163"/>
      <c r="D288" s="164" t="s">
        <v>190</v>
      </c>
      <c r="E288" s="165" t="s">
        <v>1</v>
      </c>
      <c r="F288" s="166" t="s">
        <v>1658</v>
      </c>
      <c r="H288" s="167">
        <v>-29.925000000000001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190</v>
      </c>
      <c r="AU288" s="165" t="s">
        <v>82</v>
      </c>
      <c r="AV288" s="13" t="s">
        <v>82</v>
      </c>
      <c r="AW288" s="13" t="s">
        <v>29</v>
      </c>
      <c r="AX288" s="13" t="s">
        <v>73</v>
      </c>
      <c r="AY288" s="165" t="s">
        <v>175</v>
      </c>
    </row>
    <row r="289" spans="2:51" s="14" customFormat="1">
      <c r="B289" s="172"/>
      <c r="D289" s="164" t="s">
        <v>190</v>
      </c>
      <c r="E289" s="173" t="s">
        <v>1</v>
      </c>
      <c r="F289" s="174" t="s">
        <v>1643</v>
      </c>
      <c r="H289" s="173" t="s">
        <v>1</v>
      </c>
      <c r="I289" s="175"/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190</v>
      </c>
      <c r="AU289" s="173" t="s">
        <v>82</v>
      </c>
      <c r="AV289" s="14" t="s">
        <v>30</v>
      </c>
      <c r="AW289" s="14" t="s">
        <v>29</v>
      </c>
      <c r="AX289" s="14" t="s">
        <v>73</v>
      </c>
      <c r="AY289" s="173" t="s">
        <v>175</v>
      </c>
    </row>
    <row r="290" spans="2:51" s="13" customFormat="1">
      <c r="B290" s="163"/>
      <c r="D290" s="164" t="s">
        <v>190</v>
      </c>
      <c r="E290" s="165" t="s">
        <v>1</v>
      </c>
      <c r="F290" s="166" t="s">
        <v>1659</v>
      </c>
      <c r="H290" s="167">
        <v>10.430999999999999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190</v>
      </c>
      <c r="AU290" s="165" t="s">
        <v>82</v>
      </c>
      <c r="AV290" s="13" t="s">
        <v>82</v>
      </c>
      <c r="AW290" s="13" t="s">
        <v>29</v>
      </c>
      <c r="AX290" s="13" t="s">
        <v>73</v>
      </c>
      <c r="AY290" s="165" t="s">
        <v>175</v>
      </c>
    </row>
    <row r="291" spans="2:51" s="13" customFormat="1">
      <c r="B291" s="163"/>
      <c r="D291" s="164" t="s">
        <v>190</v>
      </c>
      <c r="E291" s="165" t="s">
        <v>1</v>
      </c>
      <c r="F291" s="166" t="s">
        <v>1660</v>
      </c>
      <c r="H291" s="167">
        <v>26.213999999999999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190</v>
      </c>
      <c r="AU291" s="165" t="s">
        <v>82</v>
      </c>
      <c r="AV291" s="13" t="s">
        <v>82</v>
      </c>
      <c r="AW291" s="13" t="s">
        <v>29</v>
      </c>
      <c r="AX291" s="13" t="s">
        <v>73</v>
      </c>
      <c r="AY291" s="165" t="s">
        <v>175</v>
      </c>
    </row>
    <row r="292" spans="2:51" s="13" customFormat="1">
      <c r="B292" s="163"/>
      <c r="D292" s="164" t="s">
        <v>190</v>
      </c>
      <c r="E292" s="165" t="s">
        <v>1</v>
      </c>
      <c r="F292" s="166" t="s">
        <v>1661</v>
      </c>
      <c r="H292" s="167">
        <v>3.6309999999999998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190</v>
      </c>
      <c r="AU292" s="165" t="s">
        <v>82</v>
      </c>
      <c r="AV292" s="13" t="s">
        <v>82</v>
      </c>
      <c r="AW292" s="13" t="s">
        <v>29</v>
      </c>
      <c r="AX292" s="13" t="s">
        <v>73</v>
      </c>
      <c r="AY292" s="165" t="s">
        <v>175</v>
      </c>
    </row>
    <row r="293" spans="2:51" s="13" customFormat="1">
      <c r="B293" s="163"/>
      <c r="D293" s="164" t="s">
        <v>190</v>
      </c>
      <c r="E293" s="165" t="s">
        <v>1</v>
      </c>
      <c r="F293" s="166" t="s">
        <v>1662</v>
      </c>
      <c r="H293" s="167">
        <v>6.47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190</v>
      </c>
      <c r="AU293" s="165" t="s">
        <v>82</v>
      </c>
      <c r="AV293" s="13" t="s">
        <v>82</v>
      </c>
      <c r="AW293" s="13" t="s">
        <v>29</v>
      </c>
      <c r="AX293" s="13" t="s">
        <v>73</v>
      </c>
      <c r="AY293" s="165" t="s">
        <v>175</v>
      </c>
    </row>
    <row r="294" spans="2:51" s="14" customFormat="1">
      <c r="B294" s="172"/>
      <c r="D294" s="164" t="s">
        <v>190</v>
      </c>
      <c r="E294" s="173" t="s">
        <v>1</v>
      </c>
      <c r="F294" s="174" t="s">
        <v>1645</v>
      </c>
      <c r="H294" s="173" t="s">
        <v>1</v>
      </c>
      <c r="I294" s="175"/>
      <c r="L294" s="172"/>
      <c r="M294" s="176"/>
      <c r="N294" s="177"/>
      <c r="O294" s="177"/>
      <c r="P294" s="177"/>
      <c r="Q294" s="177"/>
      <c r="R294" s="177"/>
      <c r="S294" s="177"/>
      <c r="T294" s="178"/>
      <c r="AT294" s="173" t="s">
        <v>190</v>
      </c>
      <c r="AU294" s="173" t="s">
        <v>82</v>
      </c>
      <c r="AV294" s="14" t="s">
        <v>30</v>
      </c>
      <c r="AW294" s="14" t="s">
        <v>29</v>
      </c>
      <c r="AX294" s="14" t="s">
        <v>73</v>
      </c>
      <c r="AY294" s="173" t="s">
        <v>175</v>
      </c>
    </row>
    <row r="295" spans="2:51" s="14" customFormat="1">
      <c r="B295" s="172"/>
      <c r="D295" s="164" t="s">
        <v>190</v>
      </c>
      <c r="E295" s="173" t="s">
        <v>1</v>
      </c>
      <c r="F295" s="174" t="s">
        <v>1663</v>
      </c>
      <c r="H295" s="173" t="s">
        <v>1</v>
      </c>
      <c r="I295" s="175"/>
      <c r="L295" s="172"/>
      <c r="M295" s="176"/>
      <c r="N295" s="177"/>
      <c r="O295" s="177"/>
      <c r="P295" s="177"/>
      <c r="Q295" s="177"/>
      <c r="R295" s="177"/>
      <c r="S295" s="177"/>
      <c r="T295" s="178"/>
      <c r="AT295" s="173" t="s">
        <v>190</v>
      </c>
      <c r="AU295" s="173" t="s">
        <v>82</v>
      </c>
      <c r="AV295" s="14" t="s">
        <v>30</v>
      </c>
      <c r="AW295" s="14" t="s">
        <v>29</v>
      </c>
      <c r="AX295" s="14" t="s">
        <v>73</v>
      </c>
      <c r="AY295" s="173" t="s">
        <v>175</v>
      </c>
    </row>
    <row r="296" spans="2:51" s="13" customFormat="1">
      <c r="B296" s="163"/>
      <c r="D296" s="164" t="s">
        <v>190</v>
      </c>
      <c r="E296" s="165" t="s">
        <v>1</v>
      </c>
      <c r="F296" s="166" t="s">
        <v>1664</v>
      </c>
      <c r="H296" s="167">
        <v>-1.026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190</v>
      </c>
      <c r="AU296" s="165" t="s">
        <v>82</v>
      </c>
      <c r="AV296" s="13" t="s">
        <v>82</v>
      </c>
      <c r="AW296" s="13" t="s">
        <v>29</v>
      </c>
      <c r="AX296" s="13" t="s">
        <v>73</v>
      </c>
      <c r="AY296" s="165" t="s">
        <v>175</v>
      </c>
    </row>
    <row r="297" spans="2:51" s="14" customFormat="1">
      <c r="B297" s="172"/>
      <c r="D297" s="164" t="s">
        <v>190</v>
      </c>
      <c r="E297" s="173" t="s">
        <v>1</v>
      </c>
      <c r="F297" s="174" t="s">
        <v>1665</v>
      </c>
      <c r="H297" s="173" t="s">
        <v>1</v>
      </c>
      <c r="I297" s="175"/>
      <c r="L297" s="172"/>
      <c r="M297" s="176"/>
      <c r="N297" s="177"/>
      <c r="O297" s="177"/>
      <c r="P297" s="177"/>
      <c r="Q297" s="177"/>
      <c r="R297" s="177"/>
      <c r="S297" s="177"/>
      <c r="T297" s="178"/>
      <c r="AT297" s="173" t="s">
        <v>190</v>
      </c>
      <c r="AU297" s="173" t="s">
        <v>82</v>
      </c>
      <c r="AV297" s="14" t="s">
        <v>30</v>
      </c>
      <c r="AW297" s="14" t="s">
        <v>29</v>
      </c>
      <c r="AX297" s="14" t="s">
        <v>73</v>
      </c>
      <c r="AY297" s="173" t="s">
        <v>175</v>
      </c>
    </row>
    <row r="298" spans="2:51" s="13" customFormat="1">
      <c r="B298" s="163"/>
      <c r="D298" s="164" t="s">
        <v>190</v>
      </c>
      <c r="E298" s="165" t="s">
        <v>1</v>
      </c>
      <c r="F298" s="166" t="s">
        <v>1666</v>
      </c>
      <c r="H298" s="167">
        <v>-8.02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190</v>
      </c>
      <c r="AU298" s="165" t="s">
        <v>82</v>
      </c>
      <c r="AV298" s="13" t="s">
        <v>82</v>
      </c>
      <c r="AW298" s="13" t="s">
        <v>29</v>
      </c>
      <c r="AX298" s="13" t="s">
        <v>73</v>
      </c>
      <c r="AY298" s="165" t="s">
        <v>175</v>
      </c>
    </row>
    <row r="299" spans="2:51" s="16" customFormat="1">
      <c r="B299" s="205"/>
      <c r="D299" s="164" t="s">
        <v>190</v>
      </c>
      <c r="E299" s="206" t="s">
        <v>1</v>
      </c>
      <c r="F299" s="207" t="s">
        <v>1549</v>
      </c>
      <c r="H299" s="208">
        <v>87.575000000000003</v>
      </c>
      <c r="I299" s="209"/>
      <c r="L299" s="205"/>
      <c r="M299" s="210"/>
      <c r="N299" s="211"/>
      <c r="O299" s="211"/>
      <c r="P299" s="211"/>
      <c r="Q299" s="211"/>
      <c r="R299" s="211"/>
      <c r="S299" s="211"/>
      <c r="T299" s="212"/>
      <c r="AT299" s="206" t="s">
        <v>190</v>
      </c>
      <c r="AU299" s="206" t="s">
        <v>82</v>
      </c>
      <c r="AV299" s="16" t="s">
        <v>113</v>
      </c>
      <c r="AW299" s="16" t="s">
        <v>29</v>
      </c>
      <c r="AX299" s="16" t="s">
        <v>73</v>
      </c>
      <c r="AY299" s="206" t="s">
        <v>175</v>
      </c>
    </row>
    <row r="300" spans="2:51" s="14" customFormat="1">
      <c r="B300" s="172"/>
      <c r="D300" s="164" t="s">
        <v>190</v>
      </c>
      <c r="E300" s="173" t="s">
        <v>1</v>
      </c>
      <c r="F300" s="174" t="s">
        <v>1520</v>
      </c>
      <c r="H300" s="173" t="s">
        <v>1</v>
      </c>
      <c r="I300" s="175"/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190</v>
      </c>
      <c r="AU300" s="173" t="s">
        <v>82</v>
      </c>
      <c r="AV300" s="14" t="s">
        <v>30</v>
      </c>
      <c r="AW300" s="14" t="s">
        <v>29</v>
      </c>
      <c r="AX300" s="14" t="s">
        <v>73</v>
      </c>
      <c r="AY300" s="173" t="s">
        <v>175</v>
      </c>
    </row>
    <row r="301" spans="2:51" s="14" customFormat="1">
      <c r="B301" s="172"/>
      <c r="D301" s="164" t="s">
        <v>190</v>
      </c>
      <c r="E301" s="173" t="s">
        <v>1</v>
      </c>
      <c r="F301" s="174" t="s">
        <v>1643</v>
      </c>
      <c r="H301" s="173" t="s">
        <v>1</v>
      </c>
      <c r="I301" s="175"/>
      <c r="L301" s="172"/>
      <c r="M301" s="176"/>
      <c r="N301" s="177"/>
      <c r="O301" s="177"/>
      <c r="P301" s="177"/>
      <c r="Q301" s="177"/>
      <c r="R301" s="177"/>
      <c r="S301" s="177"/>
      <c r="T301" s="178"/>
      <c r="AT301" s="173" t="s">
        <v>190</v>
      </c>
      <c r="AU301" s="173" t="s">
        <v>82</v>
      </c>
      <c r="AV301" s="14" t="s">
        <v>30</v>
      </c>
      <c r="AW301" s="14" t="s">
        <v>29</v>
      </c>
      <c r="AX301" s="14" t="s">
        <v>73</v>
      </c>
      <c r="AY301" s="173" t="s">
        <v>175</v>
      </c>
    </row>
    <row r="302" spans="2:51" s="13" customFormat="1">
      <c r="B302" s="163"/>
      <c r="D302" s="164" t="s">
        <v>190</v>
      </c>
      <c r="E302" s="165" t="s">
        <v>1</v>
      </c>
      <c r="F302" s="166" t="s">
        <v>1667</v>
      </c>
      <c r="H302" s="167">
        <v>101.717</v>
      </c>
      <c r="I302" s="168"/>
      <c r="L302" s="163"/>
      <c r="M302" s="169"/>
      <c r="N302" s="170"/>
      <c r="O302" s="170"/>
      <c r="P302" s="170"/>
      <c r="Q302" s="170"/>
      <c r="R302" s="170"/>
      <c r="S302" s="170"/>
      <c r="T302" s="171"/>
      <c r="AT302" s="165" t="s">
        <v>190</v>
      </c>
      <c r="AU302" s="165" t="s">
        <v>82</v>
      </c>
      <c r="AV302" s="13" t="s">
        <v>82</v>
      </c>
      <c r="AW302" s="13" t="s">
        <v>29</v>
      </c>
      <c r="AX302" s="13" t="s">
        <v>73</v>
      </c>
      <c r="AY302" s="165" t="s">
        <v>175</v>
      </c>
    </row>
    <row r="303" spans="2:51" s="14" customFormat="1">
      <c r="B303" s="172"/>
      <c r="D303" s="164" t="s">
        <v>190</v>
      </c>
      <c r="E303" s="173" t="s">
        <v>1</v>
      </c>
      <c r="F303" s="174" t="s">
        <v>1657</v>
      </c>
      <c r="H303" s="173" t="s">
        <v>1</v>
      </c>
      <c r="I303" s="175"/>
      <c r="L303" s="172"/>
      <c r="M303" s="176"/>
      <c r="N303" s="177"/>
      <c r="O303" s="177"/>
      <c r="P303" s="177"/>
      <c r="Q303" s="177"/>
      <c r="R303" s="177"/>
      <c r="S303" s="177"/>
      <c r="T303" s="178"/>
      <c r="AT303" s="173" t="s">
        <v>190</v>
      </c>
      <c r="AU303" s="173" t="s">
        <v>82</v>
      </c>
      <c r="AV303" s="14" t="s">
        <v>30</v>
      </c>
      <c r="AW303" s="14" t="s">
        <v>29</v>
      </c>
      <c r="AX303" s="14" t="s">
        <v>73</v>
      </c>
      <c r="AY303" s="173" t="s">
        <v>175</v>
      </c>
    </row>
    <row r="304" spans="2:51" s="14" customFormat="1">
      <c r="B304" s="172"/>
      <c r="D304" s="164" t="s">
        <v>190</v>
      </c>
      <c r="E304" s="173" t="s">
        <v>1</v>
      </c>
      <c r="F304" s="174" t="s">
        <v>1654</v>
      </c>
      <c r="H304" s="173" t="s">
        <v>1</v>
      </c>
      <c r="I304" s="175"/>
      <c r="L304" s="172"/>
      <c r="M304" s="176"/>
      <c r="N304" s="177"/>
      <c r="O304" s="177"/>
      <c r="P304" s="177"/>
      <c r="Q304" s="177"/>
      <c r="R304" s="177"/>
      <c r="S304" s="177"/>
      <c r="T304" s="178"/>
      <c r="AT304" s="173" t="s">
        <v>190</v>
      </c>
      <c r="AU304" s="173" t="s">
        <v>82</v>
      </c>
      <c r="AV304" s="14" t="s">
        <v>30</v>
      </c>
      <c r="AW304" s="14" t="s">
        <v>29</v>
      </c>
      <c r="AX304" s="14" t="s">
        <v>73</v>
      </c>
      <c r="AY304" s="173" t="s">
        <v>175</v>
      </c>
    </row>
    <row r="305" spans="2:51" s="13" customFormat="1">
      <c r="B305" s="163"/>
      <c r="D305" s="164" t="s">
        <v>190</v>
      </c>
      <c r="E305" s="165" t="s">
        <v>1</v>
      </c>
      <c r="F305" s="166" t="s">
        <v>1668</v>
      </c>
      <c r="H305" s="167">
        <v>-36.765000000000001</v>
      </c>
      <c r="I305" s="168"/>
      <c r="L305" s="163"/>
      <c r="M305" s="169"/>
      <c r="N305" s="170"/>
      <c r="O305" s="170"/>
      <c r="P305" s="170"/>
      <c r="Q305" s="170"/>
      <c r="R305" s="170"/>
      <c r="S305" s="170"/>
      <c r="T305" s="171"/>
      <c r="AT305" s="165" t="s">
        <v>190</v>
      </c>
      <c r="AU305" s="165" t="s">
        <v>82</v>
      </c>
      <c r="AV305" s="13" t="s">
        <v>82</v>
      </c>
      <c r="AW305" s="13" t="s">
        <v>29</v>
      </c>
      <c r="AX305" s="13" t="s">
        <v>73</v>
      </c>
      <c r="AY305" s="165" t="s">
        <v>175</v>
      </c>
    </row>
    <row r="306" spans="2:51" s="14" customFormat="1">
      <c r="B306" s="172"/>
      <c r="D306" s="164" t="s">
        <v>190</v>
      </c>
      <c r="E306" s="173" t="s">
        <v>1</v>
      </c>
      <c r="F306" s="174" t="s">
        <v>1643</v>
      </c>
      <c r="H306" s="173" t="s">
        <v>1</v>
      </c>
      <c r="I306" s="175"/>
      <c r="L306" s="172"/>
      <c r="M306" s="176"/>
      <c r="N306" s="177"/>
      <c r="O306" s="177"/>
      <c r="P306" s="177"/>
      <c r="Q306" s="177"/>
      <c r="R306" s="177"/>
      <c r="S306" s="177"/>
      <c r="T306" s="178"/>
      <c r="AT306" s="173" t="s">
        <v>190</v>
      </c>
      <c r="AU306" s="173" t="s">
        <v>82</v>
      </c>
      <c r="AV306" s="14" t="s">
        <v>30</v>
      </c>
      <c r="AW306" s="14" t="s">
        <v>29</v>
      </c>
      <c r="AX306" s="14" t="s">
        <v>73</v>
      </c>
      <c r="AY306" s="173" t="s">
        <v>175</v>
      </c>
    </row>
    <row r="307" spans="2:51" s="13" customFormat="1">
      <c r="B307" s="163"/>
      <c r="D307" s="164" t="s">
        <v>190</v>
      </c>
      <c r="E307" s="165" t="s">
        <v>1</v>
      </c>
      <c r="F307" s="166" t="s">
        <v>1669</v>
      </c>
      <c r="H307" s="167">
        <v>10.526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190</v>
      </c>
      <c r="AU307" s="165" t="s">
        <v>82</v>
      </c>
      <c r="AV307" s="13" t="s">
        <v>82</v>
      </c>
      <c r="AW307" s="13" t="s">
        <v>29</v>
      </c>
      <c r="AX307" s="13" t="s">
        <v>73</v>
      </c>
      <c r="AY307" s="165" t="s">
        <v>175</v>
      </c>
    </row>
    <row r="308" spans="2:51" s="13" customFormat="1">
      <c r="B308" s="163"/>
      <c r="D308" s="164" t="s">
        <v>190</v>
      </c>
      <c r="E308" s="165" t="s">
        <v>1</v>
      </c>
      <c r="F308" s="166" t="s">
        <v>1660</v>
      </c>
      <c r="H308" s="167">
        <v>26.213999999999999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190</v>
      </c>
      <c r="AU308" s="165" t="s">
        <v>82</v>
      </c>
      <c r="AV308" s="13" t="s">
        <v>82</v>
      </c>
      <c r="AW308" s="13" t="s">
        <v>29</v>
      </c>
      <c r="AX308" s="13" t="s">
        <v>73</v>
      </c>
      <c r="AY308" s="165" t="s">
        <v>175</v>
      </c>
    </row>
    <row r="309" spans="2:51" s="13" customFormat="1">
      <c r="B309" s="163"/>
      <c r="D309" s="164" t="s">
        <v>190</v>
      </c>
      <c r="E309" s="165" t="s">
        <v>1</v>
      </c>
      <c r="F309" s="166" t="s">
        <v>1661</v>
      </c>
      <c r="H309" s="167">
        <v>3.6309999999999998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190</v>
      </c>
      <c r="AU309" s="165" t="s">
        <v>82</v>
      </c>
      <c r="AV309" s="13" t="s">
        <v>82</v>
      </c>
      <c r="AW309" s="13" t="s">
        <v>29</v>
      </c>
      <c r="AX309" s="13" t="s">
        <v>73</v>
      </c>
      <c r="AY309" s="165" t="s">
        <v>175</v>
      </c>
    </row>
    <row r="310" spans="2:51" s="13" customFormat="1">
      <c r="B310" s="163"/>
      <c r="D310" s="164" t="s">
        <v>190</v>
      </c>
      <c r="E310" s="165" t="s">
        <v>1</v>
      </c>
      <c r="F310" s="166" t="s">
        <v>1662</v>
      </c>
      <c r="H310" s="167">
        <v>6.47</v>
      </c>
      <c r="I310" s="168"/>
      <c r="L310" s="163"/>
      <c r="M310" s="169"/>
      <c r="N310" s="170"/>
      <c r="O310" s="170"/>
      <c r="P310" s="170"/>
      <c r="Q310" s="170"/>
      <c r="R310" s="170"/>
      <c r="S310" s="170"/>
      <c r="T310" s="171"/>
      <c r="AT310" s="165" t="s">
        <v>190</v>
      </c>
      <c r="AU310" s="165" t="s">
        <v>82</v>
      </c>
      <c r="AV310" s="13" t="s">
        <v>82</v>
      </c>
      <c r="AW310" s="13" t="s">
        <v>29</v>
      </c>
      <c r="AX310" s="13" t="s">
        <v>73</v>
      </c>
      <c r="AY310" s="165" t="s">
        <v>175</v>
      </c>
    </row>
    <row r="311" spans="2:51" s="14" customFormat="1">
      <c r="B311" s="172"/>
      <c r="D311" s="164" t="s">
        <v>190</v>
      </c>
      <c r="E311" s="173" t="s">
        <v>1</v>
      </c>
      <c r="F311" s="174" t="s">
        <v>1645</v>
      </c>
      <c r="H311" s="173" t="s">
        <v>1</v>
      </c>
      <c r="I311" s="175"/>
      <c r="L311" s="172"/>
      <c r="M311" s="176"/>
      <c r="N311" s="177"/>
      <c r="O311" s="177"/>
      <c r="P311" s="177"/>
      <c r="Q311" s="177"/>
      <c r="R311" s="177"/>
      <c r="S311" s="177"/>
      <c r="T311" s="178"/>
      <c r="AT311" s="173" t="s">
        <v>190</v>
      </c>
      <c r="AU311" s="173" t="s">
        <v>82</v>
      </c>
      <c r="AV311" s="14" t="s">
        <v>30</v>
      </c>
      <c r="AW311" s="14" t="s">
        <v>29</v>
      </c>
      <c r="AX311" s="14" t="s">
        <v>73</v>
      </c>
      <c r="AY311" s="173" t="s">
        <v>175</v>
      </c>
    </row>
    <row r="312" spans="2:51" s="14" customFormat="1">
      <c r="B312" s="172"/>
      <c r="D312" s="164" t="s">
        <v>190</v>
      </c>
      <c r="E312" s="173" t="s">
        <v>1</v>
      </c>
      <c r="F312" s="174" t="s">
        <v>1663</v>
      </c>
      <c r="H312" s="173" t="s">
        <v>1</v>
      </c>
      <c r="I312" s="175"/>
      <c r="L312" s="172"/>
      <c r="M312" s="176"/>
      <c r="N312" s="177"/>
      <c r="O312" s="177"/>
      <c r="P312" s="177"/>
      <c r="Q312" s="177"/>
      <c r="R312" s="177"/>
      <c r="S312" s="177"/>
      <c r="T312" s="178"/>
      <c r="AT312" s="173" t="s">
        <v>190</v>
      </c>
      <c r="AU312" s="173" t="s">
        <v>82</v>
      </c>
      <c r="AV312" s="14" t="s">
        <v>30</v>
      </c>
      <c r="AW312" s="14" t="s">
        <v>29</v>
      </c>
      <c r="AX312" s="14" t="s">
        <v>73</v>
      </c>
      <c r="AY312" s="173" t="s">
        <v>175</v>
      </c>
    </row>
    <row r="313" spans="2:51" s="13" customFormat="1">
      <c r="B313" s="163"/>
      <c r="D313" s="164" t="s">
        <v>190</v>
      </c>
      <c r="E313" s="165" t="s">
        <v>1</v>
      </c>
      <c r="F313" s="166" t="s">
        <v>1664</v>
      </c>
      <c r="H313" s="167">
        <v>-1.026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190</v>
      </c>
      <c r="AU313" s="165" t="s">
        <v>82</v>
      </c>
      <c r="AV313" s="13" t="s">
        <v>82</v>
      </c>
      <c r="AW313" s="13" t="s">
        <v>29</v>
      </c>
      <c r="AX313" s="13" t="s">
        <v>73</v>
      </c>
      <c r="AY313" s="165" t="s">
        <v>175</v>
      </c>
    </row>
    <row r="314" spans="2:51" s="14" customFormat="1">
      <c r="B314" s="172"/>
      <c r="D314" s="164" t="s">
        <v>190</v>
      </c>
      <c r="E314" s="173" t="s">
        <v>1</v>
      </c>
      <c r="F314" s="174" t="s">
        <v>1665</v>
      </c>
      <c r="H314" s="173" t="s">
        <v>1</v>
      </c>
      <c r="I314" s="175"/>
      <c r="L314" s="172"/>
      <c r="M314" s="176"/>
      <c r="N314" s="177"/>
      <c r="O314" s="177"/>
      <c r="P314" s="177"/>
      <c r="Q314" s="177"/>
      <c r="R314" s="177"/>
      <c r="S314" s="177"/>
      <c r="T314" s="178"/>
      <c r="AT314" s="173" t="s">
        <v>190</v>
      </c>
      <c r="AU314" s="173" t="s">
        <v>82</v>
      </c>
      <c r="AV314" s="14" t="s">
        <v>30</v>
      </c>
      <c r="AW314" s="14" t="s">
        <v>29</v>
      </c>
      <c r="AX314" s="14" t="s">
        <v>73</v>
      </c>
      <c r="AY314" s="173" t="s">
        <v>175</v>
      </c>
    </row>
    <row r="315" spans="2:51" s="13" customFormat="1">
      <c r="B315" s="163"/>
      <c r="D315" s="164" t="s">
        <v>190</v>
      </c>
      <c r="E315" s="165" t="s">
        <v>1</v>
      </c>
      <c r="F315" s="166" t="s">
        <v>1666</v>
      </c>
      <c r="H315" s="167">
        <v>-8.02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190</v>
      </c>
      <c r="AU315" s="165" t="s">
        <v>82</v>
      </c>
      <c r="AV315" s="13" t="s">
        <v>82</v>
      </c>
      <c r="AW315" s="13" t="s">
        <v>29</v>
      </c>
      <c r="AX315" s="13" t="s">
        <v>73</v>
      </c>
      <c r="AY315" s="165" t="s">
        <v>175</v>
      </c>
    </row>
    <row r="316" spans="2:51" s="16" customFormat="1">
      <c r="B316" s="205"/>
      <c r="D316" s="164" t="s">
        <v>190</v>
      </c>
      <c r="E316" s="206" t="s">
        <v>1</v>
      </c>
      <c r="F316" s="207" t="s">
        <v>1549</v>
      </c>
      <c r="H316" s="208">
        <v>102.747</v>
      </c>
      <c r="I316" s="209"/>
      <c r="L316" s="205"/>
      <c r="M316" s="210"/>
      <c r="N316" s="211"/>
      <c r="O316" s="211"/>
      <c r="P316" s="211"/>
      <c r="Q316" s="211"/>
      <c r="R316" s="211"/>
      <c r="S316" s="211"/>
      <c r="T316" s="212"/>
      <c r="AT316" s="206" t="s">
        <v>190</v>
      </c>
      <c r="AU316" s="206" t="s">
        <v>82</v>
      </c>
      <c r="AV316" s="16" t="s">
        <v>113</v>
      </c>
      <c r="AW316" s="16" t="s">
        <v>29</v>
      </c>
      <c r="AX316" s="16" t="s">
        <v>73</v>
      </c>
      <c r="AY316" s="206" t="s">
        <v>175</v>
      </c>
    </row>
    <row r="317" spans="2:51" s="14" customFormat="1">
      <c r="B317" s="172"/>
      <c r="D317" s="164" t="s">
        <v>190</v>
      </c>
      <c r="E317" s="173" t="s">
        <v>1</v>
      </c>
      <c r="F317" s="174" t="s">
        <v>1624</v>
      </c>
      <c r="H317" s="173" t="s">
        <v>1</v>
      </c>
      <c r="I317" s="175"/>
      <c r="L317" s="172"/>
      <c r="M317" s="176"/>
      <c r="N317" s="177"/>
      <c r="O317" s="177"/>
      <c r="P317" s="177"/>
      <c r="Q317" s="177"/>
      <c r="R317" s="177"/>
      <c r="S317" s="177"/>
      <c r="T317" s="178"/>
      <c r="AT317" s="173" t="s">
        <v>190</v>
      </c>
      <c r="AU317" s="173" t="s">
        <v>82</v>
      </c>
      <c r="AV317" s="14" t="s">
        <v>30</v>
      </c>
      <c r="AW317" s="14" t="s">
        <v>29</v>
      </c>
      <c r="AX317" s="14" t="s">
        <v>73</v>
      </c>
      <c r="AY317" s="173" t="s">
        <v>175</v>
      </c>
    </row>
    <row r="318" spans="2:51" s="14" customFormat="1">
      <c r="B318" s="172"/>
      <c r="D318" s="164" t="s">
        <v>190</v>
      </c>
      <c r="E318" s="173" t="s">
        <v>1</v>
      </c>
      <c r="F318" s="174" t="s">
        <v>1643</v>
      </c>
      <c r="H318" s="173" t="s">
        <v>1</v>
      </c>
      <c r="I318" s="175"/>
      <c r="L318" s="172"/>
      <c r="M318" s="176"/>
      <c r="N318" s="177"/>
      <c r="O318" s="177"/>
      <c r="P318" s="177"/>
      <c r="Q318" s="177"/>
      <c r="R318" s="177"/>
      <c r="S318" s="177"/>
      <c r="T318" s="178"/>
      <c r="AT318" s="173" t="s">
        <v>190</v>
      </c>
      <c r="AU318" s="173" t="s">
        <v>82</v>
      </c>
      <c r="AV318" s="14" t="s">
        <v>30</v>
      </c>
      <c r="AW318" s="14" t="s">
        <v>29</v>
      </c>
      <c r="AX318" s="14" t="s">
        <v>73</v>
      </c>
      <c r="AY318" s="173" t="s">
        <v>175</v>
      </c>
    </row>
    <row r="319" spans="2:51" s="13" customFormat="1">
      <c r="B319" s="163"/>
      <c r="D319" s="164" t="s">
        <v>190</v>
      </c>
      <c r="E319" s="165" t="s">
        <v>1</v>
      </c>
      <c r="F319" s="166" t="s">
        <v>1670</v>
      </c>
      <c r="H319" s="167">
        <v>24.821999999999999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190</v>
      </c>
      <c r="AU319" s="165" t="s">
        <v>82</v>
      </c>
      <c r="AV319" s="13" t="s">
        <v>82</v>
      </c>
      <c r="AW319" s="13" t="s">
        <v>29</v>
      </c>
      <c r="AX319" s="13" t="s">
        <v>73</v>
      </c>
      <c r="AY319" s="165" t="s">
        <v>175</v>
      </c>
    </row>
    <row r="320" spans="2:51" s="14" customFormat="1">
      <c r="B320" s="172"/>
      <c r="D320" s="164" t="s">
        <v>190</v>
      </c>
      <c r="E320" s="173" t="s">
        <v>1</v>
      </c>
      <c r="F320" s="174" t="s">
        <v>1657</v>
      </c>
      <c r="H320" s="173" t="s">
        <v>1</v>
      </c>
      <c r="I320" s="175"/>
      <c r="L320" s="172"/>
      <c r="M320" s="176"/>
      <c r="N320" s="177"/>
      <c r="O320" s="177"/>
      <c r="P320" s="177"/>
      <c r="Q320" s="177"/>
      <c r="R320" s="177"/>
      <c r="S320" s="177"/>
      <c r="T320" s="178"/>
      <c r="AT320" s="173" t="s">
        <v>190</v>
      </c>
      <c r="AU320" s="173" t="s">
        <v>82</v>
      </c>
      <c r="AV320" s="14" t="s">
        <v>30</v>
      </c>
      <c r="AW320" s="14" t="s">
        <v>29</v>
      </c>
      <c r="AX320" s="14" t="s">
        <v>73</v>
      </c>
      <c r="AY320" s="173" t="s">
        <v>175</v>
      </c>
    </row>
    <row r="321" spans="2:51" s="14" customFormat="1">
      <c r="B321" s="172"/>
      <c r="D321" s="164" t="s">
        <v>190</v>
      </c>
      <c r="E321" s="173" t="s">
        <v>1</v>
      </c>
      <c r="F321" s="174" t="s">
        <v>1671</v>
      </c>
      <c r="H321" s="173" t="s">
        <v>1</v>
      </c>
      <c r="I321" s="175"/>
      <c r="L321" s="172"/>
      <c r="M321" s="176"/>
      <c r="N321" s="177"/>
      <c r="O321" s="177"/>
      <c r="P321" s="177"/>
      <c r="Q321" s="177"/>
      <c r="R321" s="177"/>
      <c r="S321" s="177"/>
      <c r="T321" s="178"/>
      <c r="AT321" s="173" t="s">
        <v>190</v>
      </c>
      <c r="AU321" s="173" t="s">
        <v>82</v>
      </c>
      <c r="AV321" s="14" t="s">
        <v>30</v>
      </c>
      <c r="AW321" s="14" t="s">
        <v>29</v>
      </c>
      <c r="AX321" s="14" t="s">
        <v>73</v>
      </c>
      <c r="AY321" s="173" t="s">
        <v>175</v>
      </c>
    </row>
    <row r="322" spans="2:51" s="13" customFormat="1">
      <c r="B322" s="163"/>
      <c r="D322" s="164" t="s">
        <v>190</v>
      </c>
      <c r="E322" s="165" t="s">
        <v>1</v>
      </c>
      <c r="F322" s="166" t="s">
        <v>1672</v>
      </c>
      <c r="H322" s="167">
        <v>-2.52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190</v>
      </c>
      <c r="AU322" s="165" t="s">
        <v>82</v>
      </c>
      <c r="AV322" s="13" t="s">
        <v>82</v>
      </c>
      <c r="AW322" s="13" t="s">
        <v>29</v>
      </c>
      <c r="AX322" s="13" t="s">
        <v>73</v>
      </c>
      <c r="AY322" s="165" t="s">
        <v>175</v>
      </c>
    </row>
    <row r="323" spans="2:51" s="16" customFormat="1">
      <c r="B323" s="205"/>
      <c r="D323" s="164" t="s">
        <v>190</v>
      </c>
      <c r="E323" s="206" t="s">
        <v>1</v>
      </c>
      <c r="F323" s="207" t="s">
        <v>1549</v>
      </c>
      <c r="H323" s="208">
        <v>22.302</v>
      </c>
      <c r="I323" s="209"/>
      <c r="L323" s="205"/>
      <c r="M323" s="210"/>
      <c r="N323" s="211"/>
      <c r="O323" s="211"/>
      <c r="P323" s="211"/>
      <c r="Q323" s="211"/>
      <c r="R323" s="211"/>
      <c r="S323" s="211"/>
      <c r="T323" s="212"/>
      <c r="AT323" s="206" t="s">
        <v>190</v>
      </c>
      <c r="AU323" s="206" t="s">
        <v>82</v>
      </c>
      <c r="AV323" s="16" t="s">
        <v>113</v>
      </c>
      <c r="AW323" s="16" t="s">
        <v>29</v>
      </c>
      <c r="AX323" s="16" t="s">
        <v>73</v>
      </c>
      <c r="AY323" s="206" t="s">
        <v>175</v>
      </c>
    </row>
    <row r="324" spans="2:51" s="14" customFormat="1">
      <c r="B324" s="172"/>
      <c r="D324" s="164" t="s">
        <v>190</v>
      </c>
      <c r="E324" s="173" t="s">
        <v>1</v>
      </c>
      <c r="F324" s="174" t="s">
        <v>1626</v>
      </c>
      <c r="H324" s="173" t="s">
        <v>1</v>
      </c>
      <c r="I324" s="175"/>
      <c r="L324" s="172"/>
      <c r="M324" s="176"/>
      <c r="N324" s="177"/>
      <c r="O324" s="177"/>
      <c r="P324" s="177"/>
      <c r="Q324" s="177"/>
      <c r="R324" s="177"/>
      <c r="S324" s="177"/>
      <c r="T324" s="178"/>
      <c r="AT324" s="173" t="s">
        <v>190</v>
      </c>
      <c r="AU324" s="173" t="s">
        <v>82</v>
      </c>
      <c r="AV324" s="14" t="s">
        <v>30</v>
      </c>
      <c r="AW324" s="14" t="s">
        <v>29</v>
      </c>
      <c r="AX324" s="14" t="s">
        <v>73</v>
      </c>
      <c r="AY324" s="173" t="s">
        <v>175</v>
      </c>
    </row>
    <row r="325" spans="2:51" s="14" customFormat="1">
      <c r="B325" s="172"/>
      <c r="D325" s="164" t="s">
        <v>190</v>
      </c>
      <c r="E325" s="173" t="s">
        <v>1</v>
      </c>
      <c r="F325" s="174" t="s">
        <v>1643</v>
      </c>
      <c r="H325" s="173" t="s">
        <v>1</v>
      </c>
      <c r="I325" s="175"/>
      <c r="L325" s="172"/>
      <c r="M325" s="176"/>
      <c r="N325" s="177"/>
      <c r="O325" s="177"/>
      <c r="P325" s="177"/>
      <c r="Q325" s="177"/>
      <c r="R325" s="177"/>
      <c r="S325" s="177"/>
      <c r="T325" s="178"/>
      <c r="AT325" s="173" t="s">
        <v>190</v>
      </c>
      <c r="AU325" s="173" t="s">
        <v>82</v>
      </c>
      <c r="AV325" s="14" t="s">
        <v>30</v>
      </c>
      <c r="AW325" s="14" t="s">
        <v>29</v>
      </c>
      <c r="AX325" s="14" t="s">
        <v>73</v>
      </c>
      <c r="AY325" s="173" t="s">
        <v>175</v>
      </c>
    </row>
    <row r="326" spans="2:51" s="13" customFormat="1">
      <c r="B326" s="163"/>
      <c r="D326" s="164" t="s">
        <v>190</v>
      </c>
      <c r="E326" s="165" t="s">
        <v>1</v>
      </c>
      <c r="F326" s="166" t="s">
        <v>1673</v>
      </c>
      <c r="H326" s="167">
        <v>26.866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190</v>
      </c>
      <c r="AU326" s="165" t="s">
        <v>82</v>
      </c>
      <c r="AV326" s="13" t="s">
        <v>82</v>
      </c>
      <c r="AW326" s="13" t="s">
        <v>29</v>
      </c>
      <c r="AX326" s="13" t="s">
        <v>73</v>
      </c>
      <c r="AY326" s="165" t="s">
        <v>175</v>
      </c>
    </row>
    <row r="327" spans="2:51" s="14" customFormat="1">
      <c r="B327" s="172"/>
      <c r="D327" s="164" t="s">
        <v>190</v>
      </c>
      <c r="E327" s="173" t="s">
        <v>1</v>
      </c>
      <c r="F327" s="174" t="s">
        <v>1657</v>
      </c>
      <c r="H327" s="173" t="s">
        <v>1</v>
      </c>
      <c r="I327" s="175"/>
      <c r="L327" s="172"/>
      <c r="M327" s="176"/>
      <c r="N327" s="177"/>
      <c r="O327" s="177"/>
      <c r="P327" s="177"/>
      <c r="Q327" s="177"/>
      <c r="R327" s="177"/>
      <c r="S327" s="177"/>
      <c r="T327" s="178"/>
      <c r="AT327" s="173" t="s">
        <v>190</v>
      </c>
      <c r="AU327" s="173" t="s">
        <v>82</v>
      </c>
      <c r="AV327" s="14" t="s">
        <v>30</v>
      </c>
      <c r="AW327" s="14" t="s">
        <v>29</v>
      </c>
      <c r="AX327" s="14" t="s">
        <v>73</v>
      </c>
      <c r="AY327" s="173" t="s">
        <v>175</v>
      </c>
    </row>
    <row r="328" spans="2:51" s="14" customFormat="1">
      <c r="B328" s="172"/>
      <c r="D328" s="164" t="s">
        <v>190</v>
      </c>
      <c r="E328" s="173" t="s">
        <v>1</v>
      </c>
      <c r="F328" s="174" t="s">
        <v>1674</v>
      </c>
      <c r="H328" s="173" t="s">
        <v>1</v>
      </c>
      <c r="I328" s="175"/>
      <c r="L328" s="172"/>
      <c r="M328" s="176"/>
      <c r="N328" s="177"/>
      <c r="O328" s="177"/>
      <c r="P328" s="177"/>
      <c r="Q328" s="177"/>
      <c r="R328" s="177"/>
      <c r="S328" s="177"/>
      <c r="T328" s="178"/>
      <c r="AT328" s="173" t="s">
        <v>190</v>
      </c>
      <c r="AU328" s="173" t="s">
        <v>82</v>
      </c>
      <c r="AV328" s="14" t="s">
        <v>30</v>
      </c>
      <c r="AW328" s="14" t="s">
        <v>29</v>
      </c>
      <c r="AX328" s="14" t="s">
        <v>73</v>
      </c>
      <c r="AY328" s="173" t="s">
        <v>175</v>
      </c>
    </row>
    <row r="329" spans="2:51" s="13" customFormat="1">
      <c r="B329" s="163"/>
      <c r="D329" s="164" t="s">
        <v>190</v>
      </c>
      <c r="E329" s="165" t="s">
        <v>1</v>
      </c>
      <c r="F329" s="166" t="s">
        <v>1675</v>
      </c>
      <c r="H329" s="167">
        <v>-2.66</v>
      </c>
      <c r="I329" s="168"/>
      <c r="L329" s="163"/>
      <c r="M329" s="169"/>
      <c r="N329" s="170"/>
      <c r="O329" s="170"/>
      <c r="P329" s="170"/>
      <c r="Q329" s="170"/>
      <c r="R329" s="170"/>
      <c r="S329" s="170"/>
      <c r="T329" s="171"/>
      <c r="AT329" s="165" t="s">
        <v>190</v>
      </c>
      <c r="AU329" s="165" t="s">
        <v>82</v>
      </c>
      <c r="AV329" s="13" t="s">
        <v>82</v>
      </c>
      <c r="AW329" s="13" t="s">
        <v>29</v>
      </c>
      <c r="AX329" s="13" t="s">
        <v>73</v>
      </c>
      <c r="AY329" s="165" t="s">
        <v>175</v>
      </c>
    </row>
    <row r="330" spans="2:51" s="16" customFormat="1">
      <c r="B330" s="205"/>
      <c r="D330" s="164" t="s">
        <v>190</v>
      </c>
      <c r="E330" s="206" t="s">
        <v>1</v>
      </c>
      <c r="F330" s="207" t="s">
        <v>1549</v>
      </c>
      <c r="H330" s="208">
        <v>24.206</v>
      </c>
      <c r="I330" s="209"/>
      <c r="L330" s="205"/>
      <c r="M330" s="210"/>
      <c r="N330" s="211"/>
      <c r="O330" s="211"/>
      <c r="P330" s="211"/>
      <c r="Q330" s="211"/>
      <c r="R330" s="211"/>
      <c r="S330" s="211"/>
      <c r="T330" s="212"/>
      <c r="AT330" s="206" t="s">
        <v>190</v>
      </c>
      <c r="AU330" s="206" t="s">
        <v>82</v>
      </c>
      <c r="AV330" s="16" t="s">
        <v>113</v>
      </c>
      <c r="AW330" s="16" t="s">
        <v>29</v>
      </c>
      <c r="AX330" s="16" t="s">
        <v>73</v>
      </c>
      <c r="AY330" s="206" t="s">
        <v>175</v>
      </c>
    </row>
    <row r="331" spans="2:51" s="14" customFormat="1">
      <c r="B331" s="172"/>
      <c r="D331" s="164" t="s">
        <v>190</v>
      </c>
      <c r="E331" s="173" t="s">
        <v>1</v>
      </c>
      <c r="F331" s="174" t="s">
        <v>1628</v>
      </c>
      <c r="H331" s="173" t="s">
        <v>1</v>
      </c>
      <c r="I331" s="175"/>
      <c r="L331" s="172"/>
      <c r="M331" s="176"/>
      <c r="N331" s="177"/>
      <c r="O331" s="177"/>
      <c r="P331" s="177"/>
      <c r="Q331" s="177"/>
      <c r="R331" s="177"/>
      <c r="S331" s="177"/>
      <c r="T331" s="178"/>
      <c r="AT331" s="173" t="s">
        <v>190</v>
      </c>
      <c r="AU331" s="173" t="s">
        <v>82</v>
      </c>
      <c r="AV331" s="14" t="s">
        <v>30</v>
      </c>
      <c r="AW331" s="14" t="s">
        <v>29</v>
      </c>
      <c r="AX331" s="14" t="s">
        <v>73</v>
      </c>
      <c r="AY331" s="173" t="s">
        <v>175</v>
      </c>
    </row>
    <row r="332" spans="2:51" s="14" customFormat="1">
      <c r="B332" s="172"/>
      <c r="D332" s="164" t="s">
        <v>190</v>
      </c>
      <c r="E332" s="173" t="s">
        <v>1</v>
      </c>
      <c r="F332" s="174" t="s">
        <v>1643</v>
      </c>
      <c r="H332" s="173" t="s">
        <v>1</v>
      </c>
      <c r="I332" s="175"/>
      <c r="L332" s="172"/>
      <c r="M332" s="176"/>
      <c r="N332" s="177"/>
      <c r="O332" s="177"/>
      <c r="P332" s="177"/>
      <c r="Q332" s="177"/>
      <c r="R332" s="177"/>
      <c r="S332" s="177"/>
      <c r="T332" s="178"/>
      <c r="AT332" s="173" t="s">
        <v>190</v>
      </c>
      <c r="AU332" s="173" t="s">
        <v>82</v>
      </c>
      <c r="AV332" s="14" t="s">
        <v>30</v>
      </c>
      <c r="AW332" s="14" t="s">
        <v>29</v>
      </c>
      <c r="AX332" s="14" t="s">
        <v>73</v>
      </c>
      <c r="AY332" s="173" t="s">
        <v>175</v>
      </c>
    </row>
    <row r="333" spans="2:51" s="13" customFormat="1">
      <c r="B333" s="163"/>
      <c r="D333" s="164" t="s">
        <v>190</v>
      </c>
      <c r="E333" s="165" t="s">
        <v>1</v>
      </c>
      <c r="F333" s="166" t="s">
        <v>1676</v>
      </c>
      <c r="H333" s="167">
        <v>27.36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190</v>
      </c>
      <c r="AU333" s="165" t="s">
        <v>82</v>
      </c>
      <c r="AV333" s="13" t="s">
        <v>82</v>
      </c>
      <c r="AW333" s="13" t="s">
        <v>29</v>
      </c>
      <c r="AX333" s="13" t="s">
        <v>73</v>
      </c>
      <c r="AY333" s="165" t="s">
        <v>175</v>
      </c>
    </row>
    <row r="334" spans="2:51" s="14" customFormat="1">
      <c r="B334" s="172"/>
      <c r="D334" s="164" t="s">
        <v>190</v>
      </c>
      <c r="E334" s="173" t="s">
        <v>1</v>
      </c>
      <c r="F334" s="174" t="s">
        <v>1657</v>
      </c>
      <c r="H334" s="173" t="s">
        <v>1</v>
      </c>
      <c r="I334" s="175"/>
      <c r="L334" s="172"/>
      <c r="M334" s="176"/>
      <c r="N334" s="177"/>
      <c r="O334" s="177"/>
      <c r="P334" s="177"/>
      <c r="Q334" s="177"/>
      <c r="R334" s="177"/>
      <c r="S334" s="177"/>
      <c r="T334" s="178"/>
      <c r="AT334" s="173" t="s">
        <v>190</v>
      </c>
      <c r="AU334" s="173" t="s">
        <v>82</v>
      </c>
      <c r="AV334" s="14" t="s">
        <v>30</v>
      </c>
      <c r="AW334" s="14" t="s">
        <v>29</v>
      </c>
      <c r="AX334" s="14" t="s">
        <v>73</v>
      </c>
      <c r="AY334" s="173" t="s">
        <v>175</v>
      </c>
    </row>
    <row r="335" spans="2:51" s="14" customFormat="1">
      <c r="B335" s="172"/>
      <c r="D335" s="164" t="s">
        <v>190</v>
      </c>
      <c r="E335" s="173" t="s">
        <v>1</v>
      </c>
      <c r="F335" s="174" t="s">
        <v>1674</v>
      </c>
      <c r="H335" s="173" t="s">
        <v>1</v>
      </c>
      <c r="I335" s="175"/>
      <c r="L335" s="172"/>
      <c r="M335" s="176"/>
      <c r="N335" s="177"/>
      <c r="O335" s="177"/>
      <c r="P335" s="177"/>
      <c r="Q335" s="177"/>
      <c r="R335" s="177"/>
      <c r="S335" s="177"/>
      <c r="T335" s="178"/>
      <c r="AT335" s="173" t="s">
        <v>190</v>
      </c>
      <c r="AU335" s="173" t="s">
        <v>82</v>
      </c>
      <c r="AV335" s="14" t="s">
        <v>30</v>
      </c>
      <c r="AW335" s="14" t="s">
        <v>29</v>
      </c>
      <c r="AX335" s="14" t="s">
        <v>73</v>
      </c>
      <c r="AY335" s="173" t="s">
        <v>175</v>
      </c>
    </row>
    <row r="336" spans="2:51" s="13" customFormat="1">
      <c r="B336" s="163"/>
      <c r="D336" s="164" t="s">
        <v>190</v>
      </c>
      <c r="E336" s="165" t="s">
        <v>1</v>
      </c>
      <c r="F336" s="166" t="s">
        <v>1677</v>
      </c>
      <c r="H336" s="167">
        <v>-2.88</v>
      </c>
      <c r="I336" s="168"/>
      <c r="L336" s="163"/>
      <c r="M336" s="169"/>
      <c r="N336" s="170"/>
      <c r="O336" s="170"/>
      <c r="P336" s="170"/>
      <c r="Q336" s="170"/>
      <c r="R336" s="170"/>
      <c r="S336" s="170"/>
      <c r="T336" s="171"/>
      <c r="AT336" s="165" t="s">
        <v>190</v>
      </c>
      <c r="AU336" s="165" t="s">
        <v>82</v>
      </c>
      <c r="AV336" s="13" t="s">
        <v>82</v>
      </c>
      <c r="AW336" s="13" t="s">
        <v>29</v>
      </c>
      <c r="AX336" s="13" t="s">
        <v>73</v>
      </c>
      <c r="AY336" s="165" t="s">
        <v>175</v>
      </c>
    </row>
    <row r="337" spans="1:65" s="16" customFormat="1">
      <c r="B337" s="205"/>
      <c r="D337" s="164" t="s">
        <v>190</v>
      </c>
      <c r="E337" s="206" t="s">
        <v>1</v>
      </c>
      <c r="F337" s="207" t="s">
        <v>1549</v>
      </c>
      <c r="H337" s="208">
        <v>24.48</v>
      </c>
      <c r="I337" s="209"/>
      <c r="L337" s="205"/>
      <c r="M337" s="210"/>
      <c r="N337" s="211"/>
      <c r="O337" s="211"/>
      <c r="P337" s="211"/>
      <c r="Q337" s="211"/>
      <c r="R337" s="211"/>
      <c r="S337" s="211"/>
      <c r="T337" s="212"/>
      <c r="AT337" s="206" t="s">
        <v>190</v>
      </c>
      <c r="AU337" s="206" t="s">
        <v>82</v>
      </c>
      <c r="AV337" s="16" t="s">
        <v>113</v>
      </c>
      <c r="AW337" s="16" t="s">
        <v>29</v>
      </c>
      <c r="AX337" s="16" t="s">
        <v>73</v>
      </c>
      <c r="AY337" s="206" t="s">
        <v>175</v>
      </c>
    </row>
    <row r="338" spans="1:65" s="14" customFormat="1">
      <c r="B338" s="172"/>
      <c r="D338" s="164" t="s">
        <v>190</v>
      </c>
      <c r="E338" s="173" t="s">
        <v>1</v>
      </c>
      <c r="F338" s="174" t="s">
        <v>1630</v>
      </c>
      <c r="H338" s="173" t="s">
        <v>1</v>
      </c>
      <c r="I338" s="175"/>
      <c r="L338" s="172"/>
      <c r="M338" s="176"/>
      <c r="N338" s="177"/>
      <c r="O338" s="177"/>
      <c r="P338" s="177"/>
      <c r="Q338" s="177"/>
      <c r="R338" s="177"/>
      <c r="S338" s="177"/>
      <c r="T338" s="178"/>
      <c r="AT338" s="173" t="s">
        <v>190</v>
      </c>
      <c r="AU338" s="173" t="s">
        <v>82</v>
      </c>
      <c r="AV338" s="14" t="s">
        <v>30</v>
      </c>
      <c r="AW338" s="14" t="s">
        <v>29</v>
      </c>
      <c r="AX338" s="14" t="s">
        <v>73</v>
      </c>
      <c r="AY338" s="173" t="s">
        <v>175</v>
      </c>
    </row>
    <row r="339" spans="1:65" s="14" customFormat="1">
      <c r="B339" s="172"/>
      <c r="D339" s="164" t="s">
        <v>190</v>
      </c>
      <c r="E339" s="173" t="s">
        <v>1</v>
      </c>
      <c r="F339" s="174" t="s">
        <v>1643</v>
      </c>
      <c r="H339" s="173" t="s">
        <v>1</v>
      </c>
      <c r="I339" s="175"/>
      <c r="L339" s="172"/>
      <c r="M339" s="176"/>
      <c r="N339" s="177"/>
      <c r="O339" s="177"/>
      <c r="P339" s="177"/>
      <c r="Q339" s="177"/>
      <c r="R339" s="177"/>
      <c r="S339" s="177"/>
      <c r="T339" s="178"/>
      <c r="AT339" s="173" t="s">
        <v>190</v>
      </c>
      <c r="AU339" s="173" t="s">
        <v>82</v>
      </c>
      <c r="AV339" s="14" t="s">
        <v>30</v>
      </c>
      <c r="AW339" s="14" t="s">
        <v>29</v>
      </c>
      <c r="AX339" s="14" t="s">
        <v>73</v>
      </c>
      <c r="AY339" s="173" t="s">
        <v>175</v>
      </c>
    </row>
    <row r="340" spans="1:65" s="13" customFormat="1">
      <c r="B340" s="163"/>
      <c r="D340" s="164" t="s">
        <v>190</v>
      </c>
      <c r="E340" s="165" t="s">
        <v>1</v>
      </c>
      <c r="F340" s="166" t="s">
        <v>1678</v>
      </c>
      <c r="H340" s="167">
        <v>28.35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190</v>
      </c>
      <c r="AU340" s="165" t="s">
        <v>82</v>
      </c>
      <c r="AV340" s="13" t="s">
        <v>82</v>
      </c>
      <c r="AW340" s="13" t="s">
        <v>29</v>
      </c>
      <c r="AX340" s="13" t="s">
        <v>73</v>
      </c>
      <c r="AY340" s="165" t="s">
        <v>175</v>
      </c>
    </row>
    <row r="341" spans="1:65" s="14" customFormat="1">
      <c r="B341" s="172"/>
      <c r="D341" s="164" t="s">
        <v>190</v>
      </c>
      <c r="E341" s="173" t="s">
        <v>1</v>
      </c>
      <c r="F341" s="174" t="s">
        <v>1657</v>
      </c>
      <c r="H341" s="173" t="s">
        <v>1</v>
      </c>
      <c r="I341" s="175"/>
      <c r="L341" s="172"/>
      <c r="M341" s="176"/>
      <c r="N341" s="177"/>
      <c r="O341" s="177"/>
      <c r="P341" s="177"/>
      <c r="Q341" s="177"/>
      <c r="R341" s="177"/>
      <c r="S341" s="177"/>
      <c r="T341" s="178"/>
      <c r="AT341" s="173" t="s">
        <v>190</v>
      </c>
      <c r="AU341" s="173" t="s">
        <v>82</v>
      </c>
      <c r="AV341" s="14" t="s">
        <v>30</v>
      </c>
      <c r="AW341" s="14" t="s">
        <v>29</v>
      </c>
      <c r="AX341" s="14" t="s">
        <v>73</v>
      </c>
      <c r="AY341" s="173" t="s">
        <v>175</v>
      </c>
    </row>
    <row r="342" spans="1:65" s="14" customFormat="1">
      <c r="B342" s="172"/>
      <c r="D342" s="164" t="s">
        <v>190</v>
      </c>
      <c r="E342" s="173" t="s">
        <v>1</v>
      </c>
      <c r="F342" s="174" t="s">
        <v>1674</v>
      </c>
      <c r="H342" s="173" t="s">
        <v>1</v>
      </c>
      <c r="I342" s="175"/>
      <c r="L342" s="172"/>
      <c r="M342" s="176"/>
      <c r="N342" s="177"/>
      <c r="O342" s="177"/>
      <c r="P342" s="177"/>
      <c r="Q342" s="177"/>
      <c r="R342" s="177"/>
      <c r="S342" s="177"/>
      <c r="T342" s="178"/>
      <c r="AT342" s="173" t="s">
        <v>190</v>
      </c>
      <c r="AU342" s="173" t="s">
        <v>82</v>
      </c>
      <c r="AV342" s="14" t="s">
        <v>30</v>
      </c>
      <c r="AW342" s="14" t="s">
        <v>29</v>
      </c>
      <c r="AX342" s="14" t="s">
        <v>73</v>
      </c>
      <c r="AY342" s="173" t="s">
        <v>175</v>
      </c>
    </row>
    <row r="343" spans="1:65" s="13" customFormat="1">
      <c r="B343" s="163"/>
      <c r="D343" s="164" t="s">
        <v>190</v>
      </c>
      <c r="E343" s="165" t="s">
        <v>1</v>
      </c>
      <c r="F343" s="166" t="s">
        <v>1679</v>
      </c>
      <c r="H343" s="167">
        <v>-1.8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190</v>
      </c>
      <c r="AU343" s="165" t="s">
        <v>82</v>
      </c>
      <c r="AV343" s="13" t="s">
        <v>82</v>
      </c>
      <c r="AW343" s="13" t="s">
        <v>29</v>
      </c>
      <c r="AX343" s="13" t="s">
        <v>73</v>
      </c>
      <c r="AY343" s="165" t="s">
        <v>175</v>
      </c>
    </row>
    <row r="344" spans="1:65" s="16" customFormat="1">
      <c r="B344" s="205"/>
      <c r="D344" s="164" t="s">
        <v>190</v>
      </c>
      <c r="E344" s="206" t="s">
        <v>1</v>
      </c>
      <c r="F344" s="207" t="s">
        <v>1549</v>
      </c>
      <c r="H344" s="208">
        <v>26.55</v>
      </c>
      <c r="I344" s="209"/>
      <c r="L344" s="205"/>
      <c r="M344" s="210"/>
      <c r="N344" s="211"/>
      <c r="O344" s="211"/>
      <c r="P344" s="211"/>
      <c r="Q344" s="211"/>
      <c r="R344" s="211"/>
      <c r="S344" s="211"/>
      <c r="T344" s="212"/>
      <c r="AT344" s="206" t="s">
        <v>190</v>
      </c>
      <c r="AU344" s="206" t="s">
        <v>82</v>
      </c>
      <c r="AV344" s="16" t="s">
        <v>113</v>
      </c>
      <c r="AW344" s="16" t="s">
        <v>29</v>
      </c>
      <c r="AX344" s="16" t="s">
        <v>73</v>
      </c>
      <c r="AY344" s="206" t="s">
        <v>175</v>
      </c>
    </row>
    <row r="345" spans="1:65" s="15" customFormat="1">
      <c r="B345" s="182"/>
      <c r="D345" s="164" t="s">
        <v>190</v>
      </c>
      <c r="E345" s="183" t="s">
        <v>1</v>
      </c>
      <c r="F345" s="184" t="s">
        <v>716</v>
      </c>
      <c r="H345" s="185">
        <v>369.161</v>
      </c>
      <c r="I345" s="186"/>
      <c r="L345" s="182"/>
      <c r="M345" s="187"/>
      <c r="N345" s="188"/>
      <c r="O345" s="188"/>
      <c r="P345" s="188"/>
      <c r="Q345" s="188"/>
      <c r="R345" s="188"/>
      <c r="S345" s="188"/>
      <c r="T345" s="189"/>
      <c r="AT345" s="183" t="s">
        <v>190</v>
      </c>
      <c r="AU345" s="183" t="s">
        <v>82</v>
      </c>
      <c r="AV345" s="15" t="s">
        <v>184</v>
      </c>
      <c r="AW345" s="15" t="s">
        <v>29</v>
      </c>
      <c r="AX345" s="15" t="s">
        <v>73</v>
      </c>
      <c r="AY345" s="183" t="s">
        <v>175</v>
      </c>
    </row>
    <row r="346" spans="1:65" s="13" customFormat="1">
      <c r="B346" s="163"/>
      <c r="D346" s="164" t="s">
        <v>190</v>
      </c>
      <c r="E346" s="165" t="s">
        <v>1</v>
      </c>
      <c r="F346" s="166" t="s">
        <v>1680</v>
      </c>
      <c r="H346" s="167">
        <v>221.49700000000001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190</v>
      </c>
      <c r="AU346" s="165" t="s">
        <v>82</v>
      </c>
      <c r="AV346" s="13" t="s">
        <v>82</v>
      </c>
      <c r="AW346" s="13" t="s">
        <v>29</v>
      </c>
      <c r="AX346" s="13" t="s">
        <v>30</v>
      </c>
      <c r="AY346" s="165" t="s">
        <v>175</v>
      </c>
    </row>
    <row r="347" spans="1:65" s="2" customFormat="1" ht="24.15" customHeight="1">
      <c r="A347" s="33"/>
      <c r="B347" s="149"/>
      <c r="C347" s="150" t="s">
        <v>270</v>
      </c>
      <c r="D347" s="150" t="s">
        <v>181</v>
      </c>
      <c r="E347" s="151" t="s">
        <v>1681</v>
      </c>
      <c r="F347" s="152" t="s">
        <v>1682</v>
      </c>
      <c r="G347" s="153" t="s">
        <v>745</v>
      </c>
      <c r="H347" s="154">
        <v>147.66399999999999</v>
      </c>
      <c r="I347" s="155"/>
      <c r="J347" s="156">
        <f>ROUND(I347*H347,2)</f>
        <v>0</v>
      </c>
      <c r="K347" s="152" t="s">
        <v>710</v>
      </c>
      <c r="L347" s="34"/>
      <c r="M347" s="157" t="s">
        <v>1</v>
      </c>
      <c r="N347" s="158" t="s">
        <v>38</v>
      </c>
      <c r="O347" s="59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184</v>
      </c>
      <c r="AT347" s="161" t="s">
        <v>181</v>
      </c>
      <c r="AU347" s="161" t="s">
        <v>82</v>
      </c>
      <c r="AY347" s="18" t="s">
        <v>175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30</v>
      </c>
      <c r="BK347" s="162">
        <f>ROUND(I347*H347,2)</f>
        <v>0</v>
      </c>
      <c r="BL347" s="18" t="s">
        <v>184</v>
      </c>
      <c r="BM347" s="161" t="s">
        <v>1683</v>
      </c>
    </row>
    <row r="348" spans="1:65" s="13" customFormat="1">
      <c r="B348" s="163"/>
      <c r="D348" s="164" t="s">
        <v>190</v>
      </c>
      <c r="E348" s="165" t="s">
        <v>1</v>
      </c>
      <c r="F348" s="166" t="s">
        <v>1684</v>
      </c>
      <c r="H348" s="167">
        <v>147.66399999999999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190</v>
      </c>
      <c r="AU348" s="165" t="s">
        <v>82</v>
      </c>
      <c r="AV348" s="13" t="s">
        <v>82</v>
      </c>
      <c r="AW348" s="13" t="s">
        <v>29</v>
      </c>
      <c r="AX348" s="13" t="s">
        <v>30</v>
      </c>
      <c r="AY348" s="165" t="s">
        <v>175</v>
      </c>
    </row>
    <row r="349" spans="1:65" s="2" customFormat="1" ht="24.15" customHeight="1">
      <c r="A349" s="33"/>
      <c r="B349" s="149"/>
      <c r="C349" s="150" t="s">
        <v>274</v>
      </c>
      <c r="D349" s="150" t="s">
        <v>181</v>
      </c>
      <c r="E349" s="151" t="s">
        <v>1685</v>
      </c>
      <c r="F349" s="152" t="s">
        <v>1686</v>
      </c>
      <c r="G349" s="153" t="s">
        <v>745</v>
      </c>
      <c r="H349" s="154">
        <v>1291.491</v>
      </c>
      <c r="I349" s="155"/>
      <c r="J349" s="156">
        <f>ROUND(I349*H349,2)</f>
        <v>0</v>
      </c>
      <c r="K349" s="152" t="s">
        <v>710</v>
      </c>
      <c r="L349" s="34"/>
      <c r="M349" s="157" t="s">
        <v>1</v>
      </c>
      <c r="N349" s="158" t="s">
        <v>38</v>
      </c>
      <c r="O349" s="59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1" t="s">
        <v>184</v>
      </c>
      <c r="AT349" s="161" t="s">
        <v>181</v>
      </c>
      <c r="AU349" s="161" t="s">
        <v>82</v>
      </c>
      <c r="AY349" s="18" t="s">
        <v>175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8" t="s">
        <v>30</v>
      </c>
      <c r="BK349" s="162">
        <f>ROUND(I349*H349,2)</f>
        <v>0</v>
      </c>
      <c r="BL349" s="18" t="s">
        <v>184</v>
      </c>
      <c r="BM349" s="161" t="s">
        <v>1687</v>
      </c>
    </row>
    <row r="350" spans="1:65" s="14" customFormat="1">
      <c r="B350" s="172"/>
      <c r="D350" s="164" t="s">
        <v>190</v>
      </c>
      <c r="E350" s="173" t="s">
        <v>1</v>
      </c>
      <c r="F350" s="174" t="s">
        <v>1525</v>
      </c>
      <c r="H350" s="173" t="s">
        <v>1</v>
      </c>
      <c r="I350" s="175"/>
      <c r="L350" s="172"/>
      <c r="M350" s="176"/>
      <c r="N350" s="177"/>
      <c r="O350" s="177"/>
      <c r="P350" s="177"/>
      <c r="Q350" s="177"/>
      <c r="R350" s="177"/>
      <c r="S350" s="177"/>
      <c r="T350" s="178"/>
      <c r="AT350" s="173" t="s">
        <v>190</v>
      </c>
      <c r="AU350" s="173" t="s">
        <v>82</v>
      </c>
      <c r="AV350" s="14" t="s">
        <v>30</v>
      </c>
      <c r="AW350" s="14" t="s">
        <v>29</v>
      </c>
      <c r="AX350" s="14" t="s">
        <v>73</v>
      </c>
      <c r="AY350" s="173" t="s">
        <v>175</v>
      </c>
    </row>
    <row r="351" spans="1:65" s="14" customFormat="1">
      <c r="B351" s="172"/>
      <c r="D351" s="164" t="s">
        <v>190</v>
      </c>
      <c r="E351" s="173" t="s">
        <v>1</v>
      </c>
      <c r="F351" s="174" t="s">
        <v>1632</v>
      </c>
      <c r="H351" s="173" t="s">
        <v>1</v>
      </c>
      <c r="I351" s="175"/>
      <c r="L351" s="172"/>
      <c r="M351" s="176"/>
      <c r="N351" s="177"/>
      <c r="O351" s="177"/>
      <c r="P351" s="177"/>
      <c r="Q351" s="177"/>
      <c r="R351" s="177"/>
      <c r="S351" s="177"/>
      <c r="T351" s="178"/>
      <c r="AT351" s="173" t="s">
        <v>190</v>
      </c>
      <c r="AU351" s="173" t="s">
        <v>82</v>
      </c>
      <c r="AV351" s="14" t="s">
        <v>30</v>
      </c>
      <c r="AW351" s="14" t="s">
        <v>29</v>
      </c>
      <c r="AX351" s="14" t="s">
        <v>73</v>
      </c>
      <c r="AY351" s="173" t="s">
        <v>175</v>
      </c>
    </row>
    <row r="352" spans="1:65" s="14" customFormat="1">
      <c r="B352" s="172"/>
      <c r="D352" s="164" t="s">
        <v>190</v>
      </c>
      <c r="E352" s="173" t="s">
        <v>1</v>
      </c>
      <c r="F352" s="174" t="s">
        <v>1688</v>
      </c>
      <c r="H352" s="173" t="s">
        <v>1</v>
      </c>
      <c r="I352" s="175"/>
      <c r="L352" s="172"/>
      <c r="M352" s="176"/>
      <c r="N352" s="177"/>
      <c r="O352" s="177"/>
      <c r="P352" s="177"/>
      <c r="Q352" s="177"/>
      <c r="R352" s="177"/>
      <c r="S352" s="177"/>
      <c r="T352" s="178"/>
      <c r="AT352" s="173" t="s">
        <v>190</v>
      </c>
      <c r="AU352" s="173" t="s">
        <v>82</v>
      </c>
      <c r="AV352" s="14" t="s">
        <v>30</v>
      </c>
      <c r="AW352" s="14" t="s">
        <v>29</v>
      </c>
      <c r="AX352" s="14" t="s">
        <v>73</v>
      </c>
      <c r="AY352" s="173" t="s">
        <v>175</v>
      </c>
    </row>
    <row r="353" spans="2:51" s="13" customFormat="1">
      <c r="B353" s="163"/>
      <c r="D353" s="164" t="s">
        <v>190</v>
      </c>
      <c r="E353" s="165" t="s">
        <v>1</v>
      </c>
      <c r="F353" s="166" t="s">
        <v>1689</v>
      </c>
      <c r="H353" s="167">
        <v>1863.45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190</v>
      </c>
      <c r="AU353" s="165" t="s">
        <v>82</v>
      </c>
      <c r="AV353" s="13" t="s">
        <v>82</v>
      </c>
      <c r="AW353" s="13" t="s">
        <v>29</v>
      </c>
      <c r="AX353" s="13" t="s">
        <v>73</v>
      </c>
      <c r="AY353" s="165" t="s">
        <v>175</v>
      </c>
    </row>
    <row r="354" spans="2:51" s="14" customFormat="1">
      <c r="B354" s="172"/>
      <c r="D354" s="164" t="s">
        <v>190</v>
      </c>
      <c r="E354" s="173" t="s">
        <v>1</v>
      </c>
      <c r="F354" s="174" t="s">
        <v>1657</v>
      </c>
      <c r="H354" s="173" t="s">
        <v>1</v>
      </c>
      <c r="I354" s="175"/>
      <c r="L354" s="172"/>
      <c r="M354" s="176"/>
      <c r="N354" s="177"/>
      <c r="O354" s="177"/>
      <c r="P354" s="177"/>
      <c r="Q354" s="177"/>
      <c r="R354" s="177"/>
      <c r="S354" s="177"/>
      <c r="T354" s="178"/>
      <c r="AT354" s="173" t="s">
        <v>190</v>
      </c>
      <c r="AU354" s="173" t="s">
        <v>82</v>
      </c>
      <c r="AV354" s="14" t="s">
        <v>30</v>
      </c>
      <c r="AW354" s="14" t="s">
        <v>29</v>
      </c>
      <c r="AX354" s="14" t="s">
        <v>73</v>
      </c>
      <c r="AY354" s="173" t="s">
        <v>175</v>
      </c>
    </row>
    <row r="355" spans="2:51" s="14" customFormat="1">
      <c r="B355" s="172"/>
      <c r="D355" s="164" t="s">
        <v>190</v>
      </c>
      <c r="E355" s="173" t="s">
        <v>1</v>
      </c>
      <c r="F355" s="174" t="s">
        <v>1654</v>
      </c>
      <c r="H355" s="173" t="s">
        <v>1</v>
      </c>
      <c r="I355" s="175"/>
      <c r="L355" s="172"/>
      <c r="M355" s="176"/>
      <c r="N355" s="177"/>
      <c r="O355" s="177"/>
      <c r="P355" s="177"/>
      <c r="Q355" s="177"/>
      <c r="R355" s="177"/>
      <c r="S355" s="177"/>
      <c r="T355" s="178"/>
      <c r="AT355" s="173" t="s">
        <v>190</v>
      </c>
      <c r="AU355" s="173" t="s">
        <v>82</v>
      </c>
      <c r="AV355" s="14" t="s">
        <v>30</v>
      </c>
      <c r="AW355" s="14" t="s">
        <v>29</v>
      </c>
      <c r="AX355" s="14" t="s">
        <v>73</v>
      </c>
      <c r="AY355" s="173" t="s">
        <v>175</v>
      </c>
    </row>
    <row r="356" spans="2:51" s="13" customFormat="1">
      <c r="B356" s="163"/>
      <c r="D356" s="164" t="s">
        <v>190</v>
      </c>
      <c r="E356" s="165" t="s">
        <v>1</v>
      </c>
      <c r="F356" s="166" t="s">
        <v>1690</v>
      </c>
      <c r="H356" s="167">
        <v>-377.125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190</v>
      </c>
      <c r="AU356" s="165" t="s">
        <v>82</v>
      </c>
      <c r="AV356" s="13" t="s">
        <v>82</v>
      </c>
      <c r="AW356" s="13" t="s">
        <v>29</v>
      </c>
      <c r="AX356" s="13" t="s">
        <v>73</v>
      </c>
      <c r="AY356" s="165" t="s">
        <v>175</v>
      </c>
    </row>
    <row r="357" spans="2:51" s="14" customFormat="1">
      <c r="B357" s="172"/>
      <c r="D357" s="164" t="s">
        <v>190</v>
      </c>
      <c r="E357" s="173" t="s">
        <v>1</v>
      </c>
      <c r="F357" s="174" t="s">
        <v>1671</v>
      </c>
      <c r="H357" s="173" t="s">
        <v>1</v>
      </c>
      <c r="I357" s="175"/>
      <c r="L357" s="172"/>
      <c r="M357" s="176"/>
      <c r="N357" s="177"/>
      <c r="O357" s="177"/>
      <c r="P357" s="177"/>
      <c r="Q357" s="177"/>
      <c r="R357" s="177"/>
      <c r="S357" s="177"/>
      <c r="T357" s="178"/>
      <c r="AT357" s="173" t="s">
        <v>190</v>
      </c>
      <c r="AU357" s="173" t="s">
        <v>82</v>
      </c>
      <c r="AV357" s="14" t="s">
        <v>30</v>
      </c>
      <c r="AW357" s="14" t="s">
        <v>29</v>
      </c>
      <c r="AX357" s="14" t="s">
        <v>73</v>
      </c>
      <c r="AY357" s="173" t="s">
        <v>175</v>
      </c>
    </row>
    <row r="358" spans="2:51" s="13" customFormat="1">
      <c r="B358" s="163"/>
      <c r="D358" s="164" t="s">
        <v>190</v>
      </c>
      <c r="E358" s="165" t="s">
        <v>1</v>
      </c>
      <c r="F358" s="166" t="s">
        <v>1691</v>
      </c>
      <c r="H358" s="167">
        <v>-15.25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190</v>
      </c>
      <c r="AU358" s="165" t="s">
        <v>82</v>
      </c>
      <c r="AV358" s="13" t="s">
        <v>82</v>
      </c>
      <c r="AW358" s="13" t="s">
        <v>29</v>
      </c>
      <c r="AX358" s="13" t="s">
        <v>73</v>
      </c>
      <c r="AY358" s="165" t="s">
        <v>175</v>
      </c>
    </row>
    <row r="359" spans="2:51" s="16" customFormat="1">
      <c r="B359" s="205"/>
      <c r="D359" s="164" t="s">
        <v>190</v>
      </c>
      <c r="E359" s="206" t="s">
        <v>1</v>
      </c>
      <c r="F359" s="207" t="s">
        <v>1549</v>
      </c>
      <c r="H359" s="208">
        <v>1471.075</v>
      </c>
      <c r="I359" s="209"/>
      <c r="L359" s="205"/>
      <c r="M359" s="210"/>
      <c r="N359" s="211"/>
      <c r="O359" s="211"/>
      <c r="P359" s="211"/>
      <c r="Q359" s="211"/>
      <c r="R359" s="211"/>
      <c r="S359" s="211"/>
      <c r="T359" s="212"/>
      <c r="AT359" s="206" t="s">
        <v>190</v>
      </c>
      <c r="AU359" s="206" t="s">
        <v>82</v>
      </c>
      <c r="AV359" s="16" t="s">
        <v>113</v>
      </c>
      <c r="AW359" s="16" t="s">
        <v>29</v>
      </c>
      <c r="AX359" s="16" t="s">
        <v>73</v>
      </c>
      <c r="AY359" s="206" t="s">
        <v>175</v>
      </c>
    </row>
    <row r="360" spans="2:51" s="14" customFormat="1">
      <c r="B360" s="172"/>
      <c r="D360" s="164" t="s">
        <v>190</v>
      </c>
      <c r="E360" s="173" t="s">
        <v>1</v>
      </c>
      <c r="F360" s="174" t="s">
        <v>1525</v>
      </c>
      <c r="H360" s="173" t="s">
        <v>1</v>
      </c>
      <c r="I360" s="175"/>
      <c r="L360" s="172"/>
      <c r="M360" s="176"/>
      <c r="N360" s="177"/>
      <c r="O360" s="177"/>
      <c r="P360" s="177"/>
      <c r="Q360" s="177"/>
      <c r="R360" s="177"/>
      <c r="S360" s="177"/>
      <c r="T360" s="178"/>
      <c r="AT360" s="173" t="s">
        <v>190</v>
      </c>
      <c r="AU360" s="173" t="s">
        <v>82</v>
      </c>
      <c r="AV360" s="14" t="s">
        <v>30</v>
      </c>
      <c r="AW360" s="14" t="s">
        <v>29</v>
      </c>
      <c r="AX360" s="14" t="s">
        <v>73</v>
      </c>
      <c r="AY360" s="173" t="s">
        <v>175</v>
      </c>
    </row>
    <row r="361" spans="2:51" s="14" customFormat="1">
      <c r="B361" s="172"/>
      <c r="D361" s="164" t="s">
        <v>190</v>
      </c>
      <c r="E361" s="173" t="s">
        <v>1</v>
      </c>
      <c r="F361" s="174" t="s">
        <v>1526</v>
      </c>
      <c r="H361" s="173" t="s">
        <v>1</v>
      </c>
      <c r="I361" s="175"/>
      <c r="L361" s="172"/>
      <c r="M361" s="176"/>
      <c r="N361" s="177"/>
      <c r="O361" s="177"/>
      <c r="P361" s="177"/>
      <c r="Q361" s="177"/>
      <c r="R361" s="177"/>
      <c r="S361" s="177"/>
      <c r="T361" s="178"/>
      <c r="AT361" s="173" t="s">
        <v>190</v>
      </c>
      <c r="AU361" s="173" t="s">
        <v>82</v>
      </c>
      <c r="AV361" s="14" t="s">
        <v>30</v>
      </c>
      <c r="AW361" s="14" t="s">
        <v>29</v>
      </c>
      <c r="AX361" s="14" t="s">
        <v>73</v>
      </c>
      <c r="AY361" s="173" t="s">
        <v>175</v>
      </c>
    </row>
    <row r="362" spans="2:51" s="14" customFormat="1">
      <c r="B362" s="172"/>
      <c r="D362" s="164" t="s">
        <v>190</v>
      </c>
      <c r="E362" s="173" t="s">
        <v>1</v>
      </c>
      <c r="F362" s="174" t="s">
        <v>1643</v>
      </c>
      <c r="H362" s="173" t="s">
        <v>1</v>
      </c>
      <c r="I362" s="175"/>
      <c r="L362" s="172"/>
      <c r="M362" s="176"/>
      <c r="N362" s="177"/>
      <c r="O362" s="177"/>
      <c r="P362" s="177"/>
      <c r="Q362" s="177"/>
      <c r="R362" s="177"/>
      <c r="S362" s="177"/>
      <c r="T362" s="178"/>
      <c r="AT362" s="173" t="s">
        <v>190</v>
      </c>
      <c r="AU362" s="173" t="s">
        <v>82</v>
      </c>
      <c r="AV362" s="14" t="s">
        <v>30</v>
      </c>
      <c r="AW362" s="14" t="s">
        <v>29</v>
      </c>
      <c r="AX362" s="14" t="s">
        <v>73</v>
      </c>
      <c r="AY362" s="173" t="s">
        <v>175</v>
      </c>
    </row>
    <row r="363" spans="2:51" s="13" customFormat="1">
      <c r="B363" s="163"/>
      <c r="D363" s="164" t="s">
        <v>190</v>
      </c>
      <c r="E363" s="165" t="s">
        <v>1</v>
      </c>
      <c r="F363" s="166" t="s">
        <v>1692</v>
      </c>
      <c r="H363" s="167">
        <v>140.57599999999999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190</v>
      </c>
      <c r="AU363" s="165" t="s">
        <v>82</v>
      </c>
      <c r="AV363" s="13" t="s">
        <v>82</v>
      </c>
      <c r="AW363" s="13" t="s">
        <v>29</v>
      </c>
      <c r="AX363" s="13" t="s">
        <v>73</v>
      </c>
      <c r="AY363" s="165" t="s">
        <v>175</v>
      </c>
    </row>
    <row r="364" spans="2:51" s="13" customFormat="1">
      <c r="B364" s="163"/>
      <c r="D364" s="164" t="s">
        <v>190</v>
      </c>
      <c r="E364" s="165" t="s">
        <v>1</v>
      </c>
      <c r="F364" s="166" t="s">
        <v>1693</v>
      </c>
      <c r="H364" s="167">
        <v>40.226999999999997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190</v>
      </c>
      <c r="AU364" s="165" t="s">
        <v>82</v>
      </c>
      <c r="AV364" s="13" t="s">
        <v>82</v>
      </c>
      <c r="AW364" s="13" t="s">
        <v>29</v>
      </c>
      <c r="AX364" s="13" t="s">
        <v>73</v>
      </c>
      <c r="AY364" s="165" t="s">
        <v>175</v>
      </c>
    </row>
    <row r="365" spans="2:51" s="13" customFormat="1">
      <c r="B365" s="163"/>
      <c r="D365" s="164" t="s">
        <v>190</v>
      </c>
      <c r="E365" s="165" t="s">
        <v>1</v>
      </c>
      <c r="F365" s="166" t="s">
        <v>1694</v>
      </c>
      <c r="H365" s="167">
        <v>21.448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190</v>
      </c>
      <c r="AU365" s="165" t="s">
        <v>82</v>
      </c>
      <c r="AV365" s="13" t="s">
        <v>82</v>
      </c>
      <c r="AW365" s="13" t="s">
        <v>29</v>
      </c>
      <c r="AX365" s="13" t="s">
        <v>73</v>
      </c>
      <c r="AY365" s="165" t="s">
        <v>175</v>
      </c>
    </row>
    <row r="366" spans="2:51" s="14" customFormat="1">
      <c r="B366" s="172"/>
      <c r="D366" s="164" t="s">
        <v>190</v>
      </c>
      <c r="E366" s="173" t="s">
        <v>1</v>
      </c>
      <c r="F366" s="174" t="s">
        <v>1657</v>
      </c>
      <c r="H366" s="173" t="s">
        <v>1</v>
      </c>
      <c r="I366" s="175"/>
      <c r="L366" s="172"/>
      <c r="M366" s="176"/>
      <c r="N366" s="177"/>
      <c r="O366" s="177"/>
      <c r="P366" s="177"/>
      <c r="Q366" s="177"/>
      <c r="R366" s="177"/>
      <c r="S366" s="177"/>
      <c r="T366" s="178"/>
      <c r="AT366" s="173" t="s">
        <v>190</v>
      </c>
      <c r="AU366" s="173" t="s">
        <v>82</v>
      </c>
      <c r="AV366" s="14" t="s">
        <v>30</v>
      </c>
      <c r="AW366" s="14" t="s">
        <v>29</v>
      </c>
      <c r="AX366" s="14" t="s">
        <v>73</v>
      </c>
      <c r="AY366" s="173" t="s">
        <v>175</v>
      </c>
    </row>
    <row r="367" spans="2:51" s="14" customFormat="1">
      <c r="B367" s="172"/>
      <c r="D367" s="164" t="s">
        <v>190</v>
      </c>
      <c r="E367" s="173" t="s">
        <v>1</v>
      </c>
      <c r="F367" s="174" t="s">
        <v>1671</v>
      </c>
      <c r="H367" s="173" t="s">
        <v>1</v>
      </c>
      <c r="I367" s="175"/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190</v>
      </c>
      <c r="AU367" s="173" t="s">
        <v>82</v>
      </c>
      <c r="AV367" s="14" t="s">
        <v>30</v>
      </c>
      <c r="AW367" s="14" t="s">
        <v>29</v>
      </c>
      <c r="AX367" s="14" t="s">
        <v>73</v>
      </c>
      <c r="AY367" s="173" t="s">
        <v>175</v>
      </c>
    </row>
    <row r="368" spans="2:51" s="13" customFormat="1">
      <c r="B368" s="163"/>
      <c r="D368" s="164" t="s">
        <v>190</v>
      </c>
      <c r="E368" s="165" t="s">
        <v>1</v>
      </c>
      <c r="F368" s="166" t="s">
        <v>1695</v>
      </c>
      <c r="H368" s="167">
        <v>-8.51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190</v>
      </c>
      <c r="AU368" s="165" t="s">
        <v>82</v>
      </c>
      <c r="AV368" s="13" t="s">
        <v>82</v>
      </c>
      <c r="AW368" s="13" t="s">
        <v>29</v>
      </c>
      <c r="AX368" s="13" t="s">
        <v>73</v>
      </c>
      <c r="AY368" s="165" t="s">
        <v>175</v>
      </c>
    </row>
    <row r="369" spans="2:51" s="14" customFormat="1">
      <c r="B369" s="172"/>
      <c r="D369" s="164" t="s">
        <v>190</v>
      </c>
      <c r="E369" s="173" t="s">
        <v>1</v>
      </c>
      <c r="F369" s="174" t="s">
        <v>1654</v>
      </c>
      <c r="H369" s="173" t="s">
        <v>1</v>
      </c>
      <c r="I369" s="175"/>
      <c r="L369" s="172"/>
      <c r="M369" s="176"/>
      <c r="N369" s="177"/>
      <c r="O369" s="177"/>
      <c r="P369" s="177"/>
      <c r="Q369" s="177"/>
      <c r="R369" s="177"/>
      <c r="S369" s="177"/>
      <c r="T369" s="178"/>
      <c r="AT369" s="173" t="s">
        <v>190</v>
      </c>
      <c r="AU369" s="173" t="s">
        <v>82</v>
      </c>
      <c r="AV369" s="14" t="s">
        <v>30</v>
      </c>
      <c r="AW369" s="14" t="s">
        <v>29</v>
      </c>
      <c r="AX369" s="14" t="s">
        <v>73</v>
      </c>
      <c r="AY369" s="173" t="s">
        <v>175</v>
      </c>
    </row>
    <row r="370" spans="2:51" s="13" customFormat="1">
      <c r="B370" s="163"/>
      <c r="D370" s="164" t="s">
        <v>190</v>
      </c>
      <c r="E370" s="165" t="s">
        <v>1</v>
      </c>
      <c r="F370" s="166" t="s">
        <v>1696</v>
      </c>
      <c r="H370" s="167">
        <v>-8.4760000000000009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190</v>
      </c>
      <c r="AU370" s="165" t="s">
        <v>82</v>
      </c>
      <c r="AV370" s="13" t="s">
        <v>82</v>
      </c>
      <c r="AW370" s="13" t="s">
        <v>29</v>
      </c>
      <c r="AX370" s="13" t="s">
        <v>73</v>
      </c>
      <c r="AY370" s="165" t="s">
        <v>175</v>
      </c>
    </row>
    <row r="371" spans="2:51" s="16" customFormat="1">
      <c r="B371" s="205"/>
      <c r="D371" s="164" t="s">
        <v>190</v>
      </c>
      <c r="E371" s="206" t="s">
        <v>1</v>
      </c>
      <c r="F371" s="207" t="s">
        <v>1549</v>
      </c>
      <c r="H371" s="208">
        <v>185.26499999999999</v>
      </c>
      <c r="I371" s="209"/>
      <c r="L371" s="205"/>
      <c r="M371" s="210"/>
      <c r="N371" s="211"/>
      <c r="O371" s="211"/>
      <c r="P371" s="211"/>
      <c r="Q371" s="211"/>
      <c r="R371" s="211"/>
      <c r="S371" s="211"/>
      <c r="T371" s="212"/>
      <c r="AT371" s="206" t="s">
        <v>190</v>
      </c>
      <c r="AU371" s="206" t="s">
        <v>82</v>
      </c>
      <c r="AV371" s="16" t="s">
        <v>113</v>
      </c>
      <c r="AW371" s="16" t="s">
        <v>29</v>
      </c>
      <c r="AX371" s="16" t="s">
        <v>73</v>
      </c>
      <c r="AY371" s="206" t="s">
        <v>175</v>
      </c>
    </row>
    <row r="372" spans="2:51" s="14" customFormat="1">
      <c r="B372" s="172"/>
      <c r="D372" s="164" t="s">
        <v>190</v>
      </c>
      <c r="E372" s="173" t="s">
        <v>1</v>
      </c>
      <c r="F372" s="174" t="s">
        <v>1547</v>
      </c>
      <c r="H372" s="173" t="s">
        <v>1</v>
      </c>
      <c r="I372" s="175"/>
      <c r="L372" s="172"/>
      <c r="M372" s="176"/>
      <c r="N372" s="177"/>
      <c r="O372" s="177"/>
      <c r="P372" s="177"/>
      <c r="Q372" s="177"/>
      <c r="R372" s="177"/>
      <c r="S372" s="177"/>
      <c r="T372" s="178"/>
      <c r="AT372" s="173" t="s">
        <v>190</v>
      </c>
      <c r="AU372" s="173" t="s">
        <v>82</v>
      </c>
      <c r="AV372" s="14" t="s">
        <v>30</v>
      </c>
      <c r="AW372" s="14" t="s">
        <v>29</v>
      </c>
      <c r="AX372" s="14" t="s">
        <v>73</v>
      </c>
      <c r="AY372" s="173" t="s">
        <v>175</v>
      </c>
    </row>
    <row r="373" spans="2:51" s="13" customFormat="1">
      <c r="B373" s="163"/>
      <c r="D373" s="164" t="s">
        <v>190</v>
      </c>
      <c r="E373" s="165" t="s">
        <v>1</v>
      </c>
      <c r="F373" s="166" t="s">
        <v>1697</v>
      </c>
      <c r="H373" s="167">
        <v>789.7</v>
      </c>
      <c r="I373" s="168"/>
      <c r="L373" s="163"/>
      <c r="M373" s="169"/>
      <c r="N373" s="170"/>
      <c r="O373" s="170"/>
      <c r="P373" s="170"/>
      <c r="Q373" s="170"/>
      <c r="R373" s="170"/>
      <c r="S373" s="170"/>
      <c r="T373" s="171"/>
      <c r="AT373" s="165" t="s">
        <v>190</v>
      </c>
      <c r="AU373" s="165" t="s">
        <v>82</v>
      </c>
      <c r="AV373" s="13" t="s">
        <v>82</v>
      </c>
      <c r="AW373" s="13" t="s">
        <v>29</v>
      </c>
      <c r="AX373" s="13" t="s">
        <v>73</v>
      </c>
      <c r="AY373" s="165" t="s">
        <v>175</v>
      </c>
    </row>
    <row r="374" spans="2:51" s="14" customFormat="1">
      <c r="B374" s="172"/>
      <c r="D374" s="164" t="s">
        <v>190</v>
      </c>
      <c r="E374" s="173" t="s">
        <v>1</v>
      </c>
      <c r="F374" s="174" t="s">
        <v>1645</v>
      </c>
      <c r="H374" s="173" t="s">
        <v>1</v>
      </c>
      <c r="I374" s="175"/>
      <c r="L374" s="172"/>
      <c r="M374" s="176"/>
      <c r="N374" s="177"/>
      <c r="O374" s="177"/>
      <c r="P374" s="177"/>
      <c r="Q374" s="177"/>
      <c r="R374" s="177"/>
      <c r="S374" s="177"/>
      <c r="T374" s="178"/>
      <c r="AT374" s="173" t="s">
        <v>190</v>
      </c>
      <c r="AU374" s="173" t="s">
        <v>82</v>
      </c>
      <c r="AV374" s="14" t="s">
        <v>30</v>
      </c>
      <c r="AW374" s="14" t="s">
        <v>29</v>
      </c>
      <c r="AX374" s="14" t="s">
        <v>73</v>
      </c>
      <c r="AY374" s="173" t="s">
        <v>175</v>
      </c>
    </row>
    <row r="375" spans="2:51" s="14" customFormat="1">
      <c r="B375" s="172"/>
      <c r="D375" s="164" t="s">
        <v>190</v>
      </c>
      <c r="E375" s="173" t="s">
        <v>1</v>
      </c>
      <c r="F375" s="174" t="s">
        <v>1654</v>
      </c>
      <c r="H375" s="173" t="s">
        <v>1</v>
      </c>
      <c r="I375" s="175"/>
      <c r="L375" s="172"/>
      <c r="M375" s="176"/>
      <c r="N375" s="177"/>
      <c r="O375" s="177"/>
      <c r="P375" s="177"/>
      <c r="Q375" s="177"/>
      <c r="R375" s="177"/>
      <c r="S375" s="177"/>
      <c r="T375" s="178"/>
      <c r="AT375" s="173" t="s">
        <v>190</v>
      </c>
      <c r="AU375" s="173" t="s">
        <v>82</v>
      </c>
      <c r="AV375" s="14" t="s">
        <v>30</v>
      </c>
      <c r="AW375" s="14" t="s">
        <v>29</v>
      </c>
      <c r="AX375" s="14" t="s">
        <v>73</v>
      </c>
      <c r="AY375" s="173" t="s">
        <v>175</v>
      </c>
    </row>
    <row r="376" spans="2:51" s="13" customFormat="1">
      <c r="B376" s="163"/>
      <c r="D376" s="164" t="s">
        <v>190</v>
      </c>
      <c r="E376" s="165" t="s">
        <v>1</v>
      </c>
      <c r="F376" s="166" t="s">
        <v>1698</v>
      </c>
      <c r="H376" s="167">
        <v>-197.64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190</v>
      </c>
      <c r="AU376" s="165" t="s">
        <v>82</v>
      </c>
      <c r="AV376" s="13" t="s">
        <v>82</v>
      </c>
      <c r="AW376" s="13" t="s">
        <v>29</v>
      </c>
      <c r="AX376" s="13" t="s">
        <v>73</v>
      </c>
      <c r="AY376" s="165" t="s">
        <v>175</v>
      </c>
    </row>
    <row r="377" spans="2:51" s="14" customFormat="1">
      <c r="B377" s="172"/>
      <c r="D377" s="164" t="s">
        <v>190</v>
      </c>
      <c r="E377" s="173" t="s">
        <v>1</v>
      </c>
      <c r="F377" s="174" t="s">
        <v>1663</v>
      </c>
      <c r="H377" s="173" t="s">
        <v>1</v>
      </c>
      <c r="I377" s="175"/>
      <c r="L377" s="172"/>
      <c r="M377" s="176"/>
      <c r="N377" s="177"/>
      <c r="O377" s="177"/>
      <c r="P377" s="177"/>
      <c r="Q377" s="177"/>
      <c r="R377" s="177"/>
      <c r="S377" s="177"/>
      <c r="T377" s="178"/>
      <c r="AT377" s="173" t="s">
        <v>190</v>
      </c>
      <c r="AU377" s="173" t="s">
        <v>82</v>
      </c>
      <c r="AV377" s="14" t="s">
        <v>30</v>
      </c>
      <c r="AW377" s="14" t="s">
        <v>29</v>
      </c>
      <c r="AX377" s="14" t="s">
        <v>73</v>
      </c>
      <c r="AY377" s="173" t="s">
        <v>175</v>
      </c>
    </row>
    <row r="378" spans="2:51" s="13" customFormat="1">
      <c r="B378" s="163"/>
      <c r="D378" s="164" t="s">
        <v>190</v>
      </c>
      <c r="E378" s="165" t="s">
        <v>1</v>
      </c>
      <c r="F378" s="166" t="s">
        <v>1699</v>
      </c>
      <c r="H378" s="167">
        <v>-15.68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190</v>
      </c>
      <c r="AU378" s="165" t="s">
        <v>82</v>
      </c>
      <c r="AV378" s="13" t="s">
        <v>82</v>
      </c>
      <c r="AW378" s="13" t="s">
        <v>29</v>
      </c>
      <c r="AX378" s="13" t="s">
        <v>73</v>
      </c>
      <c r="AY378" s="165" t="s">
        <v>175</v>
      </c>
    </row>
    <row r="379" spans="2:51" s="16" customFormat="1">
      <c r="B379" s="205"/>
      <c r="D379" s="164" t="s">
        <v>190</v>
      </c>
      <c r="E379" s="206" t="s">
        <v>1</v>
      </c>
      <c r="F379" s="207" t="s">
        <v>1549</v>
      </c>
      <c r="H379" s="208">
        <v>576.38</v>
      </c>
      <c r="I379" s="209"/>
      <c r="L379" s="205"/>
      <c r="M379" s="210"/>
      <c r="N379" s="211"/>
      <c r="O379" s="211"/>
      <c r="P379" s="211"/>
      <c r="Q379" s="211"/>
      <c r="R379" s="211"/>
      <c r="S379" s="211"/>
      <c r="T379" s="212"/>
      <c r="AT379" s="206" t="s">
        <v>190</v>
      </c>
      <c r="AU379" s="206" t="s">
        <v>82</v>
      </c>
      <c r="AV379" s="16" t="s">
        <v>113</v>
      </c>
      <c r="AW379" s="16" t="s">
        <v>29</v>
      </c>
      <c r="AX379" s="16" t="s">
        <v>73</v>
      </c>
      <c r="AY379" s="206" t="s">
        <v>175</v>
      </c>
    </row>
    <row r="380" spans="2:51" s="14" customFormat="1">
      <c r="B380" s="172"/>
      <c r="D380" s="164" t="s">
        <v>190</v>
      </c>
      <c r="E380" s="173" t="s">
        <v>1</v>
      </c>
      <c r="F380" s="174" t="s">
        <v>1700</v>
      </c>
      <c r="H380" s="173" t="s">
        <v>1</v>
      </c>
      <c r="I380" s="175"/>
      <c r="L380" s="172"/>
      <c r="M380" s="176"/>
      <c r="N380" s="177"/>
      <c r="O380" s="177"/>
      <c r="P380" s="177"/>
      <c r="Q380" s="177"/>
      <c r="R380" s="177"/>
      <c r="S380" s="177"/>
      <c r="T380" s="178"/>
      <c r="AT380" s="173" t="s">
        <v>190</v>
      </c>
      <c r="AU380" s="173" t="s">
        <v>82</v>
      </c>
      <c r="AV380" s="14" t="s">
        <v>30</v>
      </c>
      <c r="AW380" s="14" t="s">
        <v>29</v>
      </c>
      <c r="AX380" s="14" t="s">
        <v>73</v>
      </c>
      <c r="AY380" s="173" t="s">
        <v>175</v>
      </c>
    </row>
    <row r="381" spans="2:51" s="13" customFormat="1">
      <c r="B381" s="163"/>
      <c r="D381" s="164" t="s">
        <v>190</v>
      </c>
      <c r="E381" s="165" t="s">
        <v>1</v>
      </c>
      <c r="F381" s="166" t="s">
        <v>1701</v>
      </c>
      <c r="H381" s="167">
        <v>-10.818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190</v>
      </c>
      <c r="AU381" s="165" t="s">
        <v>82</v>
      </c>
      <c r="AV381" s="13" t="s">
        <v>82</v>
      </c>
      <c r="AW381" s="13" t="s">
        <v>29</v>
      </c>
      <c r="AX381" s="13" t="s">
        <v>73</v>
      </c>
      <c r="AY381" s="165" t="s">
        <v>175</v>
      </c>
    </row>
    <row r="382" spans="2:51" s="13" customFormat="1">
      <c r="B382" s="163"/>
      <c r="D382" s="164" t="s">
        <v>190</v>
      </c>
      <c r="E382" s="165" t="s">
        <v>1</v>
      </c>
      <c r="F382" s="166" t="s">
        <v>1702</v>
      </c>
      <c r="H382" s="167">
        <v>-2.8039999999999998</v>
      </c>
      <c r="I382" s="168"/>
      <c r="L382" s="163"/>
      <c r="M382" s="169"/>
      <c r="N382" s="170"/>
      <c r="O382" s="170"/>
      <c r="P382" s="170"/>
      <c r="Q382" s="170"/>
      <c r="R382" s="170"/>
      <c r="S382" s="170"/>
      <c r="T382" s="171"/>
      <c r="AT382" s="165" t="s">
        <v>190</v>
      </c>
      <c r="AU382" s="165" t="s">
        <v>82</v>
      </c>
      <c r="AV382" s="13" t="s">
        <v>82</v>
      </c>
      <c r="AW382" s="13" t="s">
        <v>29</v>
      </c>
      <c r="AX382" s="13" t="s">
        <v>73</v>
      </c>
      <c r="AY382" s="165" t="s">
        <v>175</v>
      </c>
    </row>
    <row r="383" spans="2:51" s="13" customFormat="1">
      <c r="B383" s="163"/>
      <c r="D383" s="164" t="s">
        <v>190</v>
      </c>
      <c r="E383" s="165" t="s">
        <v>1</v>
      </c>
      <c r="F383" s="166" t="s">
        <v>1703</v>
      </c>
      <c r="H383" s="167">
        <v>-1.9850000000000001</v>
      </c>
      <c r="I383" s="168"/>
      <c r="L383" s="163"/>
      <c r="M383" s="169"/>
      <c r="N383" s="170"/>
      <c r="O383" s="170"/>
      <c r="P383" s="170"/>
      <c r="Q383" s="170"/>
      <c r="R383" s="170"/>
      <c r="S383" s="170"/>
      <c r="T383" s="171"/>
      <c r="AT383" s="165" t="s">
        <v>190</v>
      </c>
      <c r="AU383" s="165" t="s">
        <v>82</v>
      </c>
      <c r="AV383" s="13" t="s">
        <v>82</v>
      </c>
      <c r="AW383" s="13" t="s">
        <v>29</v>
      </c>
      <c r="AX383" s="13" t="s">
        <v>73</v>
      </c>
      <c r="AY383" s="165" t="s">
        <v>175</v>
      </c>
    </row>
    <row r="384" spans="2:51" s="13" customFormat="1">
      <c r="B384" s="163"/>
      <c r="D384" s="164" t="s">
        <v>190</v>
      </c>
      <c r="E384" s="165" t="s">
        <v>1</v>
      </c>
      <c r="F384" s="166" t="s">
        <v>1704</v>
      </c>
      <c r="H384" s="167">
        <v>-3.7480000000000002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190</v>
      </c>
      <c r="AU384" s="165" t="s">
        <v>82</v>
      </c>
      <c r="AV384" s="13" t="s">
        <v>82</v>
      </c>
      <c r="AW384" s="13" t="s">
        <v>29</v>
      </c>
      <c r="AX384" s="13" t="s">
        <v>73</v>
      </c>
      <c r="AY384" s="165" t="s">
        <v>175</v>
      </c>
    </row>
    <row r="385" spans="1:65" s="13" customFormat="1">
      <c r="B385" s="163"/>
      <c r="D385" s="164" t="s">
        <v>190</v>
      </c>
      <c r="E385" s="165" t="s">
        <v>1</v>
      </c>
      <c r="F385" s="166" t="s">
        <v>1705</v>
      </c>
      <c r="H385" s="167">
        <v>-7.3010000000000002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190</v>
      </c>
      <c r="AU385" s="165" t="s">
        <v>82</v>
      </c>
      <c r="AV385" s="13" t="s">
        <v>82</v>
      </c>
      <c r="AW385" s="13" t="s">
        <v>29</v>
      </c>
      <c r="AX385" s="13" t="s">
        <v>73</v>
      </c>
      <c r="AY385" s="165" t="s">
        <v>175</v>
      </c>
    </row>
    <row r="386" spans="1:65" s="13" customFormat="1">
      <c r="B386" s="163"/>
      <c r="D386" s="164" t="s">
        <v>190</v>
      </c>
      <c r="E386" s="165" t="s">
        <v>1</v>
      </c>
      <c r="F386" s="166" t="s">
        <v>1706</v>
      </c>
      <c r="H386" s="167">
        <v>-35.83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190</v>
      </c>
      <c r="AU386" s="165" t="s">
        <v>82</v>
      </c>
      <c r="AV386" s="13" t="s">
        <v>82</v>
      </c>
      <c r="AW386" s="13" t="s">
        <v>29</v>
      </c>
      <c r="AX386" s="13" t="s">
        <v>73</v>
      </c>
      <c r="AY386" s="165" t="s">
        <v>175</v>
      </c>
    </row>
    <row r="387" spans="1:65" s="13" customFormat="1">
      <c r="B387" s="163"/>
      <c r="D387" s="164" t="s">
        <v>190</v>
      </c>
      <c r="E387" s="165" t="s">
        <v>1</v>
      </c>
      <c r="F387" s="166" t="s">
        <v>1707</v>
      </c>
      <c r="H387" s="167">
        <v>-16.207000000000001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190</v>
      </c>
      <c r="AU387" s="165" t="s">
        <v>82</v>
      </c>
      <c r="AV387" s="13" t="s">
        <v>82</v>
      </c>
      <c r="AW387" s="13" t="s">
        <v>29</v>
      </c>
      <c r="AX387" s="13" t="s">
        <v>73</v>
      </c>
      <c r="AY387" s="165" t="s">
        <v>175</v>
      </c>
    </row>
    <row r="388" spans="1:65" s="13" customFormat="1">
      <c r="B388" s="163"/>
      <c r="D388" s="164" t="s">
        <v>190</v>
      </c>
      <c r="E388" s="165" t="s">
        <v>1</v>
      </c>
      <c r="F388" s="166" t="s">
        <v>1708</v>
      </c>
      <c r="H388" s="167">
        <v>-0.63700000000000001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190</v>
      </c>
      <c r="AU388" s="165" t="s">
        <v>82</v>
      </c>
      <c r="AV388" s="13" t="s">
        <v>82</v>
      </c>
      <c r="AW388" s="13" t="s">
        <v>29</v>
      </c>
      <c r="AX388" s="13" t="s">
        <v>73</v>
      </c>
      <c r="AY388" s="165" t="s">
        <v>175</v>
      </c>
    </row>
    <row r="389" spans="1:65" s="13" customFormat="1">
      <c r="B389" s="163"/>
      <c r="D389" s="164" t="s">
        <v>190</v>
      </c>
      <c r="E389" s="165" t="s">
        <v>1</v>
      </c>
      <c r="F389" s="166" t="s">
        <v>1709</v>
      </c>
      <c r="H389" s="167">
        <v>-0.90500000000000003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190</v>
      </c>
      <c r="AU389" s="165" t="s">
        <v>82</v>
      </c>
      <c r="AV389" s="13" t="s">
        <v>82</v>
      </c>
      <c r="AW389" s="13" t="s">
        <v>29</v>
      </c>
      <c r="AX389" s="13" t="s">
        <v>73</v>
      </c>
      <c r="AY389" s="165" t="s">
        <v>175</v>
      </c>
    </row>
    <row r="390" spans="1:65" s="16" customFormat="1">
      <c r="B390" s="205"/>
      <c r="D390" s="164" t="s">
        <v>190</v>
      </c>
      <c r="E390" s="206" t="s">
        <v>1</v>
      </c>
      <c r="F390" s="207" t="s">
        <v>1549</v>
      </c>
      <c r="H390" s="208">
        <v>-80.234999999999999</v>
      </c>
      <c r="I390" s="209"/>
      <c r="L390" s="205"/>
      <c r="M390" s="210"/>
      <c r="N390" s="211"/>
      <c r="O390" s="211"/>
      <c r="P390" s="211"/>
      <c r="Q390" s="211"/>
      <c r="R390" s="211"/>
      <c r="S390" s="211"/>
      <c r="T390" s="212"/>
      <c r="AT390" s="206" t="s">
        <v>190</v>
      </c>
      <c r="AU390" s="206" t="s">
        <v>82</v>
      </c>
      <c r="AV390" s="16" t="s">
        <v>113</v>
      </c>
      <c r="AW390" s="16" t="s">
        <v>29</v>
      </c>
      <c r="AX390" s="16" t="s">
        <v>73</v>
      </c>
      <c r="AY390" s="206" t="s">
        <v>175</v>
      </c>
    </row>
    <row r="391" spans="1:65" s="15" customFormat="1">
      <c r="B391" s="182"/>
      <c r="D391" s="164" t="s">
        <v>190</v>
      </c>
      <c r="E391" s="183" t="s">
        <v>1</v>
      </c>
      <c r="F391" s="184" t="s">
        <v>716</v>
      </c>
      <c r="H391" s="185">
        <v>2152.4850000000001</v>
      </c>
      <c r="I391" s="186"/>
      <c r="L391" s="182"/>
      <c r="M391" s="187"/>
      <c r="N391" s="188"/>
      <c r="O391" s="188"/>
      <c r="P391" s="188"/>
      <c r="Q391" s="188"/>
      <c r="R391" s="188"/>
      <c r="S391" s="188"/>
      <c r="T391" s="189"/>
      <c r="AT391" s="183" t="s">
        <v>190</v>
      </c>
      <c r="AU391" s="183" t="s">
        <v>82</v>
      </c>
      <c r="AV391" s="15" t="s">
        <v>184</v>
      </c>
      <c r="AW391" s="15" t="s">
        <v>29</v>
      </c>
      <c r="AX391" s="15" t="s">
        <v>73</v>
      </c>
      <c r="AY391" s="183" t="s">
        <v>175</v>
      </c>
    </row>
    <row r="392" spans="1:65" s="13" customFormat="1">
      <c r="B392" s="163"/>
      <c r="D392" s="164" t="s">
        <v>190</v>
      </c>
      <c r="E392" s="165" t="s">
        <v>1</v>
      </c>
      <c r="F392" s="166" t="s">
        <v>1710</v>
      </c>
      <c r="H392" s="167">
        <v>1291.491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190</v>
      </c>
      <c r="AU392" s="165" t="s">
        <v>82</v>
      </c>
      <c r="AV392" s="13" t="s">
        <v>82</v>
      </c>
      <c r="AW392" s="13" t="s">
        <v>29</v>
      </c>
      <c r="AX392" s="13" t="s">
        <v>30</v>
      </c>
      <c r="AY392" s="165" t="s">
        <v>175</v>
      </c>
    </row>
    <row r="393" spans="1:65" s="2" customFormat="1" ht="24.15" customHeight="1">
      <c r="A393" s="33"/>
      <c r="B393" s="149"/>
      <c r="C393" s="150" t="s">
        <v>278</v>
      </c>
      <c r="D393" s="150" t="s">
        <v>181</v>
      </c>
      <c r="E393" s="151" t="s">
        <v>1711</v>
      </c>
      <c r="F393" s="152" t="s">
        <v>1712</v>
      </c>
      <c r="G393" s="153" t="s">
        <v>745</v>
      </c>
      <c r="H393" s="154">
        <v>860.99400000000003</v>
      </c>
      <c r="I393" s="155"/>
      <c r="J393" s="156">
        <f>ROUND(I393*H393,2)</f>
        <v>0</v>
      </c>
      <c r="K393" s="152" t="s">
        <v>710</v>
      </c>
      <c r="L393" s="34"/>
      <c r="M393" s="157" t="s">
        <v>1</v>
      </c>
      <c r="N393" s="158" t="s">
        <v>38</v>
      </c>
      <c r="O393" s="59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184</v>
      </c>
      <c r="AT393" s="161" t="s">
        <v>181</v>
      </c>
      <c r="AU393" s="161" t="s">
        <v>82</v>
      </c>
      <c r="AY393" s="18" t="s">
        <v>175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30</v>
      </c>
      <c r="BK393" s="162">
        <f>ROUND(I393*H393,2)</f>
        <v>0</v>
      </c>
      <c r="BL393" s="18" t="s">
        <v>184</v>
      </c>
      <c r="BM393" s="161" t="s">
        <v>1713</v>
      </c>
    </row>
    <row r="394" spans="1:65" s="13" customFormat="1">
      <c r="B394" s="163"/>
      <c r="D394" s="164" t="s">
        <v>190</v>
      </c>
      <c r="E394" s="165" t="s">
        <v>1</v>
      </c>
      <c r="F394" s="166" t="s">
        <v>1714</v>
      </c>
      <c r="H394" s="167">
        <v>860.99400000000003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190</v>
      </c>
      <c r="AU394" s="165" t="s">
        <v>82</v>
      </c>
      <c r="AV394" s="13" t="s">
        <v>82</v>
      </c>
      <c r="AW394" s="13" t="s">
        <v>29</v>
      </c>
      <c r="AX394" s="13" t="s">
        <v>30</v>
      </c>
      <c r="AY394" s="165" t="s">
        <v>175</v>
      </c>
    </row>
    <row r="395" spans="1:65" s="2" customFormat="1" ht="24.15" customHeight="1">
      <c r="A395" s="33"/>
      <c r="B395" s="149"/>
      <c r="C395" s="150" t="s">
        <v>282</v>
      </c>
      <c r="D395" s="150" t="s">
        <v>181</v>
      </c>
      <c r="E395" s="151" t="s">
        <v>1715</v>
      </c>
      <c r="F395" s="152" t="s">
        <v>1716</v>
      </c>
      <c r="G395" s="153" t="s">
        <v>745</v>
      </c>
      <c r="H395" s="154">
        <v>168.48</v>
      </c>
      <c r="I395" s="155"/>
      <c r="J395" s="156">
        <f>ROUND(I395*H395,2)</f>
        <v>0</v>
      </c>
      <c r="K395" s="152" t="s">
        <v>710</v>
      </c>
      <c r="L395" s="34"/>
      <c r="M395" s="157" t="s">
        <v>1</v>
      </c>
      <c r="N395" s="158" t="s">
        <v>38</v>
      </c>
      <c r="O395" s="59"/>
      <c r="P395" s="159">
        <f>O395*H395</f>
        <v>0</v>
      </c>
      <c r="Q395" s="159">
        <v>0</v>
      </c>
      <c r="R395" s="159">
        <f>Q395*H395</f>
        <v>0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184</v>
      </c>
      <c r="AT395" s="161" t="s">
        <v>181</v>
      </c>
      <c r="AU395" s="161" t="s">
        <v>82</v>
      </c>
      <c r="AY395" s="18" t="s">
        <v>175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30</v>
      </c>
      <c r="BK395" s="162">
        <f>ROUND(I395*H395,2)</f>
        <v>0</v>
      </c>
      <c r="BL395" s="18" t="s">
        <v>184</v>
      </c>
      <c r="BM395" s="161" t="s">
        <v>1717</v>
      </c>
    </row>
    <row r="396" spans="1:65" s="14" customFormat="1">
      <c r="B396" s="172"/>
      <c r="D396" s="164" t="s">
        <v>190</v>
      </c>
      <c r="E396" s="173" t="s">
        <v>1</v>
      </c>
      <c r="F396" s="174" t="s">
        <v>1643</v>
      </c>
      <c r="H396" s="173" t="s">
        <v>1</v>
      </c>
      <c r="I396" s="175"/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190</v>
      </c>
      <c r="AU396" s="173" t="s">
        <v>82</v>
      </c>
      <c r="AV396" s="14" t="s">
        <v>30</v>
      </c>
      <c r="AW396" s="14" t="s">
        <v>29</v>
      </c>
      <c r="AX396" s="14" t="s">
        <v>73</v>
      </c>
      <c r="AY396" s="173" t="s">
        <v>175</v>
      </c>
    </row>
    <row r="397" spans="1:65" s="13" customFormat="1">
      <c r="B397" s="163"/>
      <c r="D397" s="164" t="s">
        <v>190</v>
      </c>
      <c r="E397" s="165" t="s">
        <v>1</v>
      </c>
      <c r="F397" s="166" t="s">
        <v>1718</v>
      </c>
      <c r="H397" s="167">
        <v>315.89999999999998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190</v>
      </c>
      <c r="AU397" s="165" t="s">
        <v>82</v>
      </c>
      <c r="AV397" s="13" t="s">
        <v>82</v>
      </c>
      <c r="AW397" s="13" t="s">
        <v>29</v>
      </c>
      <c r="AX397" s="13" t="s">
        <v>73</v>
      </c>
      <c r="AY397" s="165" t="s">
        <v>175</v>
      </c>
    </row>
    <row r="398" spans="1:65" s="14" customFormat="1">
      <c r="B398" s="172"/>
      <c r="D398" s="164" t="s">
        <v>190</v>
      </c>
      <c r="E398" s="173" t="s">
        <v>1</v>
      </c>
      <c r="F398" s="174" t="s">
        <v>1645</v>
      </c>
      <c r="H398" s="173" t="s">
        <v>1</v>
      </c>
      <c r="I398" s="175"/>
      <c r="L398" s="172"/>
      <c r="M398" s="176"/>
      <c r="N398" s="177"/>
      <c r="O398" s="177"/>
      <c r="P398" s="177"/>
      <c r="Q398" s="177"/>
      <c r="R398" s="177"/>
      <c r="S398" s="177"/>
      <c r="T398" s="178"/>
      <c r="AT398" s="173" t="s">
        <v>190</v>
      </c>
      <c r="AU398" s="173" t="s">
        <v>82</v>
      </c>
      <c r="AV398" s="14" t="s">
        <v>30</v>
      </c>
      <c r="AW398" s="14" t="s">
        <v>29</v>
      </c>
      <c r="AX398" s="14" t="s">
        <v>73</v>
      </c>
      <c r="AY398" s="173" t="s">
        <v>175</v>
      </c>
    </row>
    <row r="399" spans="1:65" s="14" customFormat="1">
      <c r="B399" s="172"/>
      <c r="D399" s="164" t="s">
        <v>190</v>
      </c>
      <c r="E399" s="173" t="s">
        <v>1</v>
      </c>
      <c r="F399" s="174" t="s">
        <v>1652</v>
      </c>
      <c r="H399" s="173" t="s">
        <v>1</v>
      </c>
      <c r="I399" s="175"/>
      <c r="L399" s="172"/>
      <c r="M399" s="176"/>
      <c r="N399" s="177"/>
      <c r="O399" s="177"/>
      <c r="P399" s="177"/>
      <c r="Q399" s="177"/>
      <c r="R399" s="177"/>
      <c r="S399" s="177"/>
      <c r="T399" s="178"/>
      <c r="AT399" s="173" t="s">
        <v>190</v>
      </c>
      <c r="AU399" s="173" t="s">
        <v>82</v>
      </c>
      <c r="AV399" s="14" t="s">
        <v>30</v>
      </c>
      <c r="AW399" s="14" t="s">
        <v>29</v>
      </c>
      <c r="AX399" s="14" t="s">
        <v>73</v>
      </c>
      <c r="AY399" s="173" t="s">
        <v>175</v>
      </c>
    </row>
    <row r="400" spans="1:65" s="13" customFormat="1">
      <c r="B400" s="163"/>
      <c r="D400" s="164" t="s">
        <v>190</v>
      </c>
      <c r="E400" s="165" t="s">
        <v>1</v>
      </c>
      <c r="F400" s="166" t="s">
        <v>1719</v>
      </c>
      <c r="H400" s="167">
        <v>-35.1</v>
      </c>
      <c r="I400" s="168"/>
      <c r="L400" s="163"/>
      <c r="M400" s="169"/>
      <c r="N400" s="170"/>
      <c r="O400" s="170"/>
      <c r="P400" s="170"/>
      <c r="Q400" s="170"/>
      <c r="R400" s="170"/>
      <c r="S400" s="170"/>
      <c r="T400" s="171"/>
      <c r="AT400" s="165" t="s">
        <v>190</v>
      </c>
      <c r="AU400" s="165" t="s">
        <v>82</v>
      </c>
      <c r="AV400" s="13" t="s">
        <v>82</v>
      </c>
      <c r="AW400" s="13" t="s">
        <v>29</v>
      </c>
      <c r="AX400" s="13" t="s">
        <v>73</v>
      </c>
      <c r="AY400" s="165" t="s">
        <v>175</v>
      </c>
    </row>
    <row r="401" spans="1:65" s="15" customFormat="1">
      <c r="B401" s="182"/>
      <c r="D401" s="164" t="s">
        <v>190</v>
      </c>
      <c r="E401" s="183" t="s">
        <v>1</v>
      </c>
      <c r="F401" s="184" t="s">
        <v>716</v>
      </c>
      <c r="H401" s="185">
        <v>280.8</v>
      </c>
      <c r="I401" s="186"/>
      <c r="L401" s="182"/>
      <c r="M401" s="187"/>
      <c r="N401" s="188"/>
      <c r="O401" s="188"/>
      <c r="P401" s="188"/>
      <c r="Q401" s="188"/>
      <c r="R401" s="188"/>
      <c r="S401" s="188"/>
      <c r="T401" s="189"/>
      <c r="AT401" s="183" t="s">
        <v>190</v>
      </c>
      <c r="AU401" s="183" t="s">
        <v>82</v>
      </c>
      <c r="AV401" s="15" t="s">
        <v>184</v>
      </c>
      <c r="AW401" s="15" t="s">
        <v>29</v>
      </c>
      <c r="AX401" s="15" t="s">
        <v>73</v>
      </c>
      <c r="AY401" s="183" t="s">
        <v>175</v>
      </c>
    </row>
    <row r="402" spans="1:65" s="13" customFormat="1">
      <c r="B402" s="163"/>
      <c r="D402" s="164" t="s">
        <v>190</v>
      </c>
      <c r="E402" s="165" t="s">
        <v>1</v>
      </c>
      <c r="F402" s="166" t="s">
        <v>1720</v>
      </c>
      <c r="H402" s="167">
        <v>168.48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190</v>
      </c>
      <c r="AU402" s="165" t="s">
        <v>82</v>
      </c>
      <c r="AV402" s="13" t="s">
        <v>82</v>
      </c>
      <c r="AW402" s="13" t="s">
        <v>29</v>
      </c>
      <c r="AX402" s="13" t="s">
        <v>30</v>
      </c>
      <c r="AY402" s="165" t="s">
        <v>175</v>
      </c>
    </row>
    <row r="403" spans="1:65" s="2" customFormat="1" ht="24.15" customHeight="1">
      <c r="A403" s="33"/>
      <c r="B403" s="149"/>
      <c r="C403" s="150" t="s">
        <v>286</v>
      </c>
      <c r="D403" s="150" t="s">
        <v>181</v>
      </c>
      <c r="E403" s="151" t="s">
        <v>1721</v>
      </c>
      <c r="F403" s="152" t="s">
        <v>1722</v>
      </c>
      <c r="G403" s="153" t="s">
        <v>745</v>
      </c>
      <c r="H403" s="154">
        <v>112.32</v>
      </c>
      <c r="I403" s="155"/>
      <c r="J403" s="156">
        <f>ROUND(I403*H403,2)</f>
        <v>0</v>
      </c>
      <c r="K403" s="152" t="s">
        <v>710</v>
      </c>
      <c r="L403" s="34"/>
      <c r="M403" s="157" t="s">
        <v>1</v>
      </c>
      <c r="N403" s="158" t="s">
        <v>38</v>
      </c>
      <c r="O403" s="59"/>
      <c r="P403" s="159">
        <f>O403*H403</f>
        <v>0</v>
      </c>
      <c r="Q403" s="159">
        <v>0</v>
      </c>
      <c r="R403" s="159">
        <f>Q403*H403</f>
        <v>0</v>
      </c>
      <c r="S403" s="159">
        <v>0</v>
      </c>
      <c r="T403" s="160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61" t="s">
        <v>184</v>
      </c>
      <c r="AT403" s="161" t="s">
        <v>181</v>
      </c>
      <c r="AU403" s="161" t="s">
        <v>82</v>
      </c>
      <c r="AY403" s="18" t="s">
        <v>175</v>
      </c>
      <c r="BE403" s="162">
        <f>IF(N403="základní",J403,0)</f>
        <v>0</v>
      </c>
      <c r="BF403" s="162">
        <f>IF(N403="snížená",J403,0)</f>
        <v>0</v>
      </c>
      <c r="BG403" s="162">
        <f>IF(N403="zákl. přenesená",J403,0)</f>
        <v>0</v>
      </c>
      <c r="BH403" s="162">
        <f>IF(N403="sníž. přenesená",J403,0)</f>
        <v>0</v>
      </c>
      <c r="BI403" s="162">
        <f>IF(N403="nulová",J403,0)</f>
        <v>0</v>
      </c>
      <c r="BJ403" s="18" t="s">
        <v>30</v>
      </c>
      <c r="BK403" s="162">
        <f>ROUND(I403*H403,2)</f>
        <v>0</v>
      </c>
      <c r="BL403" s="18" t="s">
        <v>184</v>
      </c>
      <c r="BM403" s="161" t="s">
        <v>1723</v>
      </c>
    </row>
    <row r="404" spans="1:65" s="13" customFormat="1">
      <c r="B404" s="163"/>
      <c r="D404" s="164" t="s">
        <v>190</v>
      </c>
      <c r="E404" s="165" t="s">
        <v>1</v>
      </c>
      <c r="F404" s="166" t="s">
        <v>1724</v>
      </c>
      <c r="H404" s="167">
        <v>112.32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190</v>
      </c>
      <c r="AU404" s="165" t="s">
        <v>82</v>
      </c>
      <c r="AV404" s="13" t="s">
        <v>82</v>
      </c>
      <c r="AW404" s="13" t="s">
        <v>29</v>
      </c>
      <c r="AX404" s="13" t="s">
        <v>30</v>
      </c>
      <c r="AY404" s="165" t="s">
        <v>175</v>
      </c>
    </row>
    <row r="405" spans="1:65" s="2" customFormat="1" ht="16.5" customHeight="1">
      <c r="A405" s="33"/>
      <c r="B405" s="149"/>
      <c r="C405" s="150" t="s">
        <v>290</v>
      </c>
      <c r="D405" s="150" t="s">
        <v>181</v>
      </c>
      <c r="E405" s="151" t="s">
        <v>1725</v>
      </c>
      <c r="F405" s="152" t="s">
        <v>1726</v>
      </c>
      <c r="G405" s="153" t="s">
        <v>709</v>
      </c>
      <c r="H405" s="154">
        <v>538.69799999999998</v>
      </c>
      <c r="I405" s="155"/>
      <c r="J405" s="156">
        <f>ROUND(I405*H405,2)</f>
        <v>0</v>
      </c>
      <c r="K405" s="152" t="s">
        <v>710</v>
      </c>
      <c r="L405" s="34"/>
      <c r="M405" s="157" t="s">
        <v>1</v>
      </c>
      <c r="N405" s="158" t="s">
        <v>38</v>
      </c>
      <c r="O405" s="59"/>
      <c r="P405" s="159">
        <f>O405*H405</f>
        <v>0</v>
      </c>
      <c r="Q405" s="159">
        <v>2.0100000000000001E-3</v>
      </c>
      <c r="R405" s="159">
        <f>Q405*H405</f>
        <v>1.08278298</v>
      </c>
      <c r="S405" s="159">
        <v>0</v>
      </c>
      <c r="T405" s="160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1" t="s">
        <v>184</v>
      </c>
      <c r="AT405" s="161" t="s">
        <v>181</v>
      </c>
      <c r="AU405" s="161" t="s">
        <v>82</v>
      </c>
      <c r="AY405" s="18" t="s">
        <v>175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8" t="s">
        <v>30</v>
      </c>
      <c r="BK405" s="162">
        <f>ROUND(I405*H405,2)</f>
        <v>0</v>
      </c>
      <c r="BL405" s="18" t="s">
        <v>184</v>
      </c>
      <c r="BM405" s="161" t="s">
        <v>1727</v>
      </c>
    </row>
    <row r="406" spans="1:65" s="14" customFormat="1">
      <c r="B406" s="172"/>
      <c r="D406" s="164" t="s">
        <v>190</v>
      </c>
      <c r="E406" s="173" t="s">
        <v>1</v>
      </c>
      <c r="F406" s="174" t="s">
        <v>1516</v>
      </c>
      <c r="H406" s="173" t="s">
        <v>1</v>
      </c>
      <c r="I406" s="175"/>
      <c r="L406" s="172"/>
      <c r="M406" s="176"/>
      <c r="N406" s="177"/>
      <c r="O406" s="177"/>
      <c r="P406" s="177"/>
      <c r="Q406" s="177"/>
      <c r="R406" s="177"/>
      <c r="S406" s="177"/>
      <c r="T406" s="178"/>
      <c r="AT406" s="173" t="s">
        <v>190</v>
      </c>
      <c r="AU406" s="173" t="s">
        <v>82</v>
      </c>
      <c r="AV406" s="14" t="s">
        <v>30</v>
      </c>
      <c r="AW406" s="14" t="s">
        <v>29</v>
      </c>
      <c r="AX406" s="14" t="s">
        <v>73</v>
      </c>
      <c r="AY406" s="173" t="s">
        <v>175</v>
      </c>
    </row>
    <row r="407" spans="1:65" s="13" customFormat="1">
      <c r="B407" s="163"/>
      <c r="D407" s="164" t="s">
        <v>190</v>
      </c>
      <c r="E407" s="165" t="s">
        <v>1</v>
      </c>
      <c r="F407" s="166" t="s">
        <v>1728</v>
      </c>
      <c r="H407" s="167">
        <v>82.95</v>
      </c>
      <c r="I407" s="168"/>
      <c r="L407" s="163"/>
      <c r="M407" s="169"/>
      <c r="N407" s="170"/>
      <c r="O407" s="170"/>
      <c r="P407" s="170"/>
      <c r="Q407" s="170"/>
      <c r="R407" s="170"/>
      <c r="S407" s="170"/>
      <c r="T407" s="171"/>
      <c r="AT407" s="165" t="s">
        <v>190</v>
      </c>
      <c r="AU407" s="165" t="s">
        <v>82</v>
      </c>
      <c r="AV407" s="13" t="s">
        <v>82</v>
      </c>
      <c r="AW407" s="13" t="s">
        <v>29</v>
      </c>
      <c r="AX407" s="13" t="s">
        <v>73</v>
      </c>
      <c r="AY407" s="165" t="s">
        <v>175</v>
      </c>
    </row>
    <row r="408" spans="1:65" s="13" customFormat="1">
      <c r="B408" s="163"/>
      <c r="D408" s="164" t="s">
        <v>190</v>
      </c>
      <c r="E408" s="165" t="s">
        <v>1</v>
      </c>
      <c r="F408" s="166" t="s">
        <v>1729</v>
      </c>
      <c r="H408" s="167">
        <v>10.98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190</v>
      </c>
      <c r="AU408" s="165" t="s">
        <v>82</v>
      </c>
      <c r="AV408" s="13" t="s">
        <v>82</v>
      </c>
      <c r="AW408" s="13" t="s">
        <v>29</v>
      </c>
      <c r="AX408" s="13" t="s">
        <v>73</v>
      </c>
      <c r="AY408" s="165" t="s">
        <v>175</v>
      </c>
    </row>
    <row r="409" spans="1:65" s="13" customFormat="1">
      <c r="B409" s="163"/>
      <c r="D409" s="164" t="s">
        <v>190</v>
      </c>
      <c r="E409" s="165" t="s">
        <v>1</v>
      </c>
      <c r="F409" s="166" t="s">
        <v>1730</v>
      </c>
      <c r="H409" s="167">
        <v>26.963999999999999</v>
      </c>
      <c r="I409" s="168"/>
      <c r="L409" s="163"/>
      <c r="M409" s="169"/>
      <c r="N409" s="170"/>
      <c r="O409" s="170"/>
      <c r="P409" s="170"/>
      <c r="Q409" s="170"/>
      <c r="R409" s="170"/>
      <c r="S409" s="170"/>
      <c r="T409" s="171"/>
      <c r="AT409" s="165" t="s">
        <v>190</v>
      </c>
      <c r="AU409" s="165" t="s">
        <v>82</v>
      </c>
      <c r="AV409" s="13" t="s">
        <v>82</v>
      </c>
      <c r="AW409" s="13" t="s">
        <v>29</v>
      </c>
      <c r="AX409" s="13" t="s">
        <v>73</v>
      </c>
      <c r="AY409" s="165" t="s">
        <v>175</v>
      </c>
    </row>
    <row r="410" spans="1:65" s="13" customFormat="1">
      <c r="B410" s="163"/>
      <c r="D410" s="164" t="s">
        <v>190</v>
      </c>
      <c r="E410" s="165" t="s">
        <v>1</v>
      </c>
      <c r="F410" s="166" t="s">
        <v>1731</v>
      </c>
      <c r="H410" s="167">
        <v>3.7519999999999998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190</v>
      </c>
      <c r="AU410" s="165" t="s">
        <v>82</v>
      </c>
      <c r="AV410" s="13" t="s">
        <v>82</v>
      </c>
      <c r="AW410" s="13" t="s">
        <v>29</v>
      </c>
      <c r="AX410" s="13" t="s">
        <v>73</v>
      </c>
      <c r="AY410" s="165" t="s">
        <v>175</v>
      </c>
    </row>
    <row r="411" spans="1:65" s="13" customFormat="1">
      <c r="B411" s="163"/>
      <c r="D411" s="164" t="s">
        <v>190</v>
      </c>
      <c r="E411" s="165" t="s">
        <v>1</v>
      </c>
      <c r="F411" s="166" t="s">
        <v>1732</v>
      </c>
      <c r="H411" s="167">
        <v>6.71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190</v>
      </c>
      <c r="AU411" s="165" t="s">
        <v>82</v>
      </c>
      <c r="AV411" s="13" t="s">
        <v>82</v>
      </c>
      <c r="AW411" s="13" t="s">
        <v>29</v>
      </c>
      <c r="AX411" s="13" t="s">
        <v>73</v>
      </c>
      <c r="AY411" s="165" t="s">
        <v>175</v>
      </c>
    </row>
    <row r="412" spans="1:65" s="14" customFormat="1">
      <c r="B412" s="172"/>
      <c r="D412" s="164" t="s">
        <v>190</v>
      </c>
      <c r="E412" s="173" t="s">
        <v>1</v>
      </c>
      <c r="F412" s="174" t="s">
        <v>1518</v>
      </c>
      <c r="H412" s="173" t="s">
        <v>1</v>
      </c>
      <c r="I412" s="175"/>
      <c r="L412" s="172"/>
      <c r="M412" s="176"/>
      <c r="N412" s="177"/>
      <c r="O412" s="177"/>
      <c r="P412" s="177"/>
      <c r="Q412" s="177"/>
      <c r="R412" s="177"/>
      <c r="S412" s="177"/>
      <c r="T412" s="178"/>
      <c r="AT412" s="173" t="s">
        <v>190</v>
      </c>
      <c r="AU412" s="173" t="s">
        <v>82</v>
      </c>
      <c r="AV412" s="14" t="s">
        <v>30</v>
      </c>
      <c r="AW412" s="14" t="s">
        <v>29</v>
      </c>
      <c r="AX412" s="14" t="s">
        <v>73</v>
      </c>
      <c r="AY412" s="173" t="s">
        <v>175</v>
      </c>
    </row>
    <row r="413" spans="1:65" s="13" customFormat="1">
      <c r="B413" s="163"/>
      <c r="D413" s="164" t="s">
        <v>190</v>
      </c>
      <c r="E413" s="165" t="s">
        <v>1</v>
      </c>
      <c r="F413" s="166" t="s">
        <v>1733</v>
      </c>
      <c r="H413" s="167">
        <v>84</v>
      </c>
      <c r="I413" s="168"/>
      <c r="L413" s="163"/>
      <c r="M413" s="169"/>
      <c r="N413" s="170"/>
      <c r="O413" s="170"/>
      <c r="P413" s="170"/>
      <c r="Q413" s="170"/>
      <c r="R413" s="170"/>
      <c r="S413" s="170"/>
      <c r="T413" s="171"/>
      <c r="AT413" s="165" t="s">
        <v>190</v>
      </c>
      <c r="AU413" s="165" t="s">
        <v>82</v>
      </c>
      <c r="AV413" s="13" t="s">
        <v>82</v>
      </c>
      <c r="AW413" s="13" t="s">
        <v>29</v>
      </c>
      <c r="AX413" s="13" t="s">
        <v>73</v>
      </c>
      <c r="AY413" s="165" t="s">
        <v>175</v>
      </c>
    </row>
    <row r="414" spans="1:65" s="13" customFormat="1">
      <c r="B414" s="163"/>
      <c r="D414" s="164" t="s">
        <v>190</v>
      </c>
      <c r="E414" s="165" t="s">
        <v>1</v>
      </c>
      <c r="F414" s="166" t="s">
        <v>1729</v>
      </c>
      <c r="H414" s="167">
        <v>10.98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190</v>
      </c>
      <c r="AU414" s="165" t="s">
        <v>82</v>
      </c>
      <c r="AV414" s="13" t="s">
        <v>82</v>
      </c>
      <c r="AW414" s="13" t="s">
        <v>29</v>
      </c>
      <c r="AX414" s="13" t="s">
        <v>73</v>
      </c>
      <c r="AY414" s="165" t="s">
        <v>175</v>
      </c>
    </row>
    <row r="415" spans="1:65" s="13" customFormat="1">
      <c r="B415" s="163"/>
      <c r="D415" s="164" t="s">
        <v>190</v>
      </c>
      <c r="E415" s="165" t="s">
        <v>1</v>
      </c>
      <c r="F415" s="166" t="s">
        <v>1734</v>
      </c>
      <c r="H415" s="167">
        <v>27.594000000000001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190</v>
      </c>
      <c r="AU415" s="165" t="s">
        <v>82</v>
      </c>
      <c r="AV415" s="13" t="s">
        <v>82</v>
      </c>
      <c r="AW415" s="13" t="s">
        <v>29</v>
      </c>
      <c r="AX415" s="13" t="s">
        <v>73</v>
      </c>
      <c r="AY415" s="165" t="s">
        <v>175</v>
      </c>
    </row>
    <row r="416" spans="1:65" s="13" customFormat="1">
      <c r="B416" s="163"/>
      <c r="D416" s="164" t="s">
        <v>190</v>
      </c>
      <c r="E416" s="165" t="s">
        <v>1</v>
      </c>
      <c r="F416" s="166" t="s">
        <v>1735</v>
      </c>
      <c r="H416" s="167">
        <v>3.8220000000000001</v>
      </c>
      <c r="I416" s="168"/>
      <c r="L416" s="163"/>
      <c r="M416" s="169"/>
      <c r="N416" s="170"/>
      <c r="O416" s="170"/>
      <c r="P416" s="170"/>
      <c r="Q416" s="170"/>
      <c r="R416" s="170"/>
      <c r="S416" s="170"/>
      <c r="T416" s="171"/>
      <c r="AT416" s="165" t="s">
        <v>190</v>
      </c>
      <c r="AU416" s="165" t="s">
        <v>82</v>
      </c>
      <c r="AV416" s="13" t="s">
        <v>82</v>
      </c>
      <c r="AW416" s="13" t="s">
        <v>29</v>
      </c>
      <c r="AX416" s="13" t="s">
        <v>73</v>
      </c>
      <c r="AY416" s="165" t="s">
        <v>175</v>
      </c>
    </row>
    <row r="417" spans="2:51" s="13" customFormat="1">
      <c r="B417" s="163"/>
      <c r="D417" s="164" t="s">
        <v>190</v>
      </c>
      <c r="E417" s="165" t="s">
        <v>1</v>
      </c>
      <c r="F417" s="166" t="s">
        <v>1736</v>
      </c>
      <c r="H417" s="167">
        <v>6.81</v>
      </c>
      <c r="I417" s="168"/>
      <c r="L417" s="163"/>
      <c r="M417" s="169"/>
      <c r="N417" s="170"/>
      <c r="O417" s="170"/>
      <c r="P417" s="170"/>
      <c r="Q417" s="170"/>
      <c r="R417" s="170"/>
      <c r="S417" s="170"/>
      <c r="T417" s="171"/>
      <c r="AT417" s="165" t="s">
        <v>190</v>
      </c>
      <c r="AU417" s="165" t="s">
        <v>82</v>
      </c>
      <c r="AV417" s="13" t="s">
        <v>82</v>
      </c>
      <c r="AW417" s="13" t="s">
        <v>29</v>
      </c>
      <c r="AX417" s="13" t="s">
        <v>73</v>
      </c>
      <c r="AY417" s="165" t="s">
        <v>175</v>
      </c>
    </row>
    <row r="418" spans="2:51" s="14" customFormat="1">
      <c r="B418" s="172"/>
      <c r="D418" s="164" t="s">
        <v>190</v>
      </c>
      <c r="E418" s="173" t="s">
        <v>1</v>
      </c>
      <c r="F418" s="174" t="s">
        <v>1520</v>
      </c>
      <c r="H418" s="173" t="s">
        <v>1</v>
      </c>
      <c r="I418" s="175"/>
      <c r="L418" s="172"/>
      <c r="M418" s="176"/>
      <c r="N418" s="177"/>
      <c r="O418" s="177"/>
      <c r="P418" s="177"/>
      <c r="Q418" s="177"/>
      <c r="R418" s="177"/>
      <c r="S418" s="177"/>
      <c r="T418" s="178"/>
      <c r="AT418" s="173" t="s">
        <v>190</v>
      </c>
      <c r="AU418" s="173" t="s">
        <v>82</v>
      </c>
      <c r="AV418" s="14" t="s">
        <v>30</v>
      </c>
      <c r="AW418" s="14" t="s">
        <v>29</v>
      </c>
      <c r="AX418" s="14" t="s">
        <v>73</v>
      </c>
      <c r="AY418" s="173" t="s">
        <v>175</v>
      </c>
    </row>
    <row r="419" spans="2:51" s="13" customFormat="1">
      <c r="B419" s="163"/>
      <c r="D419" s="164" t="s">
        <v>190</v>
      </c>
      <c r="E419" s="165" t="s">
        <v>1</v>
      </c>
      <c r="F419" s="166" t="s">
        <v>1737</v>
      </c>
      <c r="H419" s="167">
        <v>107.07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190</v>
      </c>
      <c r="AU419" s="165" t="s">
        <v>82</v>
      </c>
      <c r="AV419" s="13" t="s">
        <v>82</v>
      </c>
      <c r="AW419" s="13" t="s">
        <v>29</v>
      </c>
      <c r="AX419" s="13" t="s">
        <v>73</v>
      </c>
      <c r="AY419" s="165" t="s">
        <v>175</v>
      </c>
    </row>
    <row r="420" spans="2:51" s="13" customFormat="1">
      <c r="B420" s="163"/>
      <c r="D420" s="164" t="s">
        <v>190</v>
      </c>
      <c r="E420" s="165" t="s">
        <v>1</v>
      </c>
      <c r="F420" s="166" t="s">
        <v>1738</v>
      </c>
      <c r="H420" s="167">
        <v>11.08</v>
      </c>
      <c r="I420" s="168"/>
      <c r="L420" s="163"/>
      <c r="M420" s="169"/>
      <c r="N420" s="170"/>
      <c r="O420" s="170"/>
      <c r="P420" s="170"/>
      <c r="Q420" s="170"/>
      <c r="R420" s="170"/>
      <c r="S420" s="170"/>
      <c r="T420" s="171"/>
      <c r="AT420" s="165" t="s">
        <v>190</v>
      </c>
      <c r="AU420" s="165" t="s">
        <v>82</v>
      </c>
      <c r="AV420" s="13" t="s">
        <v>82</v>
      </c>
      <c r="AW420" s="13" t="s">
        <v>29</v>
      </c>
      <c r="AX420" s="13" t="s">
        <v>73</v>
      </c>
      <c r="AY420" s="165" t="s">
        <v>175</v>
      </c>
    </row>
    <row r="421" spans="2:51" s="13" customFormat="1">
      <c r="B421" s="163"/>
      <c r="D421" s="164" t="s">
        <v>190</v>
      </c>
      <c r="E421" s="165" t="s">
        <v>1</v>
      </c>
      <c r="F421" s="166" t="s">
        <v>1734</v>
      </c>
      <c r="H421" s="167">
        <v>27.594000000000001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190</v>
      </c>
      <c r="AU421" s="165" t="s">
        <v>82</v>
      </c>
      <c r="AV421" s="13" t="s">
        <v>82</v>
      </c>
      <c r="AW421" s="13" t="s">
        <v>29</v>
      </c>
      <c r="AX421" s="13" t="s">
        <v>73</v>
      </c>
      <c r="AY421" s="165" t="s">
        <v>175</v>
      </c>
    </row>
    <row r="422" spans="2:51" s="13" customFormat="1">
      <c r="B422" s="163"/>
      <c r="D422" s="164" t="s">
        <v>190</v>
      </c>
      <c r="E422" s="165" t="s">
        <v>1</v>
      </c>
      <c r="F422" s="166" t="s">
        <v>1735</v>
      </c>
      <c r="H422" s="167">
        <v>3.8220000000000001</v>
      </c>
      <c r="I422" s="168"/>
      <c r="L422" s="163"/>
      <c r="M422" s="169"/>
      <c r="N422" s="170"/>
      <c r="O422" s="170"/>
      <c r="P422" s="170"/>
      <c r="Q422" s="170"/>
      <c r="R422" s="170"/>
      <c r="S422" s="170"/>
      <c r="T422" s="171"/>
      <c r="AT422" s="165" t="s">
        <v>190</v>
      </c>
      <c r="AU422" s="165" t="s">
        <v>82</v>
      </c>
      <c r="AV422" s="13" t="s">
        <v>82</v>
      </c>
      <c r="AW422" s="13" t="s">
        <v>29</v>
      </c>
      <c r="AX422" s="13" t="s">
        <v>73</v>
      </c>
      <c r="AY422" s="165" t="s">
        <v>175</v>
      </c>
    </row>
    <row r="423" spans="2:51" s="13" customFormat="1">
      <c r="B423" s="163"/>
      <c r="D423" s="164" t="s">
        <v>190</v>
      </c>
      <c r="E423" s="165" t="s">
        <v>1</v>
      </c>
      <c r="F423" s="166" t="s">
        <v>1736</v>
      </c>
      <c r="H423" s="167">
        <v>6.81</v>
      </c>
      <c r="I423" s="168"/>
      <c r="L423" s="163"/>
      <c r="M423" s="169"/>
      <c r="N423" s="170"/>
      <c r="O423" s="170"/>
      <c r="P423" s="170"/>
      <c r="Q423" s="170"/>
      <c r="R423" s="170"/>
      <c r="S423" s="170"/>
      <c r="T423" s="171"/>
      <c r="AT423" s="165" t="s">
        <v>190</v>
      </c>
      <c r="AU423" s="165" t="s">
        <v>82</v>
      </c>
      <c r="AV423" s="13" t="s">
        <v>82</v>
      </c>
      <c r="AW423" s="13" t="s">
        <v>29</v>
      </c>
      <c r="AX423" s="13" t="s">
        <v>73</v>
      </c>
      <c r="AY423" s="165" t="s">
        <v>175</v>
      </c>
    </row>
    <row r="424" spans="2:51" s="14" customFormat="1">
      <c r="B424" s="172"/>
      <c r="D424" s="164" t="s">
        <v>190</v>
      </c>
      <c r="E424" s="173" t="s">
        <v>1</v>
      </c>
      <c r="F424" s="174" t="s">
        <v>1624</v>
      </c>
      <c r="H424" s="173" t="s">
        <v>1</v>
      </c>
      <c r="I424" s="175"/>
      <c r="L424" s="172"/>
      <c r="M424" s="176"/>
      <c r="N424" s="177"/>
      <c r="O424" s="177"/>
      <c r="P424" s="177"/>
      <c r="Q424" s="177"/>
      <c r="R424" s="177"/>
      <c r="S424" s="177"/>
      <c r="T424" s="178"/>
      <c r="AT424" s="173" t="s">
        <v>190</v>
      </c>
      <c r="AU424" s="173" t="s">
        <v>82</v>
      </c>
      <c r="AV424" s="14" t="s">
        <v>30</v>
      </c>
      <c r="AW424" s="14" t="s">
        <v>29</v>
      </c>
      <c r="AX424" s="14" t="s">
        <v>73</v>
      </c>
      <c r="AY424" s="173" t="s">
        <v>175</v>
      </c>
    </row>
    <row r="425" spans="2:51" s="13" customFormat="1">
      <c r="B425" s="163"/>
      <c r="D425" s="164" t="s">
        <v>190</v>
      </c>
      <c r="E425" s="165" t="s">
        <v>1</v>
      </c>
      <c r="F425" s="166" t="s">
        <v>1739</v>
      </c>
      <c r="H425" s="167">
        <v>27.58</v>
      </c>
      <c r="I425" s="168"/>
      <c r="L425" s="163"/>
      <c r="M425" s="169"/>
      <c r="N425" s="170"/>
      <c r="O425" s="170"/>
      <c r="P425" s="170"/>
      <c r="Q425" s="170"/>
      <c r="R425" s="170"/>
      <c r="S425" s="170"/>
      <c r="T425" s="171"/>
      <c r="AT425" s="165" t="s">
        <v>190</v>
      </c>
      <c r="AU425" s="165" t="s">
        <v>82</v>
      </c>
      <c r="AV425" s="13" t="s">
        <v>82</v>
      </c>
      <c r="AW425" s="13" t="s">
        <v>29</v>
      </c>
      <c r="AX425" s="13" t="s">
        <v>73</v>
      </c>
      <c r="AY425" s="165" t="s">
        <v>175</v>
      </c>
    </row>
    <row r="426" spans="2:51" s="14" customFormat="1">
      <c r="B426" s="172"/>
      <c r="D426" s="164" t="s">
        <v>190</v>
      </c>
      <c r="E426" s="173" t="s">
        <v>1</v>
      </c>
      <c r="F426" s="174" t="s">
        <v>1626</v>
      </c>
      <c r="H426" s="173" t="s">
        <v>1</v>
      </c>
      <c r="I426" s="175"/>
      <c r="L426" s="172"/>
      <c r="M426" s="176"/>
      <c r="N426" s="177"/>
      <c r="O426" s="177"/>
      <c r="P426" s="177"/>
      <c r="Q426" s="177"/>
      <c r="R426" s="177"/>
      <c r="S426" s="177"/>
      <c r="T426" s="178"/>
      <c r="AT426" s="173" t="s">
        <v>190</v>
      </c>
      <c r="AU426" s="173" t="s">
        <v>82</v>
      </c>
      <c r="AV426" s="14" t="s">
        <v>30</v>
      </c>
      <c r="AW426" s="14" t="s">
        <v>29</v>
      </c>
      <c r="AX426" s="14" t="s">
        <v>73</v>
      </c>
      <c r="AY426" s="173" t="s">
        <v>175</v>
      </c>
    </row>
    <row r="427" spans="2:51" s="13" customFormat="1">
      <c r="B427" s="163"/>
      <c r="D427" s="164" t="s">
        <v>190</v>
      </c>
      <c r="E427" s="165" t="s">
        <v>1</v>
      </c>
      <c r="F427" s="166" t="s">
        <v>1740</v>
      </c>
      <c r="H427" s="167">
        <v>28.28</v>
      </c>
      <c r="I427" s="168"/>
      <c r="L427" s="163"/>
      <c r="M427" s="169"/>
      <c r="N427" s="170"/>
      <c r="O427" s="170"/>
      <c r="P427" s="170"/>
      <c r="Q427" s="170"/>
      <c r="R427" s="170"/>
      <c r="S427" s="170"/>
      <c r="T427" s="171"/>
      <c r="AT427" s="165" t="s">
        <v>190</v>
      </c>
      <c r="AU427" s="165" t="s">
        <v>82</v>
      </c>
      <c r="AV427" s="13" t="s">
        <v>82</v>
      </c>
      <c r="AW427" s="13" t="s">
        <v>29</v>
      </c>
      <c r="AX427" s="13" t="s">
        <v>73</v>
      </c>
      <c r="AY427" s="165" t="s">
        <v>175</v>
      </c>
    </row>
    <row r="428" spans="2:51" s="14" customFormat="1">
      <c r="B428" s="172"/>
      <c r="D428" s="164" t="s">
        <v>190</v>
      </c>
      <c r="E428" s="173" t="s">
        <v>1</v>
      </c>
      <c r="F428" s="174" t="s">
        <v>1628</v>
      </c>
      <c r="H428" s="173" t="s">
        <v>1</v>
      </c>
      <c r="I428" s="175"/>
      <c r="L428" s="172"/>
      <c r="M428" s="176"/>
      <c r="N428" s="177"/>
      <c r="O428" s="177"/>
      <c r="P428" s="177"/>
      <c r="Q428" s="177"/>
      <c r="R428" s="177"/>
      <c r="S428" s="177"/>
      <c r="T428" s="178"/>
      <c r="AT428" s="173" t="s">
        <v>190</v>
      </c>
      <c r="AU428" s="173" t="s">
        <v>82</v>
      </c>
      <c r="AV428" s="14" t="s">
        <v>30</v>
      </c>
      <c r="AW428" s="14" t="s">
        <v>29</v>
      </c>
      <c r="AX428" s="14" t="s">
        <v>73</v>
      </c>
      <c r="AY428" s="173" t="s">
        <v>175</v>
      </c>
    </row>
    <row r="429" spans="2:51" s="13" customFormat="1">
      <c r="B429" s="163"/>
      <c r="D429" s="164" t="s">
        <v>190</v>
      </c>
      <c r="E429" s="165" t="s">
        <v>1</v>
      </c>
      <c r="F429" s="166" t="s">
        <v>1741</v>
      </c>
      <c r="H429" s="167">
        <v>30.4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190</v>
      </c>
      <c r="AU429" s="165" t="s">
        <v>82</v>
      </c>
      <c r="AV429" s="13" t="s">
        <v>82</v>
      </c>
      <c r="AW429" s="13" t="s">
        <v>29</v>
      </c>
      <c r="AX429" s="13" t="s">
        <v>73</v>
      </c>
      <c r="AY429" s="165" t="s">
        <v>175</v>
      </c>
    </row>
    <row r="430" spans="2:51" s="14" customFormat="1">
      <c r="B430" s="172"/>
      <c r="D430" s="164" t="s">
        <v>190</v>
      </c>
      <c r="E430" s="173" t="s">
        <v>1</v>
      </c>
      <c r="F430" s="174" t="s">
        <v>1630</v>
      </c>
      <c r="H430" s="173" t="s">
        <v>1</v>
      </c>
      <c r="I430" s="175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190</v>
      </c>
      <c r="AU430" s="173" t="s">
        <v>82</v>
      </c>
      <c r="AV430" s="14" t="s">
        <v>30</v>
      </c>
      <c r="AW430" s="14" t="s">
        <v>29</v>
      </c>
      <c r="AX430" s="14" t="s">
        <v>73</v>
      </c>
      <c r="AY430" s="173" t="s">
        <v>175</v>
      </c>
    </row>
    <row r="431" spans="2:51" s="13" customFormat="1">
      <c r="B431" s="163"/>
      <c r="D431" s="164" t="s">
        <v>190</v>
      </c>
      <c r="E431" s="165" t="s">
        <v>1</v>
      </c>
      <c r="F431" s="166" t="s">
        <v>1742</v>
      </c>
      <c r="H431" s="167">
        <v>31.5</v>
      </c>
      <c r="I431" s="168"/>
      <c r="L431" s="163"/>
      <c r="M431" s="169"/>
      <c r="N431" s="170"/>
      <c r="O431" s="170"/>
      <c r="P431" s="170"/>
      <c r="Q431" s="170"/>
      <c r="R431" s="170"/>
      <c r="S431" s="170"/>
      <c r="T431" s="171"/>
      <c r="AT431" s="165" t="s">
        <v>190</v>
      </c>
      <c r="AU431" s="165" t="s">
        <v>82</v>
      </c>
      <c r="AV431" s="13" t="s">
        <v>82</v>
      </c>
      <c r="AW431" s="13" t="s">
        <v>29</v>
      </c>
      <c r="AX431" s="13" t="s">
        <v>73</v>
      </c>
      <c r="AY431" s="165" t="s">
        <v>175</v>
      </c>
    </row>
    <row r="432" spans="2:51" s="15" customFormat="1">
      <c r="B432" s="182"/>
      <c r="D432" s="164" t="s">
        <v>190</v>
      </c>
      <c r="E432" s="183" t="s">
        <v>1</v>
      </c>
      <c r="F432" s="184" t="s">
        <v>716</v>
      </c>
      <c r="H432" s="185">
        <v>538.69799999999998</v>
      </c>
      <c r="I432" s="186"/>
      <c r="L432" s="182"/>
      <c r="M432" s="187"/>
      <c r="N432" s="188"/>
      <c r="O432" s="188"/>
      <c r="P432" s="188"/>
      <c r="Q432" s="188"/>
      <c r="R432" s="188"/>
      <c r="S432" s="188"/>
      <c r="T432" s="189"/>
      <c r="AT432" s="183" t="s">
        <v>190</v>
      </c>
      <c r="AU432" s="183" t="s">
        <v>82</v>
      </c>
      <c r="AV432" s="15" t="s">
        <v>184</v>
      </c>
      <c r="AW432" s="15" t="s">
        <v>29</v>
      </c>
      <c r="AX432" s="15" t="s">
        <v>30</v>
      </c>
      <c r="AY432" s="183" t="s">
        <v>175</v>
      </c>
    </row>
    <row r="433" spans="1:65" s="2" customFormat="1" ht="16.5" customHeight="1">
      <c r="A433" s="33"/>
      <c r="B433" s="149"/>
      <c r="C433" s="150" t="s">
        <v>294</v>
      </c>
      <c r="D433" s="150" t="s">
        <v>181</v>
      </c>
      <c r="E433" s="151" t="s">
        <v>1743</v>
      </c>
      <c r="F433" s="152" t="s">
        <v>1744</v>
      </c>
      <c r="G433" s="153" t="s">
        <v>709</v>
      </c>
      <c r="H433" s="154">
        <v>538.69799999999998</v>
      </c>
      <c r="I433" s="155"/>
      <c r="J433" s="156">
        <f>ROUND(I433*H433,2)</f>
        <v>0</v>
      </c>
      <c r="K433" s="152" t="s">
        <v>710</v>
      </c>
      <c r="L433" s="34"/>
      <c r="M433" s="157" t="s">
        <v>1</v>
      </c>
      <c r="N433" s="158" t="s">
        <v>38</v>
      </c>
      <c r="O433" s="59"/>
      <c r="P433" s="159">
        <f>O433*H433</f>
        <v>0</v>
      </c>
      <c r="Q433" s="159">
        <v>0</v>
      </c>
      <c r="R433" s="159">
        <f>Q433*H433</f>
        <v>0</v>
      </c>
      <c r="S433" s="159">
        <v>0</v>
      </c>
      <c r="T433" s="160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61" t="s">
        <v>184</v>
      </c>
      <c r="AT433" s="161" t="s">
        <v>181</v>
      </c>
      <c r="AU433" s="161" t="s">
        <v>82</v>
      </c>
      <c r="AY433" s="18" t="s">
        <v>175</v>
      </c>
      <c r="BE433" s="162">
        <f>IF(N433="základní",J433,0)</f>
        <v>0</v>
      </c>
      <c r="BF433" s="162">
        <f>IF(N433="snížená",J433,0)</f>
        <v>0</v>
      </c>
      <c r="BG433" s="162">
        <f>IF(N433="zákl. přenesená",J433,0)</f>
        <v>0</v>
      </c>
      <c r="BH433" s="162">
        <f>IF(N433="sníž. přenesená",J433,0)</f>
        <v>0</v>
      </c>
      <c r="BI433" s="162">
        <f>IF(N433="nulová",J433,0)</f>
        <v>0</v>
      </c>
      <c r="BJ433" s="18" t="s">
        <v>30</v>
      </c>
      <c r="BK433" s="162">
        <f>ROUND(I433*H433,2)</f>
        <v>0</v>
      </c>
      <c r="BL433" s="18" t="s">
        <v>184</v>
      </c>
      <c r="BM433" s="161" t="s">
        <v>1745</v>
      </c>
    </row>
    <row r="434" spans="1:65" s="13" customFormat="1">
      <c r="B434" s="163"/>
      <c r="D434" s="164" t="s">
        <v>190</v>
      </c>
      <c r="E434" s="165" t="s">
        <v>1</v>
      </c>
      <c r="F434" s="166" t="s">
        <v>1746</v>
      </c>
      <c r="H434" s="167">
        <v>538.69799999999998</v>
      </c>
      <c r="I434" s="168"/>
      <c r="L434" s="163"/>
      <c r="M434" s="169"/>
      <c r="N434" s="170"/>
      <c r="O434" s="170"/>
      <c r="P434" s="170"/>
      <c r="Q434" s="170"/>
      <c r="R434" s="170"/>
      <c r="S434" s="170"/>
      <c r="T434" s="171"/>
      <c r="AT434" s="165" t="s">
        <v>190</v>
      </c>
      <c r="AU434" s="165" t="s">
        <v>82</v>
      </c>
      <c r="AV434" s="13" t="s">
        <v>82</v>
      </c>
      <c r="AW434" s="13" t="s">
        <v>29</v>
      </c>
      <c r="AX434" s="13" t="s">
        <v>30</v>
      </c>
      <c r="AY434" s="165" t="s">
        <v>175</v>
      </c>
    </row>
    <row r="435" spans="1:65" s="2" customFormat="1" ht="16.5" customHeight="1">
      <c r="A435" s="33"/>
      <c r="B435" s="149"/>
      <c r="C435" s="150" t="s">
        <v>298</v>
      </c>
      <c r="D435" s="150" t="s">
        <v>181</v>
      </c>
      <c r="E435" s="151" t="s">
        <v>1747</v>
      </c>
      <c r="F435" s="152" t="s">
        <v>1748</v>
      </c>
      <c r="G435" s="153" t="s">
        <v>709</v>
      </c>
      <c r="H435" s="154">
        <v>2061.48</v>
      </c>
      <c r="I435" s="155"/>
      <c r="J435" s="156">
        <f>ROUND(I435*H435,2)</f>
        <v>0</v>
      </c>
      <c r="K435" s="152" t="s">
        <v>710</v>
      </c>
      <c r="L435" s="34"/>
      <c r="M435" s="157" t="s">
        <v>1</v>
      </c>
      <c r="N435" s="158" t="s">
        <v>38</v>
      </c>
      <c r="O435" s="59"/>
      <c r="P435" s="159">
        <f>O435*H435</f>
        <v>0</v>
      </c>
      <c r="Q435" s="159">
        <v>1.49E-3</v>
      </c>
      <c r="R435" s="159">
        <f>Q435*H435</f>
        <v>3.0716052</v>
      </c>
      <c r="S435" s="159">
        <v>0</v>
      </c>
      <c r="T435" s="160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184</v>
      </c>
      <c r="AT435" s="161" t="s">
        <v>181</v>
      </c>
      <c r="AU435" s="161" t="s">
        <v>82</v>
      </c>
      <c r="AY435" s="18" t="s">
        <v>175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30</v>
      </c>
      <c r="BK435" s="162">
        <f>ROUND(I435*H435,2)</f>
        <v>0</v>
      </c>
      <c r="BL435" s="18" t="s">
        <v>184</v>
      </c>
      <c r="BM435" s="161" t="s">
        <v>1749</v>
      </c>
    </row>
    <row r="436" spans="1:65" s="14" customFormat="1">
      <c r="B436" s="172"/>
      <c r="D436" s="164" t="s">
        <v>190</v>
      </c>
      <c r="E436" s="173" t="s">
        <v>1</v>
      </c>
      <c r="F436" s="174" t="s">
        <v>1525</v>
      </c>
      <c r="H436" s="173" t="s">
        <v>1</v>
      </c>
      <c r="I436" s="175"/>
      <c r="L436" s="172"/>
      <c r="M436" s="176"/>
      <c r="N436" s="177"/>
      <c r="O436" s="177"/>
      <c r="P436" s="177"/>
      <c r="Q436" s="177"/>
      <c r="R436" s="177"/>
      <c r="S436" s="177"/>
      <c r="T436" s="178"/>
      <c r="AT436" s="173" t="s">
        <v>190</v>
      </c>
      <c r="AU436" s="173" t="s">
        <v>82</v>
      </c>
      <c r="AV436" s="14" t="s">
        <v>30</v>
      </c>
      <c r="AW436" s="14" t="s">
        <v>29</v>
      </c>
      <c r="AX436" s="14" t="s">
        <v>73</v>
      </c>
      <c r="AY436" s="173" t="s">
        <v>175</v>
      </c>
    </row>
    <row r="437" spans="1:65" s="14" customFormat="1">
      <c r="B437" s="172"/>
      <c r="D437" s="164" t="s">
        <v>190</v>
      </c>
      <c r="E437" s="173" t="s">
        <v>1</v>
      </c>
      <c r="F437" s="174" t="s">
        <v>1632</v>
      </c>
      <c r="H437" s="173" t="s">
        <v>1</v>
      </c>
      <c r="I437" s="175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190</v>
      </c>
      <c r="AU437" s="173" t="s">
        <v>82</v>
      </c>
      <c r="AV437" s="14" t="s">
        <v>30</v>
      </c>
      <c r="AW437" s="14" t="s">
        <v>29</v>
      </c>
      <c r="AX437" s="14" t="s">
        <v>73</v>
      </c>
      <c r="AY437" s="173" t="s">
        <v>175</v>
      </c>
    </row>
    <row r="438" spans="1:65" s="13" customFormat="1">
      <c r="B438" s="163"/>
      <c r="D438" s="164" t="s">
        <v>190</v>
      </c>
      <c r="E438" s="165" t="s">
        <v>1</v>
      </c>
      <c r="F438" s="166" t="s">
        <v>1750</v>
      </c>
      <c r="H438" s="167">
        <v>1490.76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190</v>
      </c>
      <c r="AU438" s="165" t="s">
        <v>82</v>
      </c>
      <c r="AV438" s="13" t="s">
        <v>82</v>
      </c>
      <c r="AW438" s="13" t="s">
        <v>29</v>
      </c>
      <c r="AX438" s="13" t="s">
        <v>73</v>
      </c>
      <c r="AY438" s="165" t="s">
        <v>175</v>
      </c>
    </row>
    <row r="439" spans="1:65" s="14" customFormat="1">
      <c r="B439" s="172"/>
      <c r="D439" s="164" t="s">
        <v>190</v>
      </c>
      <c r="E439" s="173" t="s">
        <v>1</v>
      </c>
      <c r="F439" s="174" t="s">
        <v>1525</v>
      </c>
      <c r="H439" s="173" t="s">
        <v>1</v>
      </c>
      <c r="I439" s="175"/>
      <c r="L439" s="172"/>
      <c r="M439" s="176"/>
      <c r="N439" s="177"/>
      <c r="O439" s="177"/>
      <c r="P439" s="177"/>
      <c r="Q439" s="177"/>
      <c r="R439" s="177"/>
      <c r="S439" s="177"/>
      <c r="T439" s="178"/>
      <c r="AT439" s="173" t="s">
        <v>190</v>
      </c>
      <c r="AU439" s="173" t="s">
        <v>82</v>
      </c>
      <c r="AV439" s="14" t="s">
        <v>30</v>
      </c>
      <c r="AW439" s="14" t="s">
        <v>29</v>
      </c>
      <c r="AX439" s="14" t="s">
        <v>73</v>
      </c>
      <c r="AY439" s="173" t="s">
        <v>175</v>
      </c>
    </row>
    <row r="440" spans="1:65" s="14" customFormat="1">
      <c r="B440" s="172"/>
      <c r="D440" s="164" t="s">
        <v>190</v>
      </c>
      <c r="E440" s="173" t="s">
        <v>1</v>
      </c>
      <c r="F440" s="174" t="s">
        <v>1526</v>
      </c>
      <c r="H440" s="173" t="s">
        <v>1</v>
      </c>
      <c r="I440" s="175"/>
      <c r="L440" s="172"/>
      <c r="M440" s="176"/>
      <c r="N440" s="177"/>
      <c r="O440" s="177"/>
      <c r="P440" s="177"/>
      <c r="Q440" s="177"/>
      <c r="R440" s="177"/>
      <c r="S440" s="177"/>
      <c r="T440" s="178"/>
      <c r="AT440" s="173" t="s">
        <v>190</v>
      </c>
      <c r="AU440" s="173" t="s">
        <v>82</v>
      </c>
      <c r="AV440" s="14" t="s">
        <v>30</v>
      </c>
      <c r="AW440" s="14" t="s">
        <v>29</v>
      </c>
      <c r="AX440" s="14" t="s">
        <v>73</v>
      </c>
      <c r="AY440" s="173" t="s">
        <v>175</v>
      </c>
    </row>
    <row r="441" spans="1:65" s="13" customFormat="1">
      <c r="B441" s="163"/>
      <c r="D441" s="164" t="s">
        <v>190</v>
      </c>
      <c r="E441" s="165" t="s">
        <v>1</v>
      </c>
      <c r="F441" s="166" t="s">
        <v>1751</v>
      </c>
      <c r="H441" s="167">
        <v>122.24</v>
      </c>
      <c r="I441" s="168"/>
      <c r="L441" s="163"/>
      <c r="M441" s="169"/>
      <c r="N441" s="170"/>
      <c r="O441" s="170"/>
      <c r="P441" s="170"/>
      <c r="Q441" s="170"/>
      <c r="R441" s="170"/>
      <c r="S441" s="170"/>
      <c r="T441" s="171"/>
      <c r="AT441" s="165" t="s">
        <v>190</v>
      </c>
      <c r="AU441" s="165" t="s">
        <v>82</v>
      </c>
      <c r="AV441" s="13" t="s">
        <v>82</v>
      </c>
      <c r="AW441" s="13" t="s">
        <v>29</v>
      </c>
      <c r="AX441" s="13" t="s">
        <v>73</v>
      </c>
      <c r="AY441" s="165" t="s">
        <v>175</v>
      </c>
    </row>
    <row r="442" spans="1:65" s="13" customFormat="1">
      <c r="B442" s="163"/>
      <c r="D442" s="164" t="s">
        <v>190</v>
      </c>
      <c r="E442" s="165" t="s">
        <v>1</v>
      </c>
      <c r="F442" s="166" t="s">
        <v>1752</v>
      </c>
      <c r="H442" s="167">
        <v>34.979999999999997</v>
      </c>
      <c r="I442" s="168"/>
      <c r="L442" s="163"/>
      <c r="M442" s="169"/>
      <c r="N442" s="170"/>
      <c r="O442" s="170"/>
      <c r="P442" s="170"/>
      <c r="Q442" s="170"/>
      <c r="R442" s="170"/>
      <c r="S442" s="170"/>
      <c r="T442" s="171"/>
      <c r="AT442" s="165" t="s">
        <v>190</v>
      </c>
      <c r="AU442" s="165" t="s">
        <v>82</v>
      </c>
      <c r="AV442" s="13" t="s">
        <v>82</v>
      </c>
      <c r="AW442" s="13" t="s">
        <v>29</v>
      </c>
      <c r="AX442" s="13" t="s">
        <v>73</v>
      </c>
      <c r="AY442" s="165" t="s">
        <v>175</v>
      </c>
    </row>
    <row r="443" spans="1:65" s="13" customFormat="1">
      <c r="B443" s="163"/>
      <c r="D443" s="164" t="s">
        <v>190</v>
      </c>
      <c r="E443" s="165" t="s">
        <v>1</v>
      </c>
      <c r="F443" s="166" t="s">
        <v>1753</v>
      </c>
      <c r="H443" s="167">
        <v>18.649999999999999</v>
      </c>
      <c r="I443" s="168"/>
      <c r="L443" s="163"/>
      <c r="M443" s="169"/>
      <c r="N443" s="170"/>
      <c r="O443" s="170"/>
      <c r="P443" s="170"/>
      <c r="Q443" s="170"/>
      <c r="R443" s="170"/>
      <c r="S443" s="170"/>
      <c r="T443" s="171"/>
      <c r="AT443" s="165" t="s">
        <v>190</v>
      </c>
      <c r="AU443" s="165" t="s">
        <v>82</v>
      </c>
      <c r="AV443" s="13" t="s">
        <v>82</v>
      </c>
      <c r="AW443" s="13" t="s">
        <v>29</v>
      </c>
      <c r="AX443" s="13" t="s">
        <v>73</v>
      </c>
      <c r="AY443" s="165" t="s">
        <v>175</v>
      </c>
    </row>
    <row r="444" spans="1:65" s="14" customFormat="1">
      <c r="B444" s="172"/>
      <c r="D444" s="164" t="s">
        <v>190</v>
      </c>
      <c r="E444" s="173" t="s">
        <v>1</v>
      </c>
      <c r="F444" s="174" t="s">
        <v>1547</v>
      </c>
      <c r="H444" s="173" t="s">
        <v>1</v>
      </c>
      <c r="I444" s="175"/>
      <c r="L444" s="172"/>
      <c r="M444" s="176"/>
      <c r="N444" s="177"/>
      <c r="O444" s="177"/>
      <c r="P444" s="177"/>
      <c r="Q444" s="177"/>
      <c r="R444" s="177"/>
      <c r="S444" s="177"/>
      <c r="T444" s="178"/>
      <c r="AT444" s="173" t="s">
        <v>190</v>
      </c>
      <c r="AU444" s="173" t="s">
        <v>82</v>
      </c>
      <c r="AV444" s="14" t="s">
        <v>30</v>
      </c>
      <c r="AW444" s="14" t="s">
        <v>29</v>
      </c>
      <c r="AX444" s="14" t="s">
        <v>73</v>
      </c>
      <c r="AY444" s="173" t="s">
        <v>175</v>
      </c>
    </row>
    <row r="445" spans="1:65" s="13" customFormat="1">
      <c r="B445" s="163"/>
      <c r="D445" s="164" t="s">
        <v>190</v>
      </c>
      <c r="E445" s="165" t="s">
        <v>1</v>
      </c>
      <c r="F445" s="166" t="s">
        <v>1754</v>
      </c>
      <c r="H445" s="167">
        <v>394.85</v>
      </c>
      <c r="I445" s="168"/>
      <c r="L445" s="163"/>
      <c r="M445" s="169"/>
      <c r="N445" s="170"/>
      <c r="O445" s="170"/>
      <c r="P445" s="170"/>
      <c r="Q445" s="170"/>
      <c r="R445" s="170"/>
      <c r="S445" s="170"/>
      <c r="T445" s="171"/>
      <c r="AT445" s="165" t="s">
        <v>190</v>
      </c>
      <c r="AU445" s="165" t="s">
        <v>82</v>
      </c>
      <c r="AV445" s="13" t="s">
        <v>82</v>
      </c>
      <c r="AW445" s="13" t="s">
        <v>29</v>
      </c>
      <c r="AX445" s="13" t="s">
        <v>73</v>
      </c>
      <c r="AY445" s="165" t="s">
        <v>175</v>
      </c>
    </row>
    <row r="446" spans="1:65" s="15" customFormat="1">
      <c r="B446" s="182"/>
      <c r="D446" s="164" t="s">
        <v>190</v>
      </c>
      <c r="E446" s="183" t="s">
        <v>1</v>
      </c>
      <c r="F446" s="184" t="s">
        <v>716</v>
      </c>
      <c r="H446" s="185">
        <v>2061.48</v>
      </c>
      <c r="I446" s="186"/>
      <c r="L446" s="182"/>
      <c r="M446" s="187"/>
      <c r="N446" s="188"/>
      <c r="O446" s="188"/>
      <c r="P446" s="188"/>
      <c r="Q446" s="188"/>
      <c r="R446" s="188"/>
      <c r="S446" s="188"/>
      <c r="T446" s="189"/>
      <c r="AT446" s="183" t="s">
        <v>190</v>
      </c>
      <c r="AU446" s="183" t="s">
        <v>82</v>
      </c>
      <c r="AV446" s="15" t="s">
        <v>184</v>
      </c>
      <c r="AW446" s="15" t="s">
        <v>29</v>
      </c>
      <c r="AX446" s="15" t="s">
        <v>30</v>
      </c>
      <c r="AY446" s="183" t="s">
        <v>175</v>
      </c>
    </row>
    <row r="447" spans="1:65" s="2" customFormat="1" ht="16.5" customHeight="1">
      <c r="A447" s="33"/>
      <c r="B447" s="149"/>
      <c r="C447" s="150" t="s">
        <v>302</v>
      </c>
      <c r="D447" s="150" t="s">
        <v>181</v>
      </c>
      <c r="E447" s="151" t="s">
        <v>1755</v>
      </c>
      <c r="F447" s="152" t="s">
        <v>1756</v>
      </c>
      <c r="G447" s="153" t="s">
        <v>709</v>
      </c>
      <c r="H447" s="154">
        <v>2061.48</v>
      </c>
      <c r="I447" s="155"/>
      <c r="J447" s="156">
        <f>ROUND(I447*H447,2)</f>
        <v>0</v>
      </c>
      <c r="K447" s="152" t="s">
        <v>710</v>
      </c>
      <c r="L447" s="34"/>
      <c r="M447" s="157" t="s">
        <v>1</v>
      </c>
      <c r="N447" s="158" t="s">
        <v>38</v>
      </c>
      <c r="O447" s="59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184</v>
      </c>
      <c r="AT447" s="161" t="s">
        <v>181</v>
      </c>
      <c r="AU447" s="161" t="s">
        <v>82</v>
      </c>
      <c r="AY447" s="18" t="s">
        <v>175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30</v>
      </c>
      <c r="BK447" s="162">
        <f>ROUND(I447*H447,2)</f>
        <v>0</v>
      </c>
      <c r="BL447" s="18" t="s">
        <v>184</v>
      </c>
      <c r="BM447" s="161" t="s">
        <v>1757</v>
      </c>
    </row>
    <row r="448" spans="1:65" s="13" customFormat="1">
      <c r="B448" s="163"/>
      <c r="D448" s="164" t="s">
        <v>190</v>
      </c>
      <c r="E448" s="165" t="s">
        <v>1</v>
      </c>
      <c r="F448" s="166" t="s">
        <v>1758</v>
      </c>
      <c r="H448" s="167">
        <v>2061.48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190</v>
      </c>
      <c r="AU448" s="165" t="s">
        <v>82</v>
      </c>
      <c r="AV448" s="13" t="s">
        <v>82</v>
      </c>
      <c r="AW448" s="13" t="s">
        <v>29</v>
      </c>
      <c r="AX448" s="13" t="s">
        <v>30</v>
      </c>
      <c r="AY448" s="165" t="s">
        <v>175</v>
      </c>
    </row>
    <row r="449" spans="1:65" s="2" customFormat="1" ht="16.5" customHeight="1">
      <c r="A449" s="33"/>
      <c r="B449" s="149"/>
      <c r="C449" s="150" t="s">
        <v>306</v>
      </c>
      <c r="D449" s="150" t="s">
        <v>181</v>
      </c>
      <c r="E449" s="151" t="s">
        <v>1759</v>
      </c>
      <c r="F449" s="152" t="s">
        <v>1760</v>
      </c>
      <c r="G449" s="153" t="s">
        <v>745</v>
      </c>
      <c r="H449" s="154">
        <v>2855.4009999999998</v>
      </c>
      <c r="I449" s="155"/>
      <c r="J449" s="156">
        <f>ROUND(I449*H449,2)</f>
        <v>0</v>
      </c>
      <c r="K449" s="152" t="s">
        <v>710</v>
      </c>
      <c r="L449" s="34"/>
      <c r="M449" s="157" t="s">
        <v>1</v>
      </c>
      <c r="N449" s="158" t="s">
        <v>38</v>
      </c>
      <c r="O449" s="59"/>
      <c r="P449" s="159">
        <f>O449*H449</f>
        <v>0</v>
      </c>
      <c r="Q449" s="159">
        <v>1.3600000000000001E-3</v>
      </c>
      <c r="R449" s="159">
        <f>Q449*H449</f>
        <v>3.8833453599999999</v>
      </c>
      <c r="S449" s="159">
        <v>0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184</v>
      </c>
      <c r="AT449" s="161" t="s">
        <v>181</v>
      </c>
      <c r="AU449" s="161" t="s">
        <v>82</v>
      </c>
      <c r="AY449" s="18" t="s">
        <v>175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30</v>
      </c>
      <c r="BK449" s="162">
        <f>ROUND(I449*H449,2)</f>
        <v>0</v>
      </c>
      <c r="BL449" s="18" t="s">
        <v>184</v>
      </c>
      <c r="BM449" s="161" t="s">
        <v>1761</v>
      </c>
    </row>
    <row r="450" spans="1:65" s="14" customFormat="1">
      <c r="B450" s="172"/>
      <c r="D450" s="164" t="s">
        <v>190</v>
      </c>
      <c r="E450" s="173" t="s">
        <v>1</v>
      </c>
      <c r="F450" s="174" t="s">
        <v>1525</v>
      </c>
      <c r="H450" s="173" t="s">
        <v>1</v>
      </c>
      <c r="I450" s="175"/>
      <c r="L450" s="172"/>
      <c r="M450" s="176"/>
      <c r="N450" s="177"/>
      <c r="O450" s="177"/>
      <c r="P450" s="177"/>
      <c r="Q450" s="177"/>
      <c r="R450" s="177"/>
      <c r="S450" s="177"/>
      <c r="T450" s="178"/>
      <c r="AT450" s="173" t="s">
        <v>190</v>
      </c>
      <c r="AU450" s="173" t="s">
        <v>82</v>
      </c>
      <c r="AV450" s="14" t="s">
        <v>30</v>
      </c>
      <c r="AW450" s="14" t="s">
        <v>29</v>
      </c>
      <c r="AX450" s="14" t="s">
        <v>73</v>
      </c>
      <c r="AY450" s="173" t="s">
        <v>175</v>
      </c>
    </row>
    <row r="451" spans="1:65" s="14" customFormat="1">
      <c r="B451" s="172"/>
      <c r="D451" s="164" t="s">
        <v>190</v>
      </c>
      <c r="E451" s="173" t="s">
        <v>1</v>
      </c>
      <c r="F451" s="174" t="s">
        <v>1632</v>
      </c>
      <c r="H451" s="173" t="s">
        <v>1</v>
      </c>
      <c r="I451" s="175"/>
      <c r="L451" s="172"/>
      <c r="M451" s="176"/>
      <c r="N451" s="177"/>
      <c r="O451" s="177"/>
      <c r="P451" s="177"/>
      <c r="Q451" s="177"/>
      <c r="R451" s="177"/>
      <c r="S451" s="177"/>
      <c r="T451" s="178"/>
      <c r="AT451" s="173" t="s">
        <v>190</v>
      </c>
      <c r="AU451" s="173" t="s">
        <v>82</v>
      </c>
      <c r="AV451" s="14" t="s">
        <v>30</v>
      </c>
      <c r="AW451" s="14" t="s">
        <v>29</v>
      </c>
      <c r="AX451" s="14" t="s">
        <v>73</v>
      </c>
      <c r="AY451" s="173" t="s">
        <v>175</v>
      </c>
    </row>
    <row r="452" spans="1:65" s="13" customFormat="1">
      <c r="B452" s="163"/>
      <c r="D452" s="164" t="s">
        <v>190</v>
      </c>
      <c r="E452" s="165" t="s">
        <v>1</v>
      </c>
      <c r="F452" s="166" t="s">
        <v>1689</v>
      </c>
      <c r="H452" s="167">
        <v>1863.45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190</v>
      </c>
      <c r="AU452" s="165" t="s">
        <v>82</v>
      </c>
      <c r="AV452" s="13" t="s">
        <v>82</v>
      </c>
      <c r="AW452" s="13" t="s">
        <v>29</v>
      </c>
      <c r="AX452" s="13" t="s">
        <v>73</v>
      </c>
      <c r="AY452" s="165" t="s">
        <v>175</v>
      </c>
    </row>
    <row r="453" spans="1:65" s="14" customFormat="1">
      <c r="B453" s="172"/>
      <c r="D453" s="164" t="s">
        <v>190</v>
      </c>
      <c r="E453" s="173" t="s">
        <v>1</v>
      </c>
      <c r="F453" s="174" t="s">
        <v>1525</v>
      </c>
      <c r="H453" s="173" t="s">
        <v>1</v>
      </c>
      <c r="I453" s="175"/>
      <c r="L453" s="172"/>
      <c r="M453" s="176"/>
      <c r="N453" s="177"/>
      <c r="O453" s="177"/>
      <c r="P453" s="177"/>
      <c r="Q453" s="177"/>
      <c r="R453" s="177"/>
      <c r="S453" s="177"/>
      <c r="T453" s="178"/>
      <c r="AT453" s="173" t="s">
        <v>190</v>
      </c>
      <c r="AU453" s="173" t="s">
        <v>82</v>
      </c>
      <c r="AV453" s="14" t="s">
        <v>30</v>
      </c>
      <c r="AW453" s="14" t="s">
        <v>29</v>
      </c>
      <c r="AX453" s="14" t="s">
        <v>73</v>
      </c>
      <c r="AY453" s="173" t="s">
        <v>175</v>
      </c>
    </row>
    <row r="454" spans="1:65" s="14" customFormat="1">
      <c r="B454" s="172"/>
      <c r="D454" s="164" t="s">
        <v>190</v>
      </c>
      <c r="E454" s="173" t="s">
        <v>1</v>
      </c>
      <c r="F454" s="174" t="s">
        <v>1526</v>
      </c>
      <c r="H454" s="173" t="s">
        <v>1</v>
      </c>
      <c r="I454" s="175"/>
      <c r="L454" s="172"/>
      <c r="M454" s="176"/>
      <c r="N454" s="177"/>
      <c r="O454" s="177"/>
      <c r="P454" s="177"/>
      <c r="Q454" s="177"/>
      <c r="R454" s="177"/>
      <c r="S454" s="177"/>
      <c r="T454" s="178"/>
      <c r="AT454" s="173" t="s">
        <v>190</v>
      </c>
      <c r="AU454" s="173" t="s">
        <v>82</v>
      </c>
      <c r="AV454" s="14" t="s">
        <v>30</v>
      </c>
      <c r="AW454" s="14" t="s">
        <v>29</v>
      </c>
      <c r="AX454" s="14" t="s">
        <v>73</v>
      </c>
      <c r="AY454" s="173" t="s">
        <v>175</v>
      </c>
    </row>
    <row r="455" spans="1:65" s="13" customFormat="1">
      <c r="B455" s="163"/>
      <c r="D455" s="164" t="s">
        <v>190</v>
      </c>
      <c r="E455" s="165" t="s">
        <v>1</v>
      </c>
      <c r="F455" s="166" t="s">
        <v>1692</v>
      </c>
      <c r="H455" s="167">
        <v>140.57599999999999</v>
      </c>
      <c r="I455" s="168"/>
      <c r="L455" s="163"/>
      <c r="M455" s="169"/>
      <c r="N455" s="170"/>
      <c r="O455" s="170"/>
      <c r="P455" s="170"/>
      <c r="Q455" s="170"/>
      <c r="R455" s="170"/>
      <c r="S455" s="170"/>
      <c r="T455" s="171"/>
      <c r="AT455" s="165" t="s">
        <v>190</v>
      </c>
      <c r="AU455" s="165" t="s">
        <v>82</v>
      </c>
      <c r="AV455" s="13" t="s">
        <v>82</v>
      </c>
      <c r="AW455" s="13" t="s">
        <v>29</v>
      </c>
      <c r="AX455" s="13" t="s">
        <v>73</v>
      </c>
      <c r="AY455" s="165" t="s">
        <v>175</v>
      </c>
    </row>
    <row r="456" spans="1:65" s="13" customFormat="1">
      <c r="B456" s="163"/>
      <c r="D456" s="164" t="s">
        <v>190</v>
      </c>
      <c r="E456" s="165" t="s">
        <v>1</v>
      </c>
      <c r="F456" s="166" t="s">
        <v>1693</v>
      </c>
      <c r="H456" s="167">
        <v>40.226999999999997</v>
      </c>
      <c r="I456" s="168"/>
      <c r="L456" s="163"/>
      <c r="M456" s="169"/>
      <c r="N456" s="170"/>
      <c r="O456" s="170"/>
      <c r="P456" s="170"/>
      <c r="Q456" s="170"/>
      <c r="R456" s="170"/>
      <c r="S456" s="170"/>
      <c r="T456" s="171"/>
      <c r="AT456" s="165" t="s">
        <v>190</v>
      </c>
      <c r="AU456" s="165" t="s">
        <v>82</v>
      </c>
      <c r="AV456" s="13" t="s">
        <v>82</v>
      </c>
      <c r="AW456" s="13" t="s">
        <v>29</v>
      </c>
      <c r="AX456" s="13" t="s">
        <v>73</v>
      </c>
      <c r="AY456" s="165" t="s">
        <v>175</v>
      </c>
    </row>
    <row r="457" spans="1:65" s="13" customFormat="1">
      <c r="B457" s="163"/>
      <c r="D457" s="164" t="s">
        <v>190</v>
      </c>
      <c r="E457" s="165" t="s">
        <v>1</v>
      </c>
      <c r="F457" s="166" t="s">
        <v>1694</v>
      </c>
      <c r="H457" s="167">
        <v>21.448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190</v>
      </c>
      <c r="AU457" s="165" t="s">
        <v>82</v>
      </c>
      <c r="AV457" s="13" t="s">
        <v>82</v>
      </c>
      <c r="AW457" s="13" t="s">
        <v>29</v>
      </c>
      <c r="AX457" s="13" t="s">
        <v>73</v>
      </c>
      <c r="AY457" s="165" t="s">
        <v>175</v>
      </c>
    </row>
    <row r="458" spans="1:65" s="14" customFormat="1">
      <c r="B458" s="172"/>
      <c r="D458" s="164" t="s">
        <v>190</v>
      </c>
      <c r="E458" s="173" t="s">
        <v>1</v>
      </c>
      <c r="F458" s="174" t="s">
        <v>1547</v>
      </c>
      <c r="H458" s="173" t="s">
        <v>1</v>
      </c>
      <c r="I458" s="175"/>
      <c r="L458" s="172"/>
      <c r="M458" s="176"/>
      <c r="N458" s="177"/>
      <c r="O458" s="177"/>
      <c r="P458" s="177"/>
      <c r="Q458" s="177"/>
      <c r="R458" s="177"/>
      <c r="S458" s="177"/>
      <c r="T458" s="178"/>
      <c r="AT458" s="173" t="s">
        <v>190</v>
      </c>
      <c r="AU458" s="173" t="s">
        <v>82</v>
      </c>
      <c r="AV458" s="14" t="s">
        <v>30</v>
      </c>
      <c r="AW458" s="14" t="s">
        <v>29</v>
      </c>
      <c r="AX458" s="14" t="s">
        <v>73</v>
      </c>
      <c r="AY458" s="173" t="s">
        <v>175</v>
      </c>
    </row>
    <row r="459" spans="1:65" s="13" customFormat="1">
      <c r="B459" s="163"/>
      <c r="D459" s="164" t="s">
        <v>190</v>
      </c>
      <c r="E459" s="165" t="s">
        <v>1</v>
      </c>
      <c r="F459" s="166" t="s">
        <v>1697</v>
      </c>
      <c r="H459" s="167">
        <v>789.7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190</v>
      </c>
      <c r="AU459" s="165" t="s">
        <v>82</v>
      </c>
      <c r="AV459" s="13" t="s">
        <v>82</v>
      </c>
      <c r="AW459" s="13" t="s">
        <v>29</v>
      </c>
      <c r="AX459" s="13" t="s">
        <v>73</v>
      </c>
      <c r="AY459" s="165" t="s">
        <v>175</v>
      </c>
    </row>
    <row r="460" spans="1:65" s="15" customFormat="1">
      <c r="B460" s="182"/>
      <c r="D460" s="164" t="s">
        <v>190</v>
      </c>
      <c r="E460" s="183" t="s">
        <v>1</v>
      </c>
      <c r="F460" s="184" t="s">
        <v>716</v>
      </c>
      <c r="H460" s="185">
        <v>2855.4009999999998</v>
      </c>
      <c r="I460" s="186"/>
      <c r="L460" s="182"/>
      <c r="M460" s="187"/>
      <c r="N460" s="188"/>
      <c r="O460" s="188"/>
      <c r="P460" s="188"/>
      <c r="Q460" s="188"/>
      <c r="R460" s="188"/>
      <c r="S460" s="188"/>
      <c r="T460" s="189"/>
      <c r="AT460" s="183" t="s">
        <v>190</v>
      </c>
      <c r="AU460" s="183" t="s">
        <v>82</v>
      </c>
      <c r="AV460" s="15" t="s">
        <v>184</v>
      </c>
      <c r="AW460" s="15" t="s">
        <v>29</v>
      </c>
      <c r="AX460" s="15" t="s">
        <v>30</v>
      </c>
      <c r="AY460" s="183" t="s">
        <v>175</v>
      </c>
    </row>
    <row r="461" spans="1:65" s="2" customFormat="1" ht="16.5" customHeight="1">
      <c r="A461" s="33"/>
      <c r="B461" s="149"/>
      <c r="C461" s="150" t="s">
        <v>310</v>
      </c>
      <c r="D461" s="150" t="s">
        <v>181</v>
      </c>
      <c r="E461" s="151" t="s">
        <v>1762</v>
      </c>
      <c r="F461" s="152" t="s">
        <v>1763</v>
      </c>
      <c r="G461" s="153" t="s">
        <v>745</v>
      </c>
      <c r="H461" s="154">
        <v>2855.4009999999998</v>
      </c>
      <c r="I461" s="155"/>
      <c r="J461" s="156">
        <f>ROUND(I461*H461,2)</f>
        <v>0</v>
      </c>
      <c r="K461" s="152" t="s">
        <v>710</v>
      </c>
      <c r="L461" s="34"/>
      <c r="M461" s="157" t="s">
        <v>1</v>
      </c>
      <c r="N461" s="158" t="s">
        <v>38</v>
      </c>
      <c r="O461" s="59"/>
      <c r="P461" s="159">
        <f>O461*H461</f>
        <v>0</v>
      </c>
      <c r="Q461" s="159">
        <v>0</v>
      </c>
      <c r="R461" s="159">
        <f>Q461*H461</f>
        <v>0</v>
      </c>
      <c r="S461" s="159">
        <v>0</v>
      </c>
      <c r="T461" s="160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1" t="s">
        <v>184</v>
      </c>
      <c r="AT461" s="161" t="s">
        <v>181</v>
      </c>
      <c r="AU461" s="161" t="s">
        <v>82</v>
      </c>
      <c r="AY461" s="18" t="s">
        <v>175</v>
      </c>
      <c r="BE461" s="162">
        <f>IF(N461="základní",J461,0)</f>
        <v>0</v>
      </c>
      <c r="BF461" s="162">
        <f>IF(N461="snížená",J461,0)</f>
        <v>0</v>
      </c>
      <c r="BG461" s="162">
        <f>IF(N461="zákl. přenesená",J461,0)</f>
        <v>0</v>
      </c>
      <c r="BH461" s="162">
        <f>IF(N461="sníž. přenesená",J461,0)</f>
        <v>0</v>
      </c>
      <c r="BI461" s="162">
        <f>IF(N461="nulová",J461,0)</f>
        <v>0</v>
      </c>
      <c r="BJ461" s="18" t="s">
        <v>30</v>
      </c>
      <c r="BK461" s="162">
        <f>ROUND(I461*H461,2)</f>
        <v>0</v>
      </c>
      <c r="BL461" s="18" t="s">
        <v>184</v>
      </c>
      <c r="BM461" s="161" t="s">
        <v>1764</v>
      </c>
    </row>
    <row r="462" spans="1:65" s="13" customFormat="1">
      <c r="B462" s="163"/>
      <c r="D462" s="164" t="s">
        <v>190</v>
      </c>
      <c r="E462" s="165" t="s">
        <v>1</v>
      </c>
      <c r="F462" s="166" t="s">
        <v>1765</v>
      </c>
      <c r="H462" s="167">
        <v>2855.4009999999998</v>
      </c>
      <c r="I462" s="168"/>
      <c r="L462" s="163"/>
      <c r="M462" s="169"/>
      <c r="N462" s="170"/>
      <c r="O462" s="170"/>
      <c r="P462" s="170"/>
      <c r="Q462" s="170"/>
      <c r="R462" s="170"/>
      <c r="S462" s="170"/>
      <c r="T462" s="171"/>
      <c r="AT462" s="165" t="s">
        <v>190</v>
      </c>
      <c r="AU462" s="165" t="s">
        <v>82</v>
      </c>
      <c r="AV462" s="13" t="s">
        <v>82</v>
      </c>
      <c r="AW462" s="13" t="s">
        <v>29</v>
      </c>
      <c r="AX462" s="13" t="s">
        <v>30</v>
      </c>
      <c r="AY462" s="165" t="s">
        <v>175</v>
      </c>
    </row>
    <row r="463" spans="1:65" s="2" customFormat="1" ht="21.75" customHeight="1">
      <c r="A463" s="33"/>
      <c r="B463" s="149"/>
      <c r="C463" s="150" t="s">
        <v>313</v>
      </c>
      <c r="D463" s="150" t="s">
        <v>181</v>
      </c>
      <c r="E463" s="151" t="s">
        <v>749</v>
      </c>
      <c r="F463" s="152" t="s">
        <v>750</v>
      </c>
      <c r="G463" s="153" t="s">
        <v>745</v>
      </c>
      <c r="H463" s="154">
        <v>1768.8920000000001</v>
      </c>
      <c r="I463" s="155"/>
      <c r="J463" s="156">
        <f>ROUND(I463*H463,2)</f>
        <v>0</v>
      </c>
      <c r="K463" s="152" t="s">
        <v>710</v>
      </c>
      <c r="L463" s="34"/>
      <c r="M463" s="157" t="s">
        <v>1</v>
      </c>
      <c r="N463" s="158" t="s">
        <v>38</v>
      </c>
      <c r="O463" s="59"/>
      <c r="P463" s="159">
        <f>O463*H463</f>
        <v>0</v>
      </c>
      <c r="Q463" s="159">
        <v>0</v>
      </c>
      <c r="R463" s="159">
        <f>Q463*H463</f>
        <v>0</v>
      </c>
      <c r="S463" s="159">
        <v>0</v>
      </c>
      <c r="T463" s="160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1" t="s">
        <v>184</v>
      </c>
      <c r="AT463" s="161" t="s">
        <v>181</v>
      </c>
      <c r="AU463" s="161" t="s">
        <v>82</v>
      </c>
      <c r="AY463" s="18" t="s">
        <v>175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8" t="s">
        <v>30</v>
      </c>
      <c r="BK463" s="162">
        <f>ROUND(I463*H463,2)</f>
        <v>0</v>
      </c>
      <c r="BL463" s="18" t="s">
        <v>184</v>
      </c>
      <c r="BM463" s="161" t="s">
        <v>1766</v>
      </c>
    </row>
    <row r="464" spans="1:65" s="13" customFormat="1">
      <c r="B464" s="163"/>
      <c r="D464" s="164" t="s">
        <v>190</v>
      </c>
      <c r="E464" s="165" t="s">
        <v>1</v>
      </c>
      <c r="F464" s="166" t="s">
        <v>1767</v>
      </c>
      <c r="H464" s="167">
        <v>221.49700000000001</v>
      </c>
      <c r="I464" s="168"/>
      <c r="L464" s="163"/>
      <c r="M464" s="169"/>
      <c r="N464" s="170"/>
      <c r="O464" s="170"/>
      <c r="P464" s="170"/>
      <c r="Q464" s="170"/>
      <c r="R464" s="170"/>
      <c r="S464" s="170"/>
      <c r="T464" s="171"/>
      <c r="AT464" s="165" t="s">
        <v>190</v>
      </c>
      <c r="AU464" s="165" t="s">
        <v>82</v>
      </c>
      <c r="AV464" s="13" t="s">
        <v>82</v>
      </c>
      <c r="AW464" s="13" t="s">
        <v>29</v>
      </c>
      <c r="AX464" s="13" t="s">
        <v>73</v>
      </c>
      <c r="AY464" s="165" t="s">
        <v>175</v>
      </c>
    </row>
    <row r="465" spans="1:65" s="13" customFormat="1">
      <c r="B465" s="163"/>
      <c r="D465" s="164" t="s">
        <v>190</v>
      </c>
      <c r="E465" s="165" t="s">
        <v>1</v>
      </c>
      <c r="F465" s="166" t="s">
        <v>1768</v>
      </c>
      <c r="H465" s="167">
        <v>1291.491</v>
      </c>
      <c r="I465" s="168"/>
      <c r="L465" s="163"/>
      <c r="M465" s="169"/>
      <c r="N465" s="170"/>
      <c r="O465" s="170"/>
      <c r="P465" s="170"/>
      <c r="Q465" s="170"/>
      <c r="R465" s="170"/>
      <c r="S465" s="170"/>
      <c r="T465" s="171"/>
      <c r="AT465" s="165" t="s">
        <v>190</v>
      </c>
      <c r="AU465" s="165" t="s">
        <v>82</v>
      </c>
      <c r="AV465" s="13" t="s">
        <v>82</v>
      </c>
      <c r="AW465" s="13" t="s">
        <v>29</v>
      </c>
      <c r="AX465" s="13" t="s">
        <v>73</v>
      </c>
      <c r="AY465" s="165" t="s">
        <v>175</v>
      </c>
    </row>
    <row r="466" spans="1:65" s="13" customFormat="1">
      <c r="B466" s="163"/>
      <c r="D466" s="164" t="s">
        <v>190</v>
      </c>
      <c r="E466" s="165" t="s">
        <v>1</v>
      </c>
      <c r="F466" s="166" t="s">
        <v>1769</v>
      </c>
      <c r="H466" s="167">
        <v>168.48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190</v>
      </c>
      <c r="AU466" s="165" t="s">
        <v>82</v>
      </c>
      <c r="AV466" s="13" t="s">
        <v>82</v>
      </c>
      <c r="AW466" s="13" t="s">
        <v>29</v>
      </c>
      <c r="AX466" s="13" t="s">
        <v>73</v>
      </c>
      <c r="AY466" s="165" t="s">
        <v>175</v>
      </c>
    </row>
    <row r="467" spans="1:65" s="16" customFormat="1">
      <c r="B467" s="205"/>
      <c r="D467" s="164" t="s">
        <v>190</v>
      </c>
      <c r="E467" s="206" t="s">
        <v>1</v>
      </c>
      <c r="F467" s="207" t="s">
        <v>1549</v>
      </c>
      <c r="H467" s="208">
        <v>1681.4680000000001</v>
      </c>
      <c r="I467" s="209"/>
      <c r="L467" s="205"/>
      <c r="M467" s="210"/>
      <c r="N467" s="211"/>
      <c r="O467" s="211"/>
      <c r="P467" s="211"/>
      <c r="Q467" s="211"/>
      <c r="R467" s="211"/>
      <c r="S467" s="211"/>
      <c r="T467" s="212"/>
      <c r="AT467" s="206" t="s">
        <v>190</v>
      </c>
      <c r="AU467" s="206" t="s">
        <v>82</v>
      </c>
      <c r="AV467" s="16" t="s">
        <v>113</v>
      </c>
      <c r="AW467" s="16" t="s">
        <v>29</v>
      </c>
      <c r="AX467" s="16" t="s">
        <v>73</v>
      </c>
      <c r="AY467" s="206" t="s">
        <v>175</v>
      </c>
    </row>
    <row r="468" spans="1:65" s="13" customFormat="1">
      <c r="B468" s="163"/>
      <c r="D468" s="164" t="s">
        <v>190</v>
      </c>
      <c r="E468" s="165" t="s">
        <v>1</v>
      </c>
      <c r="F468" s="166" t="s">
        <v>1770</v>
      </c>
      <c r="H468" s="167">
        <v>87.424000000000007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190</v>
      </c>
      <c r="AU468" s="165" t="s">
        <v>82</v>
      </c>
      <c r="AV468" s="13" t="s">
        <v>82</v>
      </c>
      <c r="AW468" s="13" t="s">
        <v>29</v>
      </c>
      <c r="AX468" s="13" t="s">
        <v>73</v>
      </c>
      <c r="AY468" s="165" t="s">
        <v>175</v>
      </c>
    </row>
    <row r="469" spans="1:65" s="16" customFormat="1">
      <c r="B469" s="205"/>
      <c r="D469" s="164" t="s">
        <v>190</v>
      </c>
      <c r="E469" s="206" t="s">
        <v>1</v>
      </c>
      <c r="F469" s="207" t="s">
        <v>1549</v>
      </c>
      <c r="H469" s="208">
        <v>87.424000000000007</v>
      </c>
      <c r="I469" s="209"/>
      <c r="L469" s="205"/>
      <c r="M469" s="210"/>
      <c r="N469" s="211"/>
      <c r="O469" s="211"/>
      <c r="P469" s="211"/>
      <c r="Q469" s="211"/>
      <c r="R469" s="211"/>
      <c r="S469" s="211"/>
      <c r="T469" s="212"/>
      <c r="AT469" s="206" t="s">
        <v>190</v>
      </c>
      <c r="AU469" s="206" t="s">
        <v>82</v>
      </c>
      <c r="AV469" s="16" t="s">
        <v>113</v>
      </c>
      <c r="AW469" s="16" t="s">
        <v>29</v>
      </c>
      <c r="AX469" s="16" t="s">
        <v>73</v>
      </c>
      <c r="AY469" s="206" t="s">
        <v>175</v>
      </c>
    </row>
    <row r="470" spans="1:65" s="15" customFormat="1">
      <c r="B470" s="182"/>
      <c r="D470" s="164" t="s">
        <v>190</v>
      </c>
      <c r="E470" s="183" t="s">
        <v>1</v>
      </c>
      <c r="F470" s="184" t="s">
        <v>716</v>
      </c>
      <c r="H470" s="185">
        <v>1768.8920000000001</v>
      </c>
      <c r="I470" s="186"/>
      <c r="L470" s="182"/>
      <c r="M470" s="187"/>
      <c r="N470" s="188"/>
      <c r="O470" s="188"/>
      <c r="P470" s="188"/>
      <c r="Q470" s="188"/>
      <c r="R470" s="188"/>
      <c r="S470" s="188"/>
      <c r="T470" s="189"/>
      <c r="AT470" s="183" t="s">
        <v>190</v>
      </c>
      <c r="AU470" s="183" t="s">
        <v>82</v>
      </c>
      <c r="AV470" s="15" t="s">
        <v>184</v>
      </c>
      <c r="AW470" s="15" t="s">
        <v>29</v>
      </c>
      <c r="AX470" s="15" t="s">
        <v>30</v>
      </c>
      <c r="AY470" s="183" t="s">
        <v>175</v>
      </c>
    </row>
    <row r="471" spans="1:65" s="2" customFormat="1" ht="21.75" customHeight="1">
      <c r="A471" s="33"/>
      <c r="B471" s="149"/>
      <c r="C471" s="150" t="s">
        <v>317</v>
      </c>
      <c r="D471" s="150" t="s">
        <v>181</v>
      </c>
      <c r="E471" s="151" t="s">
        <v>1373</v>
      </c>
      <c r="F471" s="152" t="s">
        <v>1374</v>
      </c>
      <c r="G471" s="153" t="s">
        <v>745</v>
      </c>
      <c r="H471" s="154">
        <v>1120.9780000000001</v>
      </c>
      <c r="I471" s="155"/>
      <c r="J471" s="156">
        <f>ROUND(I471*H471,2)</f>
        <v>0</v>
      </c>
      <c r="K471" s="152" t="s">
        <v>710</v>
      </c>
      <c r="L471" s="34"/>
      <c r="M471" s="157" t="s">
        <v>1</v>
      </c>
      <c r="N471" s="158" t="s">
        <v>38</v>
      </c>
      <c r="O471" s="59"/>
      <c r="P471" s="159">
        <f>O471*H471</f>
        <v>0</v>
      </c>
      <c r="Q471" s="159">
        <v>0</v>
      </c>
      <c r="R471" s="159">
        <f>Q471*H471</f>
        <v>0</v>
      </c>
      <c r="S471" s="159">
        <v>0</v>
      </c>
      <c r="T471" s="160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61" t="s">
        <v>184</v>
      </c>
      <c r="AT471" s="161" t="s">
        <v>181</v>
      </c>
      <c r="AU471" s="161" t="s">
        <v>82</v>
      </c>
      <c r="AY471" s="18" t="s">
        <v>175</v>
      </c>
      <c r="BE471" s="162">
        <f>IF(N471="základní",J471,0)</f>
        <v>0</v>
      </c>
      <c r="BF471" s="162">
        <f>IF(N471="snížená",J471,0)</f>
        <v>0</v>
      </c>
      <c r="BG471" s="162">
        <f>IF(N471="zákl. přenesená",J471,0)</f>
        <v>0</v>
      </c>
      <c r="BH471" s="162">
        <f>IF(N471="sníž. přenesená",J471,0)</f>
        <v>0</v>
      </c>
      <c r="BI471" s="162">
        <f>IF(N471="nulová",J471,0)</f>
        <v>0</v>
      </c>
      <c r="BJ471" s="18" t="s">
        <v>30</v>
      </c>
      <c r="BK471" s="162">
        <f>ROUND(I471*H471,2)</f>
        <v>0</v>
      </c>
      <c r="BL471" s="18" t="s">
        <v>184</v>
      </c>
      <c r="BM471" s="161" t="s">
        <v>1771</v>
      </c>
    </row>
    <row r="472" spans="1:65" s="13" customFormat="1">
      <c r="B472" s="163"/>
      <c r="D472" s="164" t="s">
        <v>190</v>
      </c>
      <c r="E472" s="165" t="s">
        <v>1</v>
      </c>
      <c r="F472" s="166" t="s">
        <v>1772</v>
      </c>
      <c r="H472" s="167">
        <v>147.66399999999999</v>
      </c>
      <c r="I472" s="168"/>
      <c r="L472" s="163"/>
      <c r="M472" s="169"/>
      <c r="N472" s="170"/>
      <c r="O472" s="170"/>
      <c r="P472" s="170"/>
      <c r="Q472" s="170"/>
      <c r="R472" s="170"/>
      <c r="S472" s="170"/>
      <c r="T472" s="171"/>
      <c r="AT472" s="165" t="s">
        <v>190</v>
      </c>
      <c r="AU472" s="165" t="s">
        <v>82</v>
      </c>
      <c r="AV472" s="13" t="s">
        <v>82</v>
      </c>
      <c r="AW472" s="13" t="s">
        <v>29</v>
      </c>
      <c r="AX472" s="13" t="s">
        <v>73</v>
      </c>
      <c r="AY472" s="165" t="s">
        <v>175</v>
      </c>
    </row>
    <row r="473" spans="1:65" s="13" customFormat="1">
      <c r="B473" s="163"/>
      <c r="D473" s="164" t="s">
        <v>190</v>
      </c>
      <c r="E473" s="165" t="s">
        <v>1</v>
      </c>
      <c r="F473" s="166" t="s">
        <v>1773</v>
      </c>
      <c r="H473" s="167">
        <v>860.99400000000003</v>
      </c>
      <c r="I473" s="168"/>
      <c r="L473" s="163"/>
      <c r="M473" s="169"/>
      <c r="N473" s="170"/>
      <c r="O473" s="170"/>
      <c r="P473" s="170"/>
      <c r="Q473" s="170"/>
      <c r="R473" s="170"/>
      <c r="S473" s="170"/>
      <c r="T473" s="171"/>
      <c r="AT473" s="165" t="s">
        <v>190</v>
      </c>
      <c r="AU473" s="165" t="s">
        <v>82</v>
      </c>
      <c r="AV473" s="13" t="s">
        <v>82</v>
      </c>
      <c r="AW473" s="13" t="s">
        <v>29</v>
      </c>
      <c r="AX473" s="13" t="s">
        <v>73</v>
      </c>
      <c r="AY473" s="165" t="s">
        <v>175</v>
      </c>
    </row>
    <row r="474" spans="1:65" s="13" customFormat="1">
      <c r="B474" s="163"/>
      <c r="D474" s="164" t="s">
        <v>190</v>
      </c>
      <c r="E474" s="165" t="s">
        <v>1</v>
      </c>
      <c r="F474" s="166" t="s">
        <v>1774</v>
      </c>
      <c r="H474" s="167">
        <v>112.32</v>
      </c>
      <c r="I474" s="168"/>
      <c r="L474" s="163"/>
      <c r="M474" s="169"/>
      <c r="N474" s="170"/>
      <c r="O474" s="170"/>
      <c r="P474" s="170"/>
      <c r="Q474" s="170"/>
      <c r="R474" s="170"/>
      <c r="S474" s="170"/>
      <c r="T474" s="171"/>
      <c r="AT474" s="165" t="s">
        <v>190</v>
      </c>
      <c r="AU474" s="165" t="s">
        <v>82</v>
      </c>
      <c r="AV474" s="13" t="s">
        <v>82</v>
      </c>
      <c r="AW474" s="13" t="s">
        <v>29</v>
      </c>
      <c r="AX474" s="13" t="s">
        <v>73</v>
      </c>
      <c r="AY474" s="165" t="s">
        <v>175</v>
      </c>
    </row>
    <row r="475" spans="1:65" s="15" customFormat="1">
      <c r="B475" s="182"/>
      <c r="D475" s="164" t="s">
        <v>190</v>
      </c>
      <c r="E475" s="183" t="s">
        <v>1</v>
      </c>
      <c r="F475" s="184" t="s">
        <v>716</v>
      </c>
      <c r="H475" s="185">
        <v>1120.9780000000001</v>
      </c>
      <c r="I475" s="186"/>
      <c r="L475" s="182"/>
      <c r="M475" s="187"/>
      <c r="N475" s="188"/>
      <c r="O475" s="188"/>
      <c r="P475" s="188"/>
      <c r="Q475" s="188"/>
      <c r="R475" s="188"/>
      <c r="S475" s="188"/>
      <c r="T475" s="189"/>
      <c r="AT475" s="183" t="s">
        <v>190</v>
      </c>
      <c r="AU475" s="183" t="s">
        <v>82</v>
      </c>
      <c r="AV475" s="15" t="s">
        <v>184</v>
      </c>
      <c r="AW475" s="15" t="s">
        <v>29</v>
      </c>
      <c r="AX475" s="15" t="s">
        <v>30</v>
      </c>
      <c r="AY475" s="183" t="s">
        <v>175</v>
      </c>
    </row>
    <row r="476" spans="1:65" s="2" customFormat="1" ht="16.5" customHeight="1">
      <c r="A476" s="33"/>
      <c r="B476" s="149"/>
      <c r="C476" s="150" t="s">
        <v>321</v>
      </c>
      <c r="D476" s="150" t="s">
        <v>181</v>
      </c>
      <c r="E476" s="151" t="s">
        <v>752</v>
      </c>
      <c r="F476" s="152" t="s">
        <v>753</v>
      </c>
      <c r="G476" s="153" t="s">
        <v>745</v>
      </c>
      <c r="H476" s="154">
        <v>2889.87</v>
      </c>
      <c r="I476" s="155"/>
      <c r="J476" s="156">
        <f>ROUND(I476*H476,2)</f>
        <v>0</v>
      </c>
      <c r="K476" s="152" t="s">
        <v>710</v>
      </c>
      <c r="L476" s="34"/>
      <c r="M476" s="157" t="s">
        <v>1</v>
      </c>
      <c r="N476" s="158" t="s">
        <v>38</v>
      </c>
      <c r="O476" s="59"/>
      <c r="P476" s="159">
        <f>O476*H476</f>
        <v>0</v>
      </c>
      <c r="Q476" s="159">
        <v>0</v>
      </c>
      <c r="R476" s="159">
        <f>Q476*H476</f>
        <v>0</v>
      </c>
      <c r="S476" s="159">
        <v>0</v>
      </c>
      <c r="T476" s="160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61" t="s">
        <v>184</v>
      </c>
      <c r="AT476" s="161" t="s">
        <v>181</v>
      </c>
      <c r="AU476" s="161" t="s">
        <v>82</v>
      </c>
      <c r="AY476" s="18" t="s">
        <v>175</v>
      </c>
      <c r="BE476" s="162">
        <f>IF(N476="základní",J476,0)</f>
        <v>0</v>
      </c>
      <c r="BF476" s="162">
        <f>IF(N476="snížená",J476,0)</f>
        <v>0</v>
      </c>
      <c r="BG476" s="162">
        <f>IF(N476="zákl. přenesená",J476,0)</f>
        <v>0</v>
      </c>
      <c r="BH476" s="162">
        <f>IF(N476="sníž. přenesená",J476,0)</f>
        <v>0</v>
      </c>
      <c r="BI476" s="162">
        <f>IF(N476="nulová",J476,0)</f>
        <v>0</v>
      </c>
      <c r="BJ476" s="18" t="s">
        <v>30</v>
      </c>
      <c r="BK476" s="162">
        <f>ROUND(I476*H476,2)</f>
        <v>0</v>
      </c>
      <c r="BL476" s="18" t="s">
        <v>184</v>
      </c>
      <c r="BM476" s="161" t="s">
        <v>1775</v>
      </c>
    </row>
    <row r="477" spans="1:65" s="13" customFormat="1">
      <c r="B477" s="163"/>
      <c r="D477" s="164" t="s">
        <v>190</v>
      </c>
      <c r="E477" s="165" t="s">
        <v>1</v>
      </c>
      <c r="F477" s="166" t="s">
        <v>1767</v>
      </c>
      <c r="H477" s="167">
        <v>221.49700000000001</v>
      </c>
      <c r="I477" s="168"/>
      <c r="L477" s="163"/>
      <c r="M477" s="169"/>
      <c r="N477" s="170"/>
      <c r="O477" s="170"/>
      <c r="P477" s="170"/>
      <c r="Q477" s="170"/>
      <c r="R477" s="170"/>
      <c r="S477" s="170"/>
      <c r="T477" s="171"/>
      <c r="AT477" s="165" t="s">
        <v>190</v>
      </c>
      <c r="AU477" s="165" t="s">
        <v>82</v>
      </c>
      <c r="AV477" s="13" t="s">
        <v>82</v>
      </c>
      <c r="AW477" s="13" t="s">
        <v>29</v>
      </c>
      <c r="AX477" s="13" t="s">
        <v>73</v>
      </c>
      <c r="AY477" s="165" t="s">
        <v>175</v>
      </c>
    </row>
    <row r="478" spans="1:65" s="13" customFormat="1">
      <c r="B478" s="163"/>
      <c r="D478" s="164" t="s">
        <v>190</v>
      </c>
      <c r="E478" s="165" t="s">
        <v>1</v>
      </c>
      <c r="F478" s="166" t="s">
        <v>1768</v>
      </c>
      <c r="H478" s="167">
        <v>1291.491</v>
      </c>
      <c r="I478" s="168"/>
      <c r="L478" s="163"/>
      <c r="M478" s="169"/>
      <c r="N478" s="170"/>
      <c r="O478" s="170"/>
      <c r="P478" s="170"/>
      <c r="Q478" s="170"/>
      <c r="R478" s="170"/>
      <c r="S478" s="170"/>
      <c r="T478" s="171"/>
      <c r="AT478" s="165" t="s">
        <v>190</v>
      </c>
      <c r="AU478" s="165" t="s">
        <v>82</v>
      </c>
      <c r="AV478" s="13" t="s">
        <v>82</v>
      </c>
      <c r="AW478" s="13" t="s">
        <v>29</v>
      </c>
      <c r="AX478" s="13" t="s">
        <v>73</v>
      </c>
      <c r="AY478" s="165" t="s">
        <v>175</v>
      </c>
    </row>
    <row r="479" spans="1:65" s="13" customFormat="1">
      <c r="B479" s="163"/>
      <c r="D479" s="164" t="s">
        <v>190</v>
      </c>
      <c r="E479" s="165" t="s">
        <v>1</v>
      </c>
      <c r="F479" s="166" t="s">
        <v>1769</v>
      </c>
      <c r="H479" s="167">
        <v>168.48</v>
      </c>
      <c r="I479" s="168"/>
      <c r="L479" s="163"/>
      <c r="M479" s="169"/>
      <c r="N479" s="170"/>
      <c r="O479" s="170"/>
      <c r="P479" s="170"/>
      <c r="Q479" s="170"/>
      <c r="R479" s="170"/>
      <c r="S479" s="170"/>
      <c r="T479" s="171"/>
      <c r="AT479" s="165" t="s">
        <v>190</v>
      </c>
      <c r="AU479" s="165" t="s">
        <v>82</v>
      </c>
      <c r="AV479" s="13" t="s">
        <v>82</v>
      </c>
      <c r="AW479" s="13" t="s">
        <v>29</v>
      </c>
      <c r="AX479" s="13" t="s">
        <v>73</v>
      </c>
      <c r="AY479" s="165" t="s">
        <v>175</v>
      </c>
    </row>
    <row r="480" spans="1:65" s="13" customFormat="1">
      <c r="B480" s="163"/>
      <c r="D480" s="164" t="s">
        <v>190</v>
      </c>
      <c r="E480" s="165" t="s">
        <v>1</v>
      </c>
      <c r="F480" s="166" t="s">
        <v>1772</v>
      </c>
      <c r="H480" s="167">
        <v>147.66399999999999</v>
      </c>
      <c r="I480" s="168"/>
      <c r="L480" s="163"/>
      <c r="M480" s="169"/>
      <c r="N480" s="170"/>
      <c r="O480" s="170"/>
      <c r="P480" s="170"/>
      <c r="Q480" s="170"/>
      <c r="R480" s="170"/>
      <c r="S480" s="170"/>
      <c r="T480" s="171"/>
      <c r="AT480" s="165" t="s">
        <v>190</v>
      </c>
      <c r="AU480" s="165" t="s">
        <v>82</v>
      </c>
      <c r="AV480" s="13" t="s">
        <v>82</v>
      </c>
      <c r="AW480" s="13" t="s">
        <v>29</v>
      </c>
      <c r="AX480" s="13" t="s">
        <v>73</v>
      </c>
      <c r="AY480" s="165" t="s">
        <v>175</v>
      </c>
    </row>
    <row r="481" spans="1:65" s="13" customFormat="1">
      <c r="B481" s="163"/>
      <c r="D481" s="164" t="s">
        <v>190</v>
      </c>
      <c r="E481" s="165" t="s">
        <v>1</v>
      </c>
      <c r="F481" s="166" t="s">
        <v>1773</v>
      </c>
      <c r="H481" s="167">
        <v>860.99400000000003</v>
      </c>
      <c r="I481" s="168"/>
      <c r="L481" s="163"/>
      <c r="M481" s="169"/>
      <c r="N481" s="170"/>
      <c r="O481" s="170"/>
      <c r="P481" s="170"/>
      <c r="Q481" s="170"/>
      <c r="R481" s="170"/>
      <c r="S481" s="170"/>
      <c r="T481" s="171"/>
      <c r="AT481" s="165" t="s">
        <v>190</v>
      </c>
      <c r="AU481" s="165" t="s">
        <v>82</v>
      </c>
      <c r="AV481" s="13" t="s">
        <v>82</v>
      </c>
      <c r="AW481" s="13" t="s">
        <v>29</v>
      </c>
      <c r="AX481" s="13" t="s">
        <v>73</v>
      </c>
      <c r="AY481" s="165" t="s">
        <v>175</v>
      </c>
    </row>
    <row r="482" spans="1:65" s="13" customFormat="1">
      <c r="B482" s="163"/>
      <c r="D482" s="164" t="s">
        <v>190</v>
      </c>
      <c r="E482" s="165" t="s">
        <v>1</v>
      </c>
      <c r="F482" s="166" t="s">
        <v>1774</v>
      </c>
      <c r="H482" s="167">
        <v>112.32</v>
      </c>
      <c r="I482" s="168"/>
      <c r="L482" s="163"/>
      <c r="M482" s="169"/>
      <c r="N482" s="170"/>
      <c r="O482" s="170"/>
      <c r="P482" s="170"/>
      <c r="Q482" s="170"/>
      <c r="R482" s="170"/>
      <c r="S482" s="170"/>
      <c r="T482" s="171"/>
      <c r="AT482" s="165" t="s">
        <v>190</v>
      </c>
      <c r="AU482" s="165" t="s">
        <v>82</v>
      </c>
      <c r="AV482" s="13" t="s">
        <v>82</v>
      </c>
      <c r="AW482" s="13" t="s">
        <v>29</v>
      </c>
      <c r="AX482" s="13" t="s">
        <v>73</v>
      </c>
      <c r="AY482" s="165" t="s">
        <v>175</v>
      </c>
    </row>
    <row r="483" spans="1:65" s="16" customFormat="1">
      <c r="B483" s="205"/>
      <c r="D483" s="164" t="s">
        <v>190</v>
      </c>
      <c r="E483" s="206" t="s">
        <v>1</v>
      </c>
      <c r="F483" s="207" t="s">
        <v>1549</v>
      </c>
      <c r="H483" s="208">
        <v>2802.4459999999999</v>
      </c>
      <c r="I483" s="209"/>
      <c r="L483" s="205"/>
      <c r="M483" s="210"/>
      <c r="N483" s="211"/>
      <c r="O483" s="211"/>
      <c r="P483" s="211"/>
      <c r="Q483" s="211"/>
      <c r="R483" s="211"/>
      <c r="S483" s="211"/>
      <c r="T483" s="212"/>
      <c r="AT483" s="206" t="s">
        <v>190</v>
      </c>
      <c r="AU483" s="206" t="s">
        <v>82</v>
      </c>
      <c r="AV483" s="16" t="s">
        <v>113</v>
      </c>
      <c r="AW483" s="16" t="s">
        <v>29</v>
      </c>
      <c r="AX483" s="16" t="s">
        <v>73</v>
      </c>
      <c r="AY483" s="206" t="s">
        <v>175</v>
      </c>
    </row>
    <row r="484" spans="1:65" s="13" customFormat="1">
      <c r="B484" s="163"/>
      <c r="D484" s="164" t="s">
        <v>190</v>
      </c>
      <c r="E484" s="165" t="s">
        <v>1</v>
      </c>
      <c r="F484" s="166" t="s">
        <v>1776</v>
      </c>
      <c r="H484" s="167">
        <v>87.424000000000007</v>
      </c>
      <c r="I484" s="168"/>
      <c r="L484" s="163"/>
      <c r="M484" s="169"/>
      <c r="N484" s="170"/>
      <c r="O484" s="170"/>
      <c r="P484" s="170"/>
      <c r="Q484" s="170"/>
      <c r="R484" s="170"/>
      <c r="S484" s="170"/>
      <c r="T484" s="171"/>
      <c r="AT484" s="165" t="s">
        <v>190</v>
      </c>
      <c r="AU484" s="165" t="s">
        <v>82</v>
      </c>
      <c r="AV484" s="13" t="s">
        <v>82</v>
      </c>
      <c r="AW484" s="13" t="s">
        <v>29</v>
      </c>
      <c r="AX484" s="13" t="s">
        <v>73</v>
      </c>
      <c r="AY484" s="165" t="s">
        <v>175</v>
      </c>
    </row>
    <row r="485" spans="1:65" s="16" customFormat="1">
      <c r="B485" s="205"/>
      <c r="D485" s="164" t="s">
        <v>190</v>
      </c>
      <c r="E485" s="206" t="s">
        <v>1</v>
      </c>
      <c r="F485" s="207" t="s">
        <v>1549</v>
      </c>
      <c r="H485" s="208">
        <v>87.424000000000007</v>
      </c>
      <c r="I485" s="209"/>
      <c r="L485" s="205"/>
      <c r="M485" s="210"/>
      <c r="N485" s="211"/>
      <c r="O485" s="211"/>
      <c r="P485" s="211"/>
      <c r="Q485" s="211"/>
      <c r="R485" s="211"/>
      <c r="S485" s="211"/>
      <c r="T485" s="212"/>
      <c r="AT485" s="206" t="s">
        <v>190</v>
      </c>
      <c r="AU485" s="206" t="s">
        <v>82</v>
      </c>
      <c r="AV485" s="16" t="s">
        <v>113</v>
      </c>
      <c r="AW485" s="16" t="s">
        <v>29</v>
      </c>
      <c r="AX485" s="16" t="s">
        <v>73</v>
      </c>
      <c r="AY485" s="206" t="s">
        <v>175</v>
      </c>
    </row>
    <row r="486" spans="1:65" s="15" customFormat="1">
      <c r="B486" s="182"/>
      <c r="D486" s="164" t="s">
        <v>190</v>
      </c>
      <c r="E486" s="183" t="s">
        <v>1</v>
      </c>
      <c r="F486" s="184" t="s">
        <v>716</v>
      </c>
      <c r="H486" s="185">
        <v>2889.87</v>
      </c>
      <c r="I486" s="186"/>
      <c r="L486" s="182"/>
      <c r="M486" s="187"/>
      <c r="N486" s="188"/>
      <c r="O486" s="188"/>
      <c r="P486" s="188"/>
      <c r="Q486" s="188"/>
      <c r="R486" s="188"/>
      <c r="S486" s="188"/>
      <c r="T486" s="189"/>
      <c r="AT486" s="183" t="s">
        <v>190</v>
      </c>
      <c r="AU486" s="183" t="s">
        <v>82</v>
      </c>
      <c r="AV486" s="15" t="s">
        <v>184</v>
      </c>
      <c r="AW486" s="15" t="s">
        <v>29</v>
      </c>
      <c r="AX486" s="15" t="s">
        <v>30</v>
      </c>
      <c r="AY486" s="183" t="s">
        <v>175</v>
      </c>
    </row>
    <row r="487" spans="1:65" s="2" customFormat="1" ht="16.5" customHeight="1">
      <c r="A487" s="33"/>
      <c r="B487" s="149"/>
      <c r="C487" s="150" t="s">
        <v>325</v>
      </c>
      <c r="D487" s="150" t="s">
        <v>181</v>
      </c>
      <c r="E487" s="151" t="s">
        <v>1378</v>
      </c>
      <c r="F487" s="152" t="s">
        <v>1379</v>
      </c>
      <c r="G487" s="153" t="s">
        <v>745</v>
      </c>
      <c r="H487" s="154">
        <v>1768.894</v>
      </c>
      <c r="I487" s="155"/>
      <c r="J487" s="156">
        <f>ROUND(I487*H487,2)</f>
        <v>0</v>
      </c>
      <c r="K487" s="152" t="s">
        <v>1</v>
      </c>
      <c r="L487" s="34"/>
      <c r="M487" s="157" t="s">
        <v>1</v>
      </c>
      <c r="N487" s="158" t="s">
        <v>38</v>
      </c>
      <c r="O487" s="59"/>
      <c r="P487" s="159">
        <f>O487*H487</f>
        <v>0</v>
      </c>
      <c r="Q487" s="159">
        <v>0</v>
      </c>
      <c r="R487" s="159">
        <f>Q487*H487</f>
        <v>0</v>
      </c>
      <c r="S487" s="159">
        <v>0</v>
      </c>
      <c r="T487" s="160">
        <f>S487*H487</f>
        <v>0</v>
      </c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R487" s="161" t="s">
        <v>184</v>
      </c>
      <c r="AT487" s="161" t="s">
        <v>181</v>
      </c>
      <c r="AU487" s="161" t="s">
        <v>82</v>
      </c>
      <c r="AY487" s="18" t="s">
        <v>175</v>
      </c>
      <c r="BE487" s="162">
        <f>IF(N487="základní",J487,0)</f>
        <v>0</v>
      </c>
      <c r="BF487" s="162">
        <f>IF(N487="snížená",J487,0)</f>
        <v>0</v>
      </c>
      <c r="BG487" s="162">
        <f>IF(N487="zákl. přenesená",J487,0)</f>
        <v>0</v>
      </c>
      <c r="BH487" s="162">
        <f>IF(N487="sníž. přenesená",J487,0)</f>
        <v>0</v>
      </c>
      <c r="BI487" s="162">
        <f>IF(N487="nulová",J487,0)</f>
        <v>0</v>
      </c>
      <c r="BJ487" s="18" t="s">
        <v>30</v>
      </c>
      <c r="BK487" s="162">
        <f>ROUND(I487*H487,2)</f>
        <v>0</v>
      </c>
      <c r="BL487" s="18" t="s">
        <v>184</v>
      </c>
      <c r="BM487" s="161" t="s">
        <v>1777</v>
      </c>
    </row>
    <row r="488" spans="1:65" s="13" customFormat="1">
      <c r="B488" s="163"/>
      <c r="D488" s="164" t="s">
        <v>190</v>
      </c>
      <c r="E488" s="165" t="s">
        <v>1</v>
      </c>
      <c r="F488" s="166" t="s">
        <v>1778</v>
      </c>
      <c r="H488" s="167">
        <v>1681.47</v>
      </c>
      <c r="I488" s="168"/>
      <c r="L488" s="163"/>
      <c r="M488" s="169"/>
      <c r="N488" s="170"/>
      <c r="O488" s="170"/>
      <c r="P488" s="170"/>
      <c r="Q488" s="170"/>
      <c r="R488" s="170"/>
      <c r="S488" s="170"/>
      <c r="T488" s="171"/>
      <c r="AT488" s="165" t="s">
        <v>190</v>
      </c>
      <c r="AU488" s="165" t="s">
        <v>82</v>
      </c>
      <c r="AV488" s="13" t="s">
        <v>82</v>
      </c>
      <c r="AW488" s="13" t="s">
        <v>29</v>
      </c>
      <c r="AX488" s="13" t="s">
        <v>73</v>
      </c>
      <c r="AY488" s="165" t="s">
        <v>175</v>
      </c>
    </row>
    <row r="489" spans="1:65" s="13" customFormat="1">
      <c r="B489" s="163"/>
      <c r="D489" s="164" t="s">
        <v>190</v>
      </c>
      <c r="E489" s="165" t="s">
        <v>1</v>
      </c>
      <c r="F489" s="166" t="s">
        <v>1776</v>
      </c>
      <c r="H489" s="167">
        <v>87.424000000000007</v>
      </c>
      <c r="I489" s="168"/>
      <c r="L489" s="163"/>
      <c r="M489" s="169"/>
      <c r="N489" s="170"/>
      <c r="O489" s="170"/>
      <c r="P489" s="170"/>
      <c r="Q489" s="170"/>
      <c r="R489" s="170"/>
      <c r="S489" s="170"/>
      <c r="T489" s="171"/>
      <c r="AT489" s="165" t="s">
        <v>190</v>
      </c>
      <c r="AU489" s="165" t="s">
        <v>82</v>
      </c>
      <c r="AV489" s="13" t="s">
        <v>82</v>
      </c>
      <c r="AW489" s="13" t="s">
        <v>29</v>
      </c>
      <c r="AX489" s="13" t="s">
        <v>73</v>
      </c>
      <c r="AY489" s="165" t="s">
        <v>175</v>
      </c>
    </row>
    <row r="490" spans="1:65" s="15" customFormat="1">
      <c r="B490" s="182"/>
      <c r="D490" s="164" t="s">
        <v>190</v>
      </c>
      <c r="E490" s="183" t="s">
        <v>1</v>
      </c>
      <c r="F490" s="184" t="s">
        <v>716</v>
      </c>
      <c r="H490" s="185">
        <v>1768.894</v>
      </c>
      <c r="I490" s="186"/>
      <c r="L490" s="182"/>
      <c r="M490" s="187"/>
      <c r="N490" s="188"/>
      <c r="O490" s="188"/>
      <c r="P490" s="188"/>
      <c r="Q490" s="188"/>
      <c r="R490" s="188"/>
      <c r="S490" s="188"/>
      <c r="T490" s="189"/>
      <c r="AT490" s="183" t="s">
        <v>190</v>
      </c>
      <c r="AU490" s="183" t="s">
        <v>82</v>
      </c>
      <c r="AV490" s="15" t="s">
        <v>184</v>
      </c>
      <c r="AW490" s="15" t="s">
        <v>29</v>
      </c>
      <c r="AX490" s="15" t="s">
        <v>30</v>
      </c>
      <c r="AY490" s="183" t="s">
        <v>175</v>
      </c>
    </row>
    <row r="491" spans="1:65" s="2" customFormat="1" ht="16.5" customHeight="1">
      <c r="A491" s="33"/>
      <c r="B491" s="149"/>
      <c r="C491" s="150" t="s">
        <v>329</v>
      </c>
      <c r="D491" s="150" t="s">
        <v>181</v>
      </c>
      <c r="E491" s="151" t="s">
        <v>755</v>
      </c>
      <c r="F491" s="152" t="s">
        <v>756</v>
      </c>
      <c r="G491" s="153" t="s">
        <v>745</v>
      </c>
      <c r="H491" s="154">
        <v>1120.98</v>
      </c>
      <c r="I491" s="155"/>
      <c r="J491" s="156">
        <f>ROUND(I491*H491,2)</f>
        <v>0</v>
      </c>
      <c r="K491" s="152" t="s">
        <v>1</v>
      </c>
      <c r="L491" s="34"/>
      <c r="M491" s="157" t="s">
        <v>1</v>
      </c>
      <c r="N491" s="158" t="s">
        <v>38</v>
      </c>
      <c r="O491" s="59"/>
      <c r="P491" s="159">
        <f>O491*H491</f>
        <v>0</v>
      </c>
      <c r="Q491" s="159">
        <v>0</v>
      </c>
      <c r="R491" s="159">
        <f>Q491*H491</f>
        <v>0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184</v>
      </c>
      <c r="AT491" s="161" t="s">
        <v>181</v>
      </c>
      <c r="AU491" s="161" t="s">
        <v>82</v>
      </c>
      <c r="AY491" s="18" t="s">
        <v>175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30</v>
      </c>
      <c r="BK491" s="162">
        <f>ROUND(I491*H491,2)</f>
        <v>0</v>
      </c>
      <c r="BL491" s="18" t="s">
        <v>184</v>
      </c>
      <c r="BM491" s="161" t="s">
        <v>1779</v>
      </c>
    </row>
    <row r="492" spans="1:65" s="13" customFormat="1">
      <c r="B492" s="163"/>
      <c r="D492" s="164" t="s">
        <v>190</v>
      </c>
      <c r="E492" s="165" t="s">
        <v>1</v>
      </c>
      <c r="F492" s="166" t="s">
        <v>1780</v>
      </c>
      <c r="H492" s="167">
        <v>1120.98</v>
      </c>
      <c r="I492" s="168"/>
      <c r="L492" s="163"/>
      <c r="M492" s="169"/>
      <c r="N492" s="170"/>
      <c r="O492" s="170"/>
      <c r="P492" s="170"/>
      <c r="Q492" s="170"/>
      <c r="R492" s="170"/>
      <c r="S492" s="170"/>
      <c r="T492" s="171"/>
      <c r="AT492" s="165" t="s">
        <v>190</v>
      </c>
      <c r="AU492" s="165" t="s">
        <v>82</v>
      </c>
      <c r="AV492" s="13" t="s">
        <v>82</v>
      </c>
      <c r="AW492" s="13" t="s">
        <v>29</v>
      </c>
      <c r="AX492" s="13" t="s">
        <v>30</v>
      </c>
      <c r="AY492" s="165" t="s">
        <v>175</v>
      </c>
    </row>
    <row r="493" spans="1:65" s="2" customFormat="1" ht="16.5" customHeight="1">
      <c r="A493" s="33"/>
      <c r="B493" s="149"/>
      <c r="C493" s="150" t="s">
        <v>333</v>
      </c>
      <c r="D493" s="150" t="s">
        <v>181</v>
      </c>
      <c r="E493" s="151" t="s">
        <v>1384</v>
      </c>
      <c r="F493" s="152" t="s">
        <v>1385</v>
      </c>
      <c r="G493" s="153" t="s">
        <v>745</v>
      </c>
      <c r="H493" s="154">
        <v>2046.06</v>
      </c>
      <c r="I493" s="155"/>
      <c r="J493" s="156">
        <f>ROUND(I493*H493,2)</f>
        <v>0</v>
      </c>
      <c r="K493" s="152" t="s">
        <v>710</v>
      </c>
      <c r="L493" s="34"/>
      <c r="M493" s="157" t="s">
        <v>1</v>
      </c>
      <c r="N493" s="158" t="s">
        <v>38</v>
      </c>
      <c r="O493" s="59"/>
      <c r="P493" s="159">
        <f>O493*H493</f>
        <v>0</v>
      </c>
      <c r="Q493" s="159">
        <v>0</v>
      </c>
      <c r="R493" s="159">
        <f>Q493*H493</f>
        <v>0</v>
      </c>
      <c r="S493" s="159">
        <v>0</v>
      </c>
      <c r="T493" s="160">
        <f>S493*H493</f>
        <v>0</v>
      </c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R493" s="161" t="s">
        <v>184</v>
      </c>
      <c r="AT493" s="161" t="s">
        <v>181</v>
      </c>
      <c r="AU493" s="161" t="s">
        <v>82</v>
      </c>
      <c r="AY493" s="18" t="s">
        <v>175</v>
      </c>
      <c r="BE493" s="162">
        <f>IF(N493="základní",J493,0)</f>
        <v>0</v>
      </c>
      <c r="BF493" s="162">
        <f>IF(N493="snížená",J493,0)</f>
        <v>0</v>
      </c>
      <c r="BG493" s="162">
        <f>IF(N493="zákl. přenesená",J493,0)</f>
        <v>0</v>
      </c>
      <c r="BH493" s="162">
        <f>IF(N493="sníž. přenesená",J493,0)</f>
        <v>0</v>
      </c>
      <c r="BI493" s="162">
        <f>IF(N493="nulová",J493,0)</f>
        <v>0</v>
      </c>
      <c r="BJ493" s="18" t="s">
        <v>30</v>
      </c>
      <c r="BK493" s="162">
        <f>ROUND(I493*H493,2)</f>
        <v>0</v>
      </c>
      <c r="BL493" s="18" t="s">
        <v>184</v>
      </c>
      <c r="BM493" s="161" t="s">
        <v>1781</v>
      </c>
    </row>
    <row r="494" spans="1:65" s="14" customFormat="1">
      <c r="B494" s="172"/>
      <c r="D494" s="164" t="s">
        <v>190</v>
      </c>
      <c r="E494" s="173" t="s">
        <v>1</v>
      </c>
      <c r="F494" s="174" t="s">
        <v>1782</v>
      </c>
      <c r="H494" s="173" t="s">
        <v>1</v>
      </c>
      <c r="I494" s="175"/>
      <c r="L494" s="172"/>
      <c r="M494" s="176"/>
      <c r="N494" s="177"/>
      <c r="O494" s="177"/>
      <c r="P494" s="177"/>
      <c r="Q494" s="177"/>
      <c r="R494" s="177"/>
      <c r="S494" s="177"/>
      <c r="T494" s="178"/>
      <c r="AT494" s="173" t="s">
        <v>190</v>
      </c>
      <c r="AU494" s="173" t="s">
        <v>82</v>
      </c>
      <c r="AV494" s="14" t="s">
        <v>30</v>
      </c>
      <c r="AW494" s="14" t="s">
        <v>29</v>
      </c>
      <c r="AX494" s="14" t="s">
        <v>73</v>
      </c>
      <c r="AY494" s="173" t="s">
        <v>175</v>
      </c>
    </row>
    <row r="495" spans="1:65" s="14" customFormat="1">
      <c r="B495" s="172"/>
      <c r="D495" s="164" t="s">
        <v>190</v>
      </c>
      <c r="E495" s="173" t="s">
        <v>1</v>
      </c>
      <c r="F495" s="174" t="s">
        <v>1525</v>
      </c>
      <c r="H495" s="173" t="s">
        <v>1</v>
      </c>
      <c r="I495" s="175"/>
      <c r="L495" s="172"/>
      <c r="M495" s="176"/>
      <c r="N495" s="177"/>
      <c r="O495" s="177"/>
      <c r="P495" s="177"/>
      <c r="Q495" s="177"/>
      <c r="R495" s="177"/>
      <c r="S495" s="177"/>
      <c r="T495" s="178"/>
      <c r="AT495" s="173" t="s">
        <v>190</v>
      </c>
      <c r="AU495" s="173" t="s">
        <v>82</v>
      </c>
      <c r="AV495" s="14" t="s">
        <v>30</v>
      </c>
      <c r="AW495" s="14" t="s">
        <v>29</v>
      </c>
      <c r="AX495" s="14" t="s">
        <v>73</v>
      </c>
      <c r="AY495" s="173" t="s">
        <v>175</v>
      </c>
    </row>
    <row r="496" spans="1:65" s="14" customFormat="1">
      <c r="B496" s="172"/>
      <c r="D496" s="164" t="s">
        <v>190</v>
      </c>
      <c r="E496" s="173" t="s">
        <v>1</v>
      </c>
      <c r="F496" s="174" t="s">
        <v>1632</v>
      </c>
      <c r="H496" s="173" t="s">
        <v>1</v>
      </c>
      <c r="I496" s="175"/>
      <c r="L496" s="172"/>
      <c r="M496" s="176"/>
      <c r="N496" s="177"/>
      <c r="O496" s="177"/>
      <c r="P496" s="177"/>
      <c r="Q496" s="177"/>
      <c r="R496" s="177"/>
      <c r="S496" s="177"/>
      <c r="T496" s="178"/>
      <c r="AT496" s="173" t="s">
        <v>190</v>
      </c>
      <c r="AU496" s="173" t="s">
        <v>82</v>
      </c>
      <c r="AV496" s="14" t="s">
        <v>30</v>
      </c>
      <c r="AW496" s="14" t="s">
        <v>29</v>
      </c>
      <c r="AX496" s="14" t="s">
        <v>73</v>
      </c>
      <c r="AY496" s="173" t="s">
        <v>175</v>
      </c>
    </row>
    <row r="497" spans="2:51" s="14" customFormat="1">
      <c r="B497" s="172"/>
      <c r="D497" s="164" t="s">
        <v>190</v>
      </c>
      <c r="E497" s="173" t="s">
        <v>1</v>
      </c>
      <c r="F497" s="174" t="s">
        <v>1783</v>
      </c>
      <c r="H497" s="173" t="s">
        <v>1</v>
      </c>
      <c r="I497" s="175"/>
      <c r="L497" s="172"/>
      <c r="M497" s="176"/>
      <c r="N497" s="177"/>
      <c r="O497" s="177"/>
      <c r="P497" s="177"/>
      <c r="Q497" s="177"/>
      <c r="R497" s="177"/>
      <c r="S497" s="177"/>
      <c r="T497" s="178"/>
      <c r="AT497" s="173" t="s">
        <v>190</v>
      </c>
      <c r="AU497" s="173" t="s">
        <v>82</v>
      </c>
      <c r="AV497" s="14" t="s">
        <v>30</v>
      </c>
      <c r="AW497" s="14" t="s">
        <v>29</v>
      </c>
      <c r="AX497" s="14" t="s">
        <v>73</v>
      </c>
      <c r="AY497" s="173" t="s">
        <v>175</v>
      </c>
    </row>
    <row r="498" spans="2:51" s="13" customFormat="1">
      <c r="B498" s="163"/>
      <c r="D498" s="164" t="s">
        <v>190</v>
      </c>
      <c r="E498" s="165" t="s">
        <v>1</v>
      </c>
      <c r="F498" s="166" t="s">
        <v>1784</v>
      </c>
      <c r="H498" s="167">
        <v>1002.45</v>
      </c>
      <c r="I498" s="168"/>
      <c r="L498" s="163"/>
      <c r="M498" s="169"/>
      <c r="N498" s="170"/>
      <c r="O498" s="170"/>
      <c r="P498" s="170"/>
      <c r="Q498" s="170"/>
      <c r="R498" s="170"/>
      <c r="S498" s="170"/>
      <c r="T498" s="171"/>
      <c r="AT498" s="165" t="s">
        <v>190</v>
      </c>
      <c r="AU498" s="165" t="s">
        <v>82</v>
      </c>
      <c r="AV498" s="13" t="s">
        <v>82</v>
      </c>
      <c r="AW498" s="13" t="s">
        <v>29</v>
      </c>
      <c r="AX498" s="13" t="s">
        <v>73</v>
      </c>
      <c r="AY498" s="165" t="s">
        <v>175</v>
      </c>
    </row>
    <row r="499" spans="2:51" s="14" customFormat="1">
      <c r="B499" s="172"/>
      <c r="D499" s="164" t="s">
        <v>190</v>
      </c>
      <c r="E499" s="173" t="s">
        <v>1</v>
      </c>
      <c r="F499" s="174" t="s">
        <v>1657</v>
      </c>
      <c r="H499" s="173" t="s">
        <v>1</v>
      </c>
      <c r="I499" s="175"/>
      <c r="L499" s="172"/>
      <c r="M499" s="176"/>
      <c r="N499" s="177"/>
      <c r="O499" s="177"/>
      <c r="P499" s="177"/>
      <c r="Q499" s="177"/>
      <c r="R499" s="177"/>
      <c r="S499" s="177"/>
      <c r="T499" s="178"/>
      <c r="AT499" s="173" t="s">
        <v>190</v>
      </c>
      <c r="AU499" s="173" t="s">
        <v>82</v>
      </c>
      <c r="AV499" s="14" t="s">
        <v>30</v>
      </c>
      <c r="AW499" s="14" t="s">
        <v>29</v>
      </c>
      <c r="AX499" s="14" t="s">
        <v>73</v>
      </c>
      <c r="AY499" s="173" t="s">
        <v>175</v>
      </c>
    </row>
    <row r="500" spans="2:51" s="14" customFormat="1">
      <c r="B500" s="172"/>
      <c r="D500" s="164" t="s">
        <v>190</v>
      </c>
      <c r="E500" s="173" t="s">
        <v>1</v>
      </c>
      <c r="F500" s="174" t="s">
        <v>1785</v>
      </c>
      <c r="H500" s="173" t="s">
        <v>1</v>
      </c>
      <c r="I500" s="175"/>
      <c r="L500" s="172"/>
      <c r="M500" s="176"/>
      <c r="N500" s="177"/>
      <c r="O500" s="177"/>
      <c r="P500" s="177"/>
      <c r="Q500" s="177"/>
      <c r="R500" s="177"/>
      <c r="S500" s="177"/>
      <c r="T500" s="178"/>
      <c r="AT500" s="173" t="s">
        <v>190</v>
      </c>
      <c r="AU500" s="173" t="s">
        <v>82</v>
      </c>
      <c r="AV500" s="14" t="s">
        <v>30</v>
      </c>
      <c r="AW500" s="14" t="s">
        <v>29</v>
      </c>
      <c r="AX500" s="14" t="s">
        <v>73</v>
      </c>
      <c r="AY500" s="173" t="s">
        <v>175</v>
      </c>
    </row>
    <row r="501" spans="2:51" s="13" customFormat="1">
      <c r="B501" s="163"/>
      <c r="D501" s="164" t="s">
        <v>190</v>
      </c>
      <c r="E501" s="165" t="s">
        <v>1</v>
      </c>
      <c r="F501" s="166" t="s">
        <v>1786</v>
      </c>
      <c r="H501" s="167">
        <v>-269.375</v>
      </c>
      <c r="I501" s="168"/>
      <c r="L501" s="163"/>
      <c r="M501" s="169"/>
      <c r="N501" s="170"/>
      <c r="O501" s="170"/>
      <c r="P501" s="170"/>
      <c r="Q501" s="170"/>
      <c r="R501" s="170"/>
      <c r="S501" s="170"/>
      <c r="T501" s="171"/>
      <c r="AT501" s="165" t="s">
        <v>190</v>
      </c>
      <c r="AU501" s="165" t="s">
        <v>82</v>
      </c>
      <c r="AV501" s="13" t="s">
        <v>82</v>
      </c>
      <c r="AW501" s="13" t="s">
        <v>29</v>
      </c>
      <c r="AX501" s="13" t="s">
        <v>73</v>
      </c>
      <c r="AY501" s="165" t="s">
        <v>175</v>
      </c>
    </row>
    <row r="502" spans="2:51" s="14" customFormat="1">
      <c r="B502" s="172"/>
      <c r="D502" s="164" t="s">
        <v>190</v>
      </c>
      <c r="E502" s="173" t="s">
        <v>1</v>
      </c>
      <c r="F502" s="174" t="s">
        <v>1671</v>
      </c>
      <c r="H502" s="173" t="s">
        <v>1</v>
      </c>
      <c r="I502" s="175"/>
      <c r="L502" s="172"/>
      <c r="M502" s="176"/>
      <c r="N502" s="177"/>
      <c r="O502" s="177"/>
      <c r="P502" s="177"/>
      <c r="Q502" s="177"/>
      <c r="R502" s="177"/>
      <c r="S502" s="177"/>
      <c r="T502" s="178"/>
      <c r="AT502" s="173" t="s">
        <v>190</v>
      </c>
      <c r="AU502" s="173" t="s">
        <v>82</v>
      </c>
      <c r="AV502" s="14" t="s">
        <v>30</v>
      </c>
      <c r="AW502" s="14" t="s">
        <v>29</v>
      </c>
      <c r="AX502" s="14" t="s">
        <v>73</v>
      </c>
      <c r="AY502" s="173" t="s">
        <v>175</v>
      </c>
    </row>
    <row r="503" spans="2:51" s="13" customFormat="1">
      <c r="B503" s="163"/>
      <c r="D503" s="164" t="s">
        <v>190</v>
      </c>
      <c r="E503" s="165" t="s">
        <v>1</v>
      </c>
      <c r="F503" s="166" t="s">
        <v>1691</v>
      </c>
      <c r="H503" s="167">
        <v>-15.25</v>
      </c>
      <c r="I503" s="168"/>
      <c r="L503" s="163"/>
      <c r="M503" s="169"/>
      <c r="N503" s="170"/>
      <c r="O503" s="170"/>
      <c r="P503" s="170"/>
      <c r="Q503" s="170"/>
      <c r="R503" s="170"/>
      <c r="S503" s="170"/>
      <c r="T503" s="171"/>
      <c r="AT503" s="165" t="s">
        <v>190</v>
      </c>
      <c r="AU503" s="165" t="s">
        <v>82</v>
      </c>
      <c r="AV503" s="13" t="s">
        <v>82</v>
      </c>
      <c r="AW503" s="13" t="s">
        <v>29</v>
      </c>
      <c r="AX503" s="13" t="s">
        <v>73</v>
      </c>
      <c r="AY503" s="165" t="s">
        <v>175</v>
      </c>
    </row>
    <row r="504" spans="2:51" s="14" customFormat="1">
      <c r="B504" s="172"/>
      <c r="D504" s="164" t="s">
        <v>190</v>
      </c>
      <c r="E504" s="173" t="s">
        <v>1</v>
      </c>
      <c r="F504" s="174" t="s">
        <v>1525</v>
      </c>
      <c r="H504" s="173" t="s">
        <v>1</v>
      </c>
      <c r="I504" s="175"/>
      <c r="L504" s="172"/>
      <c r="M504" s="176"/>
      <c r="N504" s="177"/>
      <c r="O504" s="177"/>
      <c r="P504" s="177"/>
      <c r="Q504" s="177"/>
      <c r="R504" s="177"/>
      <c r="S504" s="177"/>
      <c r="T504" s="178"/>
      <c r="AT504" s="173" t="s">
        <v>190</v>
      </c>
      <c r="AU504" s="173" t="s">
        <v>82</v>
      </c>
      <c r="AV504" s="14" t="s">
        <v>30</v>
      </c>
      <c r="AW504" s="14" t="s">
        <v>29</v>
      </c>
      <c r="AX504" s="14" t="s">
        <v>73</v>
      </c>
      <c r="AY504" s="173" t="s">
        <v>175</v>
      </c>
    </row>
    <row r="505" spans="2:51" s="14" customFormat="1">
      <c r="B505" s="172"/>
      <c r="D505" s="164" t="s">
        <v>190</v>
      </c>
      <c r="E505" s="173" t="s">
        <v>1</v>
      </c>
      <c r="F505" s="174" t="s">
        <v>1526</v>
      </c>
      <c r="H505" s="173" t="s">
        <v>1</v>
      </c>
      <c r="I505" s="175"/>
      <c r="L505" s="172"/>
      <c r="M505" s="176"/>
      <c r="N505" s="177"/>
      <c r="O505" s="177"/>
      <c r="P505" s="177"/>
      <c r="Q505" s="177"/>
      <c r="R505" s="177"/>
      <c r="S505" s="177"/>
      <c r="T505" s="178"/>
      <c r="AT505" s="173" t="s">
        <v>190</v>
      </c>
      <c r="AU505" s="173" t="s">
        <v>82</v>
      </c>
      <c r="AV505" s="14" t="s">
        <v>30</v>
      </c>
      <c r="AW505" s="14" t="s">
        <v>29</v>
      </c>
      <c r="AX505" s="14" t="s">
        <v>73</v>
      </c>
      <c r="AY505" s="173" t="s">
        <v>175</v>
      </c>
    </row>
    <row r="506" spans="2:51" s="14" customFormat="1">
      <c r="B506" s="172"/>
      <c r="D506" s="164" t="s">
        <v>190</v>
      </c>
      <c r="E506" s="173" t="s">
        <v>1</v>
      </c>
      <c r="F506" s="174" t="s">
        <v>1787</v>
      </c>
      <c r="H506" s="173" t="s">
        <v>1</v>
      </c>
      <c r="I506" s="175"/>
      <c r="L506" s="172"/>
      <c r="M506" s="176"/>
      <c r="N506" s="177"/>
      <c r="O506" s="177"/>
      <c r="P506" s="177"/>
      <c r="Q506" s="177"/>
      <c r="R506" s="177"/>
      <c r="S506" s="177"/>
      <c r="T506" s="178"/>
      <c r="AT506" s="173" t="s">
        <v>190</v>
      </c>
      <c r="AU506" s="173" t="s">
        <v>82</v>
      </c>
      <c r="AV506" s="14" t="s">
        <v>30</v>
      </c>
      <c r="AW506" s="14" t="s">
        <v>29</v>
      </c>
      <c r="AX506" s="14" t="s">
        <v>73</v>
      </c>
      <c r="AY506" s="173" t="s">
        <v>175</v>
      </c>
    </row>
    <row r="507" spans="2:51" s="13" customFormat="1">
      <c r="B507" s="163"/>
      <c r="D507" s="164" t="s">
        <v>190</v>
      </c>
      <c r="E507" s="165" t="s">
        <v>1</v>
      </c>
      <c r="F507" s="166" t="s">
        <v>1788</v>
      </c>
      <c r="H507" s="167">
        <v>96.415999999999997</v>
      </c>
      <c r="I507" s="168"/>
      <c r="L507" s="163"/>
      <c r="M507" s="169"/>
      <c r="N507" s="170"/>
      <c r="O507" s="170"/>
      <c r="P507" s="170"/>
      <c r="Q507" s="170"/>
      <c r="R507" s="170"/>
      <c r="S507" s="170"/>
      <c r="T507" s="171"/>
      <c r="AT507" s="165" t="s">
        <v>190</v>
      </c>
      <c r="AU507" s="165" t="s">
        <v>82</v>
      </c>
      <c r="AV507" s="13" t="s">
        <v>82</v>
      </c>
      <c r="AW507" s="13" t="s">
        <v>29</v>
      </c>
      <c r="AX507" s="13" t="s">
        <v>73</v>
      </c>
      <c r="AY507" s="165" t="s">
        <v>175</v>
      </c>
    </row>
    <row r="508" spans="2:51" s="13" customFormat="1">
      <c r="B508" s="163"/>
      <c r="D508" s="164" t="s">
        <v>190</v>
      </c>
      <c r="E508" s="165" t="s">
        <v>1</v>
      </c>
      <c r="F508" s="166" t="s">
        <v>1789</v>
      </c>
      <c r="H508" s="167">
        <v>25.047000000000001</v>
      </c>
      <c r="I508" s="168"/>
      <c r="L508" s="163"/>
      <c r="M508" s="169"/>
      <c r="N508" s="170"/>
      <c r="O508" s="170"/>
      <c r="P508" s="170"/>
      <c r="Q508" s="170"/>
      <c r="R508" s="170"/>
      <c r="S508" s="170"/>
      <c r="T508" s="171"/>
      <c r="AT508" s="165" t="s">
        <v>190</v>
      </c>
      <c r="AU508" s="165" t="s">
        <v>82</v>
      </c>
      <c r="AV508" s="13" t="s">
        <v>82</v>
      </c>
      <c r="AW508" s="13" t="s">
        <v>29</v>
      </c>
      <c r="AX508" s="13" t="s">
        <v>73</v>
      </c>
      <c r="AY508" s="165" t="s">
        <v>175</v>
      </c>
    </row>
    <row r="509" spans="2:51" s="13" customFormat="1">
      <c r="B509" s="163"/>
      <c r="D509" s="164" t="s">
        <v>190</v>
      </c>
      <c r="E509" s="165" t="s">
        <v>1</v>
      </c>
      <c r="F509" s="166" t="s">
        <v>1790</v>
      </c>
      <c r="H509" s="167">
        <v>14.548</v>
      </c>
      <c r="I509" s="168"/>
      <c r="L509" s="163"/>
      <c r="M509" s="169"/>
      <c r="N509" s="170"/>
      <c r="O509" s="170"/>
      <c r="P509" s="170"/>
      <c r="Q509" s="170"/>
      <c r="R509" s="170"/>
      <c r="S509" s="170"/>
      <c r="T509" s="171"/>
      <c r="AT509" s="165" t="s">
        <v>190</v>
      </c>
      <c r="AU509" s="165" t="s">
        <v>82</v>
      </c>
      <c r="AV509" s="13" t="s">
        <v>82</v>
      </c>
      <c r="AW509" s="13" t="s">
        <v>29</v>
      </c>
      <c r="AX509" s="13" t="s">
        <v>73</v>
      </c>
      <c r="AY509" s="165" t="s">
        <v>175</v>
      </c>
    </row>
    <row r="510" spans="2:51" s="14" customFormat="1">
      <c r="B510" s="172"/>
      <c r="D510" s="164" t="s">
        <v>190</v>
      </c>
      <c r="E510" s="173" t="s">
        <v>1</v>
      </c>
      <c r="F510" s="174" t="s">
        <v>1657</v>
      </c>
      <c r="H510" s="173" t="s">
        <v>1</v>
      </c>
      <c r="I510" s="175"/>
      <c r="L510" s="172"/>
      <c r="M510" s="176"/>
      <c r="N510" s="177"/>
      <c r="O510" s="177"/>
      <c r="P510" s="177"/>
      <c r="Q510" s="177"/>
      <c r="R510" s="177"/>
      <c r="S510" s="177"/>
      <c r="T510" s="178"/>
      <c r="AT510" s="173" t="s">
        <v>190</v>
      </c>
      <c r="AU510" s="173" t="s">
        <v>82</v>
      </c>
      <c r="AV510" s="14" t="s">
        <v>30</v>
      </c>
      <c r="AW510" s="14" t="s">
        <v>29</v>
      </c>
      <c r="AX510" s="14" t="s">
        <v>73</v>
      </c>
      <c r="AY510" s="173" t="s">
        <v>175</v>
      </c>
    </row>
    <row r="511" spans="2:51" s="14" customFormat="1">
      <c r="B511" s="172"/>
      <c r="D511" s="164" t="s">
        <v>190</v>
      </c>
      <c r="E511" s="173" t="s">
        <v>1</v>
      </c>
      <c r="F511" s="174" t="s">
        <v>1671</v>
      </c>
      <c r="H511" s="173" t="s">
        <v>1</v>
      </c>
      <c r="I511" s="175"/>
      <c r="L511" s="172"/>
      <c r="M511" s="176"/>
      <c r="N511" s="177"/>
      <c r="O511" s="177"/>
      <c r="P511" s="177"/>
      <c r="Q511" s="177"/>
      <c r="R511" s="177"/>
      <c r="S511" s="177"/>
      <c r="T511" s="178"/>
      <c r="AT511" s="173" t="s">
        <v>190</v>
      </c>
      <c r="AU511" s="173" t="s">
        <v>82</v>
      </c>
      <c r="AV511" s="14" t="s">
        <v>30</v>
      </c>
      <c r="AW511" s="14" t="s">
        <v>29</v>
      </c>
      <c r="AX511" s="14" t="s">
        <v>73</v>
      </c>
      <c r="AY511" s="173" t="s">
        <v>175</v>
      </c>
    </row>
    <row r="512" spans="2:51" s="13" customFormat="1">
      <c r="B512" s="163"/>
      <c r="D512" s="164" t="s">
        <v>190</v>
      </c>
      <c r="E512" s="165" t="s">
        <v>1</v>
      </c>
      <c r="F512" s="166" t="s">
        <v>1695</v>
      </c>
      <c r="H512" s="167">
        <v>-8.51</v>
      </c>
      <c r="I512" s="168"/>
      <c r="L512" s="163"/>
      <c r="M512" s="169"/>
      <c r="N512" s="170"/>
      <c r="O512" s="170"/>
      <c r="P512" s="170"/>
      <c r="Q512" s="170"/>
      <c r="R512" s="170"/>
      <c r="S512" s="170"/>
      <c r="T512" s="171"/>
      <c r="AT512" s="165" t="s">
        <v>190</v>
      </c>
      <c r="AU512" s="165" t="s">
        <v>82</v>
      </c>
      <c r="AV512" s="13" t="s">
        <v>82</v>
      </c>
      <c r="AW512" s="13" t="s">
        <v>29</v>
      </c>
      <c r="AX512" s="13" t="s">
        <v>73</v>
      </c>
      <c r="AY512" s="165" t="s">
        <v>175</v>
      </c>
    </row>
    <row r="513" spans="2:51" s="14" customFormat="1">
      <c r="B513" s="172"/>
      <c r="D513" s="164" t="s">
        <v>190</v>
      </c>
      <c r="E513" s="173" t="s">
        <v>1</v>
      </c>
      <c r="F513" s="174" t="s">
        <v>1654</v>
      </c>
      <c r="H513" s="173" t="s">
        <v>1</v>
      </c>
      <c r="I513" s="175"/>
      <c r="L513" s="172"/>
      <c r="M513" s="176"/>
      <c r="N513" s="177"/>
      <c r="O513" s="177"/>
      <c r="P513" s="177"/>
      <c r="Q513" s="177"/>
      <c r="R513" s="177"/>
      <c r="S513" s="177"/>
      <c r="T513" s="178"/>
      <c r="AT513" s="173" t="s">
        <v>190</v>
      </c>
      <c r="AU513" s="173" t="s">
        <v>82</v>
      </c>
      <c r="AV513" s="14" t="s">
        <v>30</v>
      </c>
      <c r="AW513" s="14" t="s">
        <v>29</v>
      </c>
      <c r="AX513" s="14" t="s">
        <v>73</v>
      </c>
      <c r="AY513" s="173" t="s">
        <v>175</v>
      </c>
    </row>
    <row r="514" spans="2:51" s="13" customFormat="1">
      <c r="B514" s="163"/>
      <c r="D514" s="164" t="s">
        <v>190</v>
      </c>
      <c r="E514" s="165" t="s">
        <v>1</v>
      </c>
      <c r="F514" s="166" t="s">
        <v>1791</v>
      </c>
      <c r="H514" s="167">
        <v>-6.3250000000000002</v>
      </c>
      <c r="I514" s="168"/>
      <c r="L514" s="163"/>
      <c r="M514" s="169"/>
      <c r="N514" s="170"/>
      <c r="O514" s="170"/>
      <c r="P514" s="170"/>
      <c r="Q514" s="170"/>
      <c r="R514" s="170"/>
      <c r="S514" s="170"/>
      <c r="T514" s="171"/>
      <c r="AT514" s="165" t="s">
        <v>190</v>
      </c>
      <c r="AU514" s="165" t="s">
        <v>82</v>
      </c>
      <c r="AV514" s="13" t="s">
        <v>82</v>
      </c>
      <c r="AW514" s="13" t="s">
        <v>29</v>
      </c>
      <c r="AX514" s="13" t="s">
        <v>73</v>
      </c>
      <c r="AY514" s="165" t="s">
        <v>175</v>
      </c>
    </row>
    <row r="515" spans="2:51" s="14" customFormat="1">
      <c r="B515" s="172"/>
      <c r="D515" s="164" t="s">
        <v>190</v>
      </c>
      <c r="E515" s="173" t="s">
        <v>1</v>
      </c>
      <c r="F515" s="174" t="s">
        <v>1792</v>
      </c>
      <c r="H515" s="173" t="s">
        <v>1</v>
      </c>
      <c r="I515" s="175"/>
      <c r="L515" s="172"/>
      <c r="M515" s="176"/>
      <c r="N515" s="177"/>
      <c r="O515" s="177"/>
      <c r="P515" s="177"/>
      <c r="Q515" s="177"/>
      <c r="R515" s="177"/>
      <c r="S515" s="177"/>
      <c r="T515" s="178"/>
      <c r="AT515" s="173" t="s">
        <v>190</v>
      </c>
      <c r="AU515" s="173" t="s">
        <v>82</v>
      </c>
      <c r="AV515" s="14" t="s">
        <v>30</v>
      </c>
      <c r="AW515" s="14" t="s">
        <v>29</v>
      </c>
      <c r="AX515" s="14" t="s">
        <v>73</v>
      </c>
      <c r="AY515" s="173" t="s">
        <v>175</v>
      </c>
    </row>
    <row r="516" spans="2:51" s="13" customFormat="1">
      <c r="B516" s="163"/>
      <c r="D516" s="164" t="s">
        <v>190</v>
      </c>
      <c r="E516" s="165" t="s">
        <v>1</v>
      </c>
      <c r="F516" s="166" t="s">
        <v>1793</v>
      </c>
      <c r="H516" s="167">
        <v>491.7</v>
      </c>
      <c r="I516" s="168"/>
      <c r="L516" s="163"/>
      <c r="M516" s="169"/>
      <c r="N516" s="170"/>
      <c r="O516" s="170"/>
      <c r="P516" s="170"/>
      <c r="Q516" s="170"/>
      <c r="R516" s="170"/>
      <c r="S516" s="170"/>
      <c r="T516" s="171"/>
      <c r="AT516" s="165" t="s">
        <v>190</v>
      </c>
      <c r="AU516" s="165" t="s">
        <v>82</v>
      </c>
      <c r="AV516" s="13" t="s">
        <v>82</v>
      </c>
      <c r="AW516" s="13" t="s">
        <v>29</v>
      </c>
      <c r="AX516" s="13" t="s">
        <v>73</v>
      </c>
      <c r="AY516" s="165" t="s">
        <v>175</v>
      </c>
    </row>
    <row r="517" spans="2:51" s="14" customFormat="1">
      <c r="B517" s="172"/>
      <c r="D517" s="164" t="s">
        <v>190</v>
      </c>
      <c r="E517" s="173" t="s">
        <v>1</v>
      </c>
      <c r="F517" s="174" t="s">
        <v>1645</v>
      </c>
      <c r="H517" s="173" t="s">
        <v>1</v>
      </c>
      <c r="I517" s="175"/>
      <c r="L517" s="172"/>
      <c r="M517" s="176"/>
      <c r="N517" s="177"/>
      <c r="O517" s="177"/>
      <c r="P517" s="177"/>
      <c r="Q517" s="177"/>
      <c r="R517" s="177"/>
      <c r="S517" s="177"/>
      <c r="T517" s="178"/>
      <c r="AT517" s="173" t="s">
        <v>190</v>
      </c>
      <c r="AU517" s="173" t="s">
        <v>82</v>
      </c>
      <c r="AV517" s="14" t="s">
        <v>30</v>
      </c>
      <c r="AW517" s="14" t="s">
        <v>29</v>
      </c>
      <c r="AX517" s="14" t="s">
        <v>73</v>
      </c>
      <c r="AY517" s="173" t="s">
        <v>175</v>
      </c>
    </row>
    <row r="518" spans="2:51" s="14" customFormat="1">
      <c r="B518" s="172"/>
      <c r="D518" s="164" t="s">
        <v>190</v>
      </c>
      <c r="E518" s="173" t="s">
        <v>1</v>
      </c>
      <c r="F518" s="174" t="s">
        <v>1785</v>
      </c>
      <c r="H518" s="173" t="s">
        <v>1</v>
      </c>
      <c r="I518" s="175"/>
      <c r="L518" s="172"/>
      <c r="M518" s="176"/>
      <c r="N518" s="177"/>
      <c r="O518" s="177"/>
      <c r="P518" s="177"/>
      <c r="Q518" s="177"/>
      <c r="R518" s="177"/>
      <c r="S518" s="177"/>
      <c r="T518" s="178"/>
      <c r="AT518" s="173" t="s">
        <v>190</v>
      </c>
      <c r="AU518" s="173" t="s">
        <v>82</v>
      </c>
      <c r="AV518" s="14" t="s">
        <v>30</v>
      </c>
      <c r="AW518" s="14" t="s">
        <v>29</v>
      </c>
      <c r="AX518" s="14" t="s">
        <v>73</v>
      </c>
      <c r="AY518" s="173" t="s">
        <v>175</v>
      </c>
    </row>
    <row r="519" spans="2:51" s="13" customFormat="1">
      <c r="B519" s="163"/>
      <c r="D519" s="164" t="s">
        <v>190</v>
      </c>
      <c r="E519" s="165" t="s">
        <v>1</v>
      </c>
      <c r="F519" s="166" t="s">
        <v>1794</v>
      </c>
      <c r="H519" s="167">
        <v>-109.8</v>
      </c>
      <c r="I519" s="168"/>
      <c r="L519" s="163"/>
      <c r="M519" s="169"/>
      <c r="N519" s="170"/>
      <c r="O519" s="170"/>
      <c r="P519" s="170"/>
      <c r="Q519" s="170"/>
      <c r="R519" s="170"/>
      <c r="S519" s="170"/>
      <c r="T519" s="171"/>
      <c r="AT519" s="165" t="s">
        <v>190</v>
      </c>
      <c r="AU519" s="165" t="s">
        <v>82</v>
      </c>
      <c r="AV519" s="13" t="s">
        <v>82</v>
      </c>
      <c r="AW519" s="13" t="s">
        <v>29</v>
      </c>
      <c r="AX519" s="13" t="s">
        <v>73</v>
      </c>
      <c r="AY519" s="165" t="s">
        <v>175</v>
      </c>
    </row>
    <row r="520" spans="2:51" s="14" customFormat="1">
      <c r="B520" s="172"/>
      <c r="D520" s="164" t="s">
        <v>190</v>
      </c>
      <c r="E520" s="173" t="s">
        <v>1</v>
      </c>
      <c r="F520" s="174" t="s">
        <v>1663</v>
      </c>
      <c r="H520" s="173" t="s">
        <v>1</v>
      </c>
      <c r="I520" s="175"/>
      <c r="L520" s="172"/>
      <c r="M520" s="176"/>
      <c r="N520" s="177"/>
      <c r="O520" s="177"/>
      <c r="P520" s="177"/>
      <c r="Q520" s="177"/>
      <c r="R520" s="177"/>
      <c r="S520" s="177"/>
      <c r="T520" s="178"/>
      <c r="AT520" s="173" t="s">
        <v>190</v>
      </c>
      <c r="AU520" s="173" t="s">
        <v>82</v>
      </c>
      <c r="AV520" s="14" t="s">
        <v>30</v>
      </c>
      <c r="AW520" s="14" t="s">
        <v>29</v>
      </c>
      <c r="AX520" s="14" t="s">
        <v>73</v>
      </c>
      <c r="AY520" s="173" t="s">
        <v>175</v>
      </c>
    </row>
    <row r="521" spans="2:51" s="13" customFormat="1">
      <c r="B521" s="163"/>
      <c r="D521" s="164" t="s">
        <v>190</v>
      </c>
      <c r="E521" s="165" t="s">
        <v>1</v>
      </c>
      <c r="F521" s="166" t="s">
        <v>1699</v>
      </c>
      <c r="H521" s="167">
        <v>-15.68</v>
      </c>
      <c r="I521" s="168"/>
      <c r="L521" s="163"/>
      <c r="M521" s="169"/>
      <c r="N521" s="170"/>
      <c r="O521" s="170"/>
      <c r="P521" s="170"/>
      <c r="Q521" s="170"/>
      <c r="R521" s="170"/>
      <c r="S521" s="170"/>
      <c r="T521" s="171"/>
      <c r="AT521" s="165" t="s">
        <v>190</v>
      </c>
      <c r="AU521" s="165" t="s">
        <v>82</v>
      </c>
      <c r="AV521" s="13" t="s">
        <v>82</v>
      </c>
      <c r="AW521" s="13" t="s">
        <v>29</v>
      </c>
      <c r="AX521" s="13" t="s">
        <v>73</v>
      </c>
      <c r="AY521" s="165" t="s">
        <v>175</v>
      </c>
    </row>
    <row r="522" spans="2:51" s="14" customFormat="1">
      <c r="B522" s="172"/>
      <c r="D522" s="164" t="s">
        <v>190</v>
      </c>
      <c r="E522" s="173" t="s">
        <v>1</v>
      </c>
      <c r="F522" s="174" t="s">
        <v>1516</v>
      </c>
      <c r="H522" s="173" t="s">
        <v>1</v>
      </c>
      <c r="I522" s="175"/>
      <c r="L522" s="172"/>
      <c r="M522" s="176"/>
      <c r="N522" s="177"/>
      <c r="O522" s="177"/>
      <c r="P522" s="177"/>
      <c r="Q522" s="177"/>
      <c r="R522" s="177"/>
      <c r="S522" s="177"/>
      <c r="T522" s="178"/>
      <c r="AT522" s="173" t="s">
        <v>190</v>
      </c>
      <c r="AU522" s="173" t="s">
        <v>82</v>
      </c>
      <c r="AV522" s="14" t="s">
        <v>30</v>
      </c>
      <c r="AW522" s="14" t="s">
        <v>29</v>
      </c>
      <c r="AX522" s="14" t="s">
        <v>73</v>
      </c>
      <c r="AY522" s="173" t="s">
        <v>175</v>
      </c>
    </row>
    <row r="523" spans="2:51" s="14" customFormat="1">
      <c r="B523" s="172"/>
      <c r="D523" s="164" t="s">
        <v>190</v>
      </c>
      <c r="E523" s="173" t="s">
        <v>1</v>
      </c>
      <c r="F523" s="174" t="s">
        <v>1795</v>
      </c>
      <c r="H523" s="173" t="s">
        <v>1</v>
      </c>
      <c r="I523" s="175"/>
      <c r="L523" s="172"/>
      <c r="M523" s="176"/>
      <c r="N523" s="177"/>
      <c r="O523" s="177"/>
      <c r="P523" s="177"/>
      <c r="Q523" s="177"/>
      <c r="R523" s="177"/>
      <c r="S523" s="177"/>
      <c r="T523" s="178"/>
      <c r="AT523" s="173" t="s">
        <v>190</v>
      </c>
      <c r="AU523" s="173" t="s">
        <v>82</v>
      </c>
      <c r="AV523" s="14" t="s">
        <v>30</v>
      </c>
      <c r="AW523" s="14" t="s">
        <v>29</v>
      </c>
      <c r="AX523" s="14" t="s">
        <v>73</v>
      </c>
      <c r="AY523" s="173" t="s">
        <v>175</v>
      </c>
    </row>
    <row r="524" spans="2:51" s="13" customFormat="1">
      <c r="B524" s="163"/>
      <c r="D524" s="164" t="s">
        <v>190</v>
      </c>
      <c r="E524" s="165" t="s">
        <v>1</v>
      </c>
      <c r="F524" s="166" t="s">
        <v>1796</v>
      </c>
      <c r="H524" s="167">
        <v>46.305</v>
      </c>
      <c r="I524" s="168"/>
      <c r="L524" s="163"/>
      <c r="M524" s="169"/>
      <c r="N524" s="170"/>
      <c r="O524" s="170"/>
      <c r="P524" s="170"/>
      <c r="Q524" s="170"/>
      <c r="R524" s="170"/>
      <c r="S524" s="170"/>
      <c r="T524" s="171"/>
      <c r="AT524" s="165" t="s">
        <v>190</v>
      </c>
      <c r="AU524" s="165" t="s">
        <v>82</v>
      </c>
      <c r="AV524" s="13" t="s">
        <v>82</v>
      </c>
      <c r="AW524" s="13" t="s">
        <v>29</v>
      </c>
      <c r="AX524" s="13" t="s">
        <v>73</v>
      </c>
      <c r="AY524" s="165" t="s">
        <v>175</v>
      </c>
    </row>
    <row r="525" spans="2:51" s="14" customFormat="1">
      <c r="B525" s="172"/>
      <c r="D525" s="164" t="s">
        <v>190</v>
      </c>
      <c r="E525" s="173" t="s">
        <v>1</v>
      </c>
      <c r="F525" s="174" t="s">
        <v>1645</v>
      </c>
      <c r="H525" s="173" t="s">
        <v>1</v>
      </c>
      <c r="I525" s="175"/>
      <c r="L525" s="172"/>
      <c r="M525" s="176"/>
      <c r="N525" s="177"/>
      <c r="O525" s="177"/>
      <c r="P525" s="177"/>
      <c r="Q525" s="177"/>
      <c r="R525" s="177"/>
      <c r="S525" s="177"/>
      <c r="T525" s="178"/>
      <c r="AT525" s="173" t="s">
        <v>190</v>
      </c>
      <c r="AU525" s="173" t="s">
        <v>82</v>
      </c>
      <c r="AV525" s="14" t="s">
        <v>30</v>
      </c>
      <c r="AW525" s="14" t="s">
        <v>29</v>
      </c>
      <c r="AX525" s="14" t="s">
        <v>73</v>
      </c>
      <c r="AY525" s="173" t="s">
        <v>175</v>
      </c>
    </row>
    <row r="526" spans="2:51" s="14" customFormat="1">
      <c r="B526" s="172"/>
      <c r="D526" s="164" t="s">
        <v>190</v>
      </c>
      <c r="E526" s="173" t="s">
        <v>1</v>
      </c>
      <c r="F526" s="174" t="s">
        <v>1797</v>
      </c>
      <c r="H526" s="173" t="s">
        <v>1</v>
      </c>
      <c r="I526" s="175"/>
      <c r="L526" s="172"/>
      <c r="M526" s="176"/>
      <c r="N526" s="177"/>
      <c r="O526" s="177"/>
      <c r="P526" s="177"/>
      <c r="Q526" s="177"/>
      <c r="R526" s="177"/>
      <c r="S526" s="177"/>
      <c r="T526" s="178"/>
      <c r="AT526" s="173" t="s">
        <v>190</v>
      </c>
      <c r="AU526" s="173" t="s">
        <v>82</v>
      </c>
      <c r="AV526" s="14" t="s">
        <v>30</v>
      </c>
      <c r="AW526" s="14" t="s">
        <v>29</v>
      </c>
      <c r="AX526" s="14" t="s">
        <v>73</v>
      </c>
      <c r="AY526" s="173" t="s">
        <v>175</v>
      </c>
    </row>
    <row r="527" spans="2:51" s="13" customFormat="1">
      <c r="B527" s="163"/>
      <c r="D527" s="164" t="s">
        <v>190</v>
      </c>
      <c r="E527" s="165" t="s">
        <v>1</v>
      </c>
      <c r="F527" s="166" t="s">
        <v>1798</v>
      </c>
      <c r="H527" s="167">
        <v>-15.75</v>
      </c>
      <c r="I527" s="168"/>
      <c r="L527" s="163"/>
      <c r="M527" s="169"/>
      <c r="N527" s="170"/>
      <c r="O527" s="170"/>
      <c r="P527" s="170"/>
      <c r="Q527" s="170"/>
      <c r="R527" s="170"/>
      <c r="S527" s="170"/>
      <c r="T527" s="171"/>
      <c r="AT527" s="165" t="s">
        <v>190</v>
      </c>
      <c r="AU527" s="165" t="s">
        <v>82</v>
      </c>
      <c r="AV527" s="13" t="s">
        <v>82</v>
      </c>
      <c r="AW527" s="13" t="s">
        <v>29</v>
      </c>
      <c r="AX527" s="13" t="s">
        <v>73</v>
      </c>
      <c r="AY527" s="165" t="s">
        <v>175</v>
      </c>
    </row>
    <row r="528" spans="2:51" s="14" customFormat="1">
      <c r="B528" s="172"/>
      <c r="D528" s="164" t="s">
        <v>190</v>
      </c>
      <c r="E528" s="173" t="s">
        <v>1</v>
      </c>
      <c r="F528" s="174" t="s">
        <v>1799</v>
      </c>
      <c r="H528" s="173" t="s">
        <v>1</v>
      </c>
      <c r="I528" s="175"/>
      <c r="L528" s="172"/>
      <c r="M528" s="176"/>
      <c r="N528" s="177"/>
      <c r="O528" s="177"/>
      <c r="P528" s="177"/>
      <c r="Q528" s="177"/>
      <c r="R528" s="177"/>
      <c r="S528" s="177"/>
      <c r="T528" s="178"/>
      <c r="AT528" s="173" t="s">
        <v>190</v>
      </c>
      <c r="AU528" s="173" t="s">
        <v>82</v>
      </c>
      <c r="AV528" s="14" t="s">
        <v>30</v>
      </c>
      <c r="AW528" s="14" t="s">
        <v>29</v>
      </c>
      <c r="AX528" s="14" t="s">
        <v>73</v>
      </c>
      <c r="AY528" s="173" t="s">
        <v>175</v>
      </c>
    </row>
    <row r="529" spans="2:51" s="13" customFormat="1">
      <c r="B529" s="163"/>
      <c r="D529" s="164" t="s">
        <v>190</v>
      </c>
      <c r="E529" s="165" t="s">
        <v>1</v>
      </c>
      <c r="F529" s="166" t="s">
        <v>1800</v>
      </c>
      <c r="H529" s="167">
        <v>8.2620000000000005</v>
      </c>
      <c r="I529" s="168"/>
      <c r="L529" s="163"/>
      <c r="M529" s="169"/>
      <c r="N529" s="170"/>
      <c r="O529" s="170"/>
      <c r="P529" s="170"/>
      <c r="Q529" s="170"/>
      <c r="R529" s="170"/>
      <c r="S529" s="170"/>
      <c r="T529" s="171"/>
      <c r="AT529" s="165" t="s">
        <v>190</v>
      </c>
      <c r="AU529" s="165" t="s">
        <v>82</v>
      </c>
      <c r="AV529" s="13" t="s">
        <v>82</v>
      </c>
      <c r="AW529" s="13" t="s">
        <v>29</v>
      </c>
      <c r="AX529" s="13" t="s">
        <v>73</v>
      </c>
      <c r="AY529" s="165" t="s">
        <v>175</v>
      </c>
    </row>
    <row r="530" spans="2:51" s="13" customFormat="1">
      <c r="B530" s="163"/>
      <c r="D530" s="164" t="s">
        <v>190</v>
      </c>
      <c r="E530" s="165" t="s">
        <v>1</v>
      </c>
      <c r="F530" s="166" t="s">
        <v>1801</v>
      </c>
      <c r="H530" s="167">
        <v>14.061999999999999</v>
      </c>
      <c r="I530" s="168"/>
      <c r="L530" s="163"/>
      <c r="M530" s="169"/>
      <c r="N530" s="170"/>
      <c r="O530" s="170"/>
      <c r="P530" s="170"/>
      <c r="Q530" s="170"/>
      <c r="R530" s="170"/>
      <c r="S530" s="170"/>
      <c r="T530" s="171"/>
      <c r="AT530" s="165" t="s">
        <v>190</v>
      </c>
      <c r="AU530" s="165" t="s">
        <v>82</v>
      </c>
      <c r="AV530" s="13" t="s">
        <v>82</v>
      </c>
      <c r="AW530" s="13" t="s">
        <v>29</v>
      </c>
      <c r="AX530" s="13" t="s">
        <v>73</v>
      </c>
      <c r="AY530" s="165" t="s">
        <v>175</v>
      </c>
    </row>
    <row r="531" spans="2:51" s="13" customFormat="1">
      <c r="B531" s="163"/>
      <c r="D531" s="164" t="s">
        <v>190</v>
      </c>
      <c r="E531" s="165" t="s">
        <v>1</v>
      </c>
      <c r="F531" s="166" t="s">
        <v>1802</v>
      </c>
      <c r="H531" s="167">
        <v>2.2429999999999999</v>
      </c>
      <c r="I531" s="168"/>
      <c r="L531" s="163"/>
      <c r="M531" s="169"/>
      <c r="N531" s="170"/>
      <c r="O531" s="170"/>
      <c r="P531" s="170"/>
      <c r="Q531" s="170"/>
      <c r="R531" s="170"/>
      <c r="S531" s="170"/>
      <c r="T531" s="171"/>
      <c r="AT531" s="165" t="s">
        <v>190</v>
      </c>
      <c r="AU531" s="165" t="s">
        <v>82</v>
      </c>
      <c r="AV531" s="13" t="s">
        <v>82</v>
      </c>
      <c r="AW531" s="13" t="s">
        <v>29</v>
      </c>
      <c r="AX531" s="13" t="s">
        <v>73</v>
      </c>
      <c r="AY531" s="165" t="s">
        <v>175</v>
      </c>
    </row>
    <row r="532" spans="2:51" s="13" customFormat="1">
      <c r="B532" s="163"/>
      <c r="D532" s="164" t="s">
        <v>190</v>
      </c>
      <c r="E532" s="165" t="s">
        <v>1</v>
      </c>
      <c r="F532" s="166" t="s">
        <v>1803</v>
      </c>
      <c r="H532" s="167">
        <v>2.7989999999999999</v>
      </c>
      <c r="I532" s="168"/>
      <c r="L532" s="163"/>
      <c r="M532" s="169"/>
      <c r="N532" s="170"/>
      <c r="O532" s="170"/>
      <c r="P532" s="170"/>
      <c r="Q532" s="170"/>
      <c r="R532" s="170"/>
      <c r="S532" s="170"/>
      <c r="T532" s="171"/>
      <c r="AT532" s="165" t="s">
        <v>190</v>
      </c>
      <c r="AU532" s="165" t="s">
        <v>82</v>
      </c>
      <c r="AV532" s="13" t="s">
        <v>82</v>
      </c>
      <c r="AW532" s="13" t="s">
        <v>29</v>
      </c>
      <c r="AX532" s="13" t="s">
        <v>73</v>
      </c>
      <c r="AY532" s="165" t="s">
        <v>175</v>
      </c>
    </row>
    <row r="533" spans="2:51" s="14" customFormat="1">
      <c r="B533" s="172"/>
      <c r="D533" s="164" t="s">
        <v>190</v>
      </c>
      <c r="E533" s="173" t="s">
        <v>1</v>
      </c>
      <c r="F533" s="174" t="s">
        <v>1645</v>
      </c>
      <c r="H533" s="173" t="s">
        <v>1</v>
      </c>
      <c r="I533" s="175"/>
      <c r="L533" s="172"/>
      <c r="M533" s="176"/>
      <c r="N533" s="177"/>
      <c r="O533" s="177"/>
      <c r="P533" s="177"/>
      <c r="Q533" s="177"/>
      <c r="R533" s="177"/>
      <c r="S533" s="177"/>
      <c r="T533" s="178"/>
      <c r="AT533" s="173" t="s">
        <v>190</v>
      </c>
      <c r="AU533" s="173" t="s">
        <v>82</v>
      </c>
      <c r="AV533" s="14" t="s">
        <v>30</v>
      </c>
      <c r="AW533" s="14" t="s">
        <v>29</v>
      </c>
      <c r="AX533" s="14" t="s">
        <v>73</v>
      </c>
      <c r="AY533" s="173" t="s">
        <v>175</v>
      </c>
    </row>
    <row r="534" spans="2:51" s="14" customFormat="1">
      <c r="B534" s="172"/>
      <c r="D534" s="164" t="s">
        <v>190</v>
      </c>
      <c r="E534" s="173" t="s">
        <v>1</v>
      </c>
      <c r="F534" s="174" t="s">
        <v>1652</v>
      </c>
      <c r="H534" s="173" t="s">
        <v>1</v>
      </c>
      <c r="I534" s="175"/>
      <c r="L534" s="172"/>
      <c r="M534" s="176"/>
      <c r="N534" s="177"/>
      <c r="O534" s="177"/>
      <c r="P534" s="177"/>
      <c r="Q534" s="177"/>
      <c r="R534" s="177"/>
      <c r="S534" s="177"/>
      <c r="T534" s="178"/>
      <c r="AT534" s="173" t="s">
        <v>190</v>
      </c>
      <c r="AU534" s="173" t="s">
        <v>82</v>
      </c>
      <c r="AV534" s="14" t="s">
        <v>30</v>
      </c>
      <c r="AW534" s="14" t="s">
        <v>29</v>
      </c>
      <c r="AX534" s="14" t="s">
        <v>73</v>
      </c>
      <c r="AY534" s="173" t="s">
        <v>175</v>
      </c>
    </row>
    <row r="535" spans="2:51" s="13" customFormat="1">
      <c r="B535" s="163"/>
      <c r="D535" s="164" t="s">
        <v>190</v>
      </c>
      <c r="E535" s="165" t="s">
        <v>1</v>
      </c>
      <c r="F535" s="166" t="s">
        <v>1653</v>
      </c>
      <c r="H535" s="167">
        <v>-0.97199999999999998</v>
      </c>
      <c r="I535" s="168"/>
      <c r="L535" s="163"/>
      <c r="M535" s="169"/>
      <c r="N535" s="170"/>
      <c r="O535" s="170"/>
      <c r="P535" s="170"/>
      <c r="Q535" s="170"/>
      <c r="R535" s="170"/>
      <c r="S535" s="170"/>
      <c r="T535" s="171"/>
      <c r="AT535" s="165" t="s">
        <v>190</v>
      </c>
      <c r="AU535" s="165" t="s">
        <v>82</v>
      </c>
      <c r="AV535" s="13" t="s">
        <v>82</v>
      </c>
      <c r="AW535" s="13" t="s">
        <v>29</v>
      </c>
      <c r="AX535" s="13" t="s">
        <v>73</v>
      </c>
      <c r="AY535" s="165" t="s">
        <v>175</v>
      </c>
    </row>
    <row r="536" spans="2:51" s="14" customFormat="1">
      <c r="B536" s="172"/>
      <c r="D536" s="164" t="s">
        <v>190</v>
      </c>
      <c r="E536" s="173" t="s">
        <v>1</v>
      </c>
      <c r="F536" s="174" t="s">
        <v>1785</v>
      </c>
      <c r="H536" s="173" t="s">
        <v>1</v>
      </c>
      <c r="I536" s="175"/>
      <c r="L536" s="172"/>
      <c r="M536" s="176"/>
      <c r="N536" s="177"/>
      <c r="O536" s="177"/>
      <c r="P536" s="177"/>
      <c r="Q536" s="177"/>
      <c r="R536" s="177"/>
      <c r="S536" s="177"/>
      <c r="T536" s="178"/>
      <c r="AT536" s="173" t="s">
        <v>190</v>
      </c>
      <c r="AU536" s="173" t="s">
        <v>82</v>
      </c>
      <c r="AV536" s="14" t="s">
        <v>30</v>
      </c>
      <c r="AW536" s="14" t="s">
        <v>29</v>
      </c>
      <c r="AX536" s="14" t="s">
        <v>73</v>
      </c>
      <c r="AY536" s="173" t="s">
        <v>175</v>
      </c>
    </row>
    <row r="537" spans="2:51" s="13" customFormat="1">
      <c r="B537" s="163"/>
      <c r="D537" s="164" t="s">
        <v>190</v>
      </c>
      <c r="E537" s="165" t="s">
        <v>1</v>
      </c>
      <c r="F537" s="166" t="s">
        <v>1804</v>
      </c>
      <c r="H537" s="167">
        <v>-5.67</v>
      </c>
      <c r="I537" s="168"/>
      <c r="L537" s="163"/>
      <c r="M537" s="169"/>
      <c r="N537" s="170"/>
      <c r="O537" s="170"/>
      <c r="P537" s="170"/>
      <c r="Q537" s="170"/>
      <c r="R537" s="170"/>
      <c r="S537" s="170"/>
      <c r="T537" s="171"/>
      <c r="AT537" s="165" t="s">
        <v>190</v>
      </c>
      <c r="AU537" s="165" t="s">
        <v>82</v>
      </c>
      <c r="AV537" s="13" t="s">
        <v>82</v>
      </c>
      <c r="AW537" s="13" t="s">
        <v>29</v>
      </c>
      <c r="AX537" s="13" t="s">
        <v>73</v>
      </c>
      <c r="AY537" s="165" t="s">
        <v>175</v>
      </c>
    </row>
    <row r="538" spans="2:51" s="14" customFormat="1">
      <c r="B538" s="172"/>
      <c r="D538" s="164" t="s">
        <v>190</v>
      </c>
      <c r="E538" s="173" t="s">
        <v>1</v>
      </c>
      <c r="F538" s="174" t="s">
        <v>1518</v>
      </c>
      <c r="H538" s="173" t="s">
        <v>1</v>
      </c>
      <c r="I538" s="175"/>
      <c r="L538" s="172"/>
      <c r="M538" s="176"/>
      <c r="N538" s="177"/>
      <c r="O538" s="177"/>
      <c r="P538" s="177"/>
      <c r="Q538" s="177"/>
      <c r="R538" s="177"/>
      <c r="S538" s="177"/>
      <c r="T538" s="178"/>
      <c r="AT538" s="173" t="s">
        <v>190</v>
      </c>
      <c r="AU538" s="173" t="s">
        <v>82</v>
      </c>
      <c r="AV538" s="14" t="s">
        <v>30</v>
      </c>
      <c r="AW538" s="14" t="s">
        <v>29</v>
      </c>
      <c r="AX538" s="14" t="s">
        <v>73</v>
      </c>
      <c r="AY538" s="173" t="s">
        <v>175</v>
      </c>
    </row>
    <row r="539" spans="2:51" s="14" customFormat="1">
      <c r="B539" s="172"/>
      <c r="D539" s="164" t="s">
        <v>190</v>
      </c>
      <c r="E539" s="173" t="s">
        <v>1</v>
      </c>
      <c r="F539" s="174" t="s">
        <v>1805</v>
      </c>
      <c r="H539" s="173" t="s">
        <v>1</v>
      </c>
      <c r="I539" s="175"/>
      <c r="L539" s="172"/>
      <c r="M539" s="176"/>
      <c r="N539" s="177"/>
      <c r="O539" s="177"/>
      <c r="P539" s="177"/>
      <c r="Q539" s="177"/>
      <c r="R539" s="177"/>
      <c r="S539" s="177"/>
      <c r="T539" s="178"/>
      <c r="AT539" s="173" t="s">
        <v>190</v>
      </c>
      <c r="AU539" s="173" t="s">
        <v>82</v>
      </c>
      <c r="AV539" s="14" t="s">
        <v>30</v>
      </c>
      <c r="AW539" s="14" t="s">
        <v>29</v>
      </c>
      <c r="AX539" s="14" t="s">
        <v>73</v>
      </c>
      <c r="AY539" s="173" t="s">
        <v>175</v>
      </c>
    </row>
    <row r="540" spans="2:51" s="13" customFormat="1">
      <c r="B540" s="163"/>
      <c r="D540" s="164" t="s">
        <v>190</v>
      </c>
      <c r="E540" s="165" t="s">
        <v>1</v>
      </c>
      <c r="F540" s="166" t="s">
        <v>1806</v>
      </c>
      <c r="H540" s="167">
        <v>46.55</v>
      </c>
      <c r="I540" s="168"/>
      <c r="L540" s="163"/>
      <c r="M540" s="169"/>
      <c r="N540" s="170"/>
      <c r="O540" s="170"/>
      <c r="P540" s="170"/>
      <c r="Q540" s="170"/>
      <c r="R540" s="170"/>
      <c r="S540" s="170"/>
      <c r="T540" s="171"/>
      <c r="AT540" s="165" t="s">
        <v>190</v>
      </c>
      <c r="AU540" s="165" t="s">
        <v>82</v>
      </c>
      <c r="AV540" s="13" t="s">
        <v>82</v>
      </c>
      <c r="AW540" s="13" t="s">
        <v>29</v>
      </c>
      <c r="AX540" s="13" t="s">
        <v>73</v>
      </c>
      <c r="AY540" s="165" t="s">
        <v>175</v>
      </c>
    </row>
    <row r="541" spans="2:51" s="14" customFormat="1">
      <c r="B541" s="172"/>
      <c r="D541" s="164" t="s">
        <v>190</v>
      </c>
      <c r="E541" s="173" t="s">
        <v>1</v>
      </c>
      <c r="F541" s="174" t="s">
        <v>1657</v>
      </c>
      <c r="H541" s="173" t="s">
        <v>1</v>
      </c>
      <c r="I541" s="175"/>
      <c r="L541" s="172"/>
      <c r="M541" s="176"/>
      <c r="N541" s="177"/>
      <c r="O541" s="177"/>
      <c r="P541" s="177"/>
      <c r="Q541" s="177"/>
      <c r="R541" s="177"/>
      <c r="S541" s="177"/>
      <c r="T541" s="178"/>
      <c r="AT541" s="173" t="s">
        <v>190</v>
      </c>
      <c r="AU541" s="173" t="s">
        <v>82</v>
      </c>
      <c r="AV541" s="14" t="s">
        <v>30</v>
      </c>
      <c r="AW541" s="14" t="s">
        <v>29</v>
      </c>
      <c r="AX541" s="14" t="s">
        <v>73</v>
      </c>
      <c r="AY541" s="173" t="s">
        <v>175</v>
      </c>
    </row>
    <row r="542" spans="2:51" s="14" customFormat="1">
      <c r="B542" s="172"/>
      <c r="D542" s="164" t="s">
        <v>190</v>
      </c>
      <c r="E542" s="173" t="s">
        <v>1</v>
      </c>
      <c r="F542" s="174" t="s">
        <v>1785</v>
      </c>
      <c r="H542" s="173" t="s">
        <v>1</v>
      </c>
      <c r="I542" s="175"/>
      <c r="L542" s="172"/>
      <c r="M542" s="176"/>
      <c r="N542" s="177"/>
      <c r="O542" s="177"/>
      <c r="P542" s="177"/>
      <c r="Q542" s="177"/>
      <c r="R542" s="177"/>
      <c r="S542" s="177"/>
      <c r="T542" s="178"/>
      <c r="AT542" s="173" t="s">
        <v>190</v>
      </c>
      <c r="AU542" s="173" t="s">
        <v>82</v>
      </c>
      <c r="AV542" s="14" t="s">
        <v>30</v>
      </c>
      <c r="AW542" s="14" t="s">
        <v>29</v>
      </c>
      <c r="AX542" s="14" t="s">
        <v>73</v>
      </c>
      <c r="AY542" s="173" t="s">
        <v>175</v>
      </c>
    </row>
    <row r="543" spans="2:51" s="13" customFormat="1">
      <c r="B543" s="163"/>
      <c r="D543" s="164" t="s">
        <v>190</v>
      </c>
      <c r="E543" s="165" t="s">
        <v>1</v>
      </c>
      <c r="F543" s="166" t="s">
        <v>1807</v>
      </c>
      <c r="H543" s="167">
        <v>-16.625</v>
      </c>
      <c r="I543" s="168"/>
      <c r="L543" s="163"/>
      <c r="M543" s="169"/>
      <c r="N543" s="170"/>
      <c r="O543" s="170"/>
      <c r="P543" s="170"/>
      <c r="Q543" s="170"/>
      <c r="R543" s="170"/>
      <c r="S543" s="170"/>
      <c r="T543" s="171"/>
      <c r="AT543" s="165" t="s">
        <v>190</v>
      </c>
      <c r="AU543" s="165" t="s">
        <v>82</v>
      </c>
      <c r="AV543" s="13" t="s">
        <v>82</v>
      </c>
      <c r="AW543" s="13" t="s">
        <v>29</v>
      </c>
      <c r="AX543" s="13" t="s">
        <v>73</v>
      </c>
      <c r="AY543" s="165" t="s">
        <v>175</v>
      </c>
    </row>
    <row r="544" spans="2:51" s="14" customFormat="1">
      <c r="B544" s="172"/>
      <c r="D544" s="164" t="s">
        <v>190</v>
      </c>
      <c r="E544" s="173" t="s">
        <v>1</v>
      </c>
      <c r="F544" s="174" t="s">
        <v>1787</v>
      </c>
      <c r="H544" s="173" t="s">
        <v>1</v>
      </c>
      <c r="I544" s="175"/>
      <c r="L544" s="172"/>
      <c r="M544" s="176"/>
      <c r="N544" s="177"/>
      <c r="O544" s="177"/>
      <c r="P544" s="177"/>
      <c r="Q544" s="177"/>
      <c r="R544" s="177"/>
      <c r="S544" s="177"/>
      <c r="T544" s="178"/>
      <c r="AT544" s="173" t="s">
        <v>190</v>
      </c>
      <c r="AU544" s="173" t="s">
        <v>82</v>
      </c>
      <c r="AV544" s="14" t="s">
        <v>30</v>
      </c>
      <c r="AW544" s="14" t="s">
        <v>29</v>
      </c>
      <c r="AX544" s="14" t="s">
        <v>73</v>
      </c>
      <c r="AY544" s="173" t="s">
        <v>175</v>
      </c>
    </row>
    <row r="545" spans="2:51" s="13" customFormat="1">
      <c r="B545" s="163"/>
      <c r="D545" s="164" t="s">
        <v>190</v>
      </c>
      <c r="E545" s="165" t="s">
        <v>1</v>
      </c>
      <c r="F545" s="166" t="s">
        <v>1808</v>
      </c>
      <c r="H545" s="167">
        <v>8.5310000000000006</v>
      </c>
      <c r="I545" s="168"/>
      <c r="L545" s="163"/>
      <c r="M545" s="169"/>
      <c r="N545" s="170"/>
      <c r="O545" s="170"/>
      <c r="P545" s="170"/>
      <c r="Q545" s="170"/>
      <c r="R545" s="170"/>
      <c r="S545" s="170"/>
      <c r="T545" s="171"/>
      <c r="AT545" s="165" t="s">
        <v>190</v>
      </c>
      <c r="AU545" s="165" t="s">
        <v>82</v>
      </c>
      <c r="AV545" s="13" t="s">
        <v>82</v>
      </c>
      <c r="AW545" s="13" t="s">
        <v>29</v>
      </c>
      <c r="AX545" s="13" t="s">
        <v>73</v>
      </c>
      <c r="AY545" s="165" t="s">
        <v>175</v>
      </c>
    </row>
    <row r="546" spans="2:51" s="13" customFormat="1">
      <c r="B546" s="163"/>
      <c r="D546" s="164" t="s">
        <v>190</v>
      </c>
      <c r="E546" s="165" t="s">
        <v>1</v>
      </c>
      <c r="F546" s="166" t="s">
        <v>1809</v>
      </c>
      <c r="H546" s="167">
        <v>14.244</v>
      </c>
      <c r="I546" s="168"/>
      <c r="L546" s="163"/>
      <c r="M546" s="169"/>
      <c r="N546" s="170"/>
      <c r="O546" s="170"/>
      <c r="P546" s="170"/>
      <c r="Q546" s="170"/>
      <c r="R546" s="170"/>
      <c r="S546" s="170"/>
      <c r="T546" s="171"/>
      <c r="AT546" s="165" t="s">
        <v>190</v>
      </c>
      <c r="AU546" s="165" t="s">
        <v>82</v>
      </c>
      <c r="AV546" s="13" t="s">
        <v>82</v>
      </c>
      <c r="AW546" s="13" t="s">
        <v>29</v>
      </c>
      <c r="AX546" s="13" t="s">
        <v>73</v>
      </c>
      <c r="AY546" s="165" t="s">
        <v>175</v>
      </c>
    </row>
    <row r="547" spans="2:51" s="13" customFormat="1">
      <c r="B547" s="163"/>
      <c r="D547" s="164" t="s">
        <v>190</v>
      </c>
      <c r="E547" s="165" t="s">
        <v>1</v>
      </c>
      <c r="F547" s="166" t="s">
        <v>1810</v>
      </c>
      <c r="H547" s="167">
        <v>2.3010000000000002</v>
      </c>
      <c r="I547" s="168"/>
      <c r="L547" s="163"/>
      <c r="M547" s="169"/>
      <c r="N547" s="170"/>
      <c r="O547" s="170"/>
      <c r="P547" s="170"/>
      <c r="Q547" s="170"/>
      <c r="R547" s="170"/>
      <c r="S547" s="170"/>
      <c r="T547" s="171"/>
      <c r="AT547" s="165" t="s">
        <v>190</v>
      </c>
      <c r="AU547" s="165" t="s">
        <v>82</v>
      </c>
      <c r="AV547" s="13" t="s">
        <v>82</v>
      </c>
      <c r="AW547" s="13" t="s">
        <v>29</v>
      </c>
      <c r="AX547" s="13" t="s">
        <v>73</v>
      </c>
      <c r="AY547" s="165" t="s">
        <v>175</v>
      </c>
    </row>
    <row r="548" spans="2:51" s="13" customFormat="1">
      <c r="B548" s="163"/>
      <c r="D548" s="164" t="s">
        <v>190</v>
      </c>
      <c r="E548" s="165" t="s">
        <v>1</v>
      </c>
      <c r="F548" s="166" t="s">
        <v>1811</v>
      </c>
      <c r="H548" s="167">
        <v>4.57</v>
      </c>
      <c r="I548" s="168"/>
      <c r="L548" s="163"/>
      <c r="M548" s="169"/>
      <c r="N548" s="170"/>
      <c r="O548" s="170"/>
      <c r="P548" s="170"/>
      <c r="Q548" s="170"/>
      <c r="R548" s="170"/>
      <c r="S548" s="170"/>
      <c r="T548" s="171"/>
      <c r="AT548" s="165" t="s">
        <v>190</v>
      </c>
      <c r="AU548" s="165" t="s">
        <v>82</v>
      </c>
      <c r="AV548" s="13" t="s">
        <v>82</v>
      </c>
      <c r="AW548" s="13" t="s">
        <v>29</v>
      </c>
      <c r="AX548" s="13" t="s">
        <v>73</v>
      </c>
      <c r="AY548" s="165" t="s">
        <v>175</v>
      </c>
    </row>
    <row r="549" spans="2:51" s="14" customFormat="1">
      <c r="B549" s="172"/>
      <c r="D549" s="164" t="s">
        <v>190</v>
      </c>
      <c r="E549" s="173" t="s">
        <v>1</v>
      </c>
      <c r="F549" s="174" t="s">
        <v>1645</v>
      </c>
      <c r="H549" s="173" t="s">
        <v>1</v>
      </c>
      <c r="I549" s="175"/>
      <c r="L549" s="172"/>
      <c r="M549" s="176"/>
      <c r="N549" s="177"/>
      <c r="O549" s="177"/>
      <c r="P549" s="177"/>
      <c r="Q549" s="177"/>
      <c r="R549" s="177"/>
      <c r="S549" s="177"/>
      <c r="T549" s="178"/>
      <c r="AT549" s="173" t="s">
        <v>190</v>
      </c>
      <c r="AU549" s="173" t="s">
        <v>82</v>
      </c>
      <c r="AV549" s="14" t="s">
        <v>30</v>
      </c>
      <c r="AW549" s="14" t="s">
        <v>29</v>
      </c>
      <c r="AX549" s="14" t="s">
        <v>73</v>
      </c>
      <c r="AY549" s="173" t="s">
        <v>175</v>
      </c>
    </row>
    <row r="550" spans="2:51" s="14" customFormat="1">
      <c r="B550" s="172"/>
      <c r="D550" s="164" t="s">
        <v>190</v>
      </c>
      <c r="E550" s="173" t="s">
        <v>1</v>
      </c>
      <c r="F550" s="174" t="s">
        <v>1663</v>
      </c>
      <c r="H550" s="173" t="s">
        <v>1</v>
      </c>
      <c r="I550" s="175"/>
      <c r="L550" s="172"/>
      <c r="M550" s="176"/>
      <c r="N550" s="177"/>
      <c r="O550" s="177"/>
      <c r="P550" s="177"/>
      <c r="Q550" s="177"/>
      <c r="R550" s="177"/>
      <c r="S550" s="177"/>
      <c r="T550" s="178"/>
      <c r="AT550" s="173" t="s">
        <v>190</v>
      </c>
      <c r="AU550" s="173" t="s">
        <v>82</v>
      </c>
      <c r="AV550" s="14" t="s">
        <v>30</v>
      </c>
      <c r="AW550" s="14" t="s">
        <v>29</v>
      </c>
      <c r="AX550" s="14" t="s">
        <v>73</v>
      </c>
      <c r="AY550" s="173" t="s">
        <v>175</v>
      </c>
    </row>
    <row r="551" spans="2:51" s="13" customFormat="1">
      <c r="B551" s="163"/>
      <c r="D551" s="164" t="s">
        <v>190</v>
      </c>
      <c r="E551" s="165" t="s">
        <v>1</v>
      </c>
      <c r="F551" s="166" t="s">
        <v>1664</v>
      </c>
      <c r="H551" s="167">
        <v>-1.026</v>
      </c>
      <c r="I551" s="168"/>
      <c r="L551" s="163"/>
      <c r="M551" s="169"/>
      <c r="N551" s="170"/>
      <c r="O551" s="170"/>
      <c r="P551" s="170"/>
      <c r="Q551" s="170"/>
      <c r="R551" s="170"/>
      <c r="S551" s="170"/>
      <c r="T551" s="171"/>
      <c r="AT551" s="165" t="s">
        <v>190</v>
      </c>
      <c r="AU551" s="165" t="s">
        <v>82</v>
      </c>
      <c r="AV551" s="13" t="s">
        <v>82</v>
      </c>
      <c r="AW551" s="13" t="s">
        <v>29</v>
      </c>
      <c r="AX551" s="13" t="s">
        <v>73</v>
      </c>
      <c r="AY551" s="165" t="s">
        <v>175</v>
      </c>
    </row>
    <row r="552" spans="2:51" s="14" customFormat="1">
      <c r="B552" s="172"/>
      <c r="D552" s="164" t="s">
        <v>190</v>
      </c>
      <c r="E552" s="173" t="s">
        <v>1</v>
      </c>
      <c r="F552" s="174" t="s">
        <v>1812</v>
      </c>
      <c r="H552" s="173" t="s">
        <v>1</v>
      </c>
      <c r="I552" s="175"/>
      <c r="L552" s="172"/>
      <c r="M552" s="176"/>
      <c r="N552" s="177"/>
      <c r="O552" s="177"/>
      <c r="P552" s="177"/>
      <c r="Q552" s="177"/>
      <c r="R552" s="177"/>
      <c r="S552" s="177"/>
      <c r="T552" s="178"/>
      <c r="AT552" s="173" t="s">
        <v>190</v>
      </c>
      <c r="AU552" s="173" t="s">
        <v>82</v>
      </c>
      <c r="AV552" s="14" t="s">
        <v>30</v>
      </c>
      <c r="AW552" s="14" t="s">
        <v>29</v>
      </c>
      <c r="AX552" s="14" t="s">
        <v>73</v>
      </c>
      <c r="AY552" s="173" t="s">
        <v>175</v>
      </c>
    </row>
    <row r="553" spans="2:51" s="13" customFormat="1">
      <c r="B553" s="163"/>
      <c r="D553" s="164" t="s">
        <v>190</v>
      </c>
      <c r="E553" s="165" t="s">
        <v>1</v>
      </c>
      <c r="F553" s="166" t="s">
        <v>1813</v>
      </c>
      <c r="H553" s="167">
        <v>-5.9850000000000003</v>
      </c>
      <c r="I553" s="168"/>
      <c r="L553" s="163"/>
      <c r="M553" s="169"/>
      <c r="N553" s="170"/>
      <c r="O553" s="170"/>
      <c r="P553" s="170"/>
      <c r="Q553" s="170"/>
      <c r="R553" s="170"/>
      <c r="S553" s="170"/>
      <c r="T553" s="171"/>
      <c r="AT553" s="165" t="s">
        <v>190</v>
      </c>
      <c r="AU553" s="165" t="s">
        <v>82</v>
      </c>
      <c r="AV553" s="13" t="s">
        <v>82</v>
      </c>
      <c r="AW553" s="13" t="s">
        <v>29</v>
      </c>
      <c r="AX553" s="13" t="s">
        <v>73</v>
      </c>
      <c r="AY553" s="165" t="s">
        <v>175</v>
      </c>
    </row>
    <row r="554" spans="2:51" s="14" customFormat="1">
      <c r="B554" s="172"/>
      <c r="D554" s="164" t="s">
        <v>190</v>
      </c>
      <c r="E554" s="173" t="s">
        <v>1</v>
      </c>
      <c r="F554" s="174" t="s">
        <v>1520</v>
      </c>
      <c r="H554" s="173" t="s">
        <v>1</v>
      </c>
      <c r="I554" s="175"/>
      <c r="L554" s="172"/>
      <c r="M554" s="176"/>
      <c r="N554" s="177"/>
      <c r="O554" s="177"/>
      <c r="P554" s="177"/>
      <c r="Q554" s="177"/>
      <c r="R554" s="177"/>
      <c r="S554" s="177"/>
      <c r="T554" s="178"/>
      <c r="AT554" s="173" t="s">
        <v>190</v>
      </c>
      <c r="AU554" s="173" t="s">
        <v>82</v>
      </c>
      <c r="AV554" s="14" t="s">
        <v>30</v>
      </c>
      <c r="AW554" s="14" t="s">
        <v>29</v>
      </c>
      <c r="AX554" s="14" t="s">
        <v>73</v>
      </c>
      <c r="AY554" s="173" t="s">
        <v>175</v>
      </c>
    </row>
    <row r="555" spans="2:51" s="14" customFormat="1">
      <c r="B555" s="172"/>
      <c r="D555" s="164" t="s">
        <v>190</v>
      </c>
      <c r="E555" s="173" t="s">
        <v>1</v>
      </c>
      <c r="F555" s="174" t="s">
        <v>1787</v>
      </c>
      <c r="H555" s="173" t="s">
        <v>1</v>
      </c>
      <c r="I555" s="175"/>
      <c r="L555" s="172"/>
      <c r="M555" s="176"/>
      <c r="N555" s="177"/>
      <c r="O555" s="177"/>
      <c r="P555" s="177"/>
      <c r="Q555" s="177"/>
      <c r="R555" s="177"/>
      <c r="S555" s="177"/>
      <c r="T555" s="178"/>
      <c r="AT555" s="173" t="s">
        <v>190</v>
      </c>
      <c r="AU555" s="173" t="s">
        <v>82</v>
      </c>
      <c r="AV555" s="14" t="s">
        <v>30</v>
      </c>
      <c r="AW555" s="14" t="s">
        <v>29</v>
      </c>
      <c r="AX555" s="14" t="s">
        <v>73</v>
      </c>
      <c r="AY555" s="173" t="s">
        <v>175</v>
      </c>
    </row>
    <row r="556" spans="2:51" s="13" customFormat="1">
      <c r="B556" s="163"/>
      <c r="D556" s="164" t="s">
        <v>190</v>
      </c>
      <c r="E556" s="165" t="s">
        <v>1</v>
      </c>
      <c r="F556" s="166" t="s">
        <v>1814</v>
      </c>
      <c r="H556" s="167">
        <v>60.866999999999997</v>
      </c>
      <c r="I556" s="168"/>
      <c r="L556" s="163"/>
      <c r="M556" s="169"/>
      <c r="N556" s="170"/>
      <c r="O556" s="170"/>
      <c r="P556" s="170"/>
      <c r="Q556" s="170"/>
      <c r="R556" s="170"/>
      <c r="S556" s="170"/>
      <c r="T556" s="171"/>
      <c r="AT556" s="165" t="s">
        <v>190</v>
      </c>
      <c r="AU556" s="165" t="s">
        <v>82</v>
      </c>
      <c r="AV556" s="13" t="s">
        <v>82</v>
      </c>
      <c r="AW556" s="13" t="s">
        <v>29</v>
      </c>
      <c r="AX556" s="13" t="s">
        <v>73</v>
      </c>
      <c r="AY556" s="165" t="s">
        <v>175</v>
      </c>
    </row>
    <row r="557" spans="2:51" s="14" customFormat="1">
      <c r="B557" s="172"/>
      <c r="D557" s="164" t="s">
        <v>190</v>
      </c>
      <c r="E557" s="173" t="s">
        <v>1</v>
      </c>
      <c r="F557" s="174" t="s">
        <v>1657</v>
      </c>
      <c r="H557" s="173" t="s">
        <v>1</v>
      </c>
      <c r="I557" s="175"/>
      <c r="L557" s="172"/>
      <c r="M557" s="176"/>
      <c r="N557" s="177"/>
      <c r="O557" s="177"/>
      <c r="P557" s="177"/>
      <c r="Q557" s="177"/>
      <c r="R557" s="177"/>
      <c r="S557" s="177"/>
      <c r="T557" s="178"/>
      <c r="AT557" s="173" t="s">
        <v>190</v>
      </c>
      <c r="AU557" s="173" t="s">
        <v>82</v>
      </c>
      <c r="AV557" s="14" t="s">
        <v>30</v>
      </c>
      <c r="AW557" s="14" t="s">
        <v>29</v>
      </c>
      <c r="AX557" s="14" t="s">
        <v>73</v>
      </c>
      <c r="AY557" s="173" t="s">
        <v>175</v>
      </c>
    </row>
    <row r="558" spans="2:51" s="14" customFormat="1">
      <c r="B558" s="172"/>
      <c r="D558" s="164" t="s">
        <v>190</v>
      </c>
      <c r="E558" s="173" t="s">
        <v>1</v>
      </c>
      <c r="F558" s="174" t="s">
        <v>1785</v>
      </c>
      <c r="H558" s="173" t="s">
        <v>1</v>
      </c>
      <c r="I558" s="175"/>
      <c r="L558" s="172"/>
      <c r="M558" s="176"/>
      <c r="N558" s="177"/>
      <c r="O558" s="177"/>
      <c r="P558" s="177"/>
      <c r="Q558" s="177"/>
      <c r="R558" s="177"/>
      <c r="S558" s="177"/>
      <c r="T558" s="178"/>
      <c r="AT558" s="173" t="s">
        <v>190</v>
      </c>
      <c r="AU558" s="173" t="s">
        <v>82</v>
      </c>
      <c r="AV558" s="14" t="s">
        <v>30</v>
      </c>
      <c r="AW558" s="14" t="s">
        <v>29</v>
      </c>
      <c r="AX558" s="14" t="s">
        <v>73</v>
      </c>
      <c r="AY558" s="173" t="s">
        <v>175</v>
      </c>
    </row>
    <row r="559" spans="2:51" s="13" customFormat="1">
      <c r="B559" s="163"/>
      <c r="D559" s="164" t="s">
        <v>190</v>
      </c>
      <c r="E559" s="165" t="s">
        <v>1</v>
      </c>
      <c r="F559" s="166" t="s">
        <v>1815</v>
      </c>
      <c r="H559" s="167">
        <v>-20.425000000000001</v>
      </c>
      <c r="I559" s="168"/>
      <c r="L559" s="163"/>
      <c r="M559" s="169"/>
      <c r="N559" s="170"/>
      <c r="O559" s="170"/>
      <c r="P559" s="170"/>
      <c r="Q559" s="170"/>
      <c r="R559" s="170"/>
      <c r="S559" s="170"/>
      <c r="T559" s="171"/>
      <c r="AT559" s="165" t="s">
        <v>190</v>
      </c>
      <c r="AU559" s="165" t="s">
        <v>82</v>
      </c>
      <c r="AV559" s="13" t="s">
        <v>82</v>
      </c>
      <c r="AW559" s="13" t="s">
        <v>29</v>
      </c>
      <c r="AX559" s="13" t="s">
        <v>73</v>
      </c>
      <c r="AY559" s="165" t="s">
        <v>175</v>
      </c>
    </row>
    <row r="560" spans="2:51" s="14" customFormat="1">
      <c r="B560" s="172"/>
      <c r="D560" s="164" t="s">
        <v>190</v>
      </c>
      <c r="E560" s="173" t="s">
        <v>1</v>
      </c>
      <c r="F560" s="174" t="s">
        <v>1787</v>
      </c>
      <c r="H560" s="173" t="s">
        <v>1</v>
      </c>
      <c r="I560" s="175"/>
      <c r="L560" s="172"/>
      <c r="M560" s="176"/>
      <c r="N560" s="177"/>
      <c r="O560" s="177"/>
      <c r="P560" s="177"/>
      <c r="Q560" s="177"/>
      <c r="R560" s="177"/>
      <c r="S560" s="177"/>
      <c r="T560" s="178"/>
      <c r="AT560" s="173" t="s">
        <v>190</v>
      </c>
      <c r="AU560" s="173" t="s">
        <v>82</v>
      </c>
      <c r="AV560" s="14" t="s">
        <v>30</v>
      </c>
      <c r="AW560" s="14" t="s">
        <v>29</v>
      </c>
      <c r="AX560" s="14" t="s">
        <v>73</v>
      </c>
      <c r="AY560" s="173" t="s">
        <v>175</v>
      </c>
    </row>
    <row r="561" spans="2:51" s="13" customFormat="1">
      <c r="B561" s="163"/>
      <c r="D561" s="164" t="s">
        <v>190</v>
      </c>
      <c r="E561" s="165" t="s">
        <v>1</v>
      </c>
      <c r="F561" s="166" t="s">
        <v>1816</v>
      </c>
      <c r="H561" s="167">
        <v>8.6259999999999994</v>
      </c>
      <c r="I561" s="168"/>
      <c r="L561" s="163"/>
      <c r="M561" s="169"/>
      <c r="N561" s="170"/>
      <c r="O561" s="170"/>
      <c r="P561" s="170"/>
      <c r="Q561" s="170"/>
      <c r="R561" s="170"/>
      <c r="S561" s="170"/>
      <c r="T561" s="171"/>
      <c r="AT561" s="165" t="s">
        <v>190</v>
      </c>
      <c r="AU561" s="165" t="s">
        <v>82</v>
      </c>
      <c r="AV561" s="13" t="s">
        <v>82</v>
      </c>
      <c r="AW561" s="13" t="s">
        <v>29</v>
      </c>
      <c r="AX561" s="13" t="s">
        <v>73</v>
      </c>
      <c r="AY561" s="165" t="s">
        <v>175</v>
      </c>
    </row>
    <row r="562" spans="2:51" s="13" customFormat="1">
      <c r="B562" s="163"/>
      <c r="D562" s="164" t="s">
        <v>190</v>
      </c>
      <c r="E562" s="165" t="s">
        <v>1</v>
      </c>
      <c r="F562" s="166" t="s">
        <v>1809</v>
      </c>
      <c r="H562" s="167">
        <v>14.244</v>
      </c>
      <c r="I562" s="168"/>
      <c r="L562" s="163"/>
      <c r="M562" s="169"/>
      <c r="N562" s="170"/>
      <c r="O562" s="170"/>
      <c r="P562" s="170"/>
      <c r="Q562" s="170"/>
      <c r="R562" s="170"/>
      <c r="S562" s="170"/>
      <c r="T562" s="171"/>
      <c r="AT562" s="165" t="s">
        <v>190</v>
      </c>
      <c r="AU562" s="165" t="s">
        <v>82</v>
      </c>
      <c r="AV562" s="13" t="s">
        <v>82</v>
      </c>
      <c r="AW562" s="13" t="s">
        <v>29</v>
      </c>
      <c r="AX562" s="13" t="s">
        <v>73</v>
      </c>
      <c r="AY562" s="165" t="s">
        <v>175</v>
      </c>
    </row>
    <row r="563" spans="2:51" s="13" customFormat="1">
      <c r="B563" s="163"/>
      <c r="D563" s="164" t="s">
        <v>190</v>
      </c>
      <c r="E563" s="165" t="s">
        <v>1</v>
      </c>
      <c r="F563" s="166" t="s">
        <v>1810</v>
      </c>
      <c r="H563" s="167">
        <v>2.3010000000000002</v>
      </c>
      <c r="I563" s="168"/>
      <c r="L563" s="163"/>
      <c r="M563" s="169"/>
      <c r="N563" s="170"/>
      <c r="O563" s="170"/>
      <c r="P563" s="170"/>
      <c r="Q563" s="170"/>
      <c r="R563" s="170"/>
      <c r="S563" s="170"/>
      <c r="T563" s="171"/>
      <c r="AT563" s="165" t="s">
        <v>190</v>
      </c>
      <c r="AU563" s="165" t="s">
        <v>82</v>
      </c>
      <c r="AV563" s="13" t="s">
        <v>82</v>
      </c>
      <c r="AW563" s="13" t="s">
        <v>29</v>
      </c>
      <c r="AX563" s="13" t="s">
        <v>73</v>
      </c>
      <c r="AY563" s="165" t="s">
        <v>175</v>
      </c>
    </row>
    <row r="564" spans="2:51" s="13" customFormat="1">
      <c r="B564" s="163"/>
      <c r="D564" s="164" t="s">
        <v>190</v>
      </c>
      <c r="E564" s="165" t="s">
        <v>1</v>
      </c>
      <c r="F564" s="166" t="s">
        <v>1811</v>
      </c>
      <c r="H564" s="167">
        <v>4.57</v>
      </c>
      <c r="I564" s="168"/>
      <c r="L564" s="163"/>
      <c r="M564" s="169"/>
      <c r="N564" s="170"/>
      <c r="O564" s="170"/>
      <c r="P564" s="170"/>
      <c r="Q564" s="170"/>
      <c r="R564" s="170"/>
      <c r="S564" s="170"/>
      <c r="T564" s="171"/>
      <c r="AT564" s="165" t="s">
        <v>190</v>
      </c>
      <c r="AU564" s="165" t="s">
        <v>82</v>
      </c>
      <c r="AV564" s="13" t="s">
        <v>82</v>
      </c>
      <c r="AW564" s="13" t="s">
        <v>29</v>
      </c>
      <c r="AX564" s="13" t="s">
        <v>73</v>
      </c>
      <c r="AY564" s="165" t="s">
        <v>175</v>
      </c>
    </row>
    <row r="565" spans="2:51" s="14" customFormat="1">
      <c r="B565" s="172"/>
      <c r="D565" s="164" t="s">
        <v>190</v>
      </c>
      <c r="E565" s="173" t="s">
        <v>1</v>
      </c>
      <c r="F565" s="174" t="s">
        <v>1645</v>
      </c>
      <c r="H565" s="173" t="s">
        <v>1</v>
      </c>
      <c r="I565" s="175"/>
      <c r="L565" s="172"/>
      <c r="M565" s="176"/>
      <c r="N565" s="177"/>
      <c r="O565" s="177"/>
      <c r="P565" s="177"/>
      <c r="Q565" s="177"/>
      <c r="R565" s="177"/>
      <c r="S565" s="177"/>
      <c r="T565" s="178"/>
      <c r="AT565" s="173" t="s">
        <v>190</v>
      </c>
      <c r="AU565" s="173" t="s">
        <v>82</v>
      </c>
      <c r="AV565" s="14" t="s">
        <v>30</v>
      </c>
      <c r="AW565" s="14" t="s">
        <v>29</v>
      </c>
      <c r="AX565" s="14" t="s">
        <v>73</v>
      </c>
      <c r="AY565" s="173" t="s">
        <v>175</v>
      </c>
    </row>
    <row r="566" spans="2:51" s="14" customFormat="1">
      <c r="B566" s="172"/>
      <c r="D566" s="164" t="s">
        <v>190</v>
      </c>
      <c r="E566" s="173" t="s">
        <v>1</v>
      </c>
      <c r="F566" s="174" t="s">
        <v>1663</v>
      </c>
      <c r="H566" s="173" t="s">
        <v>1</v>
      </c>
      <c r="I566" s="175"/>
      <c r="L566" s="172"/>
      <c r="M566" s="176"/>
      <c r="N566" s="177"/>
      <c r="O566" s="177"/>
      <c r="P566" s="177"/>
      <c r="Q566" s="177"/>
      <c r="R566" s="177"/>
      <c r="S566" s="177"/>
      <c r="T566" s="178"/>
      <c r="AT566" s="173" t="s">
        <v>190</v>
      </c>
      <c r="AU566" s="173" t="s">
        <v>82</v>
      </c>
      <c r="AV566" s="14" t="s">
        <v>30</v>
      </c>
      <c r="AW566" s="14" t="s">
        <v>29</v>
      </c>
      <c r="AX566" s="14" t="s">
        <v>73</v>
      </c>
      <c r="AY566" s="173" t="s">
        <v>175</v>
      </c>
    </row>
    <row r="567" spans="2:51" s="13" customFormat="1">
      <c r="B567" s="163"/>
      <c r="D567" s="164" t="s">
        <v>190</v>
      </c>
      <c r="E567" s="165" t="s">
        <v>1</v>
      </c>
      <c r="F567" s="166" t="s">
        <v>1664</v>
      </c>
      <c r="H567" s="167">
        <v>-1.026</v>
      </c>
      <c r="I567" s="168"/>
      <c r="L567" s="163"/>
      <c r="M567" s="169"/>
      <c r="N567" s="170"/>
      <c r="O567" s="170"/>
      <c r="P567" s="170"/>
      <c r="Q567" s="170"/>
      <c r="R567" s="170"/>
      <c r="S567" s="170"/>
      <c r="T567" s="171"/>
      <c r="AT567" s="165" t="s">
        <v>190</v>
      </c>
      <c r="AU567" s="165" t="s">
        <v>82</v>
      </c>
      <c r="AV567" s="13" t="s">
        <v>82</v>
      </c>
      <c r="AW567" s="13" t="s">
        <v>29</v>
      </c>
      <c r="AX567" s="13" t="s">
        <v>73</v>
      </c>
      <c r="AY567" s="165" t="s">
        <v>175</v>
      </c>
    </row>
    <row r="568" spans="2:51" s="14" customFormat="1">
      <c r="B568" s="172"/>
      <c r="D568" s="164" t="s">
        <v>190</v>
      </c>
      <c r="E568" s="173" t="s">
        <v>1</v>
      </c>
      <c r="F568" s="174" t="s">
        <v>1812</v>
      </c>
      <c r="H568" s="173" t="s">
        <v>1</v>
      </c>
      <c r="I568" s="175"/>
      <c r="L568" s="172"/>
      <c r="M568" s="176"/>
      <c r="N568" s="177"/>
      <c r="O568" s="177"/>
      <c r="P568" s="177"/>
      <c r="Q568" s="177"/>
      <c r="R568" s="177"/>
      <c r="S568" s="177"/>
      <c r="T568" s="178"/>
      <c r="AT568" s="173" t="s">
        <v>190</v>
      </c>
      <c r="AU568" s="173" t="s">
        <v>82</v>
      </c>
      <c r="AV568" s="14" t="s">
        <v>30</v>
      </c>
      <c r="AW568" s="14" t="s">
        <v>29</v>
      </c>
      <c r="AX568" s="14" t="s">
        <v>73</v>
      </c>
      <c r="AY568" s="173" t="s">
        <v>175</v>
      </c>
    </row>
    <row r="569" spans="2:51" s="13" customFormat="1">
      <c r="B569" s="163"/>
      <c r="D569" s="164" t="s">
        <v>190</v>
      </c>
      <c r="E569" s="165" t="s">
        <v>1</v>
      </c>
      <c r="F569" s="166" t="s">
        <v>1813</v>
      </c>
      <c r="H569" s="167">
        <v>-5.9850000000000003</v>
      </c>
      <c r="I569" s="168"/>
      <c r="L569" s="163"/>
      <c r="M569" s="169"/>
      <c r="N569" s="170"/>
      <c r="O569" s="170"/>
      <c r="P569" s="170"/>
      <c r="Q569" s="170"/>
      <c r="R569" s="170"/>
      <c r="S569" s="170"/>
      <c r="T569" s="171"/>
      <c r="AT569" s="165" t="s">
        <v>190</v>
      </c>
      <c r="AU569" s="165" t="s">
        <v>82</v>
      </c>
      <c r="AV569" s="13" t="s">
        <v>82</v>
      </c>
      <c r="AW569" s="13" t="s">
        <v>29</v>
      </c>
      <c r="AX569" s="13" t="s">
        <v>73</v>
      </c>
      <c r="AY569" s="165" t="s">
        <v>175</v>
      </c>
    </row>
    <row r="570" spans="2:51" s="14" customFormat="1">
      <c r="B570" s="172"/>
      <c r="D570" s="164" t="s">
        <v>190</v>
      </c>
      <c r="E570" s="173" t="s">
        <v>1</v>
      </c>
      <c r="F570" s="174" t="s">
        <v>1624</v>
      </c>
      <c r="H570" s="173" t="s">
        <v>1</v>
      </c>
      <c r="I570" s="175"/>
      <c r="L570" s="172"/>
      <c r="M570" s="176"/>
      <c r="N570" s="177"/>
      <c r="O570" s="177"/>
      <c r="P570" s="177"/>
      <c r="Q570" s="177"/>
      <c r="R570" s="177"/>
      <c r="S570" s="177"/>
      <c r="T570" s="178"/>
      <c r="AT570" s="173" t="s">
        <v>190</v>
      </c>
      <c r="AU570" s="173" t="s">
        <v>82</v>
      </c>
      <c r="AV570" s="14" t="s">
        <v>30</v>
      </c>
      <c r="AW570" s="14" t="s">
        <v>29</v>
      </c>
      <c r="AX570" s="14" t="s">
        <v>73</v>
      </c>
      <c r="AY570" s="173" t="s">
        <v>175</v>
      </c>
    </row>
    <row r="571" spans="2:51" s="14" customFormat="1">
      <c r="B571" s="172"/>
      <c r="D571" s="164" t="s">
        <v>190</v>
      </c>
      <c r="E571" s="173" t="s">
        <v>1</v>
      </c>
      <c r="F571" s="174" t="s">
        <v>1787</v>
      </c>
      <c r="H571" s="173" t="s">
        <v>1</v>
      </c>
      <c r="I571" s="175"/>
      <c r="L571" s="172"/>
      <c r="M571" s="176"/>
      <c r="N571" s="177"/>
      <c r="O571" s="177"/>
      <c r="P571" s="177"/>
      <c r="Q571" s="177"/>
      <c r="R571" s="177"/>
      <c r="S571" s="177"/>
      <c r="T571" s="178"/>
      <c r="AT571" s="173" t="s">
        <v>190</v>
      </c>
      <c r="AU571" s="173" t="s">
        <v>82</v>
      </c>
      <c r="AV571" s="14" t="s">
        <v>30</v>
      </c>
      <c r="AW571" s="14" t="s">
        <v>29</v>
      </c>
      <c r="AX571" s="14" t="s">
        <v>73</v>
      </c>
      <c r="AY571" s="173" t="s">
        <v>175</v>
      </c>
    </row>
    <row r="572" spans="2:51" s="13" customFormat="1">
      <c r="B572" s="163"/>
      <c r="D572" s="164" t="s">
        <v>190</v>
      </c>
      <c r="E572" s="165" t="s">
        <v>1</v>
      </c>
      <c r="F572" s="166" t="s">
        <v>1817</v>
      </c>
      <c r="H572" s="167">
        <v>13.481999999999999</v>
      </c>
      <c r="I572" s="168"/>
      <c r="L572" s="163"/>
      <c r="M572" s="169"/>
      <c r="N572" s="170"/>
      <c r="O572" s="170"/>
      <c r="P572" s="170"/>
      <c r="Q572" s="170"/>
      <c r="R572" s="170"/>
      <c r="S572" s="170"/>
      <c r="T572" s="171"/>
      <c r="AT572" s="165" t="s">
        <v>190</v>
      </c>
      <c r="AU572" s="165" t="s">
        <v>82</v>
      </c>
      <c r="AV572" s="13" t="s">
        <v>82</v>
      </c>
      <c r="AW572" s="13" t="s">
        <v>29</v>
      </c>
      <c r="AX572" s="13" t="s">
        <v>73</v>
      </c>
      <c r="AY572" s="165" t="s">
        <v>175</v>
      </c>
    </row>
    <row r="573" spans="2:51" s="14" customFormat="1">
      <c r="B573" s="172"/>
      <c r="D573" s="164" t="s">
        <v>190</v>
      </c>
      <c r="E573" s="173" t="s">
        <v>1</v>
      </c>
      <c r="F573" s="174" t="s">
        <v>1657</v>
      </c>
      <c r="H573" s="173" t="s">
        <v>1</v>
      </c>
      <c r="I573" s="175"/>
      <c r="L573" s="172"/>
      <c r="M573" s="176"/>
      <c r="N573" s="177"/>
      <c r="O573" s="177"/>
      <c r="P573" s="177"/>
      <c r="Q573" s="177"/>
      <c r="R573" s="177"/>
      <c r="S573" s="177"/>
      <c r="T573" s="178"/>
      <c r="AT573" s="173" t="s">
        <v>190</v>
      </c>
      <c r="AU573" s="173" t="s">
        <v>82</v>
      </c>
      <c r="AV573" s="14" t="s">
        <v>30</v>
      </c>
      <c r="AW573" s="14" t="s">
        <v>29</v>
      </c>
      <c r="AX573" s="14" t="s">
        <v>73</v>
      </c>
      <c r="AY573" s="173" t="s">
        <v>175</v>
      </c>
    </row>
    <row r="574" spans="2:51" s="14" customFormat="1">
      <c r="B574" s="172"/>
      <c r="D574" s="164" t="s">
        <v>190</v>
      </c>
      <c r="E574" s="173" t="s">
        <v>1</v>
      </c>
      <c r="F574" s="174" t="s">
        <v>1671</v>
      </c>
      <c r="H574" s="173" t="s">
        <v>1</v>
      </c>
      <c r="I574" s="175"/>
      <c r="L574" s="172"/>
      <c r="M574" s="176"/>
      <c r="N574" s="177"/>
      <c r="O574" s="177"/>
      <c r="P574" s="177"/>
      <c r="Q574" s="177"/>
      <c r="R574" s="177"/>
      <c r="S574" s="177"/>
      <c r="T574" s="178"/>
      <c r="AT574" s="173" t="s">
        <v>190</v>
      </c>
      <c r="AU574" s="173" t="s">
        <v>82</v>
      </c>
      <c r="AV574" s="14" t="s">
        <v>30</v>
      </c>
      <c r="AW574" s="14" t="s">
        <v>29</v>
      </c>
      <c r="AX574" s="14" t="s">
        <v>73</v>
      </c>
      <c r="AY574" s="173" t="s">
        <v>175</v>
      </c>
    </row>
    <row r="575" spans="2:51" s="13" customFormat="1">
      <c r="B575" s="163"/>
      <c r="D575" s="164" t="s">
        <v>190</v>
      </c>
      <c r="E575" s="165" t="s">
        <v>1</v>
      </c>
      <c r="F575" s="166" t="s">
        <v>1672</v>
      </c>
      <c r="H575" s="167">
        <v>-2.52</v>
      </c>
      <c r="I575" s="168"/>
      <c r="L575" s="163"/>
      <c r="M575" s="169"/>
      <c r="N575" s="170"/>
      <c r="O575" s="170"/>
      <c r="P575" s="170"/>
      <c r="Q575" s="170"/>
      <c r="R575" s="170"/>
      <c r="S575" s="170"/>
      <c r="T575" s="171"/>
      <c r="AT575" s="165" t="s">
        <v>190</v>
      </c>
      <c r="AU575" s="165" t="s">
        <v>82</v>
      </c>
      <c r="AV575" s="13" t="s">
        <v>82</v>
      </c>
      <c r="AW575" s="13" t="s">
        <v>29</v>
      </c>
      <c r="AX575" s="13" t="s">
        <v>73</v>
      </c>
      <c r="AY575" s="165" t="s">
        <v>175</v>
      </c>
    </row>
    <row r="576" spans="2:51" s="14" customFormat="1">
      <c r="B576" s="172"/>
      <c r="D576" s="164" t="s">
        <v>190</v>
      </c>
      <c r="E576" s="173" t="s">
        <v>1</v>
      </c>
      <c r="F576" s="174" t="s">
        <v>1626</v>
      </c>
      <c r="H576" s="173" t="s">
        <v>1</v>
      </c>
      <c r="I576" s="175"/>
      <c r="L576" s="172"/>
      <c r="M576" s="176"/>
      <c r="N576" s="177"/>
      <c r="O576" s="177"/>
      <c r="P576" s="177"/>
      <c r="Q576" s="177"/>
      <c r="R576" s="177"/>
      <c r="S576" s="177"/>
      <c r="T576" s="178"/>
      <c r="AT576" s="173" t="s">
        <v>190</v>
      </c>
      <c r="AU576" s="173" t="s">
        <v>82</v>
      </c>
      <c r="AV576" s="14" t="s">
        <v>30</v>
      </c>
      <c r="AW576" s="14" t="s">
        <v>29</v>
      </c>
      <c r="AX576" s="14" t="s">
        <v>73</v>
      </c>
      <c r="AY576" s="173" t="s">
        <v>175</v>
      </c>
    </row>
    <row r="577" spans="2:51" s="14" customFormat="1">
      <c r="B577" s="172"/>
      <c r="D577" s="164" t="s">
        <v>190</v>
      </c>
      <c r="E577" s="173" t="s">
        <v>1</v>
      </c>
      <c r="F577" s="174" t="s">
        <v>1787</v>
      </c>
      <c r="H577" s="173" t="s">
        <v>1</v>
      </c>
      <c r="I577" s="175"/>
      <c r="L577" s="172"/>
      <c r="M577" s="176"/>
      <c r="N577" s="177"/>
      <c r="O577" s="177"/>
      <c r="P577" s="177"/>
      <c r="Q577" s="177"/>
      <c r="R577" s="177"/>
      <c r="S577" s="177"/>
      <c r="T577" s="178"/>
      <c r="AT577" s="173" t="s">
        <v>190</v>
      </c>
      <c r="AU577" s="173" t="s">
        <v>82</v>
      </c>
      <c r="AV577" s="14" t="s">
        <v>30</v>
      </c>
      <c r="AW577" s="14" t="s">
        <v>29</v>
      </c>
      <c r="AX577" s="14" t="s">
        <v>73</v>
      </c>
      <c r="AY577" s="173" t="s">
        <v>175</v>
      </c>
    </row>
    <row r="578" spans="2:51" s="13" customFormat="1">
      <c r="B578" s="163"/>
      <c r="D578" s="164" t="s">
        <v>190</v>
      </c>
      <c r="E578" s="165" t="s">
        <v>1</v>
      </c>
      <c r="F578" s="166" t="s">
        <v>1818</v>
      </c>
      <c r="H578" s="167">
        <v>13.566000000000001</v>
      </c>
      <c r="I578" s="168"/>
      <c r="L578" s="163"/>
      <c r="M578" s="169"/>
      <c r="N578" s="170"/>
      <c r="O578" s="170"/>
      <c r="P578" s="170"/>
      <c r="Q578" s="170"/>
      <c r="R578" s="170"/>
      <c r="S578" s="170"/>
      <c r="T578" s="171"/>
      <c r="AT578" s="165" t="s">
        <v>190</v>
      </c>
      <c r="AU578" s="165" t="s">
        <v>82</v>
      </c>
      <c r="AV578" s="13" t="s">
        <v>82</v>
      </c>
      <c r="AW578" s="13" t="s">
        <v>29</v>
      </c>
      <c r="AX578" s="13" t="s">
        <v>73</v>
      </c>
      <c r="AY578" s="165" t="s">
        <v>175</v>
      </c>
    </row>
    <row r="579" spans="2:51" s="14" customFormat="1">
      <c r="B579" s="172"/>
      <c r="D579" s="164" t="s">
        <v>190</v>
      </c>
      <c r="E579" s="173" t="s">
        <v>1</v>
      </c>
      <c r="F579" s="174" t="s">
        <v>1657</v>
      </c>
      <c r="H579" s="173" t="s">
        <v>1</v>
      </c>
      <c r="I579" s="175"/>
      <c r="L579" s="172"/>
      <c r="M579" s="176"/>
      <c r="N579" s="177"/>
      <c r="O579" s="177"/>
      <c r="P579" s="177"/>
      <c r="Q579" s="177"/>
      <c r="R579" s="177"/>
      <c r="S579" s="177"/>
      <c r="T579" s="178"/>
      <c r="AT579" s="173" t="s">
        <v>190</v>
      </c>
      <c r="AU579" s="173" t="s">
        <v>82</v>
      </c>
      <c r="AV579" s="14" t="s">
        <v>30</v>
      </c>
      <c r="AW579" s="14" t="s">
        <v>29</v>
      </c>
      <c r="AX579" s="14" t="s">
        <v>73</v>
      </c>
      <c r="AY579" s="173" t="s">
        <v>175</v>
      </c>
    </row>
    <row r="580" spans="2:51" s="14" customFormat="1">
      <c r="B580" s="172"/>
      <c r="D580" s="164" t="s">
        <v>190</v>
      </c>
      <c r="E580" s="173" t="s">
        <v>1</v>
      </c>
      <c r="F580" s="174" t="s">
        <v>1674</v>
      </c>
      <c r="H580" s="173" t="s">
        <v>1</v>
      </c>
      <c r="I580" s="175"/>
      <c r="L580" s="172"/>
      <c r="M580" s="176"/>
      <c r="N580" s="177"/>
      <c r="O580" s="177"/>
      <c r="P580" s="177"/>
      <c r="Q580" s="177"/>
      <c r="R580" s="177"/>
      <c r="S580" s="177"/>
      <c r="T580" s="178"/>
      <c r="AT580" s="173" t="s">
        <v>190</v>
      </c>
      <c r="AU580" s="173" t="s">
        <v>82</v>
      </c>
      <c r="AV580" s="14" t="s">
        <v>30</v>
      </c>
      <c r="AW580" s="14" t="s">
        <v>29</v>
      </c>
      <c r="AX580" s="14" t="s">
        <v>73</v>
      </c>
      <c r="AY580" s="173" t="s">
        <v>175</v>
      </c>
    </row>
    <row r="581" spans="2:51" s="13" customFormat="1">
      <c r="B581" s="163"/>
      <c r="D581" s="164" t="s">
        <v>190</v>
      </c>
      <c r="E581" s="165" t="s">
        <v>1</v>
      </c>
      <c r="F581" s="166" t="s">
        <v>1675</v>
      </c>
      <c r="H581" s="167">
        <v>-2.66</v>
      </c>
      <c r="I581" s="168"/>
      <c r="L581" s="163"/>
      <c r="M581" s="169"/>
      <c r="N581" s="170"/>
      <c r="O581" s="170"/>
      <c r="P581" s="170"/>
      <c r="Q581" s="170"/>
      <c r="R581" s="170"/>
      <c r="S581" s="170"/>
      <c r="T581" s="171"/>
      <c r="AT581" s="165" t="s">
        <v>190</v>
      </c>
      <c r="AU581" s="165" t="s">
        <v>82</v>
      </c>
      <c r="AV581" s="13" t="s">
        <v>82</v>
      </c>
      <c r="AW581" s="13" t="s">
        <v>29</v>
      </c>
      <c r="AX581" s="13" t="s">
        <v>73</v>
      </c>
      <c r="AY581" s="165" t="s">
        <v>175</v>
      </c>
    </row>
    <row r="582" spans="2:51" s="14" customFormat="1">
      <c r="B582" s="172"/>
      <c r="D582" s="164" t="s">
        <v>190</v>
      </c>
      <c r="E582" s="173" t="s">
        <v>1</v>
      </c>
      <c r="F582" s="174" t="s">
        <v>1628</v>
      </c>
      <c r="H582" s="173" t="s">
        <v>1</v>
      </c>
      <c r="I582" s="175"/>
      <c r="L582" s="172"/>
      <c r="M582" s="176"/>
      <c r="N582" s="177"/>
      <c r="O582" s="177"/>
      <c r="P582" s="177"/>
      <c r="Q582" s="177"/>
      <c r="R582" s="177"/>
      <c r="S582" s="177"/>
      <c r="T582" s="178"/>
      <c r="AT582" s="173" t="s">
        <v>190</v>
      </c>
      <c r="AU582" s="173" t="s">
        <v>82</v>
      </c>
      <c r="AV582" s="14" t="s">
        <v>30</v>
      </c>
      <c r="AW582" s="14" t="s">
        <v>29</v>
      </c>
      <c r="AX582" s="14" t="s">
        <v>73</v>
      </c>
      <c r="AY582" s="173" t="s">
        <v>175</v>
      </c>
    </row>
    <row r="583" spans="2:51" s="14" customFormat="1">
      <c r="B583" s="172"/>
      <c r="D583" s="164" t="s">
        <v>190</v>
      </c>
      <c r="E583" s="173" t="s">
        <v>1</v>
      </c>
      <c r="F583" s="174" t="s">
        <v>1787</v>
      </c>
      <c r="H583" s="173" t="s">
        <v>1</v>
      </c>
      <c r="I583" s="175"/>
      <c r="L583" s="172"/>
      <c r="M583" s="176"/>
      <c r="N583" s="177"/>
      <c r="O583" s="177"/>
      <c r="P583" s="177"/>
      <c r="Q583" s="177"/>
      <c r="R583" s="177"/>
      <c r="S583" s="177"/>
      <c r="T583" s="178"/>
      <c r="AT583" s="173" t="s">
        <v>190</v>
      </c>
      <c r="AU583" s="173" t="s">
        <v>82</v>
      </c>
      <c r="AV583" s="14" t="s">
        <v>30</v>
      </c>
      <c r="AW583" s="14" t="s">
        <v>29</v>
      </c>
      <c r="AX583" s="14" t="s">
        <v>73</v>
      </c>
      <c r="AY583" s="173" t="s">
        <v>175</v>
      </c>
    </row>
    <row r="584" spans="2:51" s="13" customFormat="1">
      <c r="B584" s="163"/>
      <c r="D584" s="164" t="s">
        <v>190</v>
      </c>
      <c r="E584" s="165" t="s">
        <v>1</v>
      </c>
      <c r="F584" s="166" t="s">
        <v>1819</v>
      </c>
      <c r="H584" s="167">
        <v>14.4</v>
      </c>
      <c r="I584" s="168"/>
      <c r="L584" s="163"/>
      <c r="M584" s="169"/>
      <c r="N584" s="170"/>
      <c r="O584" s="170"/>
      <c r="P584" s="170"/>
      <c r="Q584" s="170"/>
      <c r="R584" s="170"/>
      <c r="S584" s="170"/>
      <c r="T584" s="171"/>
      <c r="AT584" s="165" t="s">
        <v>190</v>
      </c>
      <c r="AU584" s="165" t="s">
        <v>82</v>
      </c>
      <c r="AV584" s="13" t="s">
        <v>82</v>
      </c>
      <c r="AW584" s="13" t="s">
        <v>29</v>
      </c>
      <c r="AX584" s="13" t="s">
        <v>73</v>
      </c>
      <c r="AY584" s="165" t="s">
        <v>175</v>
      </c>
    </row>
    <row r="585" spans="2:51" s="14" customFormat="1">
      <c r="B585" s="172"/>
      <c r="D585" s="164" t="s">
        <v>190</v>
      </c>
      <c r="E585" s="173" t="s">
        <v>1</v>
      </c>
      <c r="F585" s="174" t="s">
        <v>1657</v>
      </c>
      <c r="H585" s="173" t="s">
        <v>1</v>
      </c>
      <c r="I585" s="175"/>
      <c r="L585" s="172"/>
      <c r="M585" s="176"/>
      <c r="N585" s="177"/>
      <c r="O585" s="177"/>
      <c r="P585" s="177"/>
      <c r="Q585" s="177"/>
      <c r="R585" s="177"/>
      <c r="S585" s="177"/>
      <c r="T585" s="178"/>
      <c r="AT585" s="173" t="s">
        <v>190</v>
      </c>
      <c r="AU585" s="173" t="s">
        <v>82</v>
      </c>
      <c r="AV585" s="14" t="s">
        <v>30</v>
      </c>
      <c r="AW585" s="14" t="s">
        <v>29</v>
      </c>
      <c r="AX585" s="14" t="s">
        <v>73</v>
      </c>
      <c r="AY585" s="173" t="s">
        <v>175</v>
      </c>
    </row>
    <row r="586" spans="2:51" s="14" customFormat="1">
      <c r="B586" s="172"/>
      <c r="D586" s="164" t="s">
        <v>190</v>
      </c>
      <c r="E586" s="173" t="s">
        <v>1</v>
      </c>
      <c r="F586" s="174" t="s">
        <v>1674</v>
      </c>
      <c r="H586" s="173" t="s">
        <v>1</v>
      </c>
      <c r="I586" s="175"/>
      <c r="L586" s="172"/>
      <c r="M586" s="176"/>
      <c r="N586" s="177"/>
      <c r="O586" s="177"/>
      <c r="P586" s="177"/>
      <c r="Q586" s="177"/>
      <c r="R586" s="177"/>
      <c r="S586" s="177"/>
      <c r="T586" s="178"/>
      <c r="AT586" s="173" t="s">
        <v>190</v>
      </c>
      <c r="AU586" s="173" t="s">
        <v>82</v>
      </c>
      <c r="AV586" s="14" t="s">
        <v>30</v>
      </c>
      <c r="AW586" s="14" t="s">
        <v>29</v>
      </c>
      <c r="AX586" s="14" t="s">
        <v>73</v>
      </c>
      <c r="AY586" s="173" t="s">
        <v>175</v>
      </c>
    </row>
    <row r="587" spans="2:51" s="13" customFormat="1">
      <c r="B587" s="163"/>
      <c r="D587" s="164" t="s">
        <v>190</v>
      </c>
      <c r="E587" s="165" t="s">
        <v>1</v>
      </c>
      <c r="F587" s="166" t="s">
        <v>1677</v>
      </c>
      <c r="H587" s="167">
        <v>-2.88</v>
      </c>
      <c r="I587" s="168"/>
      <c r="L587" s="163"/>
      <c r="M587" s="169"/>
      <c r="N587" s="170"/>
      <c r="O587" s="170"/>
      <c r="P587" s="170"/>
      <c r="Q587" s="170"/>
      <c r="R587" s="170"/>
      <c r="S587" s="170"/>
      <c r="T587" s="171"/>
      <c r="AT587" s="165" t="s">
        <v>190</v>
      </c>
      <c r="AU587" s="165" t="s">
        <v>82</v>
      </c>
      <c r="AV587" s="13" t="s">
        <v>82</v>
      </c>
      <c r="AW587" s="13" t="s">
        <v>29</v>
      </c>
      <c r="AX587" s="13" t="s">
        <v>73</v>
      </c>
      <c r="AY587" s="165" t="s">
        <v>175</v>
      </c>
    </row>
    <row r="588" spans="2:51" s="14" customFormat="1">
      <c r="B588" s="172"/>
      <c r="D588" s="164" t="s">
        <v>190</v>
      </c>
      <c r="E588" s="173" t="s">
        <v>1</v>
      </c>
      <c r="F588" s="174" t="s">
        <v>1630</v>
      </c>
      <c r="H588" s="173" t="s">
        <v>1</v>
      </c>
      <c r="I588" s="175"/>
      <c r="L588" s="172"/>
      <c r="M588" s="176"/>
      <c r="N588" s="177"/>
      <c r="O588" s="177"/>
      <c r="P588" s="177"/>
      <c r="Q588" s="177"/>
      <c r="R588" s="177"/>
      <c r="S588" s="177"/>
      <c r="T588" s="178"/>
      <c r="AT588" s="173" t="s">
        <v>190</v>
      </c>
      <c r="AU588" s="173" t="s">
        <v>82</v>
      </c>
      <c r="AV588" s="14" t="s">
        <v>30</v>
      </c>
      <c r="AW588" s="14" t="s">
        <v>29</v>
      </c>
      <c r="AX588" s="14" t="s">
        <v>73</v>
      </c>
      <c r="AY588" s="173" t="s">
        <v>175</v>
      </c>
    </row>
    <row r="589" spans="2:51" s="14" customFormat="1">
      <c r="B589" s="172"/>
      <c r="D589" s="164" t="s">
        <v>190</v>
      </c>
      <c r="E589" s="173" t="s">
        <v>1</v>
      </c>
      <c r="F589" s="174" t="s">
        <v>1787</v>
      </c>
      <c r="H589" s="173" t="s">
        <v>1</v>
      </c>
      <c r="I589" s="175"/>
      <c r="L589" s="172"/>
      <c r="M589" s="176"/>
      <c r="N589" s="177"/>
      <c r="O589" s="177"/>
      <c r="P589" s="177"/>
      <c r="Q589" s="177"/>
      <c r="R589" s="177"/>
      <c r="S589" s="177"/>
      <c r="T589" s="178"/>
      <c r="AT589" s="173" t="s">
        <v>190</v>
      </c>
      <c r="AU589" s="173" t="s">
        <v>82</v>
      </c>
      <c r="AV589" s="14" t="s">
        <v>30</v>
      </c>
      <c r="AW589" s="14" t="s">
        <v>29</v>
      </c>
      <c r="AX589" s="14" t="s">
        <v>73</v>
      </c>
      <c r="AY589" s="173" t="s">
        <v>175</v>
      </c>
    </row>
    <row r="590" spans="2:51" s="13" customFormat="1">
      <c r="B590" s="163"/>
      <c r="D590" s="164" t="s">
        <v>190</v>
      </c>
      <c r="E590" s="165" t="s">
        <v>1</v>
      </c>
      <c r="F590" s="166" t="s">
        <v>1820</v>
      </c>
      <c r="H590" s="167">
        <v>20.25</v>
      </c>
      <c r="I590" s="168"/>
      <c r="L590" s="163"/>
      <c r="M590" s="169"/>
      <c r="N590" s="170"/>
      <c r="O590" s="170"/>
      <c r="P590" s="170"/>
      <c r="Q590" s="170"/>
      <c r="R590" s="170"/>
      <c r="S590" s="170"/>
      <c r="T590" s="171"/>
      <c r="AT590" s="165" t="s">
        <v>190</v>
      </c>
      <c r="AU590" s="165" t="s">
        <v>82</v>
      </c>
      <c r="AV590" s="13" t="s">
        <v>82</v>
      </c>
      <c r="AW590" s="13" t="s">
        <v>29</v>
      </c>
      <c r="AX590" s="13" t="s">
        <v>73</v>
      </c>
      <c r="AY590" s="165" t="s">
        <v>175</v>
      </c>
    </row>
    <row r="591" spans="2:51" s="14" customFormat="1">
      <c r="B591" s="172"/>
      <c r="D591" s="164" t="s">
        <v>190</v>
      </c>
      <c r="E591" s="173" t="s">
        <v>1</v>
      </c>
      <c r="F591" s="174" t="s">
        <v>1657</v>
      </c>
      <c r="H591" s="173" t="s">
        <v>1</v>
      </c>
      <c r="I591" s="175"/>
      <c r="L591" s="172"/>
      <c r="M591" s="176"/>
      <c r="N591" s="177"/>
      <c r="O591" s="177"/>
      <c r="P591" s="177"/>
      <c r="Q591" s="177"/>
      <c r="R591" s="177"/>
      <c r="S591" s="177"/>
      <c r="T591" s="178"/>
      <c r="AT591" s="173" t="s">
        <v>190</v>
      </c>
      <c r="AU591" s="173" t="s">
        <v>82</v>
      </c>
      <c r="AV591" s="14" t="s">
        <v>30</v>
      </c>
      <c r="AW591" s="14" t="s">
        <v>29</v>
      </c>
      <c r="AX591" s="14" t="s">
        <v>73</v>
      </c>
      <c r="AY591" s="173" t="s">
        <v>175</v>
      </c>
    </row>
    <row r="592" spans="2:51" s="14" customFormat="1">
      <c r="B592" s="172"/>
      <c r="D592" s="164" t="s">
        <v>190</v>
      </c>
      <c r="E592" s="173" t="s">
        <v>1</v>
      </c>
      <c r="F592" s="174" t="s">
        <v>1674</v>
      </c>
      <c r="H592" s="173" t="s">
        <v>1</v>
      </c>
      <c r="I592" s="175"/>
      <c r="L592" s="172"/>
      <c r="M592" s="176"/>
      <c r="N592" s="177"/>
      <c r="O592" s="177"/>
      <c r="P592" s="177"/>
      <c r="Q592" s="177"/>
      <c r="R592" s="177"/>
      <c r="S592" s="177"/>
      <c r="T592" s="178"/>
      <c r="AT592" s="173" t="s">
        <v>190</v>
      </c>
      <c r="AU592" s="173" t="s">
        <v>82</v>
      </c>
      <c r="AV592" s="14" t="s">
        <v>30</v>
      </c>
      <c r="AW592" s="14" t="s">
        <v>29</v>
      </c>
      <c r="AX592" s="14" t="s">
        <v>73</v>
      </c>
      <c r="AY592" s="173" t="s">
        <v>175</v>
      </c>
    </row>
    <row r="593" spans="2:51" s="13" customFormat="1">
      <c r="B593" s="163"/>
      <c r="D593" s="164" t="s">
        <v>190</v>
      </c>
      <c r="E593" s="165" t="s">
        <v>1</v>
      </c>
      <c r="F593" s="166" t="s">
        <v>1679</v>
      </c>
      <c r="H593" s="167">
        <v>-1.8</v>
      </c>
      <c r="I593" s="168"/>
      <c r="L593" s="163"/>
      <c r="M593" s="169"/>
      <c r="N593" s="170"/>
      <c r="O593" s="170"/>
      <c r="P593" s="170"/>
      <c r="Q593" s="170"/>
      <c r="R593" s="170"/>
      <c r="S593" s="170"/>
      <c r="T593" s="171"/>
      <c r="AT593" s="165" t="s">
        <v>190</v>
      </c>
      <c r="AU593" s="165" t="s">
        <v>82</v>
      </c>
      <c r="AV593" s="13" t="s">
        <v>82</v>
      </c>
      <c r="AW593" s="13" t="s">
        <v>29</v>
      </c>
      <c r="AX593" s="13" t="s">
        <v>73</v>
      </c>
      <c r="AY593" s="165" t="s">
        <v>175</v>
      </c>
    </row>
    <row r="594" spans="2:51" s="16" customFormat="1">
      <c r="B594" s="205"/>
      <c r="D594" s="164" t="s">
        <v>190</v>
      </c>
      <c r="E594" s="206" t="s">
        <v>1</v>
      </c>
      <c r="F594" s="207" t="s">
        <v>1549</v>
      </c>
      <c r="H594" s="208">
        <v>1424.07</v>
      </c>
      <c r="I594" s="209"/>
      <c r="L594" s="205"/>
      <c r="M594" s="210"/>
      <c r="N594" s="211"/>
      <c r="O594" s="211"/>
      <c r="P594" s="211"/>
      <c r="Q594" s="211"/>
      <c r="R594" s="211"/>
      <c r="S594" s="211"/>
      <c r="T594" s="212"/>
      <c r="AT594" s="206" t="s">
        <v>190</v>
      </c>
      <c r="AU594" s="206" t="s">
        <v>82</v>
      </c>
      <c r="AV594" s="16" t="s">
        <v>113</v>
      </c>
      <c r="AW594" s="16" t="s">
        <v>29</v>
      </c>
      <c r="AX594" s="16" t="s">
        <v>73</v>
      </c>
      <c r="AY594" s="206" t="s">
        <v>175</v>
      </c>
    </row>
    <row r="595" spans="2:51" s="14" customFormat="1">
      <c r="B595" s="172"/>
      <c r="D595" s="164" t="s">
        <v>190</v>
      </c>
      <c r="E595" s="173" t="s">
        <v>1</v>
      </c>
      <c r="F595" s="174" t="s">
        <v>1821</v>
      </c>
      <c r="H595" s="173" t="s">
        <v>1</v>
      </c>
      <c r="I595" s="175"/>
      <c r="L595" s="172"/>
      <c r="M595" s="176"/>
      <c r="N595" s="177"/>
      <c r="O595" s="177"/>
      <c r="P595" s="177"/>
      <c r="Q595" s="177"/>
      <c r="R595" s="177"/>
      <c r="S595" s="177"/>
      <c r="T595" s="178"/>
      <c r="AT595" s="173" t="s">
        <v>190</v>
      </c>
      <c r="AU595" s="173" t="s">
        <v>82</v>
      </c>
      <c r="AV595" s="14" t="s">
        <v>30</v>
      </c>
      <c r="AW595" s="14" t="s">
        <v>29</v>
      </c>
      <c r="AX595" s="14" t="s">
        <v>73</v>
      </c>
      <c r="AY595" s="173" t="s">
        <v>175</v>
      </c>
    </row>
    <row r="596" spans="2:51" s="14" customFormat="1">
      <c r="B596" s="172"/>
      <c r="D596" s="164" t="s">
        <v>190</v>
      </c>
      <c r="E596" s="173" t="s">
        <v>1</v>
      </c>
      <c r="F596" s="174" t="s">
        <v>1525</v>
      </c>
      <c r="H596" s="173" t="s">
        <v>1</v>
      </c>
      <c r="I596" s="175"/>
      <c r="L596" s="172"/>
      <c r="M596" s="176"/>
      <c r="N596" s="177"/>
      <c r="O596" s="177"/>
      <c r="P596" s="177"/>
      <c r="Q596" s="177"/>
      <c r="R596" s="177"/>
      <c r="S596" s="177"/>
      <c r="T596" s="178"/>
      <c r="AT596" s="173" t="s">
        <v>190</v>
      </c>
      <c r="AU596" s="173" t="s">
        <v>82</v>
      </c>
      <c r="AV596" s="14" t="s">
        <v>30</v>
      </c>
      <c r="AW596" s="14" t="s">
        <v>29</v>
      </c>
      <c r="AX596" s="14" t="s">
        <v>73</v>
      </c>
      <c r="AY596" s="173" t="s">
        <v>175</v>
      </c>
    </row>
    <row r="597" spans="2:51" s="14" customFormat="1">
      <c r="B597" s="172"/>
      <c r="D597" s="164" t="s">
        <v>190</v>
      </c>
      <c r="E597" s="173" t="s">
        <v>1</v>
      </c>
      <c r="F597" s="174" t="s">
        <v>1526</v>
      </c>
      <c r="H597" s="173" t="s">
        <v>1</v>
      </c>
      <c r="I597" s="175"/>
      <c r="L597" s="172"/>
      <c r="M597" s="176"/>
      <c r="N597" s="177"/>
      <c r="O597" s="177"/>
      <c r="P597" s="177"/>
      <c r="Q597" s="177"/>
      <c r="R597" s="177"/>
      <c r="S597" s="177"/>
      <c r="T597" s="178"/>
      <c r="AT597" s="173" t="s">
        <v>190</v>
      </c>
      <c r="AU597" s="173" t="s">
        <v>82</v>
      </c>
      <c r="AV597" s="14" t="s">
        <v>30</v>
      </c>
      <c r="AW597" s="14" t="s">
        <v>29</v>
      </c>
      <c r="AX597" s="14" t="s">
        <v>73</v>
      </c>
      <c r="AY597" s="173" t="s">
        <v>175</v>
      </c>
    </row>
    <row r="598" spans="2:51" s="13" customFormat="1">
      <c r="B598" s="163"/>
      <c r="D598" s="164" t="s">
        <v>190</v>
      </c>
      <c r="E598" s="165" t="s">
        <v>1</v>
      </c>
      <c r="F598" s="166" t="s">
        <v>1822</v>
      </c>
      <c r="H598" s="167">
        <v>6.3250000000000002</v>
      </c>
      <c r="I598" s="168"/>
      <c r="L598" s="163"/>
      <c r="M598" s="169"/>
      <c r="N598" s="170"/>
      <c r="O598" s="170"/>
      <c r="P598" s="170"/>
      <c r="Q598" s="170"/>
      <c r="R598" s="170"/>
      <c r="S598" s="170"/>
      <c r="T598" s="171"/>
      <c r="AT598" s="165" t="s">
        <v>190</v>
      </c>
      <c r="AU598" s="165" t="s">
        <v>82</v>
      </c>
      <c r="AV598" s="13" t="s">
        <v>82</v>
      </c>
      <c r="AW598" s="13" t="s">
        <v>29</v>
      </c>
      <c r="AX598" s="13" t="s">
        <v>73</v>
      </c>
      <c r="AY598" s="165" t="s">
        <v>175</v>
      </c>
    </row>
    <row r="599" spans="2:51" s="14" customFormat="1">
      <c r="B599" s="172"/>
      <c r="D599" s="164" t="s">
        <v>190</v>
      </c>
      <c r="E599" s="173" t="s">
        <v>1</v>
      </c>
      <c r="F599" s="174" t="s">
        <v>1516</v>
      </c>
      <c r="H599" s="173" t="s">
        <v>1</v>
      </c>
      <c r="I599" s="175"/>
      <c r="L599" s="172"/>
      <c r="M599" s="176"/>
      <c r="N599" s="177"/>
      <c r="O599" s="177"/>
      <c r="P599" s="177"/>
      <c r="Q599" s="177"/>
      <c r="R599" s="177"/>
      <c r="S599" s="177"/>
      <c r="T599" s="178"/>
      <c r="AT599" s="173" t="s">
        <v>190</v>
      </c>
      <c r="AU599" s="173" t="s">
        <v>82</v>
      </c>
      <c r="AV599" s="14" t="s">
        <v>30</v>
      </c>
      <c r="AW599" s="14" t="s">
        <v>29</v>
      </c>
      <c r="AX599" s="14" t="s">
        <v>73</v>
      </c>
      <c r="AY599" s="173" t="s">
        <v>175</v>
      </c>
    </row>
    <row r="600" spans="2:51" s="13" customFormat="1">
      <c r="B600" s="163"/>
      <c r="D600" s="164" t="s">
        <v>190</v>
      </c>
      <c r="E600" s="165" t="s">
        <v>1</v>
      </c>
      <c r="F600" s="166" t="s">
        <v>1823</v>
      </c>
      <c r="H600" s="167">
        <v>5.67</v>
      </c>
      <c r="I600" s="168"/>
      <c r="L600" s="163"/>
      <c r="M600" s="169"/>
      <c r="N600" s="170"/>
      <c r="O600" s="170"/>
      <c r="P600" s="170"/>
      <c r="Q600" s="170"/>
      <c r="R600" s="170"/>
      <c r="S600" s="170"/>
      <c r="T600" s="171"/>
      <c r="AT600" s="165" t="s">
        <v>190</v>
      </c>
      <c r="AU600" s="165" t="s">
        <v>82</v>
      </c>
      <c r="AV600" s="13" t="s">
        <v>82</v>
      </c>
      <c r="AW600" s="13" t="s">
        <v>29</v>
      </c>
      <c r="AX600" s="13" t="s">
        <v>73</v>
      </c>
      <c r="AY600" s="165" t="s">
        <v>175</v>
      </c>
    </row>
    <row r="601" spans="2:51" s="14" customFormat="1">
      <c r="B601" s="172"/>
      <c r="D601" s="164" t="s">
        <v>190</v>
      </c>
      <c r="E601" s="173" t="s">
        <v>1</v>
      </c>
      <c r="F601" s="174" t="s">
        <v>1518</v>
      </c>
      <c r="H601" s="173" t="s">
        <v>1</v>
      </c>
      <c r="I601" s="175"/>
      <c r="L601" s="172"/>
      <c r="M601" s="176"/>
      <c r="N601" s="177"/>
      <c r="O601" s="177"/>
      <c r="P601" s="177"/>
      <c r="Q601" s="177"/>
      <c r="R601" s="177"/>
      <c r="S601" s="177"/>
      <c r="T601" s="178"/>
      <c r="AT601" s="173" t="s">
        <v>190</v>
      </c>
      <c r="AU601" s="173" t="s">
        <v>82</v>
      </c>
      <c r="AV601" s="14" t="s">
        <v>30</v>
      </c>
      <c r="AW601" s="14" t="s">
        <v>29</v>
      </c>
      <c r="AX601" s="14" t="s">
        <v>73</v>
      </c>
      <c r="AY601" s="173" t="s">
        <v>175</v>
      </c>
    </row>
    <row r="602" spans="2:51" s="13" customFormat="1">
      <c r="B602" s="163"/>
      <c r="D602" s="164" t="s">
        <v>190</v>
      </c>
      <c r="E602" s="165" t="s">
        <v>1</v>
      </c>
      <c r="F602" s="166" t="s">
        <v>1824</v>
      </c>
      <c r="H602" s="167">
        <v>5.9850000000000003</v>
      </c>
      <c r="I602" s="168"/>
      <c r="L602" s="163"/>
      <c r="M602" s="169"/>
      <c r="N602" s="170"/>
      <c r="O602" s="170"/>
      <c r="P602" s="170"/>
      <c r="Q602" s="170"/>
      <c r="R602" s="170"/>
      <c r="S602" s="170"/>
      <c r="T602" s="171"/>
      <c r="AT602" s="165" t="s">
        <v>190</v>
      </c>
      <c r="AU602" s="165" t="s">
        <v>82</v>
      </c>
      <c r="AV602" s="13" t="s">
        <v>82</v>
      </c>
      <c r="AW602" s="13" t="s">
        <v>29</v>
      </c>
      <c r="AX602" s="13" t="s">
        <v>73</v>
      </c>
      <c r="AY602" s="165" t="s">
        <v>175</v>
      </c>
    </row>
    <row r="603" spans="2:51" s="14" customFormat="1">
      <c r="B603" s="172"/>
      <c r="D603" s="164" t="s">
        <v>190</v>
      </c>
      <c r="E603" s="173" t="s">
        <v>1</v>
      </c>
      <c r="F603" s="174" t="s">
        <v>1520</v>
      </c>
      <c r="H603" s="173" t="s">
        <v>1</v>
      </c>
      <c r="I603" s="175"/>
      <c r="L603" s="172"/>
      <c r="M603" s="176"/>
      <c r="N603" s="177"/>
      <c r="O603" s="177"/>
      <c r="P603" s="177"/>
      <c r="Q603" s="177"/>
      <c r="R603" s="177"/>
      <c r="S603" s="177"/>
      <c r="T603" s="178"/>
      <c r="AT603" s="173" t="s">
        <v>190</v>
      </c>
      <c r="AU603" s="173" t="s">
        <v>82</v>
      </c>
      <c r="AV603" s="14" t="s">
        <v>30</v>
      </c>
      <c r="AW603" s="14" t="s">
        <v>29</v>
      </c>
      <c r="AX603" s="14" t="s">
        <v>73</v>
      </c>
      <c r="AY603" s="173" t="s">
        <v>175</v>
      </c>
    </row>
    <row r="604" spans="2:51" s="13" customFormat="1">
      <c r="B604" s="163"/>
      <c r="D604" s="164" t="s">
        <v>190</v>
      </c>
      <c r="E604" s="165" t="s">
        <v>1</v>
      </c>
      <c r="F604" s="166" t="s">
        <v>1824</v>
      </c>
      <c r="H604" s="167">
        <v>5.9850000000000003</v>
      </c>
      <c r="I604" s="168"/>
      <c r="L604" s="163"/>
      <c r="M604" s="169"/>
      <c r="N604" s="170"/>
      <c r="O604" s="170"/>
      <c r="P604" s="170"/>
      <c r="Q604" s="170"/>
      <c r="R604" s="170"/>
      <c r="S604" s="170"/>
      <c r="T604" s="171"/>
      <c r="AT604" s="165" t="s">
        <v>190</v>
      </c>
      <c r="AU604" s="165" t="s">
        <v>82</v>
      </c>
      <c r="AV604" s="13" t="s">
        <v>82</v>
      </c>
      <c r="AW604" s="13" t="s">
        <v>29</v>
      </c>
      <c r="AX604" s="13" t="s">
        <v>73</v>
      </c>
      <c r="AY604" s="165" t="s">
        <v>175</v>
      </c>
    </row>
    <row r="605" spans="2:51" s="14" customFormat="1">
      <c r="B605" s="172"/>
      <c r="D605" s="164" t="s">
        <v>190</v>
      </c>
      <c r="E605" s="173" t="s">
        <v>1</v>
      </c>
      <c r="F605" s="174" t="s">
        <v>1525</v>
      </c>
      <c r="H605" s="173" t="s">
        <v>1</v>
      </c>
      <c r="I605" s="175"/>
      <c r="L605" s="172"/>
      <c r="M605" s="176"/>
      <c r="N605" s="177"/>
      <c r="O605" s="177"/>
      <c r="P605" s="177"/>
      <c r="Q605" s="177"/>
      <c r="R605" s="177"/>
      <c r="S605" s="177"/>
      <c r="T605" s="178"/>
      <c r="AT605" s="173" t="s">
        <v>190</v>
      </c>
      <c r="AU605" s="173" t="s">
        <v>82</v>
      </c>
      <c r="AV605" s="14" t="s">
        <v>30</v>
      </c>
      <c r="AW605" s="14" t="s">
        <v>29</v>
      </c>
      <c r="AX605" s="14" t="s">
        <v>73</v>
      </c>
      <c r="AY605" s="173" t="s">
        <v>175</v>
      </c>
    </row>
    <row r="606" spans="2:51" s="14" customFormat="1">
      <c r="B606" s="172"/>
      <c r="D606" s="164" t="s">
        <v>190</v>
      </c>
      <c r="E606" s="173" t="s">
        <v>1</v>
      </c>
      <c r="F606" s="174" t="s">
        <v>1550</v>
      </c>
      <c r="H606" s="173" t="s">
        <v>1</v>
      </c>
      <c r="I606" s="175"/>
      <c r="L606" s="172"/>
      <c r="M606" s="176"/>
      <c r="N606" s="177"/>
      <c r="O606" s="177"/>
      <c r="P606" s="177"/>
      <c r="Q606" s="177"/>
      <c r="R606" s="177"/>
      <c r="S606" s="177"/>
      <c r="T606" s="178"/>
      <c r="AT606" s="173" t="s">
        <v>190</v>
      </c>
      <c r="AU606" s="173" t="s">
        <v>82</v>
      </c>
      <c r="AV606" s="14" t="s">
        <v>30</v>
      </c>
      <c r="AW606" s="14" t="s">
        <v>29</v>
      </c>
      <c r="AX606" s="14" t="s">
        <v>73</v>
      </c>
      <c r="AY606" s="173" t="s">
        <v>175</v>
      </c>
    </row>
    <row r="607" spans="2:51" s="13" customFormat="1">
      <c r="B607" s="163"/>
      <c r="D607" s="164" t="s">
        <v>190</v>
      </c>
      <c r="E607" s="165" t="s">
        <v>1</v>
      </c>
      <c r="F607" s="166" t="s">
        <v>1825</v>
      </c>
      <c r="H607" s="167">
        <v>269.375</v>
      </c>
      <c r="I607" s="168"/>
      <c r="L607" s="163"/>
      <c r="M607" s="169"/>
      <c r="N607" s="170"/>
      <c r="O607" s="170"/>
      <c r="P607" s="170"/>
      <c r="Q607" s="170"/>
      <c r="R607" s="170"/>
      <c r="S607" s="170"/>
      <c r="T607" s="171"/>
      <c r="AT607" s="165" t="s">
        <v>190</v>
      </c>
      <c r="AU607" s="165" t="s">
        <v>82</v>
      </c>
      <c r="AV607" s="13" t="s">
        <v>82</v>
      </c>
      <c r="AW607" s="13" t="s">
        <v>29</v>
      </c>
      <c r="AX607" s="13" t="s">
        <v>73</v>
      </c>
      <c r="AY607" s="165" t="s">
        <v>175</v>
      </c>
    </row>
    <row r="608" spans="2:51" s="14" customFormat="1">
      <c r="B608" s="172"/>
      <c r="D608" s="164" t="s">
        <v>190</v>
      </c>
      <c r="E608" s="173" t="s">
        <v>1</v>
      </c>
      <c r="F608" s="174" t="s">
        <v>1516</v>
      </c>
      <c r="H608" s="173" t="s">
        <v>1</v>
      </c>
      <c r="I608" s="175"/>
      <c r="L608" s="172"/>
      <c r="M608" s="176"/>
      <c r="N608" s="177"/>
      <c r="O608" s="177"/>
      <c r="P608" s="177"/>
      <c r="Q608" s="177"/>
      <c r="R608" s="177"/>
      <c r="S608" s="177"/>
      <c r="T608" s="178"/>
      <c r="AT608" s="173" t="s">
        <v>190</v>
      </c>
      <c r="AU608" s="173" t="s">
        <v>82</v>
      </c>
      <c r="AV608" s="14" t="s">
        <v>30</v>
      </c>
      <c r="AW608" s="14" t="s">
        <v>29</v>
      </c>
      <c r="AX608" s="14" t="s">
        <v>73</v>
      </c>
      <c r="AY608" s="173" t="s">
        <v>175</v>
      </c>
    </row>
    <row r="609" spans="2:51" s="13" customFormat="1">
      <c r="B609" s="163"/>
      <c r="D609" s="164" t="s">
        <v>190</v>
      </c>
      <c r="E609" s="165" t="s">
        <v>1</v>
      </c>
      <c r="F609" s="166" t="s">
        <v>1826</v>
      </c>
      <c r="H609" s="167">
        <v>15.75</v>
      </c>
      <c r="I609" s="168"/>
      <c r="L609" s="163"/>
      <c r="M609" s="169"/>
      <c r="N609" s="170"/>
      <c r="O609" s="170"/>
      <c r="P609" s="170"/>
      <c r="Q609" s="170"/>
      <c r="R609" s="170"/>
      <c r="S609" s="170"/>
      <c r="T609" s="171"/>
      <c r="AT609" s="165" t="s">
        <v>190</v>
      </c>
      <c r="AU609" s="165" t="s">
        <v>82</v>
      </c>
      <c r="AV609" s="13" t="s">
        <v>82</v>
      </c>
      <c r="AW609" s="13" t="s">
        <v>29</v>
      </c>
      <c r="AX609" s="13" t="s">
        <v>73</v>
      </c>
      <c r="AY609" s="165" t="s">
        <v>175</v>
      </c>
    </row>
    <row r="610" spans="2:51" s="14" customFormat="1">
      <c r="B610" s="172"/>
      <c r="D610" s="164" t="s">
        <v>190</v>
      </c>
      <c r="E610" s="173" t="s">
        <v>1</v>
      </c>
      <c r="F610" s="174" t="s">
        <v>1518</v>
      </c>
      <c r="H610" s="173" t="s">
        <v>1</v>
      </c>
      <c r="I610" s="175"/>
      <c r="L610" s="172"/>
      <c r="M610" s="176"/>
      <c r="N610" s="177"/>
      <c r="O610" s="177"/>
      <c r="P610" s="177"/>
      <c r="Q610" s="177"/>
      <c r="R610" s="177"/>
      <c r="S610" s="177"/>
      <c r="T610" s="178"/>
      <c r="AT610" s="173" t="s">
        <v>190</v>
      </c>
      <c r="AU610" s="173" t="s">
        <v>82</v>
      </c>
      <c r="AV610" s="14" t="s">
        <v>30</v>
      </c>
      <c r="AW610" s="14" t="s">
        <v>29</v>
      </c>
      <c r="AX610" s="14" t="s">
        <v>73</v>
      </c>
      <c r="AY610" s="173" t="s">
        <v>175</v>
      </c>
    </row>
    <row r="611" spans="2:51" s="13" customFormat="1">
      <c r="B611" s="163"/>
      <c r="D611" s="164" t="s">
        <v>190</v>
      </c>
      <c r="E611" s="165" t="s">
        <v>1</v>
      </c>
      <c r="F611" s="166" t="s">
        <v>1827</v>
      </c>
      <c r="H611" s="167">
        <v>16.625</v>
      </c>
      <c r="I611" s="168"/>
      <c r="L611" s="163"/>
      <c r="M611" s="169"/>
      <c r="N611" s="170"/>
      <c r="O611" s="170"/>
      <c r="P611" s="170"/>
      <c r="Q611" s="170"/>
      <c r="R611" s="170"/>
      <c r="S611" s="170"/>
      <c r="T611" s="171"/>
      <c r="AT611" s="165" t="s">
        <v>190</v>
      </c>
      <c r="AU611" s="165" t="s">
        <v>82</v>
      </c>
      <c r="AV611" s="13" t="s">
        <v>82</v>
      </c>
      <c r="AW611" s="13" t="s">
        <v>29</v>
      </c>
      <c r="AX611" s="13" t="s">
        <v>73</v>
      </c>
      <c r="AY611" s="165" t="s">
        <v>175</v>
      </c>
    </row>
    <row r="612" spans="2:51" s="14" customFormat="1">
      <c r="B612" s="172"/>
      <c r="D612" s="164" t="s">
        <v>190</v>
      </c>
      <c r="E612" s="173" t="s">
        <v>1</v>
      </c>
      <c r="F612" s="174" t="s">
        <v>1520</v>
      </c>
      <c r="H612" s="173" t="s">
        <v>1</v>
      </c>
      <c r="I612" s="175"/>
      <c r="L612" s="172"/>
      <c r="M612" s="176"/>
      <c r="N612" s="177"/>
      <c r="O612" s="177"/>
      <c r="P612" s="177"/>
      <c r="Q612" s="177"/>
      <c r="R612" s="177"/>
      <c r="S612" s="177"/>
      <c r="T612" s="178"/>
      <c r="AT612" s="173" t="s">
        <v>190</v>
      </c>
      <c r="AU612" s="173" t="s">
        <v>82</v>
      </c>
      <c r="AV612" s="14" t="s">
        <v>30</v>
      </c>
      <c r="AW612" s="14" t="s">
        <v>29</v>
      </c>
      <c r="AX612" s="14" t="s">
        <v>73</v>
      </c>
      <c r="AY612" s="173" t="s">
        <v>175</v>
      </c>
    </row>
    <row r="613" spans="2:51" s="13" customFormat="1">
      <c r="B613" s="163"/>
      <c r="D613" s="164" t="s">
        <v>190</v>
      </c>
      <c r="E613" s="165" t="s">
        <v>1</v>
      </c>
      <c r="F613" s="166" t="s">
        <v>1828</v>
      </c>
      <c r="H613" s="167">
        <v>20.425000000000001</v>
      </c>
      <c r="I613" s="168"/>
      <c r="L613" s="163"/>
      <c r="M613" s="169"/>
      <c r="N613" s="170"/>
      <c r="O613" s="170"/>
      <c r="P613" s="170"/>
      <c r="Q613" s="170"/>
      <c r="R613" s="170"/>
      <c r="S613" s="170"/>
      <c r="T613" s="171"/>
      <c r="AT613" s="165" t="s">
        <v>190</v>
      </c>
      <c r="AU613" s="165" t="s">
        <v>82</v>
      </c>
      <c r="AV613" s="13" t="s">
        <v>82</v>
      </c>
      <c r="AW613" s="13" t="s">
        <v>29</v>
      </c>
      <c r="AX613" s="13" t="s">
        <v>73</v>
      </c>
      <c r="AY613" s="165" t="s">
        <v>175</v>
      </c>
    </row>
    <row r="614" spans="2:51" s="14" customFormat="1">
      <c r="B614" s="172"/>
      <c r="D614" s="164" t="s">
        <v>190</v>
      </c>
      <c r="E614" s="173" t="s">
        <v>1</v>
      </c>
      <c r="F614" s="174" t="s">
        <v>1547</v>
      </c>
      <c r="H614" s="173" t="s">
        <v>1</v>
      </c>
      <c r="I614" s="175"/>
      <c r="L614" s="172"/>
      <c r="M614" s="176"/>
      <c r="N614" s="177"/>
      <c r="O614" s="177"/>
      <c r="P614" s="177"/>
      <c r="Q614" s="177"/>
      <c r="R614" s="177"/>
      <c r="S614" s="177"/>
      <c r="T614" s="178"/>
      <c r="AT614" s="173" t="s">
        <v>190</v>
      </c>
      <c r="AU614" s="173" t="s">
        <v>82</v>
      </c>
      <c r="AV614" s="14" t="s">
        <v>30</v>
      </c>
      <c r="AW614" s="14" t="s">
        <v>29</v>
      </c>
      <c r="AX614" s="14" t="s">
        <v>73</v>
      </c>
      <c r="AY614" s="173" t="s">
        <v>175</v>
      </c>
    </row>
    <row r="615" spans="2:51" s="13" customFormat="1">
      <c r="B615" s="163"/>
      <c r="D615" s="164" t="s">
        <v>190</v>
      </c>
      <c r="E615" s="165" t="s">
        <v>1</v>
      </c>
      <c r="F615" s="166" t="s">
        <v>1829</v>
      </c>
      <c r="H615" s="167">
        <v>109.8</v>
      </c>
      <c r="I615" s="168"/>
      <c r="L615" s="163"/>
      <c r="M615" s="169"/>
      <c r="N615" s="170"/>
      <c r="O615" s="170"/>
      <c r="P615" s="170"/>
      <c r="Q615" s="170"/>
      <c r="R615" s="170"/>
      <c r="S615" s="170"/>
      <c r="T615" s="171"/>
      <c r="AT615" s="165" t="s">
        <v>190</v>
      </c>
      <c r="AU615" s="165" t="s">
        <v>82</v>
      </c>
      <c r="AV615" s="13" t="s">
        <v>82</v>
      </c>
      <c r="AW615" s="13" t="s">
        <v>29</v>
      </c>
      <c r="AX615" s="13" t="s">
        <v>73</v>
      </c>
      <c r="AY615" s="165" t="s">
        <v>175</v>
      </c>
    </row>
    <row r="616" spans="2:51" s="16" customFormat="1">
      <c r="B616" s="205"/>
      <c r="D616" s="164" t="s">
        <v>190</v>
      </c>
      <c r="E616" s="206" t="s">
        <v>1</v>
      </c>
      <c r="F616" s="207" t="s">
        <v>1549</v>
      </c>
      <c r="H616" s="208">
        <v>455.94</v>
      </c>
      <c r="I616" s="209"/>
      <c r="L616" s="205"/>
      <c r="M616" s="210"/>
      <c r="N616" s="211"/>
      <c r="O616" s="211"/>
      <c r="P616" s="211"/>
      <c r="Q616" s="211"/>
      <c r="R616" s="211"/>
      <c r="S616" s="211"/>
      <c r="T616" s="212"/>
      <c r="AT616" s="206" t="s">
        <v>190</v>
      </c>
      <c r="AU616" s="206" t="s">
        <v>82</v>
      </c>
      <c r="AV616" s="16" t="s">
        <v>113</v>
      </c>
      <c r="AW616" s="16" t="s">
        <v>29</v>
      </c>
      <c r="AX616" s="16" t="s">
        <v>73</v>
      </c>
      <c r="AY616" s="206" t="s">
        <v>175</v>
      </c>
    </row>
    <row r="617" spans="2:51" s="14" customFormat="1">
      <c r="B617" s="172"/>
      <c r="D617" s="164" t="s">
        <v>190</v>
      </c>
      <c r="E617" s="173" t="s">
        <v>1</v>
      </c>
      <c r="F617" s="174" t="s">
        <v>1830</v>
      </c>
      <c r="H617" s="173" t="s">
        <v>1</v>
      </c>
      <c r="I617" s="175"/>
      <c r="L617" s="172"/>
      <c r="M617" s="176"/>
      <c r="N617" s="177"/>
      <c r="O617" s="177"/>
      <c r="P617" s="177"/>
      <c r="Q617" s="177"/>
      <c r="R617" s="177"/>
      <c r="S617" s="177"/>
      <c r="T617" s="178"/>
      <c r="AT617" s="173" t="s">
        <v>190</v>
      </c>
      <c r="AU617" s="173" t="s">
        <v>82</v>
      </c>
      <c r="AV617" s="14" t="s">
        <v>30</v>
      </c>
      <c r="AW617" s="14" t="s">
        <v>29</v>
      </c>
      <c r="AX617" s="14" t="s">
        <v>73</v>
      </c>
      <c r="AY617" s="173" t="s">
        <v>175</v>
      </c>
    </row>
    <row r="618" spans="2:51" s="14" customFormat="1">
      <c r="B618" s="172"/>
      <c r="D618" s="164" t="s">
        <v>190</v>
      </c>
      <c r="E618" s="173" t="s">
        <v>1</v>
      </c>
      <c r="F618" s="174" t="s">
        <v>1643</v>
      </c>
      <c r="H618" s="173" t="s">
        <v>1</v>
      </c>
      <c r="I618" s="175"/>
      <c r="L618" s="172"/>
      <c r="M618" s="176"/>
      <c r="N618" s="177"/>
      <c r="O618" s="177"/>
      <c r="P618" s="177"/>
      <c r="Q618" s="177"/>
      <c r="R618" s="177"/>
      <c r="S618" s="177"/>
      <c r="T618" s="178"/>
      <c r="AT618" s="173" t="s">
        <v>190</v>
      </c>
      <c r="AU618" s="173" t="s">
        <v>82</v>
      </c>
      <c r="AV618" s="14" t="s">
        <v>30</v>
      </c>
      <c r="AW618" s="14" t="s">
        <v>29</v>
      </c>
      <c r="AX618" s="14" t="s">
        <v>73</v>
      </c>
      <c r="AY618" s="173" t="s">
        <v>175</v>
      </c>
    </row>
    <row r="619" spans="2:51" s="13" customFormat="1">
      <c r="B619" s="163"/>
      <c r="D619" s="164" t="s">
        <v>190</v>
      </c>
      <c r="E619" s="165" t="s">
        <v>1</v>
      </c>
      <c r="F619" s="166" t="s">
        <v>1718</v>
      </c>
      <c r="H619" s="167">
        <v>315.89999999999998</v>
      </c>
      <c r="I619" s="168"/>
      <c r="L619" s="163"/>
      <c r="M619" s="169"/>
      <c r="N619" s="170"/>
      <c r="O619" s="170"/>
      <c r="P619" s="170"/>
      <c r="Q619" s="170"/>
      <c r="R619" s="170"/>
      <c r="S619" s="170"/>
      <c r="T619" s="171"/>
      <c r="AT619" s="165" t="s">
        <v>190</v>
      </c>
      <c r="AU619" s="165" t="s">
        <v>82</v>
      </c>
      <c r="AV619" s="13" t="s">
        <v>82</v>
      </c>
      <c r="AW619" s="13" t="s">
        <v>29</v>
      </c>
      <c r="AX619" s="13" t="s">
        <v>73</v>
      </c>
      <c r="AY619" s="165" t="s">
        <v>175</v>
      </c>
    </row>
    <row r="620" spans="2:51" s="14" customFormat="1">
      <c r="B620" s="172"/>
      <c r="D620" s="164" t="s">
        <v>190</v>
      </c>
      <c r="E620" s="173" t="s">
        <v>1</v>
      </c>
      <c r="F620" s="174" t="s">
        <v>1645</v>
      </c>
      <c r="H620" s="173" t="s">
        <v>1</v>
      </c>
      <c r="I620" s="175"/>
      <c r="L620" s="172"/>
      <c r="M620" s="176"/>
      <c r="N620" s="177"/>
      <c r="O620" s="177"/>
      <c r="P620" s="177"/>
      <c r="Q620" s="177"/>
      <c r="R620" s="177"/>
      <c r="S620" s="177"/>
      <c r="T620" s="178"/>
      <c r="AT620" s="173" t="s">
        <v>190</v>
      </c>
      <c r="AU620" s="173" t="s">
        <v>82</v>
      </c>
      <c r="AV620" s="14" t="s">
        <v>30</v>
      </c>
      <c r="AW620" s="14" t="s">
        <v>29</v>
      </c>
      <c r="AX620" s="14" t="s">
        <v>73</v>
      </c>
      <c r="AY620" s="173" t="s">
        <v>175</v>
      </c>
    </row>
    <row r="621" spans="2:51" s="14" customFormat="1">
      <c r="B621" s="172"/>
      <c r="D621" s="164" t="s">
        <v>190</v>
      </c>
      <c r="E621" s="173" t="s">
        <v>1</v>
      </c>
      <c r="F621" s="174" t="s">
        <v>1652</v>
      </c>
      <c r="H621" s="173" t="s">
        <v>1</v>
      </c>
      <c r="I621" s="175"/>
      <c r="L621" s="172"/>
      <c r="M621" s="176"/>
      <c r="N621" s="177"/>
      <c r="O621" s="177"/>
      <c r="P621" s="177"/>
      <c r="Q621" s="177"/>
      <c r="R621" s="177"/>
      <c r="S621" s="177"/>
      <c r="T621" s="178"/>
      <c r="AT621" s="173" t="s">
        <v>190</v>
      </c>
      <c r="AU621" s="173" t="s">
        <v>82</v>
      </c>
      <c r="AV621" s="14" t="s">
        <v>30</v>
      </c>
      <c r="AW621" s="14" t="s">
        <v>29</v>
      </c>
      <c r="AX621" s="14" t="s">
        <v>73</v>
      </c>
      <c r="AY621" s="173" t="s">
        <v>175</v>
      </c>
    </row>
    <row r="622" spans="2:51" s="13" customFormat="1">
      <c r="B622" s="163"/>
      <c r="D622" s="164" t="s">
        <v>190</v>
      </c>
      <c r="E622" s="165" t="s">
        <v>1</v>
      </c>
      <c r="F622" s="166" t="s">
        <v>1719</v>
      </c>
      <c r="H622" s="167">
        <v>-35.1</v>
      </c>
      <c r="I622" s="168"/>
      <c r="L622" s="163"/>
      <c r="M622" s="169"/>
      <c r="N622" s="170"/>
      <c r="O622" s="170"/>
      <c r="P622" s="170"/>
      <c r="Q622" s="170"/>
      <c r="R622" s="170"/>
      <c r="S622" s="170"/>
      <c r="T622" s="171"/>
      <c r="AT622" s="165" t="s">
        <v>190</v>
      </c>
      <c r="AU622" s="165" t="s">
        <v>82</v>
      </c>
      <c r="AV622" s="13" t="s">
        <v>82</v>
      </c>
      <c r="AW622" s="13" t="s">
        <v>29</v>
      </c>
      <c r="AX622" s="13" t="s">
        <v>73</v>
      </c>
      <c r="AY622" s="165" t="s">
        <v>175</v>
      </c>
    </row>
    <row r="623" spans="2:51" s="14" customFormat="1">
      <c r="B623" s="172"/>
      <c r="D623" s="164" t="s">
        <v>190</v>
      </c>
      <c r="E623" s="173" t="s">
        <v>1</v>
      </c>
      <c r="F623" s="174" t="s">
        <v>1831</v>
      </c>
      <c r="H623" s="173" t="s">
        <v>1</v>
      </c>
      <c r="I623" s="175"/>
      <c r="L623" s="172"/>
      <c r="M623" s="176"/>
      <c r="N623" s="177"/>
      <c r="O623" s="177"/>
      <c r="P623" s="177"/>
      <c r="Q623" s="177"/>
      <c r="R623" s="177"/>
      <c r="S623" s="177"/>
      <c r="T623" s="178"/>
      <c r="AT623" s="173" t="s">
        <v>190</v>
      </c>
      <c r="AU623" s="173" t="s">
        <v>82</v>
      </c>
      <c r="AV623" s="14" t="s">
        <v>30</v>
      </c>
      <c r="AW623" s="14" t="s">
        <v>29</v>
      </c>
      <c r="AX623" s="14" t="s">
        <v>73</v>
      </c>
      <c r="AY623" s="173" t="s">
        <v>175</v>
      </c>
    </row>
    <row r="624" spans="2:51" s="13" customFormat="1">
      <c r="B624" s="163"/>
      <c r="D624" s="164" t="s">
        <v>190</v>
      </c>
      <c r="E624" s="165" t="s">
        <v>1</v>
      </c>
      <c r="F624" s="166" t="s">
        <v>1832</v>
      </c>
      <c r="H624" s="167">
        <v>-10.26</v>
      </c>
      <c r="I624" s="168"/>
      <c r="L624" s="163"/>
      <c r="M624" s="169"/>
      <c r="N624" s="170"/>
      <c r="O624" s="170"/>
      <c r="P624" s="170"/>
      <c r="Q624" s="170"/>
      <c r="R624" s="170"/>
      <c r="S624" s="170"/>
      <c r="T624" s="171"/>
      <c r="AT624" s="165" t="s">
        <v>190</v>
      </c>
      <c r="AU624" s="165" t="s">
        <v>82</v>
      </c>
      <c r="AV624" s="13" t="s">
        <v>82</v>
      </c>
      <c r="AW624" s="13" t="s">
        <v>29</v>
      </c>
      <c r="AX624" s="13" t="s">
        <v>73</v>
      </c>
      <c r="AY624" s="165" t="s">
        <v>175</v>
      </c>
    </row>
    <row r="625" spans="1:65" s="14" customFormat="1">
      <c r="B625" s="172"/>
      <c r="D625" s="164" t="s">
        <v>190</v>
      </c>
      <c r="E625" s="173" t="s">
        <v>1</v>
      </c>
      <c r="F625" s="174" t="s">
        <v>1833</v>
      </c>
      <c r="H625" s="173" t="s">
        <v>1</v>
      </c>
      <c r="I625" s="175"/>
      <c r="L625" s="172"/>
      <c r="M625" s="176"/>
      <c r="N625" s="177"/>
      <c r="O625" s="177"/>
      <c r="P625" s="177"/>
      <c r="Q625" s="177"/>
      <c r="R625" s="177"/>
      <c r="S625" s="177"/>
      <c r="T625" s="178"/>
      <c r="AT625" s="173" t="s">
        <v>190</v>
      </c>
      <c r="AU625" s="173" t="s">
        <v>82</v>
      </c>
      <c r="AV625" s="14" t="s">
        <v>30</v>
      </c>
      <c r="AW625" s="14" t="s">
        <v>29</v>
      </c>
      <c r="AX625" s="14" t="s">
        <v>73</v>
      </c>
      <c r="AY625" s="173" t="s">
        <v>175</v>
      </c>
    </row>
    <row r="626" spans="1:65" s="13" customFormat="1">
      <c r="B626" s="163"/>
      <c r="D626" s="164" t="s">
        <v>190</v>
      </c>
      <c r="E626" s="165" t="s">
        <v>1</v>
      </c>
      <c r="F626" s="166" t="s">
        <v>1834</v>
      </c>
      <c r="H626" s="167">
        <v>-104.49</v>
      </c>
      <c r="I626" s="168"/>
      <c r="L626" s="163"/>
      <c r="M626" s="169"/>
      <c r="N626" s="170"/>
      <c r="O626" s="170"/>
      <c r="P626" s="170"/>
      <c r="Q626" s="170"/>
      <c r="R626" s="170"/>
      <c r="S626" s="170"/>
      <c r="T626" s="171"/>
      <c r="AT626" s="165" t="s">
        <v>190</v>
      </c>
      <c r="AU626" s="165" t="s">
        <v>82</v>
      </c>
      <c r="AV626" s="13" t="s">
        <v>82</v>
      </c>
      <c r="AW626" s="13" t="s">
        <v>29</v>
      </c>
      <c r="AX626" s="13" t="s">
        <v>73</v>
      </c>
      <c r="AY626" s="165" t="s">
        <v>175</v>
      </c>
    </row>
    <row r="627" spans="1:65" s="16" customFormat="1">
      <c r="B627" s="205"/>
      <c r="D627" s="164" t="s">
        <v>190</v>
      </c>
      <c r="E627" s="206" t="s">
        <v>1</v>
      </c>
      <c r="F627" s="207" t="s">
        <v>1549</v>
      </c>
      <c r="H627" s="208">
        <v>166.05</v>
      </c>
      <c r="I627" s="209"/>
      <c r="L627" s="205"/>
      <c r="M627" s="210"/>
      <c r="N627" s="211"/>
      <c r="O627" s="211"/>
      <c r="P627" s="211"/>
      <c r="Q627" s="211"/>
      <c r="R627" s="211"/>
      <c r="S627" s="211"/>
      <c r="T627" s="212"/>
      <c r="AT627" s="206" t="s">
        <v>190</v>
      </c>
      <c r="AU627" s="206" t="s">
        <v>82</v>
      </c>
      <c r="AV627" s="16" t="s">
        <v>113</v>
      </c>
      <c r="AW627" s="16" t="s">
        <v>29</v>
      </c>
      <c r="AX627" s="16" t="s">
        <v>73</v>
      </c>
      <c r="AY627" s="206" t="s">
        <v>175</v>
      </c>
    </row>
    <row r="628" spans="1:65" s="15" customFormat="1">
      <c r="B628" s="182"/>
      <c r="D628" s="164" t="s">
        <v>190</v>
      </c>
      <c r="E628" s="183" t="s">
        <v>1</v>
      </c>
      <c r="F628" s="184" t="s">
        <v>716</v>
      </c>
      <c r="H628" s="185">
        <v>2046.06</v>
      </c>
      <c r="I628" s="186"/>
      <c r="L628" s="182"/>
      <c r="M628" s="187"/>
      <c r="N628" s="188"/>
      <c r="O628" s="188"/>
      <c r="P628" s="188"/>
      <c r="Q628" s="188"/>
      <c r="R628" s="188"/>
      <c r="S628" s="188"/>
      <c r="T628" s="189"/>
      <c r="AT628" s="183" t="s">
        <v>190</v>
      </c>
      <c r="AU628" s="183" t="s">
        <v>82</v>
      </c>
      <c r="AV628" s="15" t="s">
        <v>184</v>
      </c>
      <c r="AW628" s="15" t="s">
        <v>29</v>
      </c>
      <c r="AX628" s="15" t="s">
        <v>30</v>
      </c>
      <c r="AY628" s="183" t="s">
        <v>175</v>
      </c>
    </row>
    <row r="629" spans="1:65" s="2" customFormat="1" ht="16.5" customHeight="1">
      <c r="A629" s="33"/>
      <c r="B629" s="149"/>
      <c r="C629" s="190" t="s">
        <v>337</v>
      </c>
      <c r="D629" s="190" t="s">
        <v>764</v>
      </c>
      <c r="E629" s="191" t="s">
        <v>765</v>
      </c>
      <c r="F629" s="192" t="s">
        <v>766</v>
      </c>
      <c r="G629" s="193" t="s">
        <v>767</v>
      </c>
      <c r="H629" s="194">
        <v>2960.6419999999998</v>
      </c>
      <c r="I629" s="195"/>
      <c r="J629" s="196">
        <f>ROUND(I629*H629,2)</f>
        <v>0</v>
      </c>
      <c r="K629" s="192" t="s">
        <v>1</v>
      </c>
      <c r="L629" s="197"/>
      <c r="M629" s="198" t="s">
        <v>1</v>
      </c>
      <c r="N629" s="199" t="s">
        <v>38</v>
      </c>
      <c r="O629" s="59"/>
      <c r="P629" s="159">
        <f>O629*H629</f>
        <v>0</v>
      </c>
      <c r="Q629" s="159">
        <v>0</v>
      </c>
      <c r="R629" s="159">
        <f>Q629*H629</f>
        <v>0</v>
      </c>
      <c r="S629" s="159">
        <v>0</v>
      </c>
      <c r="T629" s="160">
        <f>S629*H629</f>
        <v>0</v>
      </c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R629" s="161" t="s">
        <v>177</v>
      </c>
      <c r="AT629" s="161" t="s">
        <v>764</v>
      </c>
      <c r="AU629" s="161" t="s">
        <v>82</v>
      </c>
      <c r="AY629" s="18" t="s">
        <v>175</v>
      </c>
      <c r="BE629" s="162">
        <f>IF(N629="základní",J629,0)</f>
        <v>0</v>
      </c>
      <c r="BF629" s="162">
        <f>IF(N629="snížená",J629,0)</f>
        <v>0</v>
      </c>
      <c r="BG629" s="162">
        <f>IF(N629="zákl. přenesená",J629,0)</f>
        <v>0</v>
      </c>
      <c r="BH629" s="162">
        <f>IF(N629="sníž. přenesená",J629,0)</f>
        <v>0</v>
      </c>
      <c r="BI629" s="162">
        <f>IF(N629="nulová",J629,0)</f>
        <v>0</v>
      </c>
      <c r="BJ629" s="18" t="s">
        <v>30</v>
      </c>
      <c r="BK629" s="162">
        <f>ROUND(I629*H629,2)</f>
        <v>0</v>
      </c>
      <c r="BL629" s="18" t="s">
        <v>184</v>
      </c>
      <c r="BM629" s="161" t="s">
        <v>1835</v>
      </c>
    </row>
    <row r="630" spans="1:65" s="13" customFormat="1">
      <c r="B630" s="163"/>
      <c r="D630" s="164" t="s">
        <v>190</v>
      </c>
      <c r="E630" s="165" t="s">
        <v>1</v>
      </c>
      <c r="F630" s="166" t="s">
        <v>1836</v>
      </c>
      <c r="H630" s="167">
        <v>2960.6419999999998</v>
      </c>
      <c r="I630" s="168"/>
      <c r="L630" s="163"/>
      <c r="M630" s="169"/>
      <c r="N630" s="170"/>
      <c r="O630" s="170"/>
      <c r="P630" s="170"/>
      <c r="Q630" s="170"/>
      <c r="R630" s="170"/>
      <c r="S630" s="170"/>
      <c r="T630" s="171"/>
      <c r="AT630" s="165" t="s">
        <v>190</v>
      </c>
      <c r="AU630" s="165" t="s">
        <v>82</v>
      </c>
      <c r="AV630" s="13" t="s">
        <v>82</v>
      </c>
      <c r="AW630" s="13" t="s">
        <v>29</v>
      </c>
      <c r="AX630" s="13" t="s">
        <v>73</v>
      </c>
      <c r="AY630" s="165" t="s">
        <v>175</v>
      </c>
    </row>
    <row r="631" spans="1:65" s="15" customFormat="1">
      <c r="B631" s="182"/>
      <c r="D631" s="164" t="s">
        <v>190</v>
      </c>
      <c r="E631" s="183" t="s">
        <v>1</v>
      </c>
      <c r="F631" s="184" t="s">
        <v>716</v>
      </c>
      <c r="H631" s="185">
        <v>2960.6419999999998</v>
      </c>
      <c r="I631" s="186"/>
      <c r="L631" s="182"/>
      <c r="M631" s="187"/>
      <c r="N631" s="188"/>
      <c r="O631" s="188"/>
      <c r="P631" s="188"/>
      <c r="Q631" s="188"/>
      <c r="R631" s="188"/>
      <c r="S631" s="188"/>
      <c r="T631" s="189"/>
      <c r="AT631" s="183" t="s">
        <v>190</v>
      </c>
      <c r="AU631" s="183" t="s">
        <v>82</v>
      </c>
      <c r="AV631" s="15" t="s">
        <v>184</v>
      </c>
      <c r="AW631" s="15" t="s">
        <v>29</v>
      </c>
      <c r="AX631" s="15" t="s">
        <v>30</v>
      </c>
      <c r="AY631" s="183" t="s">
        <v>175</v>
      </c>
    </row>
    <row r="632" spans="1:65" s="2" customFormat="1" ht="16.5" customHeight="1">
      <c r="A632" s="33"/>
      <c r="B632" s="149"/>
      <c r="C632" s="190" t="s">
        <v>341</v>
      </c>
      <c r="D632" s="190" t="s">
        <v>764</v>
      </c>
      <c r="E632" s="191" t="s">
        <v>1837</v>
      </c>
      <c r="F632" s="192" t="s">
        <v>1838</v>
      </c>
      <c r="G632" s="193" t="s">
        <v>767</v>
      </c>
      <c r="H632" s="194">
        <v>306.86</v>
      </c>
      <c r="I632" s="195"/>
      <c r="J632" s="196">
        <f>ROUND(I632*H632,2)</f>
        <v>0</v>
      </c>
      <c r="K632" s="192" t="s">
        <v>710</v>
      </c>
      <c r="L632" s="197"/>
      <c r="M632" s="198" t="s">
        <v>1</v>
      </c>
      <c r="N632" s="199" t="s">
        <v>38</v>
      </c>
      <c r="O632" s="59"/>
      <c r="P632" s="159">
        <f>O632*H632</f>
        <v>0</v>
      </c>
      <c r="Q632" s="159">
        <v>0</v>
      </c>
      <c r="R632" s="159">
        <f>Q632*H632</f>
        <v>0</v>
      </c>
      <c r="S632" s="159">
        <v>0</v>
      </c>
      <c r="T632" s="160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61" t="s">
        <v>177</v>
      </c>
      <c r="AT632" s="161" t="s">
        <v>764</v>
      </c>
      <c r="AU632" s="161" t="s">
        <v>82</v>
      </c>
      <c r="AY632" s="18" t="s">
        <v>175</v>
      </c>
      <c r="BE632" s="162">
        <f>IF(N632="základní",J632,0)</f>
        <v>0</v>
      </c>
      <c r="BF632" s="162">
        <f>IF(N632="snížená",J632,0)</f>
        <v>0</v>
      </c>
      <c r="BG632" s="162">
        <f>IF(N632="zákl. přenesená",J632,0)</f>
        <v>0</v>
      </c>
      <c r="BH632" s="162">
        <f>IF(N632="sníž. přenesená",J632,0)</f>
        <v>0</v>
      </c>
      <c r="BI632" s="162">
        <f>IF(N632="nulová",J632,0)</f>
        <v>0</v>
      </c>
      <c r="BJ632" s="18" t="s">
        <v>30</v>
      </c>
      <c r="BK632" s="162">
        <f>ROUND(I632*H632,2)</f>
        <v>0</v>
      </c>
      <c r="BL632" s="18" t="s">
        <v>184</v>
      </c>
      <c r="BM632" s="161" t="s">
        <v>1839</v>
      </c>
    </row>
    <row r="633" spans="1:65" s="13" customFormat="1">
      <c r="B633" s="163"/>
      <c r="D633" s="164" t="s">
        <v>190</v>
      </c>
      <c r="E633" s="165" t="s">
        <v>1</v>
      </c>
      <c r="F633" s="166" t="s">
        <v>1840</v>
      </c>
      <c r="H633" s="167">
        <v>306.86</v>
      </c>
      <c r="I633" s="168"/>
      <c r="L633" s="163"/>
      <c r="M633" s="169"/>
      <c r="N633" s="170"/>
      <c r="O633" s="170"/>
      <c r="P633" s="170"/>
      <c r="Q633" s="170"/>
      <c r="R633" s="170"/>
      <c r="S633" s="170"/>
      <c r="T633" s="171"/>
      <c r="AT633" s="165" t="s">
        <v>190</v>
      </c>
      <c r="AU633" s="165" t="s">
        <v>82</v>
      </c>
      <c r="AV633" s="13" t="s">
        <v>82</v>
      </c>
      <c r="AW633" s="13" t="s">
        <v>29</v>
      </c>
      <c r="AX633" s="13" t="s">
        <v>73</v>
      </c>
      <c r="AY633" s="165" t="s">
        <v>175</v>
      </c>
    </row>
    <row r="634" spans="1:65" s="15" customFormat="1">
      <c r="B634" s="182"/>
      <c r="D634" s="164" t="s">
        <v>190</v>
      </c>
      <c r="E634" s="183" t="s">
        <v>1</v>
      </c>
      <c r="F634" s="184" t="s">
        <v>716</v>
      </c>
      <c r="H634" s="185">
        <v>306.86</v>
      </c>
      <c r="I634" s="186"/>
      <c r="L634" s="182"/>
      <c r="M634" s="187"/>
      <c r="N634" s="188"/>
      <c r="O634" s="188"/>
      <c r="P634" s="188"/>
      <c r="Q634" s="188"/>
      <c r="R634" s="188"/>
      <c r="S634" s="188"/>
      <c r="T634" s="189"/>
      <c r="AT634" s="183" t="s">
        <v>190</v>
      </c>
      <c r="AU634" s="183" t="s">
        <v>82</v>
      </c>
      <c r="AV634" s="15" t="s">
        <v>184</v>
      </c>
      <c r="AW634" s="15" t="s">
        <v>29</v>
      </c>
      <c r="AX634" s="15" t="s">
        <v>30</v>
      </c>
      <c r="AY634" s="183" t="s">
        <v>175</v>
      </c>
    </row>
    <row r="635" spans="1:65" s="2" customFormat="1" ht="16.5" customHeight="1">
      <c r="A635" s="33"/>
      <c r="B635" s="149"/>
      <c r="C635" s="190" t="s">
        <v>345</v>
      </c>
      <c r="D635" s="190" t="s">
        <v>764</v>
      </c>
      <c r="E635" s="191" t="s">
        <v>1841</v>
      </c>
      <c r="F635" s="192" t="s">
        <v>1842</v>
      </c>
      <c r="G635" s="193" t="s">
        <v>767</v>
      </c>
      <c r="H635" s="194">
        <v>1137.479</v>
      </c>
      <c r="I635" s="195"/>
      <c r="J635" s="196">
        <f>ROUND(I635*H635,2)</f>
        <v>0</v>
      </c>
      <c r="K635" s="192" t="s">
        <v>1</v>
      </c>
      <c r="L635" s="197"/>
      <c r="M635" s="198" t="s">
        <v>1</v>
      </c>
      <c r="N635" s="199" t="s">
        <v>38</v>
      </c>
      <c r="O635" s="59"/>
      <c r="P635" s="159">
        <f>O635*H635</f>
        <v>0</v>
      </c>
      <c r="Q635" s="159">
        <v>0</v>
      </c>
      <c r="R635" s="159">
        <f>Q635*H635</f>
        <v>0</v>
      </c>
      <c r="S635" s="159">
        <v>0</v>
      </c>
      <c r="T635" s="160">
        <f>S635*H635</f>
        <v>0</v>
      </c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R635" s="161" t="s">
        <v>177</v>
      </c>
      <c r="AT635" s="161" t="s">
        <v>764</v>
      </c>
      <c r="AU635" s="161" t="s">
        <v>82</v>
      </c>
      <c r="AY635" s="18" t="s">
        <v>175</v>
      </c>
      <c r="BE635" s="162">
        <f>IF(N635="základní",J635,0)</f>
        <v>0</v>
      </c>
      <c r="BF635" s="162">
        <f>IF(N635="snížená",J635,0)</f>
        <v>0</v>
      </c>
      <c r="BG635" s="162">
        <f>IF(N635="zákl. přenesená",J635,0)</f>
        <v>0</v>
      </c>
      <c r="BH635" s="162">
        <f>IF(N635="sníž. přenesená",J635,0)</f>
        <v>0</v>
      </c>
      <c r="BI635" s="162">
        <f>IF(N635="nulová",J635,0)</f>
        <v>0</v>
      </c>
      <c r="BJ635" s="18" t="s">
        <v>30</v>
      </c>
      <c r="BK635" s="162">
        <f>ROUND(I635*H635,2)</f>
        <v>0</v>
      </c>
      <c r="BL635" s="18" t="s">
        <v>184</v>
      </c>
      <c r="BM635" s="161" t="s">
        <v>1843</v>
      </c>
    </row>
    <row r="636" spans="1:65" s="14" customFormat="1">
      <c r="B636" s="172"/>
      <c r="D636" s="164" t="s">
        <v>190</v>
      </c>
      <c r="E636" s="173" t="s">
        <v>1</v>
      </c>
      <c r="F636" s="174" t="s">
        <v>1525</v>
      </c>
      <c r="H636" s="173" t="s">
        <v>1</v>
      </c>
      <c r="I636" s="175"/>
      <c r="L636" s="172"/>
      <c r="M636" s="176"/>
      <c r="N636" s="177"/>
      <c r="O636" s="177"/>
      <c r="P636" s="177"/>
      <c r="Q636" s="177"/>
      <c r="R636" s="177"/>
      <c r="S636" s="177"/>
      <c r="T636" s="178"/>
      <c r="AT636" s="173" t="s">
        <v>190</v>
      </c>
      <c r="AU636" s="173" t="s">
        <v>82</v>
      </c>
      <c r="AV636" s="14" t="s">
        <v>30</v>
      </c>
      <c r="AW636" s="14" t="s">
        <v>29</v>
      </c>
      <c r="AX636" s="14" t="s">
        <v>73</v>
      </c>
      <c r="AY636" s="173" t="s">
        <v>175</v>
      </c>
    </row>
    <row r="637" spans="1:65" s="14" customFormat="1">
      <c r="B637" s="172"/>
      <c r="D637" s="164" t="s">
        <v>190</v>
      </c>
      <c r="E637" s="173" t="s">
        <v>1</v>
      </c>
      <c r="F637" s="174" t="s">
        <v>1526</v>
      </c>
      <c r="H637" s="173" t="s">
        <v>1</v>
      </c>
      <c r="I637" s="175"/>
      <c r="L637" s="172"/>
      <c r="M637" s="176"/>
      <c r="N637" s="177"/>
      <c r="O637" s="177"/>
      <c r="P637" s="177"/>
      <c r="Q637" s="177"/>
      <c r="R637" s="177"/>
      <c r="S637" s="177"/>
      <c r="T637" s="178"/>
      <c r="AT637" s="173" t="s">
        <v>190</v>
      </c>
      <c r="AU637" s="173" t="s">
        <v>82</v>
      </c>
      <c r="AV637" s="14" t="s">
        <v>30</v>
      </c>
      <c r="AW637" s="14" t="s">
        <v>29</v>
      </c>
      <c r="AX637" s="14" t="s">
        <v>73</v>
      </c>
      <c r="AY637" s="173" t="s">
        <v>175</v>
      </c>
    </row>
    <row r="638" spans="1:65" s="13" customFormat="1">
      <c r="B638" s="163"/>
      <c r="D638" s="164" t="s">
        <v>190</v>
      </c>
      <c r="E638" s="165" t="s">
        <v>1</v>
      </c>
      <c r="F638" s="166" t="s">
        <v>1822</v>
      </c>
      <c r="H638" s="167">
        <v>6.3250000000000002</v>
      </c>
      <c r="I638" s="168"/>
      <c r="L638" s="163"/>
      <c r="M638" s="169"/>
      <c r="N638" s="170"/>
      <c r="O638" s="170"/>
      <c r="P638" s="170"/>
      <c r="Q638" s="170"/>
      <c r="R638" s="170"/>
      <c r="S638" s="170"/>
      <c r="T638" s="171"/>
      <c r="AT638" s="165" t="s">
        <v>190</v>
      </c>
      <c r="AU638" s="165" t="s">
        <v>82</v>
      </c>
      <c r="AV638" s="13" t="s">
        <v>82</v>
      </c>
      <c r="AW638" s="13" t="s">
        <v>29</v>
      </c>
      <c r="AX638" s="13" t="s">
        <v>73</v>
      </c>
      <c r="AY638" s="165" t="s">
        <v>175</v>
      </c>
    </row>
    <row r="639" spans="1:65" s="14" customFormat="1">
      <c r="B639" s="172"/>
      <c r="D639" s="164" t="s">
        <v>190</v>
      </c>
      <c r="E639" s="173" t="s">
        <v>1</v>
      </c>
      <c r="F639" s="174" t="s">
        <v>1516</v>
      </c>
      <c r="H639" s="173" t="s">
        <v>1</v>
      </c>
      <c r="I639" s="175"/>
      <c r="L639" s="172"/>
      <c r="M639" s="176"/>
      <c r="N639" s="177"/>
      <c r="O639" s="177"/>
      <c r="P639" s="177"/>
      <c r="Q639" s="177"/>
      <c r="R639" s="177"/>
      <c r="S639" s="177"/>
      <c r="T639" s="178"/>
      <c r="AT639" s="173" t="s">
        <v>190</v>
      </c>
      <c r="AU639" s="173" t="s">
        <v>82</v>
      </c>
      <c r="AV639" s="14" t="s">
        <v>30</v>
      </c>
      <c r="AW639" s="14" t="s">
        <v>29</v>
      </c>
      <c r="AX639" s="14" t="s">
        <v>73</v>
      </c>
      <c r="AY639" s="173" t="s">
        <v>175</v>
      </c>
    </row>
    <row r="640" spans="1:65" s="13" customFormat="1">
      <c r="B640" s="163"/>
      <c r="D640" s="164" t="s">
        <v>190</v>
      </c>
      <c r="E640" s="165" t="s">
        <v>1</v>
      </c>
      <c r="F640" s="166" t="s">
        <v>1823</v>
      </c>
      <c r="H640" s="167">
        <v>5.67</v>
      </c>
      <c r="I640" s="168"/>
      <c r="L640" s="163"/>
      <c r="M640" s="169"/>
      <c r="N640" s="170"/>
      <c r="O640" s="170"/>
      <c r="P640" s="170"/>
      <c r="Q640" s="170"/>
      <c r="R640" s="170"/>
      <c r="S640" s="170"/>
      <c r="T640" s="171"/>
      <c r="AT640" s="165" t="s">
        <v>190</v>
      </c>
      <c r="AU640" s="165" t="s">
        <v>82</v>
      </c>
      <c r="AV640" s="13" t="s">
        <v>82</v>
      </c>
      <c r="AW640" s="13" t="s">
        <v>29</v>
      </c>
      <c r="AX640" s="13" t="s">
        <v>73</v>
      </c>
      <c r="AY640" s="165" t="s">
        <v>175</v>
      </c>
    </row>
    <row r="641" spans="2:51" s="14" customFormat="1">
      <c r="B641" s="172"/>
      <c r="D641" s="164" t="s">
        <v>190</v>
      </c>
      <c r="E641" s="173" t="s">
        <v>1</v>
      </c>
      <c r="F641" s="174" t="s">
        <v>1518</v>
      </c>
      <c r="H641" s="173" t="s">
        <v>1</v>
      </c>
      <c r="I641" s="175"/>
      <c r="L641" s="172"/>
      <c r="M641" s="176"/>
      <c r="N641" s="177"/>
      <c r="O641" s="177"/>
      <c r="P641" s="177"/>
      <c r="Q641" s="177"/>
      <c r="R641" s="177"/>
      <c r="S641" s="177"/>
      <c r="T641" s="178"/>
      <c r="AT641" s="173" t="s">
        <v>190</v>
      </c>
      <c r="AU641" s="173" t="s">
        <v>82</v>
      </c>
      <c r="AV641" s="14" t="s">
        <v>30</v>
      </c>
      <c r="AW641" s="14" t="s">
        <v>29</v>
      </c>
      <c r="AX641" s="14" t="s">
        <v>73</v>
      </c>
      <c r="AY641" s="173" t="s">
        <v>175</v>
      </c>
    </row>
    <row r="642" spans="2:51" s="13" customFormat="1">
      <c r="B642" s="163"/>
      <c r="D642" s="164" t="s">
        <v>190</v>
      </c>
      <c r="E642" s="165" t="s">
        <v>1</v>
      </c>
      <c r="F642" s="166" t="s">
        <v>1824</v>
      </c>
      <c r="H642" s="167">
        <v>5.9850000000000003</v>
      </c>
      <c r="I642" s="168"/>
      <c r="L642" s="163"/>
      <c r="M642" s="169"/>
      <c r="N642" s="170"/>
      <c r="O642" s="170"/>
      <c r="P642" s="170"/>
      <c r="Q642" s="170"/>
      <c r="R642" s="170"/>
      <c r="S642" s="170"/>
      <c r="T642" s="171"/>
      <c r="AT642" s="165" t="s">
        <v>190</v>
      </c>
      <c r="AU642" s="165" t="s">
        <v>82</v>
      </c>
      <c r="AV642" s="13" t="s">
        <v>82</v>
      </c>
      <c r="AW642" s="13" t="s">
        <v>29</v>
      </c>
      <c r="AX642" s="13" t="s">
        <v>73</v>
      </c>
      <c r="AY642" s="165" t="s">
        <v>175</v>
      </c>
    </row>
    <row r="643" spans="2:51" s="14" customFormat="1">
      <c r="B643" s="172"/>
      <c r="D643" s="164" t="s">
        <v>190</v>
      </c>
      <c r="E643" s="173" t="s">
        <v>1</v>
      </c>
      <c r="F643" s="174" t="s">
        <v>1520</v>
      </c>
      <c r="H643" s="173" t="s">
        <v>1</v>
      </c>
      <c r="I643" s="175"/>
      <c r="L643" s="172"/>
      <c r="M643" s="176"/>
      <c r="N643" s="177"/>
      <c r="O643" s="177"/>
      <c r="P643" s="177"/>
      <c r="Q643" s="177"/>
      <c r="R643" s="177"/>
      <c r="S643" s="177"/>
      <c r="T643" s="178"/>
      <c r="AT643" s="173" t="s">
        <v>190</v>
      </c>
      <c r="AU643" s="173" t="s">
        <v>82</v>
      </c>
      <c r="AV643" s="14" t="s">
        <v>30</v>
      </c>
      <c r="AW643" s="14" t="s">
        <v>29</v>
      </c>
      <c r="AX643" s="14" t="s">
        <v>73</v>
      </c>
      <c r="AY643" s="173" t="s">
        <v>175</v>
      </c>
    </row>
    <row r="644" spans="2:51" s="13" customFormat="1">
      <c r="B644" s="163"/>
      <c r="D644" s="164" t="s">
        <v>190</v>
      </c>
      <c r="E644" s="165" t="s">
        <v>1</v>
      </c>
      <c r="F644" s="166" t="s">
        <v>1824</v>
      </c>
      <c r="H644" s="167">
        <v>5.9850000000000003</v>
      </c>
      <c r="I644" s="168"/>
      <c r="L644" s="163"/>
      <c r="M644" s="169"/>
      <c r="N644" s="170"/>
      <c r="O644" s="170"/>
      <c r="P644" s="170"/>
      <c r="Q644" s="170"/>
      <c r="R644" s="170"/>
      <c r="S644" s="170"/>
      <c r="T644" s="171"/>
      <c r="AT644" s="165" t="s">
        <v>190</v>
      </c>
      <c r="AU644" s="165" t="s">
        <v>82</v>
      </c>
      <c r="AV644" s="13" t="s">
        <v>82</v>
      </c>
      <c r="AW644" s="13" t="s">
        <v>29</v>
      </c>
      <c r="AX644" s="13" t="s">
        <v>73</v>
      </c>
      <c r="AY644" s="165" t="s">
        <v>175</v>
      </c>
    </row>
    <row r="645" spans="2:51" s="14" customFormat="1">
      <c r="B645" s="172"/>
      <c r="D645" s="164" t="s">
        <v>190</v>
      </c>
      <c r="E645" s="173" t="s">
        <v>1</v>
      </c>
      <c r="F645" s="174" t="s">
        <v>1525</v>
      </c>
      <c r="H645" s="173" t="s">
        <v>1</v>
      </c>
      <c r="I645" s="175"/>
      <c r="L645" s="172"/>
      <c r="M645" s="176"/>
      <c r="N645" s="177"/>
      <c r="O645" s="177"/>
      <c r="P645" s="177"/>
      <c r="Q645" s="177"/>
      <c r="R645" s="177"/>
      <c r="S645" s="177"/>
      <c r="T645" s="178"/>
      <c r="AT645" s="173" t="s">
        <v>190</v>
      </c>
      <c r="AU645" s="173" t="s">
        <v>82</v>
      </c>
      <c r="AV645" s="14" t="s">
        <v>30</v>
      </c>
      <c r="AW645" s="14" t="s">
        <v>29</v>
      </c>
      <c r="AX645" s="14" t="s">
        <v>73</v>
      </c>
      <c r="AY645" s="173" t="s">
        <v>175</v>
      </c>
    </row>
    <row r="646" spans="2:51" s="14" customFormat="1">
      <c r="B646" s="172"/>
      <c r="D646" s="164" t="s">
        <v>190</v>
      </c>
      <c r="E646" s="173" t="s">
        <v>1</v>
      </c>
      <c r="F646" s="174" t="s">
        <v>1550</v>
      </c>
      <c r="H646" s="173" t="s">
        <v>1</v>
      </c>
      <c r="I646" s="175"/>
      <c r="L646" s="172"/>
      <c r="M646" s="176"/>
      <c r="N646" s="177"/>
      <c r="O646" s="177"/>
      <c r="P646" s="177"/>
      <c r="Q646" s="177"/>
      <c r="R646" s="177"/>
      <c r="S646" s="177"/>
      <c r="T646" s="178"/>
      <c r="AT646" s="173" t="s">
        <v>190</v>
      </c>
      <c r="AU646" s="173" t="s">
        <v>82</v>
      </c>
      <c r="AV646" s="14" t="s">
        <v>30</v>
      </c>
      <c r="AW646" s="14" t="s">
        <v>29</v>
      </c>
      <c r="AX646" s="14" t="s">
        <v>73</v>
      </c>
      <c r="AY646" s="173" t="s">
        <v>175</v>
      </c>
    </row>
    <row r="647" spans="2:51" s="13" customFormat="1">
      <c r="B647" s="163"/>
      <c r="D647" s="164" t="s">
        <v>190</v>
      </c>
      <c r="E647" s="165" t="s">
        <v>1</v>
      </c>
      <c r="F647" s="166" t="s">
        <v>1825</v>
      </c>
      <c r="H647" s="167">
        <v>269.375</v>
      </c>
      <c r="I647" s="168"/>
      <c r="L647" s="163"/>
      <c r="M647" s="169"/>
      <c r="N647" s="170"/>
      <c r="O647" s="170"/>
      <c r="P647" s="170"/>
      <c r="Q647" s="170"/>
      <c r="R647" s="170"/>
      <c r="S647" s="170"/>
      <c r="T647" s="171"/>
      <c r="AT647" s="165" t="s">
        <v>190</v>
      </c>
      <c r="AU647" s="165" t="s">
        <v>82</v>
      </c>
      <c r="AV647" s="13" t="s">
        <v>82</v>
      </c>
      <c r="AW647" s="13" t="s">
        <v>29</v>
      </c>
      <c r="AX647" s="13" t="s">
        <v>73</v>
      </c>
      <c r="AY647" s="165" t="s">
        <v>175</v>
      </c>
    </row>
    <row r="648" spans="2:51" s="14" customFormat="1">
      <c r="B648" s="172"/>
      <c r="D648" s="164" t="s">
        <v>190</v>
      </c>
      <c r="E648" s="173" t="s">
        <v>1</v>
      </c>
      <c r="F648" s="174" t="s">
        <v>1516</v>
      </c>
      <c r="H648" s="173" t="s">
        <v>1</v>
      </c>
      <c r="I648" s="175"/>
      <c r="L648" s="172"/>
      <c r="M648" s="176"/>
      <c r="N648" s="177"/>
      <c r="O648" s="177"/>
      <c r="P648" s="177"/>
      <c r="Q648" s="177"/>
      <c r="R648" s="177"/>
      <c r="S648" s="177"/>
      <c r="T648" s="178"/>
      <c r="AT648" s="173" t="s">
        <v>190</v>
      </c>
      <c r="AU648" s="173" t="s">
        <v>82</v>
      </c>
      <c r="AV648" s="14" t="s">
        <v>30</v>
      </c>
      <c r="AW648" s="14" t="s">
        <v>29</v>
      </c>
      <c r="AX648" s="14" t="s">
        <v>73</v>
      </c>
      <c r="AY648" s="173" t="s">
        <v>175</v>
      </c>
    </row>
    <row r="649" spans="2:51" s="13" customFormat="1">
      <c r="B649" s="163"/>
      <c r="D649" s="164" t="s">
        <v>190</v>
      </c>
      <c r="E649" s="165" t="s">
        <v>1</v>
      </c>
      <c r="F649" s="166" t="s">
        <v>1826</v>
      </c>
      <c r="H649" s="167">
        <v>15.75</v>
      </c>
      <c r="I649" s="168"/>
      <c r="L649" s="163"/>
      <c r="M649" s="169"/>
      <c r="N649" s="170"/>
      <c r="O649" s="170"/>
      <c r="P649" s="170"/>
      <c r="Q649" s="170"/>
      <c r="R649" s="170"/>
      <c r="S649" s="170"/>
      <c r="T649" s="171"/>
      <c r="AT649" s="165" t="s">
        <v>190</v>
      </c>
      <c r="AU649" s="165" t="s">
        <v>82</v>
      </c>
      <c r="AV649" s="13" t="s">
        <v>82</v>
      </c>
      <c r="AW649" s="13" t="s">
        <v>29</v>
      </c>
      <c r="AX649" s="13" t="s">
        <v>73</v>
      </c>
      <c r="AY649" s="165" t="s">
        <v>175</v>
      </c>
    </row>
    <row r="650" spans="2:51" s="14" customFormat="1">
      <c r="B650" s="172"/>
      <c r="D650" s="164" t="s">
        <v>190</v>
      </c>
      <c r="E650" s="173" t="s">
        <v>1</v>
      </c>
      <c r="F650" s="174" t="s">
        <v>1518</v>
      </c>
      <c r="H650" s="173" t="s">
        <v>1</v>
      </c>
      <c r="I650" s="175"/>
      <c r="L650" s="172"/>
      <c r="M650" s="176"/>
      <c r="N650" s="177"/>
      <c r="O650" s="177"/>
      <c r="P650" s="177"/>
      <c r="Q650" s="177"/>
      <c r="R650" s="177"/>
      <c r="S650" s="177"/>
      <c r="T650" s="178"/>
      <c r="AT650" s="173" t="s">
        <v>190</v>
      </c>
      <c r="AU650" s="173" t="s">
        <v>82</v>
      </c>
      <c r="AV650" s="14" t="s">
        <v>30</v>
      </c>
      <c r="AW650" s="14" t="s">
        <v>29</v>
      </c>
      <c r="AX650" s="14" t="s">
        <v>73</v>
      </c>
      <c r="AY650" s="173" t="s">
        <v>175</v>
      </c>
    </row>
    <row r="651" spans="2:51" s="13" customFormat="1">
      <c r="B651" s="163"/>
      <c r="D651" s="164" t="s">
        <v>190</v>
      </c>
      <c r="E651" s="165" t="s">
        <v>1</v>
      </c>
      <c r="F651" s="166" t="s">
        <v>1827</v>
      </c>
      <c r="H651" s="167">
        <v>16.625</v>
      </c>
      <c r="I651" s="168"/>
      <c r="L651" s="163"/>
      <c r="M651" s="169"/>
      <c r="N651" s="170"/>
      <c r="O651" s="170"/>
      <c r="P651" s="170"/>
      <c r="Q651" s="170"/>
      <c r="R651" s="170"/>
      <c r="S651" s="170"/>
      <c r="T651" s="171"/>
      <c r="AT651" s="165" t="s">
        <v>190</v>
      </c>
      <c r="AU651" s="165" t="s">
        <v>82</v>
      </c>
      <c r="AV651" s="13" t="s">
        <v>82</v>
      </c>
      <c r="AW651" s="13" t="s">
        <v>29</v>
      </c>
      <c r="AX651" s="13" t="s">
        <v>73</v>
      </c>
      <c r="AY651" s="165" t="s">
        <v>175</v>
      </c>
    </row>
    <row r="652" spans="2:51" s="14" customFormat="1">
      <c r="B652" s="172"/>
      <c r="D652" s="164" t="s">
        <v>190</v>
      </c>
      <c r="E652" s="173" t="s">
        <v>1</v>
      </c>
      <c r="F652" s="174" t="s">
        <v>1520</v>
      </c>
      <c r="H652" s="173" t="s">
        <v>1</v>
      </c>
      <c r="I652" s="175"/>
      <c r="L652" s="172"/>
      <c r="M652" s="176"/>
      <c r="N652" s="177"/>
      <c r="O652" s="177"/>
      <c r="P652" s="177"/>
      <c r="Q652" s="177"/>
      <c r="R652" s="177"/>
      <c r="S652" s="177"/>
      <c r="T652" s="178"/>
      <c r="AT652" s="173" t="s">
        <v>190</v>
      </c>
      <c r="AU652" s="173" t="s">
        <v>82</v>
      </c>
      <c r="AV652" s="14" t="s">
        <v>30</v>
      </c>
      <c r="AW652" s="14" t="s">
        <v>29</v>
      </c>
      <c r="AX652" s="14" t="s">
        <v>73</v>
      </c>
      <c r="AY652" s="173" t="s">
        <v>175</v>
      </c>
    </row>
    <row r="653" spans="2:51" s="13" customFormat="1">
      <c r="B653" s="163"/>
      <c r="D653" s="164" t="s">
        <v>190</v>
      </c>
      <c r="E653" s="165" t="s">
        <v>1</v>
      </c>
      <c r="F653" s="166" t="s">
        <v>1827</v>
      </c>
      <c r="H653" s="167">
        <v>16.625</v>
      </c>
      <c r="I653" s="168"/>
      <c r="L653" s="163"/>
      <c r="M653" s="169"/>
      <c r="N653" s="170"/>
      <c r="O653" s="170"/>
      <c r="P653" s="170"/>
      <c r="Q653" s="170"/>
      <c r="R653" s="170"/>
      <c r="S653" s="170"/>
      <c r="T653" s="171"/>
      <c r="AT653" s="165" t="s">
        <v>190</v>
      </c>
      <c r="AU653" s="165" t="s">
        <v>82</v>
      </c>
      <c r="AV653" s="13" t="s">
        <v>82</v>
      </c>
      <c r="AW653" s="13" t="s">
        <v>29</v>
      </c>
      <c r="AX653" s="13" t="s">
        <v>73</v>
      </c>
      <c r="AY653" s="165" t="s">
        <v>175</v>
      </c>
    </row>
    <row r="654" spans="2:51" s="14" customFormat="1">
      <c r="B654" s="172"/>
      <c r="D654" s="164" t="s">
        <v>190</v>
      </c>
      <c r="E654" s="173" t="s">
        <v>1</v>
      </c>
      <c r="F654" s="174" t="s">
        <v>1547</v>
      </c>
      <c r="H654" s="173" t="s">
        <v>1</v>
      </c>
      <c r="I654" s="175"/>
      <c r="L654" s="172"/>
      <c r="M654" s="176"/>
      <c r="N654" s="177"/>
      <c r="O654" s="177"/>
      <c r="P654" s="177"/>
      <c r="Q654" s="177"/>
      <c r="R654" s="177"/>
      <c r="S654" s="177"/>
      <c r="T654" s="178"/>
      <c r="AT654" s="173" t="s">
        <v>190</v>
      </c>
      <c r="AU654" s="173" t="s">
        <v>82</v>
      </c>
      <c r="AV654" s="14" t="s">
        <v>30</v>
      </c>
      <c r="AW654" s="14" t="s">
        <v>29</v>
      </c>
      <c r="AX654" s="14" t="s">
        <v>73</v>
      </c>
      <c r="AY654" s="173" t="s">
        <v>175</v>
      </c>
    </row>
    <row r="655" spans="2:51" s="13" customFormat="1">
      <c r="B655" s="163"/>
      <c r="D655" s="164" t="s">
        <v>190</v>
      </c>
      <c r="E655" s="165" t="s">
        <v>1</v>
      </c>
      <c r="F655" s="166" t="s">
        <v>1829</v>
      </c>
      <c r="H655" s="167">
        <v>109.8</v>
      </c>
      <c r="I655" s="168"/>
      <c r="L655" s="163"/>
      <c r="M655" s="169"/>
      <c r="N655" s="170"/>
      <c r="O655" s="170"/>
      <c r="P655" s="170"/>
      <c r="Q655" s="170"/>
      <c r="R655" s="170"/>
      <c r="S655" s="170"/>
      <c r="T655" s="171"/>
      <c r="AT655" s="165" t="s">
        <v>190</v>
      </c>
      <c r="AU655" s="165" t="s">
        <v>82</v>
      </c>
      <c r="AV655" s="13" t="s">
        <v>82</v>
      </c>
      <c r="AW655" s="13" t="s">
        <v>29</v>
      </c>
      <c r="AX655" s="13" t="s">
        <v>73</v>
      </c>
      <c r="AY655" s="165" t="s">
        <v>175</v>
      </c>
    </row>
    <row r="656" spans="2:51" s="15" customFormat="1">
      <c r="B656" s="182"/>
      <c r="D656" s="164" t="s">
        <v>190</v>
      </c>
      <c r="E656" s="183" t="s">
        <v>1</v>
      </c>
      <c r="F656" s="184" t="s">
        <v>716</v>
      </c>
      <c r="H656" s="185">
        <v>452.14</v>
      </c>
      <c r="I656" s="186"/>
      <c r="L656" s="182"/>
      <c r="M656" s="187"/>
      <c r="N656" s="188"/>
      <c r="O656" s="188"/>
      <c r="P656" s="188"/>
      <c r="Q656" s="188"/>
      <c r="R656" s="188"/>
      <c r="S656" s="188"/>
      <c r="T656" s="189"/>
      <c r="AT656" s="183" t="s">
        <v>190</v>
      </c>
      <c r="AU656" s="183" t="s">
        <v>82</v>
      </c>
      <c r="AV656" s="15" t="s">
        <v>184</v>
      </c>
      <c r="AW656" s="15" t="s">
        <v>29</v>
      </c>
      <c r="AX656" s="15" t="s">
        <v>73</v>
      </c>
      <c r="AY656" s="183" t="s">
        <v>175</v>
      </c>
    </row>
    <row r="657" spans="1:65" s="13" customFormat="1">
      <c r="B657" s="163"/>
      <c r="D657" s="164" t="s">
        <v>190</v>
      </c>
      <c r="E657" s="165" t="s">
        <v>1</v>
      </c>
      <c r="F657" s="166" t="s">
        <v>1844</v>
      </c>
      <c r="H657" s="167">
        <v>1137.479</v>
      </c>
      <c r="I657" s="168"/>
      <c r="L657" s="163"/>
      <c r="M657" s="169"/>
      <c r="N657" s="170"/>
      <c r="O657" s="170"/>
      <c r="P657" s="170"/>
      <c r="Q657" s="170"/>
      <c r="R657" s="170"/>
      <c r="S657" s="170"/>
      <c r="T657" s="171"/>
      <c r="AT657" s="165" t="s">
        <v>190</v>
      </c>
      <c r="AU657" s="165" t="s">
        <v>82</v>
      </c>
      <c r="AV657" s="13" t="s">
        <v>82</v>
      </c>
      <c r="AW657" s="13" t="s">
        <v>29</v>
      </c>
      <c r="AX657" s="13" t="s">
        <v>30</v>
      </c>
      <c r="AY657" s="165" t="s">
        <v>175</v>
      </c>
    </row>
    <row r="658" spans="1:65" s="2" customFormat="1" ht="16.5" customHeight="1">
      <c r="A658" s="33"/>
      <c r="B658" s="149"/>
      <c r="C658" s="150" t="s">
        <v>349</v>
      </c>
      <c r="D658" s="150" t="s">
        <v>181</v>
      </c>
      <c r="E658" s="151" t="s">
        <v>1845</v>
      </c>
      <c r="F658" s="152" t="s">
        <v>1846</v>
      </c>
      <c r="G658" s="153" t="s">
        <v>745</v>
      </c>
      <c r="H658" s="154">
        <v>1099.663</v>
      </c>
      <c r="I658" s="155"/>
      <c r="J658" s="156">
        <f>ROUND(I658*H658,2)</f>
        <v>0</v>
      </c>
      <c r="K658" s="152" t="s">
        <v>710</v>
      </c>
      <c r="L658" s="34"/>
      <c r="M658" s="157" t="s">
        <v>1</v>
      </c>
      <c r="N658" s="158" t="s">
        <v>38</v>
      </c>
      <c r="O658" s="59"/>
      <c r="P658" s="159">
        <f>O658*H658</f>
        <v>0</v>
      </c>
      <c r="Q658" s="159">
        <v>0</v>
      </c>
      <c r="R658" s="159">
        <f>Q658*H658</f>
        <v>0</v>
      </c>
      <c r="S658" s="159">
        <v>0</v>
      </c>
      <c r="T658" s="160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1" t="s">
        <v>184</v>
      </c>
      <c r="AT658" s="161" t="s">
        <v>181</v>
      </c>
      <c r="AU658" s="161" t="s">
        <v>82</v>
      </c>
      <c r="AY658" s="18" t="s">
        <v>175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8" t="s">
        <v>30</v>
      </c>
      <c r="BK658" s="162">
        <f>ROUND(I658*H658,2)</f>
        <v>0</v>
      </c>
      <c r="BL658" s="18" t="s">
        <v>184</v>
      </c>
      <c r="BM658" s="161" t="s">
        <v>1847</v>
      </c>
    </row>
    <row r="659" spans="1:65" s="14" customFormat="1">
      <c r="B659" s="172"/>
      <c r="D659" s="164" t="s">
        <v>190</v>
      </c>
      <c r="E659" s="173" t="s">
        <v>1</v>
      </c>
      <c r="F659" s="174" t="s">
        <v>1525</v>
      </c>
      <c r="H659" s="173" t="s">
        <v>1</v>
      </c>
      <c r="I659" s="175"/>
      <c r="L659" s="172"/>
      <c r="M659" s="176"/>
      <c r="N659" s="177"/>
      <c r="O659" s="177"/>
      <c r="P659" s="177"/>
      <c r="Q659" s="177"/>
      <c r="R659" s="177"/>
      <c r="S659" s="177"/>
      <c r="T659" s="178"/>
      <c r="AT659" s="173" t="s">
        <v>190</v>
      </c>
      <c r="AU659" s="173" t="s">
        <v>82</v>
      </c>
      <c r="AV659" s="14" t="s">
        <v>30</v>
      </c>
      <c r="AW659" s="14" t="s">
        <v>29</v>
      </c>
      <c r="AX659" s="14" t="s">
        <v>73</v>
      </c>
      <c r="AY659" s="173" t="s">
        <v>175</v>
      </c>
    </row>
    <row r="660" spans="1:65" s="14" customFormat="1">
      <c r="B660" s="172"/>
      <c r="D660" s="164" t="s">
        <v>190</v>
      </c>
      <c r="E660" s="173" t="s">
        <v>1</v>
      </c>
      <c r="F660" s="174" t="s">
        <v>1632</v>
      </c>
      <c r="H660" s="173" t="s">
        <v>1</v>
      </c>
      <c r="I660" s="175"/>
      <c r="L660" s="172"/>
      <c r="M660" s="176"/>
      <c r="N660" s="177"/>
      <c r="O660" s="177"/>
      <c r="P660" s="177"/>
      <c r="Q660" s="177"/>
      <c r="R660" s="177"/>
      <c r="S660" s="177"/>
      <c r="T660" s="178"/>
      <c r="AT660" s="173" t="s">
        <v>190</v>
      </c>
      <c r="AU660" s="173" t="s">
        <v>82</v>
      </c>
      <c r="AV660" s="14" t="s">
        <v>30</v>
      </c>
      <c r="AW660" s="14" t="s">
        <v>29</v>
      </c>
      <c r="AX660" s="14" t="s">
        <v>73</v>
      </c>
      <c r="AY660" s="173" t="s">
        <v>175</v>
      </c>
    </row>
    <row r="661" spans="1:65" s="13" customFormat="1">
      <c r="B661" s="163"/>
      <c r="D661" s="164" t="s">
        <v>190</v>
      </c>
      <c r="E661" s="165" t="s">
        <v>1</v>
      </c>
      <c r="F661" s="166" t="s">
        <v>1848</v>
      </c>
      <c r="H661" s="167">
        <v>799.5</v>
      </c>
      <c r="I661" s="168"/>
      <c r="L661" s="163"/>
      <c r="M661" s="169"/>
      <c r="N661" s="170"/>
      <c r="O661" s="170"/>
      <c r="P661" s="170"/>
      <c r="Q661" s="170"/>
      <c r="R661" s="170"/>
      <c r="S661" s="170"/>
      <c r="T661" s="171"/>
      <c r="AT661" s="165" t="s">
        <v>190</v>
      </c>
      <c r="AU661" s="165" t="s">
        <v>82</v>
      </c>
      <c r="AV661" s="13" t="s">
        <v>82</v>
      </c>
      <c r="AW661" s="13" t="s">
        <v>29</v>
      </c>
      <c r="AX661" s="13" t="s">
        <v>73</v>
      </c>
      <c r="AY661" s="165" t="s">
        <v>175</v>
      </c>
    </row>
    <row r="662" spans="1:65" s="13" customFormat="1">
      <c r="B662" s="163"/>
      <c r="D662" s="164" t="s">
        <v>190</v>
      </c>
      <c r="E662" s="165" t="s">
        <v>1</v>
      </c>
      <c r="F662" s="166" t="s">
        <v>1849</v>
      </c>
      <c r="H662" s="167">
        <v>-193.11</v>
      </c>
      <c r="I662" s="168"/>
      <c r="L662" s="163"/>
      <c r="M662" s="169"/>
      <c r="N662" s="170"/>
      <c r="O662" s="170"/>
      <c r="P662" s="170"/>
      <c r="Q662" s="170"/>
      <c r="R662" s="170"/>
      <c r="S662" s="170"/>
      <c r="T662" s="171"/>
      <c r="AT662" s="165" t="s">
        <v>190</v>
      </c>
      <c r="AU662" s="165" t="s">
        <v>82</v>
      </c>
      <c r="AV662" s="13" t="s">
        <v>82</v>
      </c>
      <c r="AW662" s="13" t="s">
        <v>29</v>
      </c>
      <c r="AX662" s="13" t="s">
        <v>73</v>
      </c>
      <c r="AY662" s="165" t="s">
        <v>175</v>
      </c>
    </row>
    <row r="663" spans="1:65" s="14" customFormat="1">
      <c r="B663" s="172"/>
      <c r="D663" s="164" t="s">
        <v>190</v>
      </c>
      <c r="E663" s="173" t="s">
        <v>1</v>
      </c>
      <c r="F663" s="174" t="s">
        <v>1525</v>
      </c>
      <c r="H663" s="173" t="s">
        <v>1</v>
      </c>
      <c r="I663" s="175"/>
      <c r="L663" s="172"/>
      <c r="M663" s="176"/>
      <c r="N663" s="177"/>
      <c r="O663" s="177"/>
      <c r="P663" s="177"/>
      <c r="Q663" s="177"/>
      <c r="R663" s="177"/>
      <c r="S663" s="177"/>
      <c r="T663" s="178"/>
      <c r="AT663" s="173" t="s">
        <v>190</v>
      </c>
      <c r="AU663" s="173" t="s">
        <v>82</v>
      </c>
      <c r="AV663" s="14" t="s">
        <v>30</v>
      </c>
      <c r="AW663" s="14" t="s">
        <v>29</v>
      </c>
      <c r="AX663" s="14" t="s">
        <v>73</v>
      </c>
      <c r="AY663" s="173" t="s">
        <v>175</v>
      </c>
    </row>
    <row r="664" spans="1:65" s="14" customFormat="1">
      <c r="B664" s="172"/>
      <c r="D664" s="164" t="s">
        <v>190</v>
      </c>
      <c r="E664" s="173" t="s">
        <v>1</v>
      </c>
      <c r="F664" s="174" t="s">
        <v>1526</v>
      </c>
      <c r="H664" s="173" t="s">
        <v>1</v>
      </c>
      <c r="I664" s="175"/>
      <c r="L664" s="172"/>
      <c r="M664" s="176"/>
      <c r="N664" s="177"/>
      <c r="O664" s="177"/>
      <c r="P664" s="177"/>
      <c r="Q664" s="177"/>
      <c r="R664" s="177"/>
      <c r="S664" s="177"/>
      <c r="T664" s="178"/>
      <c r="AT664" s="173" t="s">
        <v>190</v>
      </c>
      <c r="AU664" s="173" t="s">
        <v>82</v>
      </c>
      <c r="AV664" s="14" t="s">
        <v>30</v>
      </c>
      <c r="AW664" s="14" t="s">
        <v>29</v>
      </c>
      <c r="AX664" s="14" t="s">
        <v>73</v>
      </c>
      <c r="AY664" s="173" t="s">
        <v>175</v>
      </c>
    </row>
    <row r="665" spans="1:65" s="13" customFormat="1">
      <c r="B665" s="163"/>
      <c r="D665" s="164" t="s">
        <v>190</v>
      </c>
      <c r="E665" s="165" t="s">
        <v>1</v>
      </c>
      <c r="F665" s="166" t="s">
        <v>1850</v>
      </c>
      <c r="H665" s="167">
        <v>40.479999999999997</v>
      </c>
      <c r="I665" s="168"/>
      <c r="L665" s="163"/>
      <c r="M665" s="169"/>
      <c r="N665" s="170"/>
      <c r="O665" s="170"/>
      <c r="P665" s="170"/>
      <c r="Q665" s="170"/>
      <c r="R665" s="170"/>
      <c r="S665" s="170"/>
      <c r="T665" s="171"/>
      <c r="AT665" s="165" t="s">
        <v>190</v>
      </c>
      <c r="AU665" s="165" t="s">
        <v>82</v>
      </c>
      <c r="AV665" s="13" t="s">
        <v>82</v>
      </c>
      <c r="AW665" s="13" t="s">
        <v>29</v>
      </c>
      <c r="AX665" s="13" t="s">
        <v>73</v>
      </c>
      <c r="AY665" s="165" t="s">
        <v>175</v>
      </c>
    </row>
    <row r="666" spans="1:65" s="13" customFormat="1">
      <c r="B666" s="163"/>
      <c r="D666" s="164" t="s">
        <v>190</v>
      </c>
      <c r="E666" s="165" t="s">
        <v>1</v>
      </c>
      <c r="F666" s="166" t="s">
        <v>1851</v>
      </c>
      <c r="H666" s="167">
        <v>13.914999999999999</v>
      </c>
      <c r="I666" s="168"/>
      <c r="L666" s="163"/>
      <c r="M666" s="169"/>
      <c r="N666" s="170"/>
      <c r="O666" s="170"/>
      <c r="P666" s="170"/>
      <c r="Q666" s="170"/>
      <c r="R666" s="170"/>
      <c r="S666" s="170"/>
      <c r="T666" s="171"/>
      <c r="AT666" s="165" t="s">
        <v>190</v>
      </c>
      <c r="AU666" s="165" t="s">
        <v>82</v>
      </c>
      <c r="AV666" s="13" t="s">
        <v>82</v>
      </c>
      <c r="AW666" s="13" t="s">
        <v>29</v>
      </c>
      <c r="AX666" s="13" t="s">
        <v>73</v>
      </c>
      <c r="AY666" s="165" t="s">
        <v>175</v>
      </c>
    </row>
    <row r="667" spans="1:65" s="13" customFormat="1">
      <c r="B667" s="163"/>
      <c r="D667" s="164" t="s">
        <v>190</v>
      </c>
      <c r="E667" s="165" t="s">
        <v>1</v>
      </c>
      <c r="F667" s="166" t="s">
        <v>1852</v>
      </c>
      <c r="H667" s="167">
        <v>6.3250000000000002</v>
      </c>
      <c r="I667" s="168"/>
      <c r="L667" s="163"/>
      <c r="M667" s="169"/>
      <c r="N667" s="170"/>
      <c r="O667" s="170"/>
      <c r="P667" s="170"/>
      <c r="Q667" s="170"/>
      <c r="R667" s="170"/>
      <c r="S667" s="170"/>
      <c r="T667" s="171"/>
      <c r="AT667" s="165" t="s">
        <v>190</v>
      </c>
      <c r="AU667" s="165" t="s">
        <v>82</v>
      </c>
      <c r="AV667" s="13" t="s">
        <v>82</v>
      </c>
      <c r="AW667" s="13" t="s">
        <v>29</v>
      </c>
      <c r="AX667" s="13" t="s">
        <v>73</v>
      </c>
      <c r="AY667" s="165" t="s">
        <v>175</v>
      </c>
    </row>
    <row r="668" spans="1:65" s="13" customFormat="1">
      <c r="B668" s="163"/>
      <c r="D668" s="164" t="s">
        <v>190</v>
      </c>
      <c r="E668" s="165" t="s">
        <v>1</v>
      </c>
      <c r="F668" s="166" t="s">
        <v>1853</v>
      </c>
      <c r="H668" s="167">
        <v>-12.058</v>
      </c>
      <c r="I668" s="168"/>
      <c r="L668" s="163"/>
      <c r="M668" s="169"/>
      <c r="N668" s="170"/>
      <c r="O668" s="170"/>
      <c r="P668" s="170"/>
      <c r="Q668" s="170"/>
      <c r="R668" s="170"/>
      <c r="S668" s="170"/>
      <c r="T668" s="171"/>
      <c r="AT668" s="165" t="s">
        <v>190</v>
      </c>
      <c r="AU668" s="165" t="s">
        <v>82</v>
      </c>
      <c r="AV668" s="13" t="s">
        <v>82</v>
      </c>
      <c r="AW668" s="13" t="s">
        <v>29</v>
      </c>
      <c r="AX668" s="13" t="s">
        <v>73</v>
      </c>
      <c r="AY668" s="165" t="s">
        <v>175</v>
      </c>
    </row>
    <row r="669" spans="1:65" s="14" customFormat="1">
      <c r="B669" s="172"/>
      <c r="D669" s="164" t="s">
        <v>190</v>
      </c>
      <c r="E669" s="173" t="s">
        <v>1</v>
      </c>
      <c r="F669" s="174" t="s">
        <v>1547</v>
      </c>
      <c r="H669" s="173" t="s">
        <v>1</v>
      </c>
      <c r="I669" s="175"/>
      <c r="L669" s="172"/>
      <c r="M669" s="176"/>
      <c r="N669" s="177"/>
      <c r="O669" s="177"/>
      <c r="P669" s="177"/>
      <c r="Q669" s="177"/>
      <c r="R669" s="177"/>
      <c r="S669" s="177"/>
      <c r="T669" s="178"/>
      <c r="AT669" s="173" t="s">
        <v>190</v>
      </c>
      <c r="AU669" s="173" t="s">
        <v>82</v>
      </c>
      <c r="AV669" s="14" t="s">
        <v>30</v>
      </c>
      <c r="AW669" s="14" t="s">
        <v>29</v>
      </c>
      <c r="AX669" s="14" t="s">
        <v>73</v>
      </c>
      <c r="AY669" s="173" t="s">
        <v>175</v>
      </c>
    </row>
    <row r="670" spans="1:65" s="13" customFormat="1">
      <c r="B670" s="163"/>
      <c r="D670" s="164" t="s">
        <v>190</v>
      </c>
      <c r="E670" s="165" t="s">
        <v>1</v>
      </c>
      <c r="F670" s="166" t="s">
        <v>1854</v>
      </c>
      <c r="H670" s="167">
        <v>268.2</v>
      </c>
      <c r="I670" s="168"/>
      <c r="L670" s="163"/>
      <c r="M670" s="169"/>
      <c r="N670" s="170"/>
      <c r="O670" s="170"/>
      <c r="P670" s="170"/>
      <c r="Q670" s="170"/>
      <c r="R670" s="170"/>
      <c r="S670" s="170"/>
      <c r="T670" s="171"/>
      <c r="AT670" s="165" t="s">
        <v>190</v>
      </c>
      <c r="AU670" s="165" t="s">
        <v>82</v>
      </c>
      <c r="AV670" s="13" t="s">
        <v>82</v>
      </c>
      <c r="AW670" s="13" t="s">
        <v>29</v>
      </c>
      <c r="AX670" s="13" t="s">
        <v>73</v>
      </c>
      <c r="AY670" s="165" t="s">
        <v>175</v>
      </c>
    </row>
    <row r="671" spans="1:65" s="13" customFormat="1">
      <c r="B671" s="163"/>
      <c r="D671" s="164" t="s">
        <v>190</v>
      </c>
      <c r="E671" s="165" t="s">
        <v>1</v>
      </c>
      <c r="F671" s="166" t="s">
        <v>1855</v>
      </c>
      <c r="H671" s="167">
        <v>-14.621</v>
      </c>
      <c r="I671" s="168"/>
      <c r="L671" s="163"/>
      <c r="M671" s="169"/>
      <c r="N671" s="170"/>
      <c r="O671" s="170"/>
      <c r="P671" s="170"/>
      <c r="Q671" s="170"/>
      <c r="R671" s="170"/>
      <c r="S671" s="170"/>
      <c r="T671" s="171"/>
      <c r="AT671" s="165" t="s">
        <v>190</v>
      </c>
      <c r="AU671" s="165" t="s">
        <v>82</v>
      </c>
      <c r="AV671" s="13" t="s">
        <v>82</v>
      </c>
      <c r="AW671" s="13" t="s">
        <v>29</v>
      </c>
      <c r="AX671" s="13" t="s">
        <v>73</v>
      </c>
      <c r="AY671" s="165" t="s">
        <v>175</v>
      </c>
    </row>
    <row r="672" spans="1:65" s="13" customFormat="1">
      <c r="B672" s="163"/>
      <c r="D672" s="164" t="s">
        <v>190</v>
      </c>
      <c r="E672" s="165" t="s">
        <v>1</v>
      </c>
      <c r="F672" s="166" t="s">
        <v>1856</v>
      </c>
      <c r="H672" s="167">
        <v>-21.053999999999998</v>
      </c>
      <c r="I672" s="168"/>
      <c r="L672" s="163"/>
      <c r="M672" s="169"/>
      <c r="N672" s="170"/>
      <c r="O672" s="170"/>
      <c r="P672" s="170"/>
      <c r="Q672" s="170"/>
      <c r="R672" s="170"/>
      <c r="S672" s="170"/>
      <c r="T672" s="171"/>
      <c r="AT672" s="165" t="s">
        <v>190</v>
      </c>
      <c r="AU672" s="165" t="s">
        <v>82</v>
      </c>
      <c r="AV672" s="13" t="s">
        <v>82</v>
      </c>
      <c r="AW672" s="13" t="s">
        <v>29</v>
      </c>
      <c r="AX672" s="13" t="s">
        <v>73</v>
      </c>
      <c r="AY672" s="165" t="s">
        <v>175</v>
      </c>
    </row>
    <row r="673" spans="2:51" s="13" customFormat="1">
      <c r="B673" s="163"/>
      <c r="D673" s="164" t="s">
        <v>190</v>
      </c>
      <c r="E673" s="165" t="s">
        <v>1</v>
      </c>
      <c r="F673" s="166" t="s">
        <v>1856</v>
      </c>
      <c r="H673" s="167">
        <v>-21.053999999999998</v>
      </c>
      <c r="I673" s="168"/>
      <c r="L673" s="163"/>
      <c r="M673" s="169"/>
      <c r="N673" s="170"/>
      <c r="O673" s="170"/>
      <c r="P673" s="170"/>
      <c r="Q673" s="170"/>
      <c r="R673" s="170"/>
      <c r="S673" s="170"/>
      <c r="T673" s="171"/>
      <c r="AT673" s="165" t="s">
        <v>190</v>
      </c>
      <c r="AU673" s="165" t="s">
        <v>82</v>
      </c>
      <c r="AV673" s="13" t="s">
        <v>82</v>
      </c>
      <c r="AW673" s="13" t="s">
        <v>29</v>
      </c>
      <c r="AX673" s="13" t="s">
        <v>73</v>
      </c>
      <c r="AY673" s="165" t="s">
        <v>175</v>
      </c>
    </row>
    <row r="674" spans="2:51" s="14" customFormat="1">
      <c r="B674" s="172"/>
      <c r="D674" s="164" t="s">
        <v>190</v>
      </c>
      <c r="E674" s="173" t="s">
        <v>1</v>
      </c>
      <c r="F674" s="174" t="s">
        <v>1516</v>
      </c>
      <c r="H674" s="173" t="s">
        <v>1</v>
      </c>
      <c r="I674" s="175"/>
      <c r="L674" s="172"/>
      <c r="M674" s="176"/>
      <c r="N674" s="177"/>
      <c r="O674" s="177"/>
      <c r="P674" s="177"/>
      <c r="Q674" s="177"/>
      <c r="R674" s="177"/>
      <c r="S674" s="177"/>
      <c r="T674" s="178"/>
      <c r="AT674" s="173" t="s">
        <v>190</v>
      </c>
      <c r="AU674" s="173" t="s">
        <v>82</v>
      </c>
      <c r="AV674" s="14" t="s">
        <v>30</v>
      </c>
      <c r="AW674" s="14" t="s">
        <v>29</v>
      </c>
      <c r="AX674" s="14" t="s">
        <v>73</v>
      </c>
      <c r="AY674" s="173" t="s">
        <v>175</v>
      </c>
    </row>
    <row r="675" spans="2:51" s="13" customFormat="1">
      <c r="B675" s="163"/>
      <c r="D675" s="164" t="s">
        <v>190</v>
      </c>
      <c r="E675" s="165" t="s">
        <v>1</v>
      </c>
      <c r="F675" s="166" t="s">
        <v>1857</v>
      </c>
      <c r="H675" s="167">
        <v>25.2</v>
      </c>
      <c r="I675" s="168"/>
      <c r="L675" s="163"/>
      <c r="M675" s="169"/>
      <c r="N675" s="170"/>
      <c r="O675" s="170"/>
      <c r="P675" s="170"/>
      <c r="Q675" s="170"/>
      <c r="R675" s="170"/>
      <c r="S675" s="170"/>
      <c r="T675" s="171"/>
      <c r="AT675" s="165" t="s">
        <v>190</v>
      </c>
      <c r="AU675" s="165" t="s">
        <v>82</v>
      </c>
      <c r="AV675" s="13" t="s">
        <v>82</v>
      </c>
      <c r="AW675" s="13" t="s">
        <v>29</v>
      </c>
      <c r="AX675" s="13" t="s">
        <v>73</v>
      </c>
      <c r="AY675" s="165" t="s">
        <v>175</v>
      </c>
    </row>
    <row r="676" spans="2:51" s="13" customFormat="1">
      <c r="B676" s="163"/>
      <c r="D676" s="164" t="s">
        <v>190</v>
      </c>
      <c r="E676" s="165" t="s">
        <v>1</v>
      </c>
      <c r="F676" s="166" t="s">
        <v>1858</v>
      </c>
      <c r="H676" s="167">
        <v>-3.4340000000000002</v>
      </c>
      <c r="I676" s="168"/>
      <c r="L676" s="163"/>
      <c r="M676" s="169"/>
      <c r="N676" s="170"/>
      <c r="O676" s="170"/>
      <c r="P676" s="170"/>
      <c r="Q676" s="170"/>
      <c r="R676" s="170"/>
      <c r="S676" s="170"/>
      <c r="T676" s="171"/>
      <c r="AT676" s="165" t="s">
        <v>190</v>
      </c>
      <c r="AU676" s="165" t="s">
        <v>82</v>
      </c>
      <c r="AV676" s="13" t="s">
        <v>82</v>
      </c>
      <c r="AW676" s="13" t="s">
        <v>29</v>
      </c>
      <c r="AX676" s="13" t="s">
        <v>73</v>
      </c>
      <c r="AY676" s="165" t="s">
        <v>175</v>
      </c>
    </row>
    <row r="677" spans="2:51" s="13" customFormat="1">
      <c r="B677" s="163"/>
      <c r="D677" s="164" t="s">
        <v>190</v>
      </c>
      <c r="E677" s="165" t="s">
        <v>1</v>
      </c>
      <c r="F677" s="166" t="s">
        <v>1859</v>
      </c>
      <c r="H677" s="167">
        <v>1.44</v>
      </c>
      <c r="I677" s="168"/>
      <c r="L677" s="163"/>
      <c r="M677" s="169"/>
      <c r="N677" s="170"/>
      <c r="O677" s="170"/>
      <c r="P677" s="170"/>
      <c r="Q677" s="170"/>
      <c r="R677" s="170"/>
      <c r="S677" s="170"/>
      <c r="T677" s="171"/>
      <c r="AT677" s="165" t="s">
        <v>190</v>
      </c>
      <c r="AU677" s="165" t="s">
        <v>82</v>
      </c>
      <c r="AV677" s="13" t="s">
        <v>82</v>
      </c>
      <c r="AW677" s="13" t="s">
        <v>29</v>
      </c>
      <c r="AX677" s="13" t="s">
        <v>73</v>
      </c>
      <c r="AY677" s="165" t="s">
        <v>175</v>
      </c>
    </row>
    <row r="678" spans="2:51" s="13" customFormat="1">
      <c r="B678" s="163"/>
      <c r="D678" s="164" t="s">
        <v>190</v>
      </c>
      <c r="E678" s="165" t="s">
        <v>1</v>
      </c>
      <c r="F678" s="166" t="s">
        <v>1860</v>
      </c>
      <c r="H678" s="167">
        <v>9.0719999999999992</v>
      </c>
      <c r="I678" s="168"/>
      <c r="L678" s="163"/>
      <c r="M678" s="169"/>
      <c r="N678" s="170"/>
      <c r="O678" s="170"/>
      <c r="P678" s="170"/>
      <c r="Q678" s="170"/>
      <c r="R678" s="170"/>
      <c r="S678" s="170"/>
      <c r="T678" s="171"/>
      <c r="AT678" s="165" t="s">
        <v>190</v>
      </c>
      <c r="AU678" s="165" t="s">
        <v>82</v>
      </c>
      <c r="AV678" s="13" t="s">
        <v>82</v>
      </c>
      <c r="AW678" s="13" t="s">
        <v>29</v>
      </c>
      <c r="AX678" s="13" t="s">
        <v>73</v>
      </c>
      <c r="AY678" s="165" t="s">
        <v>175</v>
      </c>
    </row>
    <row r="679" spans="2:51" s="13" customFormat="1">
      <c r="B679" s="163"/>
      <c r="D679" s="164" t="s">
        <v>190</v>
      </c>
      <c r="E679" s="165" t="s">
        <v>1</v>
      </c>
      <c r="F679" s="166" t="s">
        <v>1861</v>
      </c>
      <c r="H679" s="167">
        <v>1.008</v>
      </c>
      <c r="I679" s="168"/>
      <c r="L679" s="163"/>
      <c r="M679" s="169"/>
      <c r="N679" s="170"/>
      <c r="O679" s="170"/>
      <c r="P679" s="170"/>
      <c r="Q679" s="170"/>
      <c r="R679" s="170"/>
      <c r="S679" s="170"/>
      <c r="T679" s="171"/>
      <c r="AT679" s="165" t="s">
        <v>190</v>
      </c>
      <c r="AU679" s="165" t="s">
        <v>82</v>
      </c>
      <c r="AV679" s="13" t="s">
        <v>82</v>
      </c>
      <c r="AW679" s="13" t="s">
        <v>29</v>
      </c>
      <c r="AX679" s="13" t="s">
        <v>73</v>
      </c>
      <c r="AY679" s="165" t="s">
        <v>175</v>
      </c>
    </row>
    <row r="680" spans="2:51" s="13" customFormat="1">
      <c r="B680" s="163"/>
      <c r="D680" s="164" t="s">
        <v>190</v>
      </c>
      <c r="E680" s="165" t="s">
        <v>1</v>
      </c>
      <c r="F680" s="166" t="s">
        <v>1862</v>
      </c>
      <c r="H680" s="167">
        <v>1.44</v>
      </c>
      <c r="I680" s="168"/>
      <c r="L680" s="163"/>
      <c r="M680" s="169"/>
      <c r="N680" s="170"/>
      <c r="O680" s="170"/>
      <c r="P680" s="170"/>
      <c r="Q680" s="170"/>
      <c r="R680" s="170"/>
      <c r="S680" s="170"/>
      <c r="T680" s="171"/>
      <c r="AT680" s="165" t="s">
        <v>190</v>
      </c>
      <c r="AU680" s="165" t="s">
        <v>82</v>
      </c>
      <c r="AV680" s="13" t="s">
        <v>82</v>
      </c>
      <c r="AW680" s="13" t="s">
        <v>29</v>
      </c>
      <c r="AX680" s="13" t="s">
        <v>73</v>
      </c>
      <c r="AY680" s="165" t="s">
        <v>175</v>
      </c>
    </row>
    <row r="681" spans="2:51" s="13" customFormat="1">
      <c r="B681" s="163"/>
      <c r="D681" s="164" t="s">
        <v>190</v>
      </c>
      <c r="E681" s="165" t="s">
        <v>1</v>
      </c>
      <c r="F681" s="166" t="s">
        <v>1863</v>
      </c>
      <c r="H681" s="167">
        <v>-1.766</v>
      </c>
      <c r="I681" s="168"/>
      <c r="L681" s="163"/>
      <c r="M681" s="169"/>
      <c r="N681" s="170"/>
      <c r="O681" s="170"/>
      <c r="P681" s="170"/>
      <c r="Q681" s="170"/>
      <c r="R681" s="170"/>
      <c r="S681" s="170"/>
      <c r="T681" s="171"/>
      <c r="AT681" s="165" t="s">
        <v>190</v>
      </c>
      <c r="AU681" s="165" t="s">
        <v>82</v>
      </c>
      <c r="AV681" s="13" t="s">
        <v>82</v>
      </c>
      <c r="AW681" s="13" t="s">
        <v>29</v>
      </c>
      <c r="AX681" s="13" t="s">
        <v>73</v>
      </c>
      <c r="AY681" s="165" t="s">
        <v>175</v>
      </c>
    </row>
    <row r="682" spans="2:51" s="14" customFormat="1">
      <c r="B682" s="172"/>
      <c r="D682" s="164" t="s">
        <v>190</v>
      </c>
      <c r="E682" s="173" t="s">
        <v>1</v>
      </c>
      <c r="F682" s="174" t="s">
        <v>1518</v>
      </c>
      <c r="H682" s="173" t="s">
        <v>1</v>
      </c>
      <c r="I682" s="175"/>
      <c r="L682" s="172"/>
      <c r="M682" s="176"/>
      <c r="N682" s="177"/>
      <c r="O682" s="177"/>
      <c r="P682" s="177"/>
      <c r="Q682" s="177"/>
      <c r="R682" s="177"/>
      <c r="S682" s="177"/>
      <c r="T682" s="178"/>
      <c r="AT682" s="173" t="s">
        <v>190</v>
      </c>
      <c r="AU682" s="173" t="s">
        <v>82</v>
      </c>
      <c r="AV682" s="14" t="s">
        <v>30</v>
      </c>
      <c r="AW682" s="14" t="s">
        <v>29</v>
      </c>
      <c r="AX682" s="14" t="s">
        <v>73</v>
      </c>
      <c r="AY682" s="173" t="s">
        <v>175</v>
      </c>
    </row>
    <row r="683" spans="2:51" s="13" customFormat="1">
      <c r="B683" s="163"/>
      <c r="D683" s="164" t="s">
        <v>190</v>
      </c>
      <c r="E683" s="165" t="s">
        <v>1</v>
      </c>
      <c r="F683" s="166" t="s">
        <v>1864</v>
      </c>
      <c r="H683" s="167">
        <v>29.925000000000001</v>
      </c>
      <c r="I683" s="168"/>
      <c r="L683" s="163"/>
      <c r="M683" s="169"/>
      <c r="N683" s="170"/>
      <c r="O683" s="170"/>
      <c r="P683" s="170"/>
      <c r="Q683" s="170"/>
      <c r="R683" s="170"/>
      <c r="S683" s="170"/>
      <c r="T683" s="171"/>
      <c r="AT683" s="165" t="s">
        <v>190</v>
      </c>
      <c r="AU683" s="165" t="s">
        <v>82</v>
      </c>
      <c r="AV683" s="13" t="s">
        <v>82</v>
      </c>
      <c r="AW683" s="13" t="s">
        <v>29</v>
      </c>
      <c r="AX683" s="13" t="s">
        <v>73</v>
      </c>
      <c r="AY683" s="165" t="s">
        <v>175</v>
      </c>
    </row>
    <row r="684" spans="2:51" s="13" customFormat="1">
      <c r="B684" s="163"/>
      <c r="D684" s="164" t="s">
        <v>190</v>
      </c>
      <c r="E684" s="165" t="s">
        <v>1</v>
      </c>
      <c r="F684" s="166" t="s">
        <v>1865</v>
      </c>
      <c r="H684" s="167">
        <v>-4.9459999999999997</v>
      </c>
      <c r="I684" s="168"/>
      <c r="L684" s="163"/>
      <c r="M684" s="169"/>
      <c r="N684" s="170"/>
      <c r="O684" s="170"/>
      <c r="P684" s="170"/>
      <c r="Q684" s="170"/>
      <c r="R684" s="170"/>
      <c r="S684" s="170"/>
      <c r="T684" s="171"/>
      <c r="AT684" s="165" t="s">
        <v>190</v>
      </c>
      <c r="AU684" s="165" t="s">
        <v>82</v>
      </c>
      <c r="AV684" s="13" t="s">
        <v>82</v>
      </c>
      <c r="AW684" s="13" t="s">
        <v>29</v>
      </c>
      <c r="AX684" s="13" t="s">
        <v>73</v>
      </c>
      <c r="AY684" s="165" t="s">
        <v>175</v>
      </c>
    </row>
    <row r="685" spans="2:51" s="13" customFormat="1">
      <c r="B685" s="163"/>
      <c r="D685" s="164" t="s">
        <v>190</v>
      </c>
      <c r="E685" s="165" t="s">
        <v>1</v>
      </c>
      <c r="F685" s="166" t="s">
        <v>1866</v>
      </c>
      <c r="H685" s="167">
        <v>1.71</v>
      </c>
      <c r="I685" s="168"/>
      <c r="L685" s="163"/>
      <c r="M685" s="169"/>
      <c r="N685" s="170"/>
      <c r="O685" s="170"/>
      <c r="P685" s="170"/>
      <c r="Q685" s="170"/>
      <c r="R685" s="170"/>
      <c r="S685" s="170"/>
      <c r="T685" s="171"/>
      <c r="AT685" s="165" t="s">
        <v>190</v>
      </c>
      <c r="AU685" s="165" t="s">
        <v>82</v>
      </c>
      <c r="AV685" s="13" t="s">
        <v>82</v>
      </c>
      <c r="AW685" s="13" t="s">
        <v>29</v>
      </c>
      <c r="AX685" s="13" t="s">
        <v>73</v>
      </c>
      <c r="AY685" s="165" t="s">
        <v>175</v>
      </c>
    </row>
    <row r="686" spans="2:51" s="13" customFormat="1">
      <c r="B686" s="163"/>
      <c r="D686" s="164" t="s">
        <v>190</v>
      </c>
      <c r="E686" s="165" t="s">
        <v>1</v>
      </c>
      <c r="F686" s="166" t="s">
        <v>1867</v>
      </c>
      <c r="H686" s="167">
        <v>10.773</v>
      </c>
      <c r="I686" s="168"/>
      <c r="L686" s="163"/>
      <c r="M686" s="169"/>
      <c r="N686" s="170"/>
      <c r="O686" s="170"/>
      <c r="P686" s="170"/>
      <c r="Q686" s="170"/>
      <c r="R686" s="170"/>
      <c r="S686" s="170"/>
      <c r="T686" s="171"/>
      <c r="AT686" s="165" t="s">
        <v>190</v>
      </c>
      <c r="AU686" s="165" t="s">
        <v>82</v>
      </c>
      <c r="AV686" s="13" t="s">
        <v>82</v>
      </c>
      <c r="AW686" s="13" t="s">
        <v>29</v>
      </c>
      <c r="AX686" s="13" t="s">
        <v>73</v>
      </c>
      <c r="AY686" s="165" t="s">
        <v>175</v>
      </c>
    </row>
    <row r="687" spans="2:51" s="13" customFormat="1">
      <c r="B687" s="163"/>
      <c r="D687" s="164" t="s">
        <v>190</v>
      </c>
      <c r="E687" s="165" t="s">
        <v>1</v>
      </c>
      <c r="F687" s="166" t="s">
        <v>1868</v>
      </c>
      <c r="H687" s="167">
        <v>1.1970000000000001</v>
      </c>
      <c r="I687" s="168"/>
      <c r="L687" s="163"/>
      <c r="M687" s="169"/>
      <c r="N687" s="170"/>
      <c r="O687" s="170"/>
      <c r="P687" s="170"/>
      <c r="Q687" s="170"/>
      <c r="R687" s="170"/>
      <c r="S687" s="170"/>
      <c r="T687" s="171"/>
      <c r="AT687" s="165" t="s">
        <v>190</v>
      </c>
      <c r="AU687" s="165" t="s">
        <v>82</v>
      </c>
      <c r="AV687" s="13" t="s">
        <v>82</v>
      </c>
      <c r="AW687" s="13" t="s">
        <v>29</v>
      </c>
      <c r="AX687" s="13" t="s">
        <v>73</v>
      </c>
      <c r="AY687" s="165" t="s">
        <v>175</v>
      </c>
    </row>
    <row r="688" spans="2:51" s="13" customFormat="1">
      <c r="B688" s="163"/>
      <c r="D688" s="164" t="s">
        <v>190</v>
      </c>
      <c r="E688" s="165" t="s">
        <v>1</v>
      </c>
      <c r="F688" s="166" t="s">
        <v>1866</v>
      </c>
      <c r="H688" s="167">
        <v>1.71</v>
      </c>
      <c r="I688" s="168"/>
      <c r="L688" s="163"/>
      <c r="M688" s="169"/>
      <c r="N688" s="170"/>
      <c r="O688" s="170"/>
      <c r="P688" s="170"/>
      <c r="Q688" s="170"/>
      <c r="R688" s="170"/>
      <c r="S688" s="170"/>
      <c r="T688" s="171"/>
      <c r="AT688" s="165" t="s">
        <v>190</v>
      </c>
      <c r="AU688" s="165" t="s">
        <v>82</v>
      </c>
      <c r="AV688" s="13" t="s">
        <v>82</v>
      </c>
      <c r="AW688" s="13" t="s">
        <v>29</v>
      </c>
      <c r="AX688" s="13" t="s">
        <v>73</v>
      </c>
      <c r="AY688" s="165" t="s">
        <v>175</v>
      </c>
    </row>
    <row r="689" spans="2:51" s="13" customFormat="1">
      <c r="B689" s="163"/>
      <c r="D689" s="164" t="s">
        <v>190</v>
      </c>
      <c r="E689" s="165" t="s">
        <v>1</v>
      </c>
      <c r="F689" s="166" t="s">
        <v>1869</v>
      </c>
      <c r="H689" s="167">
        <v>-2.5430000000000001</v>
      </c>
      <c r="I689" s="168"/>
      <c r="L689" s="163"/>
      <c r="M689" s="169"/>
      <c r="N689" s="170"/>
      <c r="O689" s="170"/>
      <c r="P689" s="170"/>
      <c r="Q689" s="170"/>
      <c r="R689" s="170"/>
      <c r="S689" s="170"/>
      <c r="T689" s="171"/>
      <c r="AT689" s="165" t="s">
        <v>190</v>
      </c>
      <c r="AU689" s="165" t="s">
        <v>82</v>
      </c>
      <c r="AV689" s="13" t="s">
        <v>82</v>
      </c>
      <c r="AW689" s="13" t="s">
        <v>29</v>
      </c>
      <c r="AX689" s="13" t="s">
        <v>73</v>
      </c>
      <c r="AY689" s="165" t="s">
        <v>175</v>
      </c>
    </row>
    <row r="690" spans="2:51" s="14" customFormat="1">
      <c r="B690" s="172"/>
      <c r="D690" s="164" t="s">
        <v>190</v>
      </c>
      <c r="E690" s="173" t="s">
        <v>1</v>
      </c>
      <c r="F690" s="174" t="s">
        <v>1520</v>
      </c>
      <c r="H690" s="173" t="s">
        <v>1</v>
      </c>
      <c r="I690" s="175"/>
      <c r="L690" s="172"/>
      <c r="M690" s="176"/>
      <c r="N690" s="177"/>
      <c r="O690" s="177"/>
      <c r="P690" s="177"/>
      <c r="Q690" s="177"/>
      <c r="R690" s="177"/>
      <c r="S690" s="177"/>
      <c r="T690" s="178"/>
      <c r="AT690" s="173" t="s">
        <v>190</v>
      </c>
      <c r="AU690" s="173" t="s">
        <v>82</v>
      </c>
      <c r="AV690" s="14" t="s">
        <v>30</v>
      </c>
      <c r="AW690" s="14" t="s">
        <v>29</v>
      </c>
      <c r="AX690" s="14" t="s">
        <v>73</v>
      </c>
      <c r="AY690" s="173" t="s">
        <v>175</v>
      </c>
    </row>
    <row r="691" spans="2:51" s="13" customFormat="1">
      <c r="B691" s="163"/>
      <c r="D691" s="164" t="s">
        <v>190</v>
      </c>
      <c r="E691" s="165" t="s">
        <v>1</v>
      </c>
      <c r="F691" s="166" t="s">
        <v>1870</v>
      </c>
      <c r="H691" s="167">
        <v>36.765000000000001</v>
      </c>
      <c r="I691" s="168"/>
      <c r="L691" s="163"/>
      <c r="M691" s="169"/>
      <c r="N691" s="170"/>
      <c r="O691" s="170"/>
      <c r="P691" s="170"/>
      <c r="Q691" s="170"/>
      <c r="R691" s="170"/>
      <c r="S691" s="170"/>
      <c r="T691" s="171"/>
      <c r="AT691" s="165" t="s">
        <v>190</v>
      </c>
      <c r="AU691" s="165" t="s">
        <v>82</v>
      </c>
      <c r="AV691" s="13" t="s">
        <v>82</v>
      </c>
      <c r="AW691" s="13" t="s">
        <v>29</v>
      </c>
      <c r="AX691" s="13" t="s">
        <v>73</v>
      </c>
      <c r="AY691" s="165" t="s">
        <v>175</v>
      </c>
    </row>
    <row r="692" spans="2:51" s="13" customFormat="1">
      <c r="B692" s="163"/>
      <c r="D692" s="164" t="s">
        <v>190</v>
      </c>
      <c r="E692" s="165" t="s">
        <v>1</v>
      </c>
      <c r="F692" s="166" t="s">
        <v>1871</v>
      </c>
      <c r="H692" s="167">
        <v>-6.0759999999999996</v>
      </c>
      <c r="I692" s="168"/>
      <c r="L692" s="163"/>
      <c r="M692" s="169"/>
      <c r="N692" s="170"/>
      <c r="O692" s="170"/>
      <c r="P692" s="170"/>
      <c r="Q692" s="170"/>
      <c r="R692" s="170"/>
      <c r="S692" s="170"/>
      <c r="T692" s="171"/>
      <c r="AT692" s="165" t="s">
        <v>190</v>
      </c>
      <c r="AU692" s="165" t="s">
        <v>82</v>
      </c>
      <c r="AV692" s="13" t="s">
        <v>82</v>
      </c>
      <c r="AW692" s="13" t="s">
        <v>29</v>
      </c>
      <c r="AX692" s="13" t="s">
        <v>73</v>
      </c>
      <c r="AY692" s="165" t="s">
        <v>175</v>
      </c>
    </row>
    <row r="693" spans="2:51" s="13" customFormat="1">
      <c r="B693" s="163"/>
      <c r="D693" s="164" t="s">
        <v>190</v>
      </c>
      <c r="E693" s="165" t="s">
        <v>1</v>
      </c>
      <c r="F693" s="166" t="s">
        <v>1866</v>
      </c>
      <c r="H693" s="167">
        <v>1.71</v>
      </c>
      <c r="I693" s="168"/>
      <c r="L693" s="163"/>
      <c r="M693" s="169"/>
      <c r="N693" s="170"/>
      <c r="O693" s="170"/>
      <c r="P693" s="170"/>
      <c r="Q693" s="170"/>
      <c r="R693" s="170"/>
      <c r="S693" s="170"/>
      <c r="T693" s="171"/>
      <c r="AT693" s="165" t="s">
        <v>190</v>
      </c>
      <c r="AU693" s="165" t="s">
        <v>82</v>
      </c>
      <c r="AV693" s="13" t="s">
        <v>82</v>
      </c>
      <c r="AW693" s="13" t="s">
        <v>29</v>
      </c>
      <c r="AX693" s="13" t="s">
        <v>73</v>
      </c>
      <c r="AY693" s="165" t="s">
        <v>175</v>
      </c>
    </row>
    <row r="694" spans="2:51" s="13" customFormat="1">
      <c r="B694" s="163"/>
      <c r="D694" s="164" t="s">
        <v>190</v>
      </c>
      <c r="E694" s="165" t="s">
        <v>1</v>
      </c>
      <c r="F694" s="166" t="s">
        <v>1867</v>
      </c>
      <c r="H694" s="167">
        <v>10.773</v>
      </c>
      <c r="I694" s="168"/>
      <c r="L694" s="163"/>
      <c r="M694" s="169"/>
      <c r="N694" s="170"/>
      <c r="O694" s="170"/>
      <c r="P694" s="170"/>
      <c r="Q694" s="170"/>
      <c r="R694" s="170"/>
      <c r="S694" s="170"/>
      <c r="T694" s="171"/>
      <c r="AT694" s="165" t="s">
        <v>190</v>
      </c>
      <c r="AU694" s="165" t="s">
        <v>82</v>
      </c>
      <c r="AV694" s="13" t="s">
        <v>82</v>
      </c>
      <c r="AW694" s="13" t="s">
        <v>29</v>
      </c>
      <c r="AX694" s="13" t="s">
        <v>73</v>
      </c>
      <c r="AY694" s="165" t="s">
        <v>175</v>
      </c>
    </row>
    <row r="695" spans="2:51" s="13" customFormat="1">
      <c r="B695" s="163"/>
      <c r="D695" s="164" t="s">
        <v>190</v>
      </c>
      <c r="E695" s="165" t="s">
        <v>1</v>
      </c>
      <c r="F695" s="166" t="s">
        <v>1868</v>
      </c>
      <c r="H695" s="167">
        <v>1.1970000000000001</v>
      </c>
      <c r="I695" s="168"/>
      <c r="L695" s="163"/>
      <c r="M695" s="169"/>
      <c r="N695" s="170"/>
      <c r="O695" s="170"/>
      <c r="P695" s="170"/>
      <c r="Q695" s="170"/>
      <c r="R695" s="170"/>
      <c r="S695" s="170"/>
      <c r="T695" s="171"/>
      <c r="AT695" s="165" t="s">
        <v>190</v>
      </c>
      <c r="AU695" s="165" t="s">
        <v>82</v>
      </c>
      <c r="AV695" s="13" t="s">
        <v>82</v>
      </c>
      <c r="AW695" s="13" t="s">
        <v>29</v>
      </c>
      <c r="AX695" s="13" t="s">
        <v>73</v>
      </c>
      <c r="AY695" s="165" t="s">
        <v>175</v>
      </c>
    </row>
    <row r="696" spans="2:51" s="13" customFormat="1">
      <c r="B696" s="163"/>
      <c r="D696" s="164" t="s">
        <v>190</v>
      </c>
      <c r="E696" s="165" t="s">
        <v>1</v>
      </c>
      <c r="F696" s="166" t="s">
        <v>1866</v>
      </c>
      <c r="H696" s="167">
        <v>1.71</v>
      </c>
      <c r="I696" s="168"/>
      <c r="L696" s="163"/>
      <c r="M696" s="169"/>
      <c r="N696" s="170"/>
      <c r="O696" s="170"/>
      <c r="P696" s="170"/>
      <c r="Q696" s="170"/>
      <c r="R696" s="170"/>
      <c r="S696" s="170"/>
      <c r="T696" s="171"/>
      <c r="AT696" s="165" t="s">
        <v>190</v>
      </c>
      <c r="AU696" s="165" t="s">
        <v>82</v>
      </c>
      <c r="AV696" s="13" t="s">
        <v>82</v>
      </c>
      <c r="AW696" s="13" t="s">
        <v>29</v>
      </c>
      <c r="AX696" s="13" t="s">
        <v>73</v>
      </c>
      <c r="AY696" s="165" t="s">
        <v>175</v>
      </c>
    </row>
    <row r="697" spans="2:51" s="13" customFormat="1">
      <c r="B697" s="163"/>
      <c r="D697" s="164" t="s">
        <v>190</v>
      </c>
      <c r="E697" s="165" t="s">
        <v>1</v>
      </c>
      <c r="F697" s="166" t="s">
        <v>1869</v>
      </c>
      <c r="H697" s="167">
        <v>-2.5430000000000001</v>
      </c>
      <c r="I697" s="168"/>
      <c r="L697" s="163"/>
      <c r="M697" s="169"/>
      <c r="N697" s="170"/>
      <c r="O697" s="170"/>
      <c r="P697" s="170"/>
      <c r="Q697" s="170"/>
      <c r="R697" s="170"/>
      <c r="S697" s="170"/>
      <c r="T697" s="171"/>
      <c r="AT697" s="165" t="s">
        <v>190</v>
      </c>
      <c r="AU697" s="165" t="s">
        <v>82</v>
      </c>
      <c r="AV697" s="13" t="s">
        <v>82</v>
      </c>
      <c r="AW697" s="13" t="s">
        <v>29</v>
      </c>
      <c r="AX697" s="13" t="s">
        <v>73</v>
      </c>
      <c r="AY697" s="165" t="s">
        <v>175</v>
      </c>
    </row>
    <row r="698" spans="2:51" s="14" customFormat="1">
      <c r="B698" s="172"/>
      <c r="D698" s="164" t="s">
        <v>190</v>
      </c>
      <c r="E698" s="173" t="s">
        <v>1</v>
      </c>
      <c r="F698" s="174" t="s">
        <v>1624</v>
      </c>
      <c r="H698" s="173" t="s">
        <v>1</v>
      </c>
      <c r="I698" s="175"/>
      <c r="L698" s="172"/>
      <c r="M698" s="176"/>
      <c r="N698" s="177"/>
      <c r="O698" s="177"/>
      <c r="P698" s="177"/>
      <c r="Q698" s="177"/>
      <c r="R698" s="177"/>
      <c r="S698" s="177"/>
      <c r="T698" s="178"/>
      <c r="AT698" s="173" t="s">
        <v>190</v>
      </c>
      <c r="AU698" s="173" t="s">
        <v>82</v>
      </c>
      <c r="AV698" s="14" t="s">
        <v>30</v>
      </c>
      <c r="AW698" s="14" t="s">
        <v>29</v>
      </c>
      <c r="AX698" s="14" t="s">
        <v>73</v>
      </c>
      <c r="AY698" s="173" t="s">
        <v>175</v>
      </c>
    </row>
    <row r="699" spans="2:51" s="13" customFormat="1">
      <c r="B699" s="163"/>
      <c r="D699" s="164" t="s">
        <v>190</v>
      </c>
      <c r="E699" s="165" t="s">
        <v>1</v>
      </c>
      <c r="F699" s="166" t="s">
        <v>1872</v>
      </c>
      <c r="H699" s="167">
        <v>10.08</v>
      </c>
      <c r="I699" s="168"/>
      <c r="L699" s="163"/>
      <c r="M699" s="169"/>
      <c r="N699" s="170"/>
      <c r="O699" s="170"/>
      <c r="P699" s="170"/>
      <c r="Q699" s="170"/>
      <c r="R699" s="170"/>
      <c r="S699" s="170"/>
      <c r="T699" s="171"/>
      <c r="AT699" s="165" t="s">
        <v>190</v>
      </c>
      <c r="AU699" s="165" t="s">
        <v>82</v>
      </c>
      <c r="AV699" s="13" t="s">
        <v>82</v>
      </c>
      <c r="AW699" s="13" t="s">
        <v>29</v>
      </c>
      <c r="AX699" s="13" t="s">
        <v>73</v>
      </c>
      <c r="AY699" s="165" t="s">
        <v>175</v>
      </c>
    </row>
    <row r="700" spans="2:51" s="13" customFormat="1">
      <c r="B700" s="163"/>
      <c r="D700" s="164" t="s">
        <v>190</v>
      </c>
      <c r="E700" s="165" t="s">
        <v>1</v>
      </c>
      <c r="F700" s="166" t="s">
        <v>1873</v>
      </c>
      <c r="H700" s="167">
        <v>-1.3740000000000001</v>
      </c>
      <c r="I700" s="168"/>
      <c r="L700" s="163"/>
      <c r="M700" s="169"/>
      <c r="N700" s="170"/>
      <c r="O700" s="170"/>
      <c r="P700" s="170"/>
      <c r="Q700" s="170"/>
      <c r="R700" s="170"/>
      <c r="S700" s="170"/>
      <c r="T700" s="171"/>
      <c r="AT700" s="165" t="s">
        <v>190</v>
      </c>
      <c r="AU700" s="165" t="s">
        <v>82</v>
      </c>
      <c r="AV700" s="13" t="s">
        <v>82</v>
      </c>
      <c r="AW700" s="13" t="s">
        <v>29</v>
      </c>
      <c r="AX700" s="13" t="s">
        <v>73</v>
      </c>
      <c r="AY700" s="165" t="s">
        <v>175</v>
      </c>
    </row>
    <row r="701" spans="2:51" s="14" customFormat="1">
      <c r="B701" s="172"/>
      <c r="D701" s="164" t="s">
        <v>190</v>
      </c>
      <c r="E701" s="173" t="s">
        <v>1</v>
      </c>
      <c r="F701" s="174" t="s">
        <v>1626</v>
      </c>
      <c r="H701" s="173" t="s">
        <v>1</v>
      </c>
      <c r="I701" s="175"/>
      <c r="L701" s="172"/>
      <c r="M701" s="176"/>
      <c r="N701" s="177"/>
      <c r="O701" s="177"/>
      <c r="P701" s="177"/>
      <c r="Q701" s="177"/>
      <c r="R701" s="177"/>
      <c r="S701" s="177"/>
      <c r="T701" s="178"/>
      <c r="AT701" s="173" t="s">
        <v>190</v>
      </c>
      <c r="AU701" s="173" t="s">
        <v>82</v>
      </c>
      <c r="AV701" s="14" t="s">
        <v>30</v>
      </c>
      <c r="AW701" s="14" t="s">
        <v>29</v>
      </c>
      <c r="AX701" s="14" t="s">
        <v>73</v>
      </c>
      <c r="AY701" s="173" t="s">
        <v>175</v>
      </c>
    </row>
    <row r="702" spans="2:51" s="13" customFormat="1">
      <c r="B702" s="163"/>
      <c r="D702" s="164" t="s">
        <v>190</v>
      </c>
      <c r="E702" s="165" t="s">
        <v>1</v>
      </c>
      <c r="F702" s="166" t="s">
        <v>1874</v>
      </c>
      <c r="H702" s="167">
        <v>11.97</v>
      </c>
      <c r="I702" s="168"/>
      <c r="L702" s="163"/>
      <c r="M702" s="169"/>
      <c r="N702" s="170"/>
      <c r="O702" s="170"/>
      <c r="P702" s="170"/>
      <c r="Q702" s="170"/>
      <c r="R702" s="170"/>
      <c r="S702" s="170"/>
      <c r="T702" s="171"/>
      <c r="AT702" s="165" t="s">
        <v>190</v>
      </c>
      <c r="AU702" s="165" t="s">
        <v>82</v>
      </c>
      <c r="AV702" s="13" t="s">
        <v>82</v>
      </c>
      <c r="AW702" s="13" t="s">
        <v>29</v>
      </c>
      <c r="AX702" s="13" t="s">
        <v>73</v>
      </c>
      <c r="AY702" s="165" t="s">
        <v>175</v>
      </c>
    </row>
    <row r="703" spans="2:51" s="13" customFormat="1">
      <c r="B703" s="163"/>
      <c r="D703" s="164" t="s">
        <v>190</v>
      </c>
      <c r="E703" s="165" t="s">
        <v>1</v>
      </c>
      <c r="F703" s="166" t="s">
        <v>1875</v>
      </c>
      <c r="H703" s="167">
        <v>-1.978</v>
      </c>
      <c r="I703" s="168"/>
      <c r="L703" s="163"/>
      <c r="M703" s="169"/>
      <c r="N703" s="170"/>
      <c r="O703" s="170"/>
      <c r="P703" s="170"/>
      <c r="Q703" s="170"/>
      <c r="R703" s="170"/>
      <c r="S703" s="170"/>
      <c r="T703" s="171"/>
      <c r="AT703" s="165" t="s">
        <v>190</v>
      </c>
      <c r="AU703" s="165" t="s">
        <v>82</v>
      </c>
      <c r="AV703" s="13" t="s">
        <v>82</v>
      </c>
      <c r="AW703" s="13" t="s">
        <v>29</v>
      </c>
      <c r="AX703" s="13" t="s">
        <v>73</v>
      </c>
      <c r="AY703" s="165" t="s">
        <v>175</v>
      </c>
    </row>
    <row r="704" spans="2:51" s="14" customFormat="1">
      <c r="B704" s="172"/>
      <c r="D704" s="164" t="s">
        <v>190</v>
      </c>
      <c r="E704" s="173" t="s">
        <v>1</v>
      </c>
      <c r="F704" s="174" t="s">
        <v>1628</v>
      </c>
      <c r="H704" s="173" t="s">
        <v>1</v>
      </c>
      <c r="I704" s="175"/>
      <c r="L704" s="172"/>
      <c r="M704" s="176"/>
      <c r="N704" s="177"/>
      <c r="O704" s="177"/>
      <c r="P704" s="177"/>
      <c r="Q704" s="177"/>
      <c r="R704" s="177"/>
      <c r="S704" s="177"/>
      <c r="T704" s="178"/>
      <c r="AT704" s="173" t="s">
        <v>190</v>
      </c>
      <c r="AU704" s="173" t="s">
        <v>82</v>
      </c>
      <c r="AV704" s="14" t="s">
        <v>30</v>
      </c>
      <c r="AW704" s="14" t="s">
        <v>29</v>
      </c>
      <c r="AX704" s="14" t="s">
        <v>73</v>
      </c>
      <c r="AY704" s="173" t="s">
        <v>175</v>
      </c>
    </row>
    <row r="705" spans="1:65" s="13" customFormat="1">
      <c r="B705" s="163"/>
      <c r="D705" s="164" t="s">
        <v>190</v>
      </c>
      <c r="E705" s="165" t="s">
        <v>1</v>
      </c>
      <c r="F705" s="166" t="s">
        <v>1876</v>
      </c>
      <c r="H705" s="167">
        <v>11.52</v>
      </c>
      <c r="I705" s="168"/>
      <c r="L705" s="163"/>
      <c r="M705" s="169"/>
      <c r="N705" s="170"/>
      <c r="O705" s="170"/>
      <c r="P705" s="170"/>
      <c r="Q705" s="170"/>
      <c r="R705" s="170"/>
      <c r="S705" s="170"/>
      <c r="T705" s="171"/>
      <c r="AT705" s="165" t="s">
        <v>190</v>
      </c>
      <c r="AU705" s="165" t="s">
        <v>82</v>
      </c>
      <c r="AV705" s="13" t="s">
        <v>82</v>
      </c>
      <c r="AW705" s="13" t="s">
        <v>29</v>
      </c>
      <c r="AX705" s="13" t="s">
        <v>73</v>
      </c>
      <c r="AY705" s="165" t="s">
        <v>175</v>
      </c>
    </row>
    <row r="706" spans="1:65" s="13" customFormat="1">
      <c r="B706" s="163"/>
      <c r="D706" s="164" t="s">
        <v>190</v>
      </c>
      <c r="E706" s="165" t="s">
        <v>1</v>
      </c>
      <c r="F706" s="166" t="s">
        <v>1877</v>
      </c>
      <c r="H706" s="167">
        <v>-1.55</v>
      </c>
      <c r="I706" s="168"/>
      <c r="L706" s="163"/>
      <c r="M706" s="169"/>
      <c r="N706" s="170"/>
      <c r="O706" s="170"/>
      <c r="P706" s="170"/>
      <c r="Q706" s="170"/>
      <c r="R706" s="170"/>
      <c r="S706" s="170"/>
      <c r="T706" s="171"/>
      <c r="AT706" s="165" t="s">
        <v>190</v>
      </c>
      <c r="AU706" s="165" t="s">
        <v>82</v>
      </c>
      <c r="AV706" s="13" t="s">
        <v>82</v>
      </c>
      <c r="AW706" s="13" t="s">
        <v>29</v>
      </c>
      <c r="AX706" s="13" t="s">
        <v>73</v>
      </c>
      <c r="AY706" s="165" t="s">
        <v>175</v>
      </c>
    </row>
    <row r="707" spans="1:65" s="14" customFormat="1">
      <c r="B707" s="172"/>
      <c r="D707" s="164" t="s">
        <v>190</v>
      </c>
      <c r="E707" s="173" t="s">
        <v>1</v>
      </c>
      <c r="F707" s="174" t="s">
        <v>1630</v>
      </c>
      <c r="H707" s="173" t="s">
        <v>1</v>
      </c>
      <c r="I707" s="175"/>
      <c r="L707" s="172"/>
      <c r="M707" s="176"/>
      <c r="N707" s="177"/>
      <c r="O707" s="177"/>
      <c r="P707" s="177"/>
      <c r="Q707" s="177"/>
      <c r="R707" s="177"/>
      <c r="S707" s="177"/>
      <c r="T707" s="178"/>
      <c r="AT707" s="173" t="s">
        <v>190</v>
      </c>
      <c r="AU707" s="173" t="s">
        <v>82</v>
      </c>
      <c r="AV707" s="14" t="s">
        <v>30</v>
      </c>
      <c r="AW707" s="14" t="s">
        <v>29</v>
      </c>
      <c r="AX707" s="14" t="s">
        <v>73</v>
      </c>
      <c r="AY707" s="173" t="s">
        <v>175</v>
      </c>
    </row>
    <row r="708" spans="1:65" s="13" customFormat="1">
      <c r="B708" s="163"/>
      <c r="D708" s="164" t="s">
        <v>190</v>
      </c>
      <c r="E708" s="165" t="s">
        <v>1</v>
      </c>
      <c r="F708" s="166" t="s">
        <v>1878</v>
      </c>
      <c r="H708" s="167">
        <v>7.2</v>
      </c>
      <c r="I708" s="168"/>
      <c r="L708" s="163"/>
      <c r="M708" s="169"/>
      <c r="N708" s="170"/>
      <c r="O708" s="170"/>
      <c r="P708" s="170"/>
      <c r="Q708" s="170"/>
      <c r="R708" s="170"/>
      <c r="S708" s="170"/>
      <c r="T708" s="171"/>
      <c r="AT708" s="165" t="s">
        <v>190</v>
      </c>
      <c r="AU708" s="165" t="s">
        <v>82</v>
      </c>
      <c r="AV708" s="13" t="s">
        <v>82</v>
      </c>
      <c r="AW708" s="13" t="s">
        <v>29</v>
      </c>
      <c r="AX708" s="13" t="s">
        <v>73</v>
      </c>
      <c r="AY708" s="165" t="s">
        <v>175</v>
      </c>
    </row>
    <row r="709" spans="1:65" s="13" customFormat="1">
      <c r="B709" s="163"/>
      <c r="D709" s="164" t="s">
        <v>190</v>
      </c>
      <c r="E709" s="165" t="s">
        <v>1</v>
      </c>
      <c r="F709" s="166" t="s">
        <v>1879</v>
      </c>
      <c r="H709" s="167">
        <v>-0.98099999999999998</v>
      </c>
      <c r="I709" s="168"/>
      <c r="L709" s="163"/>
      <c r="M709" s="169"/>
      <c r="N709" s="170"/>
      <c r="O709" s="170"/>
      <c r="P709" s="170"/>
      <c r="Q709" s="170"/>
      <c r="R709" s="170"/>
      <c r="S709" s="170"/>
      <c r="T709" s="171"/>
      <c r="AT709" s="165" t="s">
        <v>190</v>
      </c>
      <c r="AU709" s="165" t="s">
        <v>82</v>
      </c>
      <c r="AV709" s="13" t="s">
        <v>82</v>
      </c>
      <c r="AW709" s="13" t="s">
        <v>29</v>
      </c>
      <c r="AX709" s="13" t="s">
        <v>73</v>
      </c>
      <c r="AY709" s="165" t="s">
        <v>175</v>
      </c>
    </row>
    <row r="710" spans="1:65" s="14" customFormat="1">
      <c r="B710" s="172"/>
      <c r="D710" s="164" t="s">
        <v>190</v>
      </c>
      <c r="E710" s="173" t="s">
        <v>1</v>
      </c>
      <c r="F710" s="174" t="s">
        <v>1880</v>
      </c>
      <c r="H710" s="173" t="s">
        <v>1</v>
      </c>
      <c r="I710" s="175"/>
      <c r="L710" s="172"/>
      <c r="M710" s="176"/>
      <c r="N710" s="177"/>
      <c r="O710" s="177"/>
      <c r="P710" s="177"/>
      <c r="Q710" s="177"/>
      <c r="R710" s="177"/>
      <c r="S710" s="177"/>
      <c r="T710" s="178"/>
      <c r="AT710" s="173" t="s">
        <v>190</v>
      </c>
      <c r="AU710" s="173" t="s">
        <v>82</v>
      </c>
      <c r="AV710" s="14" t="s">
        <v>30</v>
      </c>
      <c r="AW710" s="14" t="s">
        <v>29</v>
      </c>
      <c r="AX710" s="14" t="s">
        <v>73</v>
      </c>
      <c r="AY710" s="173" t="s">
        <v>175</v>
      </c>
    </row>
    <row r="711" spans="1:65" s="13" customFormat="1">
      <c r="B711" s="163"/>
      <c r="D711" s="164" t="s">
        <v>190</v>
      </c>
      <c r="E711" s="165" t="s">
        <v>1</v>
      </c>
      <c r="F711" s="166" t="s">
        <v>1881</v>
      </c>
      <c r="H711" s="167">
        <v>104.49</v>
      </c>
      <c r="I711" s="168"/>
      <c r="L711" s="163"/>
      <c r="M711" s="169"/>
      <c r="N711" s="170"/>
      <c r="O711" s="170"/>
      <c r="P711" s="170"/>
      <c r="Q711" s="170"/>
      <c r="R711" s="170"/>
      <c r="S711" s="170"/>
      <c r="T711" s="171"/>
      <c r="AT711" s="165" t="s">
        <v>190</v>
      </c>
      <c r="AU711" s="165" t="s">
        <v>82</v>
      </c>
      <c r="AV711" s="13" t="s">
        <v>82</v>
      </c>
      <c r="AW711" s="13" t="s">
        <v>29</v>
      </c>
      <c r="AX711" s="13" t="s">
        <v>73</v>
      </c>
      <c r="AY711" s="165" t="s">
        <v>175</v>
      </c>
    </row>
    <row r="712" spans="1:65" s="13" customFormat="1">
      <c r="B712" s="163"/>
      <c r="D712" s="164" t="s">
        <v>190</v>
      </c>
      <c r="E712" s="165" t="s">
        <v>1</v>
      </c>
      <c r="F712" s="166" t="s">
        <v>1882</v>
      </c>
      <c r="H712" s="167">
        <v>-5.2990000000000004</v>
      </c>
      <c r="I712" s="168"/>
      <c r="L712" s="163"/>
      <c r="M712" s="169"/>
      <c r="N712" s="170"/>
      <c r="O712" s="170"/>
      <c r="P712" s="170"/>
      <c r="Q712" s="170"/>
      <c r="R712" s="170"/>
      <c r="S712" s="170"/>
      <c r="T712" s="171"/>
      <c r="AT712" s="165" t="s">
        <v>190</v>
      </c>
      <c r="AU712" s="165" t="s">
        <v>82</v>
      </c>
      <c r="AV712" s="13" t="s">
        <v>82</v>
      </c>
      <c r="AW712" s="13" t="s">
        <v>29</v>
      </c>
      <c r="AX712" s="13" t="s">
        <v>73</v>
      </c>
      <c r="AY712" s="165" t="s">
        <v>175</v>
      </c>
    </row>
    <row r="713" spans="1:65" s="13" customFormat="1">
      <c r="B713" s="163"/>
      <c r="D713" s="164" t="s">
        <v>190</v>
      </c>
      <c r="E713" s="165" t="s">
        <v>1</v>
      </c>
      <c r="F713" s="166" t="s">
        <v>1883</v>
      </c>
      <c r="H713" s="167">
        <v>-7.63</v>
      </c>
      <c r="I713" s="168"/>
      <c r="L713" s="163"/>
      <c r="M713" s="169"/>
      <c r="N713" s="170"/>
      <c r="O713" s="170"/>
      <c r="P713" s="170"/>
      <c r="Q713" s="170"/>
      <c r="R713" s="170"/>
      <c r="S713" s="170"/>
      <c r="T713" s="171"/>
      <c r="AT713" s="165" t="s">
        <v>190</v>
      </c>
      <c r="AU713" s="165" t="s">
        <v>82</v>
      </c>
      <c r="AV713" s="13" t="s">
        <v>82</v>
      </c>
      <c r="AW713" s="13" t="s">
        <v>29</v>
      </c>
      <c r="AX713" s="13" t="s">
        <v>73</v>
      </c>
      <c r="AY713" s="165" t="s">
        <v>175</v>
      </c>
    </row>
    <row r="714" spans="1:65" s="13" customFormat="1">
      <c r="B714" s="163"/>
      <c r="D714" s="164" t="s">
        <v>190</v>
      </c>
      <c r="E714" s="165" t="s">
        <v>1</v>
      </c>
      <c r="F714" s="166" t="s">
        <v>1883</v>
      </c>
      <c r="H714" s="167">
        <v>-7.63</v>
      </c>
      <c r="I714" s="168"/>
      <c r="L714" s="163"/>
      <c r="M714" s="169"/>
      <c r="N714" s="170"/>
      <c r="O714" s="170"/>
      <c r="P714" s="170"/>
      <c r="Q714" s="170"/>
      <c r="R714" s="170"/>
      <c r="S714" s="170"/>
      <c r="T714" s="171"/>
      <c r="AT714" s="165" t="s">
        <v>190</v>
      </c>
      <c r="AU714" s="165" t="s">
        <v>82</v>
      </c>
      <c r="AV714" s="13" t="s">
        <v>82</v>
      </c>
      <c r="AW714" s="13" t="s">
        <v>29</v>
      </c>
      <c r="AX714" s="13" t="s">
        <v>73</v>
      </c>
      <c r="AY714" s="165" t="s">
        <v>175</v>
      </c>
    </row>
    <row r="715" spans="1:65" s="15" customFormat="1">
      <c r="B715" s="182"/>
      <c r="D715" s="164" t="s">
        <v>190</v>
      </c>
      <c r="E715" s="183" t="s">
        <v>1</v>
      </c>
      <c r="F715" s="184" t="s">
        <v>716</v>
      </c>
      <c r="H715" s="185">
        <v>1099.663</v>
      </c>
      <c r="I715" s="186"/>
      <c r="L715" s="182"/>
      <c r="M715" s="187"/>
      <c r="N715" s="188"/>
      <c r="O715" s="188"/>
      <c r="P715" s="188"/>
      <c r="Q715" s="188"/>
      <c r="R715" s="188"/>
      <c r="S715" s="188"/>
      <c r="T715" s="189"/>
      <c r="AT715" s="183" t="s">
        <v>190</v>
      </c>
      <c r="AU715" s="183" t="s">
        <v>82</v>
      </c>
      <c r="AV715" s="15" t="s">
        <v>184</v>
      </c>
      <c r="AW715" s="15" t="s">
        <v>29</v>
      </c>
      <c r="AX715" s="15" t="s">
        <v>30</v>
      </c>
      <c r="AY715" s="183" t="s">
        <v>175</v>
      </c>
    </row>
    <row r="716" spans="1:65" s="2" customFormat="1" ht="16.5" customHeight="1">
      <c r="A716" s="33"/>
      <c r="B716" s="149"/>
      <c r="C716" s="190" t="s">
        <v>353</v>
      </c>
      <c r="D716" s="190" t="s">
        <v>764</v>
      </c>
      <c r="E716" s="191" t="s">
        <v>1884</v>
      </c>
      <c r="F716" s="192" t="s">
        <v>1885</v>
      </c>
      <c r="G716" s="193" t="s">
        <v>767</v>
      </c>
      <c r="H716" s="194">
        <v>2286.1990000000001</v>
      </c>
      <c r="I716" s="195"/>
      <c r="J716" s="196">
        <f>ROUND(I716*H716,2)</f>
        <v>0</v>
      </c>
      <c r="K716" s="192" t="s">
        <v>710</v>
      </c>
      <c r="L716" s="197"/>
      <c r="M716" s="198" t="s">
        <v>1</v>
      </c>
      <c r="N716" s="199" t="s">
        <v>38</v>
      </c>
      <c r="O716" s="59"/>
      <c r="P716" s="159">
        <f>O716*H716</f>
        <v>0</v>
      </c>
      <c r="Q716" s="159">
        <v>0</v>
      </c>
      <c r="R716" s="159">
        <f>Q716*H716</f>
        <v>0</v>
      </c>
      <c r="S716" s="159">
        <v>0</v>
      </c>
      <c r="T716" s="160">
        <f>S716*H716</f>
        <v>0</v>
      </c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R716" s="161" t="s">
        <v>177</v>
      </c>
      <c r="AT716" s="161" t="s">
        <v>764</v>
      </c>
      <c r="AU716" s="161" t="s">
        <v>82</v>
      </c>
      <c r="AY716" s="18" t="s">
        <v>175</v>
      </c>
      <c r="BE716" s="162">
        <f>IF(N716="základní",J716,0)</f>
        <v>0</v>
      </c>
      <c r="BF716" s="162">
        <f>IF(N716="snížená",J716,0)</f>
        <v>0</v>
      </c>
      <c r="BG716" s="162">
        <f>IF(N716="zákl. přenesená",J716,0)</f>
        <v>0</v>
      </c>
      <c r="BH716" s="162">
        <f>IF(N716="sníž. přenesená",J716,0)</f>
        <v>0</v>
      </c>
      <c r="BI716" s="162">
        <f>IF(N716="nulová",J716,0)</f>
        <v>0</v>
      </c>
      <c r="BJ716" s="18" t="s">
        <v>30</v>
      </c>
      <c r="BK716" s="162">
        <f>ROUND(I716*H716,2)</f>
        <v>0</v>
      </c>
      <c r="BL716" s="18" t="s">
        <v>184</v>
      </c>
      <c r="BM716" s="161" t="s">
        <v>1886</v>
      </c>
    </row>
    <row r="717" spans="1:65" s="13" customFormat="1">
      <c r="B717" s="163"/>
      <c r="D717" s="164" t="s">
        <v>190</v>
      </c>
      <c r="E717" s="165" t="s">
        <v>1</v>
      </c>
      <c r="F717" s="166" t="s">
        <v>1887</v>
      </c>
      <c r="H717" s="167">
        <v>2286.1990000000001</v>
      </c>
      <c r="I717" s="168"/>
      <c r="L717" s="163"/>
      <c r="M717" s="169"/>
      <c r="N717" s="170"/>
      <c r="O717" s="170"/>
      <c r="P717" s="170"/>
      <c r="Q717" s="170"/>
      <c r="R717" s="170"/>
      <c r="S717" s="170"/>
      <c r="T717" s="171"/>
      <c r="AT717" s="165" t="s">
        <v>190</v>
      </c>
      <c r="AU717" s="165" t="s">
        <v>82</v>
      </c>
      <c r="AV717" s="13" t="s">
        <v>82</v>
      </c>
      <c r="AW717" s="13" t="s">
        <v>29</v>
      </c>
      <c r="AX717" s="13" t="s">
        <v>73</v>
      </c>
      <c r="AY717" s="165" t="s">
        <v>175</v>
      </c>
    </row>
    <row r="718" spans="1:65" s="15" customFormat="1">
      <c r="B718" s="182"/>
      <c r="D718" s="164" t="s">
        <v>190</v>
      </c>
      <c r="E718" s="183" t="s">
        <v>1</v>
      </c>
      <c r="F718" s="184" t="s">
        <v>716</v>
      </c>
      <c r="H718" s="185">
        <v>2286.1990000000001</v>
      </c>
      <c r="I718" s="186"/>
      <c r="L718" s="182"/>
      <c r="M718" s="187"/>
      <c r="N718" s="188"/>
      <c r="O718" s="188"/>
      <c r="P718" s="188"/>
      <c r="Q718" s="188"/>
      <c r="R718" s="188"/>
      <c r="S718" s="188"/>
      <c r="T718" s="189"/>
      <c r="AT718" s="183" t="s">
        <v>190</v>
      </c>
      <c r="AU718" s="183" t="s">
        <v>82</v>
      </c>
      <c r="AV718" s="15" t="s">
        <v>184</v>
      </c>
      <c r="AW718" s="15" t="s">
        <v>29</v>
      </c>
      <c r="AX718" s="15" t="s">
        <v>30</v>
      </c>
      <c r="AY718" s="183" t="s">
        <v>175</v>
      </c>
    </row>
    <row r="719" spans="1:65" s="2" customFormat="1" ht="16.5" customHeight="1">
      <c r="A719" s="33"/>
      <c r="B719" s="149"/>
      <c r="C719" s="150" t="s">
        <v>357</v>
      </c>
      <c r="D719" s="150" t="s">
        <v>181</v>
      </c>
      <c r="E719" s="151" t="s">
        <v>770</v>
      </c>
      <c r="F719" s="152" t="s">
        <v>771</v>
      </c>
      <c r="G719" s="153" t="s">
        <v>745</v>
      </c>
      <c r="H719" s="154">
        <v>3720.7350000000001</v>
      </c>
      <c r="I719" s="155"/>
      <c r="J719" s="156">
        <f>ROUND(I719*H719,2)</f>
        <v>0</v>
      </c>
      <c r="K719" s="152" t="s">
        <v>710</v>
      </c>
      <c r="L719" s="34"/>
      <c r="M719" s="157" t="s">
        <v>1</v>
      </c>
      <c r="N719" s="158" t="s">
        <v>38</v>
      </c>
      <c r="O719" s="59"/>
      <c r="P719" s="159">
        <f>O719*H719</f>
        <v>0</v>
      </c>
      <c r="Q719" s="159">
        <v>0</v>
      </c>
      <c r="R719" s="159">
        <f>Q719*H719</f>
        <v>0</v>
      </c>
      <c r="S719" s="159">
        <v>0</v>
      </c>
      <c r="T719" s="160">
        <f>S719*H719</f>
        <v>0</v>
      </c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R719" s="161" t="s">
        <v>184</v>
      </c>
      <c r="AT719" s="161" t="s">
        <v>181</v>
      </c>
      <c r="AU719" s="161" t="s">
        <v>82</v>
      </c>
      <c r="AY719" s="18" t="s">
        <v>175</v>
      </c>
      <c r="BE719" s="162">
        <f>IF(N719="základní",J719,0)</f>
        <v>0</v>
      </c>
      <c r="BF719" s="162">
        <f>IF(N719="snížená",J719,0)</f>
        <v>0</v>
      </c>
      <c r="BG719" s="162">
        <f>IF(N719="zákl. přenesená",J719,0)</f>
        <v>0</v>
      </c>
      <c r="BH719" s="162">
        <f>IF(N719="sníž. přenesená",J719,0)</f>
        <v>0</v>
      </c>
      <c r="BI719" s="162">
        <f>IF(N719="nulová",J719,0)</f>
        <v>0</v>
      </c>
      <c r="BJ719" s="18" t="s">
        <v>30</v>
      </c>
      <c r="BK719" s="162">
        <f>ROUND(I719*H719,2)</f>
        <v>0</v>
      </c>
      <c r="BL719" s="18" t="s">
        <v>184</v>
      </c>
      <c r="BM719" s="161" t="s">
        <v>1888</v>
      </c>
    </row>
    <row r="720" spans="1:65" s="13" customFormat="1">
      <c r="B720" s="163"/>
      <c r="D720" s="164" t="s">
        <v>190</v>
      </c>
      <c r="E720" s="165" t="s">
        <v>1</v>
      </c>
      <c r="F720" s="166" t="s">
        <v>1770</v>
      </c>
      <c r="H720" s="167">
        <v>87.424000000000007</v>
      </c>
      <c r="I720" s="168"/>
      <c r="L720" s="163"/>
      <c r="M720" s="169"/>
      <c r="N720" s="170"/>
      <c r="O720" s="170"/>
      <c r="P720" s="170"/>
      <c r="Q720" s="170"/>
      <c r="R720" s="170"/>
      <c r="S720" s="170"/>
      <c r="T720" s="171"/>
      <c r="AT720" s="165" t="s">
        <v>190</v>
      </c>
      <c r="AU720" s="165" t="s">
        <v>82</v>
      </c>
      <c r="AV720" s="13" t="s">
        <v>82</v>
      </c>
      <c r="AW720" s="13" t="s">
        <v>29</v>
      </c>
      <c r="AX720" s="13" t="s">
        <v>73</v>
      </c>
      <c r="AY720" s="165" t="s">
        <v>175</v>
      </c>
    </row>
    <row r="721" spans="1:65" s="13" customFormat="1">
      <c r="B721" s="163"/>
      <c r="D721" s="164" t="s">
        <v>190</v>
      </c>
      <c r="E721" s="165" t="s">
        <v>1</v>
      </c>
      <c r="F721" s="166" t="s">
        <v>1889</v>
      </c>
      <c r="H721" s="167">
        <v>526.61099999999999</v>
      </c>
      <c r="I721" s="168"/>
      <c r="L721" s="163"/>
      <c r="M721" s="169"/>
      <c r="N721" s="170"/>
      <c r="O721" s="170"/>
      <c r="P721" s="170"/>
      <c r="Q721" s="170"/>
      <c r="R721" s="170"/>
      <c r="S721" s="170"/>
      <c r="T721" s="171"/>
      <c r="AT721" s="165" t="s">
        <v>190</v>
      </c>
      <c r="AU721" s="165" t="s">
        <v>82</v>
      </c>
      <c r="AV721" s="13" t="s">
        <v>82</v>
      </c>
      <c r="AW721" s="13" t="s">
        <v>29</v>
      </c>
      <c r="AX721" s="13" t="s">
        <v>73</v>
      </c>
      <c r="AY721" s="165" t="s">
        <v>175</v>
      </c>
    </row>
    <row r="722" spans="1:65" s="13" customFormat="1">
      <c r="B722" s="163"/>
      <c r="D722" s="164" t="s">
        <v>190</v>
      </c>
      <c r="E722" s="165" t="s">
        <v>1</v>
      </c>
      <c r="F722" s="166" t="s">
        <v>1890</v>
      </c>
      <c r="H722" s="167">
        <v>1644.8009999999999</v>
      </c>
      <c r="I722" s="168"/>
      <c r="L722" s="163"/>
      <c r="M722" s="169"/>
      <c r="N722" s="170"/>
      <c r="O722" s="170"/>
      <c r="P722" s="170"/>
      <c r="Q722" s="170"/>
      <c r="R722" s="170"/>
      <c r="S722" s="170"/>
      <c r="T722" s="171"/>
      <c r="AT722" s="165" t="s">
        <v>190</v>
      </c>
      <c r="AU722" s="165" t="s">
        <v>82</v>
      </c>
      <c r="AV722" s="13" t="s">
        <v>82</v>
      </c>
      <c r="AW722" s="13" t="s">
        <v>29</v>
      </c>
      <c r="AX722" s="13" t="s">
        <v>73</v>
      </c>
      <c r="AY722" s="165" t="s">
        <v>175</v>
      </c>
    </row>
    <row r="723" spans="1:65" s="13" customFormat="1">
      <c r="B723" s="163"/>
      <c r="D723" s="164" t="s">
        <v>190</v>
      </c>
      <c r="E723" s="165" t="s">
        <v>1</v>
      </c>
      <c r="F723" s="166" t="s">
        <v>1891</v>
      </c>
      <c r="H723" s="167">
        <v>191.78800000000001</v>
      </c>
      <c r="I723" s="168"/>
      <c r="L723" s="163"/>
      <c r="M723" s="169"/>
      <c r="N723" s="170"/>
      <c r="O723" s="170"/>
      <c r="P723" s="170"/>
      <c r="Q723" s="170"/>
      <c r="R723" s="170"/>
      <c r="S723" s="170"/>
      <c r="T723" s="171"/>
      <c r="AT723" s="165" t="s">
        <v>190</v>
      </c>
      <c r="AU723" s="165" t="s">
        <v>82</v>
      </c>
      <c r="AV723" s="13" t="s">
        <v>82</v>
      </c>
      <c r="AW723" s="13" t="s">
        <v>29</v>
      </c>
      <c r="AX723" s="13" t="s">
        <v>73</v>
      </c>
      <c r="AY723" s="165" t="s">
        <v>175</v>
      </c>
    </row>
    <row r="724" spans="1:65" s="13" customFormat="1">
      <c r="B724" s="163"/>
      <c r="D724" s="164" t="s">
        <v>190</v>
      </c>
      <c r="E724" s="165" t="s">
        <v>1</v>
      </c>
      <c r="F724" s="166" t="s">
        <v>1892</v>
      </c>
      <c r="H724" s="167">
        <v>1270.1110000000001</v>
      </c>
      <c r="I724" s="168"/>
      <c r="L724" s="163"/>
      <c r="M724" s="169"/>
      <c r="N724" s="170"/>
      <c r="O724" s="170"/>
      <c r="P724" s="170"/>
      <c r="Q724" s="170"/>
      <c r="R724" s="170"/>
      <c r="S724" s="170"/>
      <c r="T724" s="171"/>
      <c r="AT724" s="165" t="s">
        <v>190</v>
      </c>
      <c r="AU724" s="165" t="s">
        <v>82</v>
      </c>
      <c r="AV724" s="13" t="s">
        <v>82</v>
      </c>
      <c r="AW724" s="13" t="s">
        <v>29</v>
      </c>
      <c r="AX724" s="13" t="s">
        <v>73</v>
      </c>
      <c r="AY724" s="165" t="s">
        <v>175</v>
      </c>
    </row>
    <row r="725" spans="1:65" s="15" customFormat="1">
      <c r="B725" s="182"/>
      <c r="D725" s="164" t="s">
        <v>190</v>
      </c>
      <c r="E725" s="183" t="s">
        <v>1</v>
      </c>
      <c r="F725" s="184" t="s">
        <v>716</v>
      </c>
      <c r="H725" s="185">
        <v>3720.7350000000001</v>
      </c>
      <c r="I725" s="186"/>
      <c r="L725" s="182"/>
      <c r="M725" s="187"/>
      <c r="N725" s="188"/>
      <c r="O725" s="188"/>
      <c r="P725" s="188"/>
      <c r="Q725" s="188"/>
      <c r="R725" s="188"/>
      <c r="S725" s="188"/>
      <c r="T725" s="189"/>
      <c r="AT725" s="183" t="s">
        <v>190</v>
      </c>
      <c r="AU725" s="183" t="s">
        <v>82</v>
      </c>
      <c r="AV725" s="15" t="s">
        <v>184</v>
      </c>
      <c r="AW725" s="15" t="s">
        <v>29</v>
      </c>
      <c r="AX725" s="15" t="s">
        <v>30</v>
      </c>
      <c r="AY725" s="183" t="s">
        <v>175</v>
      </c>
    </row>
    <row r="726" spans="1:65" s="2" customFormat="1" ht="21.75" customHeight="1">
      <c r="A726" s="33"/>
      <c r="B726" s="149"/>
      <c r="C726" s="150" t="s">
        <v>361</v>
      </c>
      <c r="D726" s="150" t="s">
        <v>181</v>
      </c>
      <c r="E726" s="151" t="s">
        <v>775</v>
      </c>
      <c r="F726" s="152" t="s">
        <v>776</v>
      </c>
      <c r="G726" s="153" t="s">
        <v>745</v>
      </c>
      <c r="H726" s="154">
        <v>3720.7350000000001</v>
      </c>
      <c r="I726" s="155"/>
      <c r="J726" s="156">
        <f>ROUND(I726*H726,2)</f>
        <v>0</v>
      </c>
      <c r="K726" s="152" t="s">
        <v>710</v>
      </c>
      <c r="L726" s="34"/>
      <c r="M726" s="157" t="s">
        <v>1</v>
      </c>
      <c r="N726" s="158" t="s">
        <v>38</v>
      </c>
      <c r="O726" s="59"/>
      <c r="P726" s="159">
        <f>O726*H726</f>
        <v>0</v>
      </c>
      <c r="Q726" s="159">
        <v>0</v>
      </c>
      <c r="R726" s="159">
        <f>Q726*H726</f>
        <v>0</v>
      </c>
      <c r="S726" s="159">
        <v>0</v>
      </c>
      <c r="T726" s="160">
        <f>S726*H726</f>
        <v>0</v>
      </c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R726" s="161" t="s">
        <v>184</v>
      </c>
      <c r="AT726" s="161" t="s">
        <v>181</v>
      </c>
      <c r="AU726" s="161" t="s">
        <v>82</v>
      </c>
      <c r="AY726" s="18" t="s">
        <v>175</v>
      </c>
      <c r="BE726" s="162">
        <f>IF(N726="základní",J726,0)</f>
        <v>0</v>
      </c>
      <c r="BF726" s="162">
        <f>IF(N726="snížená",J726,0)</f>
        <v>0</v>
      </c>
      <c r="BG726" s="162">
        <f>IF(N726="zákl. přenesená",J726,0)</f>
        <v>0</v>
      </c>
      <c r="BH726" s="162">
        <f>IF(N726="sníž. přenesená",J726,0)</f>
        <v>0</v>
      </c>
      <c r="BI726" s="162">
        <f>IF(N726="nulová",J726,0)</f>
        <v>0</v>
      </c>
      <c r="BJ726" s="18" t="s">
        <v>30</v>
      </c>
      <c r="BK726" s="162">
        <f>ROUND(I726*H726,2)</f>
        <v>0</v>
      </c>
      <c r="BL726" s="18" t="s">
        <v>184</v>
      </c>
      <c r="BM726" s="161" t="s">
        <v>1893</v>
      </c>
    </row>
    <row r="727" spans="1:65" s="13" customFormat="1">
      <c r="B727" s="163"/>
      <c r="D727" s="164" t="s">
        <v>190</v>
      </c>
      <c r="E727" s="165" t="s">
        <v>1</v>
      </c>
      <c r="F727" s="166" t="s">
        <v>1894</v>
      </c>
      <c r="H727" s="167">
        <v>3720.7350000000001</v>
      </c>
      <c r="I727" s="168"/>
      <c r="L727" s="163"/>
      <c r="M727" s="169"/>
      <c r="N727" s="170"/>
      <c r="O727" s="170"/>
      <c r="P727" s="170"/>
      <c r="Q727" s="170"/>
      <c r="R727" s="170"/>
      <c r="S727" s="170"/>
      <c r="T727" s="171"/>
      <c r="AT727" s="165" t="s">
        <v>190</v>
      </c>
      <c r="AU727" s="165" t="s">
        <v>82</v>
      </c>
      <c r="AV727" s="13" t="s">
        <v>82</v>
      </c>
      <c r="AW727" s="13" t="s">
        <v>29</v>
      </c>
      <c r="AX727" s="13" t="s">
        <v>30</v>
      </c>
      <c r="AY727" s="165" t="s">
        <v>175</v>
      </c>
    </row>
    <row r="728" spans="1:65" s="2" customFormat="1" ht="16.5" customHeight="1">
      <c r="A728" s="33"/>
      <c r="B728" s="149"/>
      <c r="C728" s="150" t="s">
        <v>365</v>
      </c>
      <c r="D728" s="150" t="s">
        <v>181</v>
      </c>
      <c r="E728" s="151" t="s">
        <v>1895</v>
      </c>
      <c r="F728" s="152" t="s">
        <v>1896</v>
      </c>
      <c r="G728" s="153" t="s">
        <v>709</v>
      </c>
      <c r="H728" s="154">
        <v>261.62</v>
      </c>
      <c r="I728" s="155"/>
      <c r="J728" s="156">
        <f>ROUND(I728*H728,2)</f>
        <v>0</v>
      </c>
      <c r="K728" s="152" t="s">
        <v>710</v>
      </c>
      <c r="L728" s="34"/>
      <c r="M728" s="157" t="s">
        <v>1</v>
      </c>
      <c r="N728" s="158" t="s">
        <v>38</v>
      </c>
      <c r="O728" s="59"/>
      <c r="P728" s="159">
        <f>O728*H728</f>
        <v>0</v>
      </c>
      <c r="Q728" s="159">
        <v>0</v>
      </c>
      <c r="R728" s="159">
        <f>Q728*H728</f>
        <v>0</v>
      </c>
      <c r="S728" s="159">
        <v>0</v>
      </c>
      <c r="T728" s="160">
        <f>S728*H728</f>
        <v>0</v>
      </c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R728" s="161" t="s">
        <v>184</v>
      </c>
      <c r="AT728" s="161" t="s">
        <v>181</v>
      </c>
      <c r="AU728" s="161" t="s">
        <v>82</v>
      </c>
      <c r="AY728" s="18" t="s">
        <v>175</v>
      </c>
      <c r="BE728" s="162">
        <f>IF(N728="základní",J728,0)</f>
        <v>0</v>
      </c>
      <c r="BF728" s="162">
        <f>IF(N728="snížená",J728,0)</f>
        <v>0</v>
      </c>
      <c r="BG728" s="162">
        <f>IF(N728="zákl. přenesená",J728,0)</f>
        <v>0</v>
      </c>
      <c r="BH728" s="162">
        <f>IF(N728="sníž. přenesená",J728,0)</f>
        <v>0</v>
      </c>
      <c r="BI728" s="162">
        <f>IF(N728="nulová",J728,0)</f>
        <v>0</v>
      </c>
      <c r="BJ728" s="18" t="s">
        <v>30</v>
      </c>
      <c r="BK728" s="162">
        <f>ROUND(I728*H728,2)</f>
        <v>0</v>
      </c>
      <c r="BL728" s="18" t="s">
        <v>184</v>
      </c>
      <c r="BM728" s="161" t="s">
        <v>1897</v>
      </c>
    </row>
    <row r="729" spans="1:65" s="14" customFormat="1">
      <c r="B729" s="172"/>
      <c r="D729" s="164" t="s">
        <v>190</v>
      </c>
      <c r="E729" s="173" t="s">
        <v>1</v>
      </c>
      <c r="F729" s="174" t="s">
        <v>1516</v>
      </c>
      <c r="H729" s="173" t="s">
        <v>1</v>
      </c>
      <c r="I729" s="175"/>
      <c r="L729" s="172"/>
      <c r="M729" s="176"/>
      <c r="N729" s="177"/>
      <c r="O729" s="177"/>
      <c r="P729" s="177"/>
      <c r="Q729" s="177"/>
      <c r="R729" s="177"/>
      <c r="S729" s="177"/>
      <c r="T729" s="178"/>
      <c r="AT729" s="173" t="s">
        <v>190</v>
      </c>
      <c r="AU729" s="173" t="s">
        <v>82</v>
      </c>
      <c r="AV729" s="14" t="s">
        <v>30</v>
      </c>
      <c r="AW729" s="14" t="s">
        <v>29</v>
      </c>
      <c r="AX729" s="14" t="s">
        <v>73</v>
      </c>
      <c r="AY729" s="173" t="s">
        <v>175</v>
      </c>
    </row>
    <row r="730" spans="1:65" s="13" customFormat="1">
      <c r="B730" s="163"/>
      <c r="D730" s="164" t="s">
        <v>190</v>
      </c>
      <c r="E730" s="165" t="s">
        <v>1</v>
      </c>
      <c r="F730" s="166" t="s">
        <v>1622</v>
      </c>
      <c r="H730" s="167">
        <v>4.8600000000000003</v>
      </c>
      <c r="I730" s="168"/>
      <c r="L730" s="163"/>
      <c r="M730" s="169"/>
      <c r="N730" s="170"/>
      <c r="O730" s="170"/>
      <c r="P730" s="170"/>
      <c r="Q730" s="170"/>
      <c r="R730" s="170"/>
      <c r="S730" s="170"/>
      <c r="T730" s="171"/>
      <c r="AT730" s="165" t="s">
        <v>190</v>
      </c>
      <c r="AU730" s="165" t="s">
        <v>82</v>
      </c>
      <c r="AV730" s="13" t="s">
        <v>82</v>
      </c>
      <c r="AW730" s="13" t="s">
        <v>29</v>
      </c>
      <c r="AX730" s="13" t="s">
        <v>73</v>
      </c>
      <c r="AY730" s="165" t="s">
        <v>175</v>
      </c>
    </row>
    <row r="731" spans="1:65" s="14" customFormat="1">
      <c r="B731" s="172"/>
      <c r="D731" s="164" t="s">
        <v>190</v>
      </c>
      <c r="E731" s="173" t="s">
        <v>1</v>
      </c>
      <c r="F731" s="174" t="s">
        <v>1518</v>
      </c>
      <c r="H731" s="173" t="s">
        <v>1</v>
      </c>
      <c r="I731" s="175"/>
      <c r="L731" s="172"/>
      <c r="M731" s="176"/>
      <c r="N731" s="177"/>
      <c r="O731" s="177"/>
      <c r="P731" s="177"/>
      <c r="Q731" s="177"/>
      <c r="R731" s="177"/>
      <c r="S731" s="177"/>
      <c r="T731" s="178"/>
      <c r="AT731" s="173" t="s">
        <v>190</v>
      </c>
      <c r="AU731" s="173" t="s">
        <v>82</v>
      </c>
      <c r="AV731" s="14" t="s">
        <v>30</v>
      </c>
      <c r="AW731" s="14" t="s">
        <v>29</v>
      </c>
      <c r="AX731" s="14" t="s">
        <v>73</v>
      </c>
      <c r="AY731" s="173" t="s">
        <v>175</v>
      </c>
    </row>
    <row r="732" spans="1:65" s="13" customFormat="1">
      <c r="B732" s="163"/>
      <c r="D732" s="164" t="s">
        <v>190</v>
      </c>
      <c r="E732" s="165" t="s">
        <v>1</v>
      </c>
      <c r="F732" s="166" t="s">
        <v>1623</v>
      </c>
      <c r="H732" s="167">
        <v>5.13</v>
      </c>
      <c r="I732" s="168"/>
      <c r="L732" s="163"/>
      <c r="M732" s="169"/>
      <c r="N732" s="170"/>
      <c r="O732" s="170"/>
      <c r="P732" s="170"/>
      <c r="Q732" s="170"/>
      <c r="R732" s="170"/>
      <c r="S732" s="170"/>
      <c r="T732" s="171"/>
      <c r="AT732" s="165" t="s">
        <v>190</v>
      </c>
      <c r="AU732" s="165" t="s">
        <v>82</v>
      </c>
      <c r="AV732" s="13" t="s">
        <v>82</v>
      </c>
      <c r="AW732" s="13" t="s">
        <v>29</v>
      </c>
      <c r="AX732" s="13" t="s">
        <v>73</v>
      </c>
      <c r="AY732" s="165" t="s">
        <v>175</v>
      </c>
    </row>
    <row r="733" spans="1:65" s="14" customFormat="1">
      <c r="B733" s="172"/>
      <c r="D733" s="164" t="s">
        <v>190</v>
      </c>
      <c r="E733" s="173" t="s">
        <v>1</v>
      </c>
      <c r="F733" s="174" t="s">
        <v>1520</v>
      </c>
      <c r="H733" s="173" t="s">
        <v>1</v>
      </c>
      <c r="I733" s="175"/>
      <c r="L733" s="172"/>
      <c r="M733" s="176"/>
      <c r="N733" s="177"/>
      <c r="O733" s="177"/>
      <c r="P733" s="177"/>
      <c r="Q733" s="177"/>
      <c r="R733" s="177"/>
      <c r="S733" s="177"/>
      <c r="T733" s="178"/>
      <c r="AT733" s="173" t="s">
        <v>190</v>
      </c>
      <c r="AU733" s="173" t="s">
        <v>82</v>
      </c>
      <c r="AV733" s="14" t="s">
        <v>30</v>
      </c>
      <c r="AW733" s="14" t="s">
        <v>29</v>
      </c>
      <c r="AX733" s="14" t="s">
        <v>73</v>
      </c>
      <c r="AY733" s="173" t="s">
        <v>175</v>
      </c>
    </row>
    <row r="734" spans="1:65" s="13" customFormat="1">
      <c r="B734" s="163"/>
      <c r="D734" s="164" t="s">
        <v>190</v>
      </c>
      <c r="E734" s="165" t="s">
        <v>1</v>
      </c>
      <c r="F734" s="166" t="s">
        <v>1623</v>
      </c>
      <c r="H734" s="167">
        <v>5.13</v>
      </c>
      <c r="I734" s="168"/>
      <c r="L734" s="163"/>
      <c r="M734" s="169"/>
      <c r="N734" s="170"/>
      <c r="O734" s="170"/>
      <c r="P734" s="170"/>
      <c r="Q734" s="170"/>
      <c r="R734" s="170"/>
      <c r="S734" s="170"/>
      <c r="T734" s="171"/>
      <c r="AT734" s="165" t="s">
        <v>190</v>
      </c>
      <c r="AU734" s="165" t="s">
        <v>82</v>
      </c>
      <c r="AV734" s="13" t="s">
        <v>82</v>
      </c>
      <c r="AW734" s="13" t="s">
        <v>29</v>
      </c>
      <c r="AX734" s="13" t="s">
        <v>73</v>
      </c>
      <c r="AY734" s="165" t="s">
        <v>175</v>
      </c>
    </row>
    <row r="735" spans="1:65" s="14" customFormat="1">
      <c r="B735" s="172"/>
      <c r="D735" s="164" t="s">
        <v>190</v>
      </c>
      <c r="E735" s="173" t="s">
        <v>1</v>
      </c>
      <c r="F735" s="174" t="s">
        <v>1624</v>
      </c>
      <c r="H735" s="173" t="s">
        <v>1</v>
      </c>
      <c r="I735" s="175"/>
      <c r="L735" s="172"/>
      <c r="M735" s="176"/>
      <c r="N735" s="177"/>
      <c r="O735" s="177"/>
      <c r="P735" s="177"/>
      <c r="Q735" s="177"/>
      <c r="R735" s="177"/>
      <c r="S735" s="177"/>
      <c r="T735" s="178"/>
      <c r="AT735" s="173" t="s">
        <v>190</v>
      </c>
      <c r="AU735" s="173" t="s">
        <v>82</v>
      </c>
      <c r="AV735" s="14" t="s">
        <v>30</v>
      </c>
      <c r="AW735" s="14" t="s">
        <v>29</v>
      </c>
      <c r="AX735" s="14" t="s">
        <v>73</v>
      </c>
      <c r="AY735" s="173" t="s">
        <v>175</v>
      </c>
    </row>
    <row r="736" spans="1:65" s="13" customFormat="1">
      <c r="B736" s="163"/>
      <c r="D736" s="164" t="s">
        <v>190</v>
      </c>
      <c r="E736" s="165" t="s">
        <v>1</v>
      </c>
      <c r="F736" s="166" t="s">
        <v>1625</v>
      </c>
      <c r="H736" s="167">
        <v>12.6</v>
      </c>
      <c r="I736" s="168"/>
      <c r="L736" s="163"/>
      <c r="M736" s="169"/>
      <c r="N736" s="170"/>
      <c r="O736" s="170"/>
      <c r="P736" s="170"/>
      <c r="Q736" s="170"/>
      <c r="R736" s="170"/>
      <c r="S736" s="170"/>
      <c r="T736" s="171"/>
      <c r="AT736" s="165" t="s">
        <v>190</v>
      </c>
      <c r="AU736" s="165" t="s">
        <v>82</v>
      </c>
      <c r="AV736" s="13" t="s">
        <v>82</v>
      </c>
      <c r="AW736" s="13" t="s">
        <v>29</v>
      </c>
      <c r="AX736" s="13" t="s">
        <v>73</v>
      </c>
      <c r="AY736" s="165" t="s">
        <v>175</v>
      </c>
    </row>
    <row r="737" spans="1:65" s="14" customFormat="1">
      <c r="B737" s="172"/>
      <c r="D737" s="164" t="s">
        <v>190</v>
      </c>
      <c r="E737" s="173" t="s">
        <v>1</v>
      </c>
      <c r="F737" s="174" t="s">
        <v>1626</v>
      </c>
      <c r="H737" s="173" t="s">
        <v>1</v>
      </c>
      <c r="I737" s="175"/>
      <c r="L737" s="172"/>
      <c r="M737" s="176"/>
      <c r="N737" s="177"/>
      <c r="O737" s="177"/>
      <c r="P737" s="177"/>
      <c r="Q737" s="177"/>
      <c r="R737" s="177"/>
      <c r="S737" s="177"/>
      <c r="T737" s="178"/>
      <c r="AT737" s="173" t="s">
        <v>190</v>
      </c>
      <c r="AU737" s="173" t="s">
        <v>82</v>
      </c>
      <c r="AV737" s="14" t="s">
        <v>30</v>
      </c>
      <c r="AW737" s="14" t="s">
        <v>29</v>
      </c>
      <c r="AX737" s="14" t="s">
        <v>73</v>
      </c>
      <c r="AY737" s="173" t="s">
        <v>175</v>
      </c>
    </row>
    <row r="738" spans="1:65" s="13" customFormat="1">
      <c r="B738" s="163"/>
      <c r="D738" s="164" t="s">
        <v>190</v>
      </c>
      <c r="E738" s="165" t="s">
        <v>1</v>
      </c>
      <c r="F738" s="166" t="s">
        <v>1627</v>
      </c>
      <c r="H738" s="167">
        <v>13.3</v>
      </c>
      <c r="I738" s="168"/>
      <c r="L738" s="163"/>
      <c r="M738" s="169"/>
      <c r="N738" s="170"/>
      <c r="O738" s="170"/>
      <c r="P738" s="170"/>
      <c r="Q738" s="170"/>
      <c r="R738" s="170"/>
      <c r="S738" s="170"/>
      <c r="T738" s="171"/>
      <c r="AT738" s="165" t="s">
        <v>190</v>
      </c>
      <c r="AU738" s="165" t="s">
        <v>82</v>
      </c>
      <c r="AV738" s="13" t="s">
        <v>82</v>
      </c>
      <c r="AW738" s="13" t="s">
        <v>29</v>
      </c>
      <c r="AX738" s="13" t="s">
        <v>73</v>
      </c>
      <c r="AY738" s="165" t="s">
        <v>175</v>
      </c>
    </row>
    <row r="739" spans="1:65" s="14" customFormat="1">
      <c r="B739" s="172"/>
      <c r="D739" s="164" t="s">
        <v>190</v>
      </c>
      <c r="E739" s="173" t="s">
        <v>1</v>
      </c>
      <c r="F739" s="174" t="s">
        <v>1628</v>
      </c>
      <c r="H739" s="173" t="s">
        <v>1</v>
      </c>
      <c r="I739" s="175"/>
      <c r="L739" s="172"/>
      <c r="M739" s="176"/>
      <c r="N739" s="177"/>
      <c r="O739" s="177"/>
      <c r="P739" s="177"/>
      <c r="Q739" s="177"/>
      <c r="R739" s="177"/>
      <c r="S739" s="177"/>
      <c r="T739" s="178"/>
      <c r="AT739" s="173" t="s">
        <v>190</v>
      </c>
      <c r="AU739" s="173" t="s">
        <v>82</v>
      </c>
      <c r="AV739" s="14" t="s">
        <v>30</v>
      </c>
      <c r="AW739" s="14" t="s">
        <v>29</v>
      </c>
      <c r="AX739" s="14" t="s">
        <v>73</v>
      </c>
      <c r="AY739" s="173" t="s">
        <v>175</v>
      </c>
    </row>
    <row r="740" spans="1:65" s="13" customFormat="1">
      <c r="B740" s="163"/>
      <c r="D740" s="164" t="s">
        <v>190</v>
      </c>
      <c r="E740" s="165" t="s">
        <v>1</v>
      </c>
      <c r="F740" s="166" t="s">
        <v>1629</v>
      </c>
      <c r="H740" s="167">
        <v>14.4</v>
      </c>
      <c r="I740" s="168"/>
      <c r="L740" s="163"/>
      <c r="M740" s="169"/>
      <c r="N740" s="170"/>
      <c r="O740" s="170"/>
      <c r="P740" s="170"/>
      <c r="Q740" s="170"/>
      <c r="R740" s="170"/>
      <c r="S740" s="170"/>
      <c r="T740" s="171"/>
      <c r="AT740" s="165" t="s">
        <v>190</v>
      </c>
      <c r="AU740" s="165" t="s">
        <v>82</v>
      </c>
      <c r="AV740" s="13" t="s">
        <v>82</v>
      </c>
      <c r="AW740" s="13" t="s">
        <v>29</v>
      </c>
      <c r="AX740" s="13" t="s">
        <v>73</v>
      </c>
      <c r="AY740" s="165" t="s">
        <v>175</v>
      </c>
    </row>
    <row r="741" spans="1:65" s="14" customFormat="1">
      <c r="B741" s="172"/>
      <c r="D741" s="164" t="s">
        <v>190</v>
      </c>
      <c r="E741" s="173" t="s">
        <v>1</v>
      </c>
      <c r="F741" s="174" t="s">
        <v>1630</v>
      </c>
      <c r="H741" s="173" t="s">
        <v>1</v>
      </c>
      <c r="I741" s="175"/>
      <c r="L741" s="172"/>
      <c r="M741" s="176"/>
      <c r="N741" s="177"/>
      <c r="O741" s="177"/>
      <c r="P741" s="177"/>
      <c r="Q741" s="177"/>
      <c r="R741" s="177"/>
      <c r="S741" s="177"/>
      <c r="T741" s="178"/>
      <c r="AT741" s="173" t="s">
        <v>190</v>
      </c>
      <c r="AU741" s="173" t="s">
        <v>82</v>
      </c>
      <c r="AV741" s="14" t="s">
        <v>30</v>
      </c>
      <c r="AW741" s="14" t="s">
        <v>29</v>
      </c>
      <c r="AX741" s="14" t="s">
        <v>73</v>
      </c>
      <c r="AY741" s="173" t="s">
        <v>175</v>
      </c>
    </row>
    <row r="742" spans="1:65" s="13" customFormat="1">
      <c r="B742" s="163"/>
      <c r="D742" s="164" t="s">
        <v>190</v>
      </c>
      <c r="E742" s="165" t="s">
        <v>1</v>
      </c>
      <c r="F742" s="166" t="s">
        <v>1631</v>
      </c>
      <c r="H742" s="167">
        <v>9</v>
      </c>
      <c r="I742" s="168"/>
      <c r="L742" s="163"/>
      <c r="M742" s="169"/>
      <c r="N742" s="170"/>
      <c r="O742" s="170"/>
      <c r="P742" s="170"/>
      <c r="Q742" s="170"/>
      <c r="R742" s="170"/>
      <c r="S742" s="170"/>
      <c r="T742" s="171"/>
      <c r="AT742" s="165" t="s">
        <v>190</v>
      </c>
      <c r="AU742" s="165" t="s">
        <v>82</v>
      </c>
      <c r="AV742" s="13" t="s">
        <v>82</v>
      </c>
      <c r="AW742" s="13" t="s">
        <v>29</v>
      </c>
      <c r="AX742" s="13" t="s">
        <v>73</v>
      </c>
      <c r="AY742" s="165" t="s">
        <v>175</v>
      </c>
    </row>
    <row r="743" spans="1:65" s="14" customFormat="1">
      <c r="B743" s="172"/>
      <c r="D743" s="164" t="s">
        <v>190</v>
      </c>
      <c r="E743" s="173" t="s">
        <v>1</v>
      </c>
      <c r="F743" s="174" t="s">
        <v>1525</v>
      </c>
      <c r="H743" s="173" t="s">
        <v>1</v>
      </c>
      <c r="I743" s="175"/>
      <c r="L743" s="172"/>
      <c r="M743" s="176"/>
      <c r="N743" s="177"/>
      <c r="O743" s="177"/>
      <c r="P743" s="177"/>
      <c r="Q743" s="177"/>
      <c r="R743" s="177"/>
      <c r="S743" s="177"/>
      <c r="T743" s="178"/>
      <c r="AT743" s="173" t="s">
        <v>190</v>
      </c>
      <c r="AU743" s="173" t="s">
        <v>82</v>
      </c>
      <c r="AV743" s="14" t="s">
        <v>30</v>
      </c>
      <c r="AW743" s="14" t="s">
        <v>29</v>
      </c>
      <c r="AX743" s="14" t="s">
        <v>73</v>
      </c>
      <c r="AY743" s="173" t="s">
        <v>175</v>
      </c>
    </row>
    <row r="744" spans="1:65" s="14" customFormat="1">
      <c r="B744" s="172"/>
      <c r="D744" s="164" t="s">
        <v>190</v>
      </c>
      <c r="E744" s="173" t="s">
        <v>1</v>
      </c>
      <c r="F744" s="174" t="s">
        <v>1632</v>
      </c>
      <c r="H744" s="173" t="s">
        <v>1</v>
      </c>
      <c r="I744" s="175"/>
      <c r="L744" s="172"/>
      <c r="M744" s="176"/>
      <c r="N744" s="177"/>
      <c r="O744" s="177"/>
      <c r="P744" s="177"/>
      <c r="Q744" s="177"/>
      <c r="R744" s="177"/>
      <c r="S744" s="177"/>
      <c r="T744" s="178"/>
      <c r="AT744" s="173" t="s">
        <v>190</v>
      </c>
      <c r="AU744" s="173" t="s">
        <v>82</v>
      </c>
      <c r="AV744" s="14" t="s">
        <v>30</v>
      </c>
      <c r="AW744" s="14" t="s">
        <v>29</v>
      </c>
      <c r="AX744" s="14" t="s">
        <v>73</v>
      </c>
      <c r="AY744" s="173" t="s">
        <v>175</v>
      </c>
    </row>
    <row r="745" spans="1:65" s="13" customFormat="1">
      <c r="B745" s="163"/>
      <c r="D745" s="164" t="s">
        <v>190</v>
      </c>
      <c r="E745" s="165" t="s">
        <v>1</v>
      </c>
      <c r="F745" s="166" t="s">
        <v>1633</v>
      </c>
      <c r="H745" s="167">
        <v>76.25</v>
      </c>
      <c r="I745" s="168"/>
      <c r="L745" s="163"/>
      <c r="M745" s="169"/>
      <c r="N745" s="170"/>
      <c r="O745" s="170"/>
      <c r="P745" s="170"/>
      <c r="Q745" s="170"/>
      <c r="R745" s="170"/>
      <c r="S745" s="170"/>
      <c r="T745" s="171"/>
      <c r="AT745" s="165" t="s">
        <v>190</v>
      </c>
      <c r="AU745" s="165" t="s">
        <v>82</v>
      </c>
      <c r="AV745" s="13" t="s">
        <v>82</v>
      </c>
      <c r="AW745" s="13" t="s">
        <v>29</v>
      </c>
      <c r="AX745" s="13" t="s">
        <v>73</v>
      </c>
      <c r="AY745" s="165" t="s">
        <v>175</v>
      </c>
    </row>
    <row r="746" spans="1:65" s="14" customFormat="1">
      <c r="B746" s="172"/>
      <c r="D746" s="164" t="s">
        <v>190</v>
      </c>
      <c r="E746" s="173" t="s">
        <v>1</v>
      </c>
      <c r="F746" s="174" t="s">
        <v>1525</v>
      </c>
      <c r="H746" s="173" t="s">
        <v>1</v>
      </c>
      <c r="I746" s="175"/>
      <c r="L746" s="172"/>
      <c r="M746" s="176"/>
      <c r="N746" s="177"/>
      <c r="O746" s="177"/>
      <c r="P746" s="177"/>
      <c r="Q746" s="177"/>
      <c r="R746" s="177"/>
      <c r="S746" s="177"/>
      <c r="T746" s="178"/>
      <c r="AT746" s="173" t="s">
        <v>190</v>
      </c>
      <c r="AU746" s="173" t="s">
        <v>82</v>
      </c>
      <c r="AV746" s="14" t="s">
        <v>30</v>
      </c>
      <c r="AW746" s="14" t="s">
        <v>29</v>
      </c>
      <c r="AX746" s="14" t="s">
        <v>73</v>
      </c>
      <c r="AY746" s="173" t="s">
        <v>175</v>
      </c>
    </row>
    <row r="747" spans="1:65" s="13" customFormat="1">
      <c r="B747" s="163"/>
      <c r="D747" s="164" t="s">
        <v>190</v>
      </c>
      <c r="E747" s="165" t="s">
        <v>1</v>
      </c>
      <c r="F747" s="166" t="s">
        <v>1634</v>
      </c>
      <c r="H747" s="167">
        <v>42.55</v>
      </c>
      <c r="I747" s="168"/>
      <c r="L747" s="163"/>
      <c r="M747" s="169"/>
      <c r="N747" s="170"/>
      <c r="O747" s="170"/>
      <c r="P747" s="170"/>
      <c r="Q747" s="170"/>
      <c r="R747" s="170"/>
      <c r="S747" s="170"/>
      <c r="T747" s="171"/>
      <c r="AT747" s="165" t="s">
        <v>190</v>
      </c>
      <c r="AU747" s="165" t="s">
        <v>82</v>
      </c>
      <c r="AV747" s="13" t="s">
        <v>82</v>
      </c>
      <c r="AW747" s="13" t="s">
        <v>29</v>
      </c>
      <c r="AX747" s="13" t="s">
        <v>73</v>
      </c>
      <c r="AY747" s="165" t="s">
        <v>175</v>
      </c>
    </row>
    <row r="748" spans="1:65" s="14" customFormat="1">
      <c r="B748" s="172"/>
      <c r="D748" s="164" t="s">
        <v>190</v>
      </c>
      <c r="E748" s="173" t="s">
        <v>1</v>
      </c>
      <c r="F748" s="174" t="s">
        <v>1547</v>
      </c>
      <c r="H748" s="173" t="s">
        <v>1</v>
      </c>
      <c r="I748" s="175"/>
      <c r="L748" s="172"/>
      <c r="M748" s="176"/>
      <c r="N748" s="177"/>
      <c r="O748" s="177"/>
      <c r="P748" s="177"/>
      <c r="Q748" s="177"/>
      <c r="R748" s="177"/>
      <c r="S748" s="177"/>
      <c r="T748" s="178"/>
      <c r="AT748" s="173" t="s">
        <v>190</v>
      </c>
      <c r="AU748" s="173" t="s">
        <v>82</v>
      </c>
      <c r="AV748" s="14" t="s">
        <v>30</v>
      </c>
      <c r="AW748" s="14" t="s">
        <v>29</v>
      </c>
      <c r="AX748" s="14" t="s">
        <v>73</v>
      </c>
      <c r="AY748" s="173" t="s">
        <v>175</v>
      </c>
    </row>
    <row r="749" spans="1:65" s="13" customFormat="1">
      <c r="B749" s="163"/>
      <c r="D749" s="164" t="s">
        <v>190</v>
      </c>
      <c r="E749" s="165" t="s">
        <v>1</v>
      </c>
      <c r="F749" s="166" t="s">
        <v>1635</v>
      </c>
      <c r="H749" s="167">
        <v>78.400000000000006</v>
      </c>
      <c r="I749" s="168"/>
      <c r="L749" s="163"/>
      <c r="M749" s="169"/>
      <c r="N749" s="170"/>
      <c r="O749" s="170"/>
      <c r="P749" s="170"/>
      <c r="Q749" s="170"/>
      <c r="R749" s="170"/>
      <c r="S749" s="170"/>
      <c r="T749" s="171"/>
      <c r="AT749" s="165" t="s">
        <v>190</v>
      </c>
      <c r="AU749" s="165" t="s">
        <v>82</v>
      </c>
      <c r="AV749" s="13" t="s">
        <v>82</v>
      </c>
      <c r="AW749" s="13" t="s">
        <v>29</v>
      </c>
      <c r="AX749" s="13" t="s">
        <v>73</v>
      </c>
      <c r="AY749" s="165" t="s">
        <v>175</v>
      </c>
    </row>
    <row r="750" spans="1:65" s="15" customFormat="1">
      <c r="B750" s="182"/>
      <c r="D750" s="164" t="s">
        <v>190</v>
      </c>
      <c r="E750" s="183" t="s">
        <v>1</v>
      </c>
      <c r="F750" s="184" t="s">
        <v>716</v>
      </c>
      <c r="H750" s="185">
        <v>261.62</v>
      </c>
      <c r="I750" s="186"/>
      <c r="L750" s="182"/>
      <c r="M750" s="187"/>
      <c r="N750" s="188"/>
      <c r="O750" s="188"/>
      <c r="P750" s="188"/>
      <c r="Q750" s="188"/>
      <c r="R750" s="188"/>
      <c r="S750" s="188"/>
      <c r="T750" s="189"/>
      <c r="AT750" s="183" t="s">
        <v>190</v>
      </c>
      <c r="AU750" s="183" t="s">
        <v>82</v>
      </c>
      <c r="AV750" s="15" t="s">
        <v>184</v>
      </c>
      <c r="AW750" s="15" t="s">
        <v>29</v>
      </c>
      <c r="AX750" s="15" t="s">
        <v>30</v>
      </c>
      <c r="AY750" s="183" t="s">
        <v>175</v>
      </c>
    </row>
    <row r="751" spans="1:65" s="2" customFormat="1" ht="16.5" customHeight="1">
      <c r="A751" s="33"/>
      <c r="B751" s="149"/>
      <c r="C751" s="150" t="s">
        <v>369</v>
      </c>
      <c r="D751" s="150" t="s">
        <v>181</v>
      </c>
      <c r="E751" s="151" t="s">
        <v>779</v>
      </c>
      <c r="F751" s="152" t="s">
        <v>780</v>
      </c>
      <c r="G751" s="153" t="s">
        <v>709</v>
      </c>
      <c r="H751" s="154">
        <v>175.5</v>
      </c>
      <c r="I751" s="155"/>
      <c r="J751" s="156">
        <f>ROUND(I751*H751,2)</f>
        <v>0</v>
      </c>
      <c r="K751" s="152" t="s">
        <v>710</v>
      </c>
      <c r="L751" s="34"/>
      <c r="M751" s="157" t="s">
        <v>1</v>
      </c>
      <c r="N751" s="158" t="s">
        <v>38</v>
      </c>
      <c r="O751" s="59"/>
      <c r="P751" s="159">
        <f>O751*H751</f>
        <v>0</v>
      </c>
      <c r="Q751" s="159">
        <v>0</v>
      </c>
      <c r="R751" s="159">
        <f>Q751*H751</f>
        <v>0</v>
      </c>
      <c r="S751" s="159">
        <v>0</v>
      </c>
      <c r="T751" s="160">
        <f>S751*H751</f>
        <v>0</v>
      </c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R751" s="161" t="s">
        <v>184</v>
      </c>
      <c r="AT751" s="161" t="s">
        <v>181</v>
      </c>
      <c r="AU751" s="161" t="s">
        <v>82</v>
      </c>
      <c r="AY751" s="18" t="s">
        <v>175</v>
      </c>
      <c r="BE751" s="162">
        <f>IF(N751="základní",J751,0)</f>
        <v>0</v>
      </c>
      <c r="BF751" s="162">
        <f>IF(N751="snížená",J751,0)</f>
        <v>0</v>
      </c>
      <c r="BG751" s="162">
        <f>IF(N751="zákl. přenesená",J751,0)</f>
        <v>0</v>
      </c>
      <c r="BH751" s="162">
        <f>IF(N751="sníž. přenesená",J751,0)</f>
        <v>0</v>
      </c>
      <c r="BI751" s="162">
        <f>IF(N751="nulová",J751,0)</f>
        <v>0</v>
      </c>
      <c r="BJ751" s="18" t="s">
        <v>30</v>
      </c>
      <c r="BK751" s="162">
        <f>ROUND(I751*H751,2)</f>
        <v>0</v>
      </c>
      <c r="BL751" s="18" t="s">
        <v>184</v>
      </c>
      <c r="BM751" s="161" t="s">
        <v>1898</v>
      </c>
    </row>
    <row r="752" spans="1:65" s="14" customFormat="1">
      <c r="B752" s="172"/>
      <c r="D752" s="164" t="s">
        <v>190</v>
      </c>
      <c r="E752" s="173" t="s">
        <v>1</v>
      </c>
      <c r="F752" s="174" t="s">
        <v>1636</v>
      </c>
      <c r="H752" s="173" t="s">
        <v>1</v>
      </c>
      <c r="I752" s="175"/>
      <c r="L752" s="172"/>
      <c r="M752" s="176"/>
      <c r="N752" s="177"/>
      <c r="O752" s="177"/>
      <c r="P752" s="177"/>
      <c r="Q752" s="177"/>
      <c r="R752" s="177"/>
      <c r="S752" s="177"/>
      <c r="T752" s="178"/>
      <c r="AT752" s="173" t="s">
        <v>190</v>
      </c>
      <c r="AU752" s="173" t="s">
        <v>82</v>
      </c>
      <c r="AV752" s="14" t="s">
        <v>30</v>
      </c>
      <c r="AW752" s="14" t="s">
        <v>29</v>
      </c>
      <c r="AX752" s="14" t="s">
        <v>73</v>
      </c>
      <c r="AY752" s="173" t="s">
        <v>175</v>
      </c>
    </row>
    <row r="753" spans="1:65" s="13" customFormat="1">
      <c r="B753" s="163"/>
      <c r="D753" s="164" t="s">
        <v>190</v>
      </c>
      <c r="E753" s="165" t="s">
        <v>1</v>
      </c>
      <c r="F753" s="166" t="s">
        <v>1637</v>
      </c>
      <c r="H753" s="167">
        <v>175.5</v>
      </c>
      <c r="I753" s="168"/>
      <c r="L753" s="163"/>
      <c r="M753" s="169"/>
      <c r="N753" s="170"/>
      <c r="O753" s="170"/>
      <c r="P753" s="170"/>
      <c r="Q753" s="170"/>
      <c r="R753" s="170"/>
      <c r="S753" s="170"/>
      <c r="T753" s="171"/>
      <c r="AT753" s="165" t="s">
        <v>190</v>
      </c>
      <c r="AU753" s="165" t="s">
        <v>82</v>
      </c>
      <c r="AV753" s="13" t="s">
        <v>82</v>
      </c>
      <c r="AW753" s="13" t="s">
        <v>29</v>
      </c>
      <c r="AX753" s="13" t="s">
        <v>73</v>
      </c>
      <c r="AY753" s="165" t="s">
        <v>175</v>
      </c>
    </row>
    <row r="754" spans="1:65" s="15" customFormat="1">
      <c r="B754" s="182"/>
      <c r="D754" s="164" t="s">
        <v>190</v>
      </c>
      <c r="E754" s="183" t="s">
        <v>1</v>
      </c>
      <c r="F754" s="184" t="s">
        <v>716</v>
      </c>
      <c r="H754" s="185">
        <v>175.5</v>
      </c>
      <c r="I754" s="186"/>
      <c r="L754" s="182"/>
      <c r="M754" s="187"/>
      <c r="N754" s="188"/>
      <c r="O754" s="188"/>
      <c r="P754" s="188"/>
      <c r="Q754" s="188"/>
      <c r="R754" s="188"/>
      <c r="S754" s="188"/>
      <c r="T754" s="189"/>
      <c r="AT754" s="183" t="s">
        <v>190</v>
      </c>
      <c r="AU754" s="183" t="s">
        <v>82</v>
      </c>
      <c r="AV754" s="15" t="s">
        <v>184</v>
      </c>
      <c r="AW754" s="15" t="s">
        <v>29</v>
      </c>
      <c r="AX754" s="15" t="s">
        <v>30</v>
      </c>
      <c r="AY754" s="183" t="s">
        <v>175</v>
      </c>
    </row>
    <row r="755" spans="1:65" s="2" customFormat="1" ht="16.5" customHeight="1">
      <c r="A755" s="33"/>
      <c r="B755" s="149"/>
      <c r="C755" s="190" t="s">
        <v>373</v>
      </c>
      <c r="D755" s="190" t="s">
        <v>764</v>
      </c>
      <c r="E755" s="191" t="s">
        <v>784</v>
      </c>
      <c r="F755" s="192" t="s">
        <v>1899</v>
      </c>
      <c r="G755" s="193" t="s">
        <v>767</v>
      </c>
      <c r="H755" s="194">
        <v>139.87799999999999</v>
      </c>
      <c r="I755" s="195"/>
      <c r="J755" s="196">
        <f>ROUND(I755*H755,2)</f>
        <v>0</v>
      </c>
      <c r="K755" s="192" t="s">
        <v>710</v>
      </c>
      <c r="L755" s="197"/>
      <c r="M755" s="198" t="s">
        <v>1</v>
      </c>
      <c r="N755" s="199" t="s">
        <v>38</v>
      </c>
      <c r="O755" s="59"/>
      <c r="P755" s="159">
        <f>O755*H755</f>
        <v>0</v>
      </c>
      <c r="Q755" s="159">
        <v>0</v>
      </c>
      <c r="R755" s="159">
        <f>Q755*H755</f>
        <v>0</v>
      </c>
      <c r="S755" s="159">
        <v>0</v>
      </c>
      <c r="T755" s="160">
        <f>S755*H755</f>
        <v>0</v>
      </c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R755" s="161" t="s">
        <v>177</v>
      </c>
      <c r="AT755" s="161" t="s">
        <v>764</v>
      </c>
      <c r="AU755" s="161" t="s">
        <v>82</v>
      </c>
      <c r="AY755" s="18" t="s">
        <v>175</v>
      </c>
      <c r="BE755" s="162">
        <f>IF(N755="základní",J755,0)</f>
        <v>0</v>
      </c>
      <c r="BF755" s="162">
        <f>IF(N755="snížená",J755,0)</f>
        <v>0</v>
      </c>
      <c r="BG755" s="162">
        <f>IF(N755="zákl. přenesená",J755,0)</f>
        <v>0</v>
      </c>
      <c r="BH755" s="162">
        <f>IF(N755="sníž. přenesená",J755,0)</f>
        <v>0</v>
      </c>
      <c r="BI755" s="162">
        <f>IF(N755="nulová",J755,0)</f>
        <v>0</v>
      </c>
      <c r="BJ755" s="18" t="s">
        <v>30</v>
      </c>
      <c r="BK755" s="162">
        <f>ROUND(I755*H755,2)</f>
        <v>0</v>
      </c>
      <c r="BL755" s="18" t="s">
        <v>184</v>
      </c>
      <c r="BM755" s="161" t="s">
        <v>1900</v>
      </c>
    </row>
    <row r="756" spans="1:65" s="13" customFormat="1">
      <c r="B756" s="163"/>
      <c r="D756" s="164" t="s">
        <v>190</v>
      </c>
      <c r="E756" s="165" t="s">
        <v>1</v>
      </c>
      <c r="F756" s="166" t="s">
        <v>1901</v>
      </c>
      <c r="H756" s="167">
        <v>139.87799999999999</v>
      </c>
      <c r="I756" s="168"/>
      <c r="L756" s="163"/>
      <c r="M756" s="169"/>
      <c r="N756" s="170"/>
      <c r="O756" s="170"/>
      <c r="P756" s="170"/>
      <c r="Q756" s="170"/>
      <c r="R756" s="170"/>
      <c r="S756" s="170"/>
      <c r="T756" s="171"/>
      <c r="AT756" s="165" t="s">
        <v>190</v>
      </c>
      <c r="AU756" s="165" t="s">
        <v>82</v>
      </c>
      <c r="AV756" s="13" t="s">
        <v>82</v>
      </c>
      <c r="AW756" s="13" t="s">
        <v>29</v>
      </c>
      <c r="AX756" s="13" t="s">
        <v>73</v>
      </c>
      <c r="AY756" s="165" t="s">
        <v>175</v>
      </c>
    </row>
    <row r="757" spans="1:65" s="15" customFormat="1">
      <c r="B757" s="182"/>
      <c r="D757" s="164" t="s">
        <v>190</v>
      </c>
      <c r="E757" s="183" t="s">
        <v>1</v>
      </c>
      <c r="F757" s="184" t="s">
        <v>716</v>
      </c>
      <c r="H757" s="185">
        <v>139.87799999999999</v>
      </c>
      <c r="I757" s="186"/>
      <c r="L757" s="182"/>
      <c r="M757" s="187"/>
      <c r="N757" s="188"/>
      <c r="O757" s="188"/>
      <c r="P757" s="188"/>
      <c r="Q757" s="188"/>
      <c r="R757" s="188"/>
      <c r="S757" s="188"/>
      <c r="T757" s="189"/>
      <c r="AT757" s="183" t="s">
        <v>190</v>
      </c>
      <c r="AU757" s="183" t="s">
        <v>82</v>
      </c>
      <c r="AV757" s="15" t="s">
        <v>184</v>
      </c>
      <c r="AW757" s="15" t="s">
        <v>29</v>
      </c>
      <c r="AX757" s="15" t="s">
        <v>30</v>
      </c>
      <c r="AY757" s="183" t="s">
        <v>175</v>
      </c>
    </row>
    <row r="758" spans="1:65" s="2" customFormat="1" ht="16.5" customHeight="1">
      <c r="A758" s="33"/>
      <c r="B758" s="149"/>
      <c r="C758" s="150" t="s">
        <v>377</v>
      </c>
      <c r="D758" s="150" t="s">
        <v>181</v>
      </c>
      <c r="E758" s="151" t="s">
        <v>788</v>
      </c>
      <c r="F758" s="152" t="s">
        <v>789</v>
      </c>
      <c r="G758" s="153" t="s">
        <v>709</v>
      </c>
      <c r="H758" s="154">
        <v>437.12</v>
      </c>
      <c r="I758" s="155"/>
      <c r="J758" s="156">
        <f>ROUND(I758*H758,2)</f>
        <v>0</v>
      </c>
      <c r="K758" s="152" t="s">
        <v>710</v>
      </c>
      <c r="L758" s="34"/>
      <c r="M758" s="157" t="s">
        <v>1</v>
      </c>
      <c r="N758" s="158" t="s">
        <v>38</v>
      </c>
      <c r="O758" s="59"/>
      <c r="P758" s="159">
        <f>O758*H758</f>
        <v>0</v>
      </c>
      <c r="Q758" s="159">
        <v>0</v>
      </c>
      <c r="R758" s="159">
        <f>Q758*H758</f>
        <v>0</v>
      </c>
      <c r="S758" s="159">
        <v>0</v>
      </c>
      <c r="T758" s="160">
        <f>S758*H758</f>
        <v>0</v>
      </c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R758" s="161" t="s">
        <v>184</v>
      </c>
      <c r="AT758" s="161" t="s">
        <v>181</v>
      </c>
      <c r="AU758" s="161" t="s">
        <v>82</v>
      </c>
      <c r="AY758" s="18" t="s">
        <v>175</v>
      </c>
      <c r="BE758" s="162">
        <f>IF(N758="základní",J758,0)</f>
        <v>0</v>
      </c>
      <c r="BF758" s="162">
        <f>IF(N758="snížená",J758,0)</f>
        <v>0</v>
      </c>
      <c r="BG758" s="162">
        <f>IF(N758="zákl. přenesená",J758,0)</f>
        <v>0</v>
      </c>
      <c r="BH758" s="162">
        <f>IF(N758="sníž. přenesená",J758,0)</f>
        <v>0</v>
      </c>
      <c r="BI758" s="162">
        <f>IF(N758="nulová",J758,0)</f>
        <v>0</v>
      </c>
      <c r="BJ758" s="18" t="s">
        <v>30</v>
      </c>
      <c r="BK758" s="162">
        <f>ROUND(I758*H758,2)</f>
        <v>0</v>
      </c>
      <c r="BL758" s="18" t="s">
        <v>184</v>
      </c>
      <c r="BM758" s="161" t="s">
        <v>1902</v>
      </c>
    </row>
    <row r="759" spans="1:65" s="13" customFormat="1">
      <c r="B759" s="163"/>
      <c r="D759" s="164" t="s">
        <v>190</v>
      </c>
      <c r="E759" s="165" t="s">
        <v>1</v>
      </c>
      <c r="F759" s="166" t="s">
        <v>1903</v>
      </c>
      <c r="H759" s="167">
        <v>437.12</v>
      </c>
      <c r="I759" s="168"/>
      <c r="L759" s="163"/>
      <c r="M759" s="169"/>
      <c r="N759" s="170"/>
      <c r="O759" s="170"/>
      <c r="P759" s="170"/>
      <c r="Q759" s="170"/>
      <c r="R759" s="170"/>
      <c r="S759" s="170"/>
      <c r="T759" s="171"/>
      <c r="AT759" s="165" t="s">
        <v>190</v>
      </c>
      <c r="AU759" s="165" t="s">
        <v>82</v>
      </c>
      <c r="AV759" s="13" t="s">
        <v>82</v>
      </c>
      <c r="AW759" s="13" t="s">
        <v>29</v>
      </c>
      <c r="AX759" s="13" t="s">
        <v>73</v>
      </c>
      <c r="AY759" s="165" t="s">
        <v>175</v>
      </c>
    </row>
    <row r="760" spans="1:65" s="15" customFormat="1">
      <c r="B760" s="182"/>
      <c r="D760" s="164" t="s">
        <v>190</v>
      </c>
      <c r="E760" s="183" t="s">
        <v>1</v>
      </c>
      <c r="F760" s="184" t="s">
        <v>716</v>
      </c>
      <c r="H760" s="185">
        <v>437.12</v>
      </c>
      <c r="I760" s="186"/>
      <c r="L760" s="182"/>
      <c r="M760" s="187"/>
      <c r="N760" s="188"/>
      <c r="O760" s="188"/>
      <c r="P760" s="188"/>
      <c r="Q760" s="188"/>
      <c r="R760" s="188"/>
      <c r="S760" s="188"/>
      <c r="T760" s="189"/>
      <c r="AT760" s="183" t="s">
        <v>190</v>
      </c>
      <c r="AU760" s="183" t="s">
        <v>82</v>
      </c>
      <c r="AV760" s="15" t="s">
        <v>184</v>
      </c>
      <c r="AW760" s="15" t="s">
        <v>29</v>
      </c>
      <c r="AX760" s="15" t="s">
        <v>30</v>
      </c>
      <c r="AY760" s="183" t="s">
        <v>175</v>
      </c>
    </row>
    <row r="761" spans="1:65" s="2" customFormat="1" ht="16.5" customHeight="1">
      <c r="A761" s="33"/>
      <c r="B761" s="149"/>
      <c r="C761" s="190" t="s">
        <v>381</v>
      </c>
      <c r="D761" s="190" t="s">
        <v>764</v>
      </c>
      <c r="E761" s="191" t="s">
        <v>791</v>
      </c>
      <c r="F761" s="192" t="s">
        <v>792</v>
      </c>
      <c r="G761" s="193" t="s">
        <v>387</v>
      </c>
      <c r="H761" s="194">
        <v>13.769</v>
      </c>
      <c r="I761" s="195"/>
      <c r="J761" s="196">
        <f>ROUND(I761*H761,2)</f>
        <v>0</v>
      </c>
      <c r="K761" s="192" t="s">
        <v>710</v>
      </c>
      <c r="L761" s="197"/>
      <c r="M761" s="198" t="s">
        <v>1</v>
      </c>
      <c r="N761" s="199" t="s">
        <v>38</v>
      </c>
      <c r="O761" s="59"/>
      <c r="P761" s="159">
        <f>O761*H761</f>
        <v>0</v>
      </c>
      <c r="Q761" s="159">
        <v>1E-3</v>
      </c>
      <c r="R761" s="159">
        <f>Q761*H761</f>
        <v>1.3769E-2</v>
      </c>
      <c r="S761" s="159">
        <v>0</v>
      </c>
      <c r="T761" s="160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1" t="s">
        <v>177</v>
      </c>
      <c r="AT761" s="161" t="s">
        <v>764</v>
      </c>
      <c r="AU761" s="161" t="s">
        <v>82</v>
      </c>
      <c r="AY761" s="18" t="s">
        <v>175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8" t="s">
        <v>30</v>
      </c>
      <c r="BK761" s="162">
        <f>ROUND(I761*H761,2)</f>
        <v>0</v>
      </c>
      <c r="BL761" s="18" t="s">
        <v>184</v>
      </c>
      <c r="BM761" s="161" t="s">
        <v>1904</v>
      </c>
    </row>
    <row r="762" spans="1:65" s="13" customFormat="1">
      <c r="B762" s="163"/>
      <c r="D762" s="164" t="s">
        <v>190</v>
      </c>
      <c r="E762" s="165" t="s">
        <v>1</v>
      </c>
      <c r="F762" s="166" t="s">
        <v>1905</v>
      </c>
      <c r="H762" s="167">
        <v>13.769</v>
      </c>
      <c r="I762" s="168"/>
      <c r="L762" s="163"/>
      <c r="M762" s="169"/>
      <c r="N762" s="170"/>
      <c r="O762" s="170"/>
      <c r="P762" s="170"/>
      <c r="Q762" s="170"/>
      <c r="R762" s="170"/>
      <c r="S762" s="170"/>
      <c r="T762" s="171"/>
      <c r="AT762" s="165" t="s">
        <v>190</v>
      </c>
      <c r="AU762" s="165" t="s">
        <v>82</v>
      </c>
      <c r="AV762" s="13" t="s">
        <v>82</v>
      </c>
      <c r="AW762" s="13" t="s">
        <v>29</v>
      </c>
      <c r="AX762" s="13" t="s">
        <v>73</v>
      </c>
      <c r="AY762" s="165" t="s">
        <v>175</v>
      </c>
    </row>
    <row r="763" spans="1:65" s="15" customFormat="1">
      <c r="B763" s="182"/>
      <c r="D763" s="164" t="s">
        <v>190</v>
      </c>
      <c r="E763" s="183" t="s">
        <v>1</v>
      </c>
      <c r="F763" s="184" t="s">
        <v>716</v>
      </c>
      <c r="H763" s="185">
        <v>13.769</v>
      </c>
      <c r="I763" s="186"/>
      <c r="L763" s="182"/>
      <c r="M763" s="187"/>
      <c r="N763" s="188"/>
      <c r="O763" s="188"/>
      <c r="P763" s="188"/>
      <c r="Q763" s="188"/>
      <c r="R763" s="188"/>
      <c r="S763" s="188"/>
      <c r="T763" s="189"/>
      <c r="AT763" s="183" t="s">
        <v>190</v>
      </c>
      <c r="AU763" s="183" t="s">
        <v>82</v>
      </c>
      <c r="AV763" s="15" t="s">
        <v>184</v>
      </c>
      <c r="AW763" s="15" t="s">
        <v>29</v>
      </c>
      <c r="AX763" s="15" t="s">
        <v>30</v>
      </c>
      <c r="AY763" s="183" t="s">
        <v>175</v>
      </c>
    </row>
    <row r="764" spans="1:65" s="12" customFormat="1" ht="22.8" customHeight="1">
      <c r="B764" s="136"/>
      <c r="D764" s="137" t="s">
        <v>72</v>
      </c>
      <c r="E764" s="147" t="s">
        <v>82</v>
      </c>
      <c r="F764" s="147" t="s">
        <v>1129</v>
      </c>
      <c r="I764" s="139"/>
      <c r="J764" s="148">
        <f>BK764</f>
        <v>0</v>
      </c>
      <c r="L764" s="136"/>
      <c r="M764" s="141"/>
      <c r="N764" s="142"/>
      <c r="O764" s="142"/>
      <c r="P764" s="143">
        <f>SUM(P765:P827)</f>
        <v>0</v>
      </c>
      <c r="Q764" s="142"/>
      <c r="R764" s="143">
        <f>SUM(R765:R827)</f>
        <v>32.791566150000001</v>
      </c>
      <c r="S764" s="142"/>
      <c r="T764" s="144">
        <f>SUM(T765:T827)</f>
        <v>0</v>
      </c>
      <c r="AR764" s="137" t="s">
        <v>30</v>
      </c>
      <c r="AT764" s="145" t="s">
        <v>72</v>
      </c>
      <c r="AU764" s="145" t="s">
        <v>30</v>
      </c>
      <c r="AY764" s="137" t="s">
        <v>175</v>
      </c>
      <c r="BK764" s="146">
        <f>SUM(BK765:BK827)</f>
        <v>0</v>
      </c>
    </row>
    <row r="765" spans="1:65" s="2" customFormat="1" ht="33" customHeight="1">
      <c r="A765" s="33"/>
      <c r="B765" s="149"/>
      <c r="C765" s="150" t="s">
        <v>384</v>
      </c>
      <c r="D765" s="150" t="s">
        <v>181</v>
      </c>
      <c r="E765" s="151" t="s">
        <v>1906</v>
      </c>
      <c r="F765" s="152" t="s">
        <v>1907</v>
      </c>
      <c r="G765" s="153" t="s">
        <v>396</v>
      </c>
      <c r="H765" s="154">
        <v>1</v>
      </c>
      <c r="I765" s="155"/>
      <c r="J765" s="156">
        <f>ROUND(I765*H765,2)</f>
        <v>0</v>
      </c>
      <c r="K765" s="152" t="s">
        <v>1</v>
      </c>
      <c r="L765" s="34"/>
      <c r="M765" s="157" t="s">
        <v>1</v>
      </c>
      <c r="N765" s="158" t="s">
        <v>38</v>
      </c>
      <c r="O765" s="59"/>
      <c r="P765" s="159">
        <f>O765*H765</f>
        <v>0</v>
      </c>
      <c r="Q765" s="159">
        <v>0</v>
      </c>
      <c r="R765" s="159">
        <f>Q765*H765</f>
        <v>0</v>
      </c>
      <c r="S765" s="159">
        <v>0</v>
      </c>
      <c r="T765" s="160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1" t="s">
        <v>184</v>
      </c>
      <c r="AT765" s="161" t="s">
        <v>181</v>
      </c>
      <c r="AU765" s="161" t="s">
        <v>82</v>
      </c>
      <c r="AY765" s="18" t="s">
        <v>175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8" t="s">
        <v>30</v>
      </c>
      <c r="BK765" s="162">
        <f>ROUND(I765*H765,2)</f>
        <v>0</v>
      </c>
      <c r="BL765" s="18" t="s">
        <v>184</v>
      </c>
      <c r="BM765" s="161" t="s">
        <v>1908</v>
      </c>
    </row>
    <row r="766" spans="1:65" s="14" customFormat="1">
      <c r="B766" s="172"/>
      <c r="D766" s="164" t="s">
        <v>190</v>
      </c>
      <c r="E766" s="173" t="s">
        <v>1</v>
      </c>
      <c r="F766" s="174" t="s">
        <v>1909</v>
      </c>
      <c r="H766" s="173" t="s">
        <v>1</v>
      </c>
      <c r="I766" s="175"/>
      <c r="L766" s="172"/>
      <c r="M766" s="176"/>
      <c r="N766" s="177"/>
      <c r="O766" s="177"/>
      <c r="P766" s="177"/>
      <c r="Q766" s="177"/>
      <c r="R766" s="177"/>
      <c r="S766" s="177"/>
      <c r="T766" s="178"/>
      <c r="AT766" s="173" t="s">
        <v>190</v>
      </c>
      <c r="AU766" s="173" t="s">
        <v>82</v>
      </c>
      <c r="AV766" s="14" t="s">
        <v>30</v>
      </c>
      <c r="AW766" s="14" t="s">
        <v>29</v>
      </c>
      <c r="AX766" s="14" t="s">
        <v>73</v>
      </c>
      <c r="AY766" s="173" t="s">
        <v>175</v>
      </c>
    </row>
    <row r="767" spans="1:65" s="14" customFormat="1">
      <c r="B767" s="172"/>
      <c r="D767" s="164" t="s">
        <v>190</v>
      </c>
      <c r="E767" s="173" t="s">
        <v>1</v>
      </c>
      <c r="F767" s="174" t="s">
        <v>1910</v>
      </c>
      <c r="H767" s="173" t="s">
        <v>1</v>
      </c>
      <c r="I767" s="175"/>
      <c r="L767" s="172"/>
      <c r="M767" s="176"/>
      <c r="N767" s="177"/>
      <c r="O767" s="177"/>
      <c r="P767" s="177"/>
      <c r="Q767" s="177"/>
      <c r="R767" s="177"/>
      <c r="S767" s="177"/>
      <c r="T767" s="178"/>
      <c r="AT767" s="173" t="s">
        <v>190</v>
      </c>
      <c r="AU767" s="173" t="s">
        <v>82</v>
      </c>
      <c r="AV767" s="14" t="s">
        <v>30</v>
      </c>
      <c r="AW767" s="14" t="s">
        <v>29</v>
      </c>
      <c r="AX767" s="14" t="s">
        <v>73</v>
      </c>
      <c r="AY767" s="173" t="s">
        <v>175</v>
      </c>
    </row>
    <row r="768" spans="1:65" s="13" customFormat="1">
      <c r="B768" s="163"/>
      <c r="D768" s="164" t="s">
        <v>190</v>
      </c>
      <c r="E768" s="165" t="s">
        <v>1</v>
      </c>
      <c r="F768" s="166" t="s">
        <v>30</v>
      </c>
      <c r="H768" s="167">
        <v>1</v>
      </c>
      <c r="I768" s="168"/>
      <c r="L768" s="163"/>
      <c r="M768" s="169"/>
      <c r="N768" s="170"/>
      <c r="O768" s="170"/>
      <c r="P768" s="170"/>
      <c r="Q768" s="170"/>
      <c r="R768" s="170"/>
      <c r="S768" s="170"/>
      <c r="T768" s="171"/>
      <c r="AT768" s="165" t="s">
        <v>190</v>
      </c>
      <c r="AU768" s="165" t="s">
        <v>82</v>
      </c>
      <c r="AV768" s="13" t="s">
        <v>82</v>
      </c>
      <c r="AW768" s="13" t="s">
        <v>29</v>
      </c>
      <c r="AX768" s="13" t="s">
        <v>30</v>
      </c>
      <c r="AY768" s="165" t="s">
        <v>175</v>
      </c>
    </row>
    <row r="769" spans="1:65" s="2" customFormat="1" ht="16.5" customHeight="1">
      <c r="A769" s="33"/>
      <c r="B769" s="149"/>
      <c r="C769" s="150" t="s">
        <v>393</v>
      </c>
      <c r="D769" s="150" t="s">
        <v>181</v>
      </c>
      <c r="E769" s="151" t="s">
        <v>1911</v>
      </c>
      <c r="F769" s="152" t="s">
        <v>1912</v>
      </c>
      <c r="G769" s="153" t="s">
        <v>745</v>
      </c>
      <c r="H769" s="154">
        <v>1.6240000000000001</v>
      </c>
      <c r="I769" s="155"/>
      <c r="J769" s="156">
        <f>ROUND(I769*H769,2)</f>
        <v>0</v>
      </c>
      <c r="K769" s="152" t="s">
        <v>710</v>
      </c>
      <c r="L769" s="34"/>
      <c r="M769" s="157" t="s">
        <v>1</v>
      </c>
      <c r="N769" s="158" t="s">
        <v>38</v>
      </c>
      <c r="O769" s="59"/>
      <c r="P769" s="159">
        <f>O769*H769</f>
        <v>0</v>
      </c>
      <c r="Q769" s="159">
        <v>0</v>
      </c>
      <c r="R769" s="159">
        <f>Q769*H769</f>
        <v>0</v>
      </c>
      <c r="S769" s="159">
        <v>0</v>
      </c>
      <c r="T769" s="160">
        <f>S769*H769</f>
        <v>0</v>
      </c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R769" s="161" t="s">
        <v>184</v>
      </c>
      <c r="AT769" s="161" t="s">
        <v>181</v>
      </c>
      <c r="AU769" s="161" t="s">
        <v>82</v>
      </c>
      <c r="AY769" s="18" t="s">
        <v>175</v>
      </c>
      <c r="BE769" s="162">
        <f>IF(N769="základní",J769,0)</f>
        <v>0</v>
      </c>
      <c r="BF769" s="162">
        <f>IF(N769="snížená",J769,0)</f>
        <v>0</v>
      </c>
      <c r="BG769" s="162">
        <f>IF(N769="zákl. přenesená",J769,0)</f>
        <v>0</v>
      </c>
      <c r="BH769" s="162">
        <f>IF(N769="sníž. přenesená",J769,0)</f>
        <v>0</v>
      </c>
      <c r="BI769" s="162">
        <f>IF(N769="nulová",J769,0)</f>
        <v>0</v>
      </c>
      <c r="BJ769" s="18" t="s">
        <v>30</v>
      </c>
      <c r="BK769" s="162">
        <f>ROUND(I769*H769,2)</f>
        <v>0</v>
      </c>
      <c r="BL769" s="18" t="s">
        <v>184</v>
      </c>
      <c r="BM769" s="161" t="s">
        <v>1913</v>
      </c>
    </row>
    <row r="770" spans="1:65" s="14" customFormat="1">
      <c r="B770" s="172"/>
      <c r="D770" s="164" t="s">
        <v>190</v>
      </c>
      <c r="E770" s="173" t="s">
        <v>1</v>
      </c>
      <c r="F770" s="174" t="s">
        <v>1914</v>
      </c>
      <c r="H770" s="173" t="s">
        <v>1</v>
      </c>
      <c r="I770" s="175"/>
      <c r="L770" s="172"/>
      <c r="M770" s="176"/>
      <c r="N770" s="177"/>
      <c r="O770" s="177"/>
      <c r="P770" s="177"/>
      <c r="Q770" s="177"/>
      <c r="R770" s="177"/>
      <c r="S770" s="177"/>
      <c r="T770" s="178"/>
      <c r="AT770" s="173" t="s">
        <v>190</v>
      </c>
      <c r="AU770" s="173" t="s">
        <v>82</v>
      </c>
      <c r="AV770" s="14" t="s">
        <v>30</v>
      </c>
      <c r="AW770" s="14" t="s">
        <v>29</v>
      </c>
      <c r="AX770" s="14" t="s">
        <v>73</v>
      </c>
      <c r="AY770" s="173" t="s">
        <v>175</v>
      </c>
    </row>
    <row r="771" spans="1:65" s="14" customFormat="1">
      <c r="B771" s="172"/>
      <c r="D771" s="164" t="s">
        <v>190</v>
      </c>
      <c r="E771" s="173" t="s">
        <v>1</v>
      </c>
      <c r="F771" s="174" t="s">
        <v>1915</v>
      </c>
      <c r="H771" s="173" t="s">
        <v>1</v>
      </c>
      <c r="I771" s="175"/>
      <c r="L771" s="172"/>
      <c r="M771" s="176"/>
      <c r="N771" s="177"/>
      <c r="O771" s="177"/>
      <c r="P771" s="177"/>
      <c r="Q771" s="177"/>
      <c r="R771" s="177"/>
      <c r="S771" s="177"/>
      <c r="T771" s="178"/>
      <c r="AT771" s="173" t="s">
        <v>190</v>
      </c>
      <c r="AU771" s="173" t="s">
        <v>82</v>
      </c>
      <c r="AV771" s="14" t="s">
        <v>30</v>
      </c>
      <c r="AW771" s="14" t="s">
        <v>29</v>
      </c>
      <c r="AX771" s="14" t="s">
        <v>73</v>
      </c>
      <c r="AY771" s="173" t="s">
        <v>175</v>
      </c>
    </row>
    <row r="772" spans="1:65" s="13" customFormat="1">
      <c r="B772" s="163"/>
      <c r="D772" s="164" t="s">
        <v>190</v>
      </c>
      <c r="E772" s="165" t="s">
        <v>1</v>
      </c>
      <c r="F772" s="166" t="s">
        <v>1916</v>
      </c>
      <c r="H772" s="167">
        <v>1.6240000000000001</v>
      </c>
      <c r="I772" s="168"/>
      <c r="L772" s="163"/>
      <c r="M772" s="169"/>
      <c r="N772" s="170"/>
      <c r="O772" s="170"/>
      <c r="P772" s="170"/>
      <c r="Q772" s="170"/>
      <c r="R772" s="170"/>
      <c r="S772" s="170"/>
      <c r="T772" s="171"/>
      <c r="AT772" s="165" t="s">
        <v>190</v>
      </c>
      <c r="AU772" s="165" t="s">
        <v>82</v>
      </c>
      <c r="AV772" s="13" t="s">
        <v>82</v>
      </c>
      <c r="AW772" s="13" t="s">
        <v>29</v>
      </c>
      <c r="AX772" s="13" t="s">
        <v>73</v>
      </c>
      <c r="AY772" s="165" t="s">
        <v>175</v>
      </c>
    </row>
    <row r="773" spans="1:65" s="15" customFormat="1">
      <c r="B773" s="182"/>
      <c r="D773" s="164" t="s">
        <v>190</v>
      </c>
      <c r="E773" s="183" t="s">
        <v>1</v>
      </c>
      <c r="F773" s="184" t="s">
        <v>716</v>
      </c>
      <c r="H773" s="185">
        <v>1.6240000000000001</v>
      </c>
      <c r="I773" s="186"/>
      <c r="L773" s="182"/>
      <c r="M773" s="187"/>
      <c r="N773" s="188"/>
      <c r="O773" s="188"/>
      <c r="P773" s="188"/>
      <c r="Q773" s="188"/>
      <c r="R773" s="188"/>
      <c r="S773" s="188"/>
      <c r="T773" s="189"/>
      <c r="AT773" s="183" t="s">
        <v>190</v>
      </c>
      <c r="AU773" s="183" t="s">
        <v>82</v>
      </c>
      <c r="AV773" s="15" t="s">
        <v>184</v>
      </c>
      <c r="AW773" s="15" t="s">
        <v>29</v>
      </c>
      <c r="AX773" s="15" t="s">
        <v>30</v>
      </c>
      <c r="AY773" s="183" t="s">
        <v>175</v>
      </c>
    </row>
    <row r="774" spans="1:65" s="2" customFormat="1" ht="16.5" customHeight="1">
      <c r="A774" s="33"/>
      <c r="B774" s="149"/>
      <c r="C774" s="150" t="s">
        <v>398</v>
      </c>
      <c r="D774" s="150" t="s">
        <v>181</v>
      </c>
      <c r="E774" s="151" t="s">
        <v>1038</v>
      </c>
      <c r="F774" s="152" t="s">
        <v>1039</v>
      </c>
      <c r="G774" s="153" t="s">
        <v>745</v>
      </c>
      <c r="H774" s="154">
        <v>1.6240000000000001</v>
      </c>
      <c r="I774" s="155"/>
      <c r="J774" s="156">
        <f>ROUND(I774*H774,2)</f>
        <v>0</v>
      </c>
      <c r="K774" s="152" t="s">
        <v>710</v>
      </c>
      <c r="L774" s="34"/>
      <c r="M774" s="157" t="s">
        <v>1</v>
      </c>
      <c r="N774" s="158" t="s">
        <v>38</v>
      </c>
      <c r="O774" s="59"/>
      <c r="P774" s="159">
        <f>O774*H774</f>
        <v>0</v>
      </c>
      <c r="Q774" s="159">
        <v>0</v>
      </c>
      <c r="R774" s="159">
        <f>Q774*H774</f>
        <v>0</v>
      </c>
      <c r="S774" s="159">
        <v>0</v>
      </c>
      <c r="T774" s="160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61" t="s">
        <v>184</v>
      </c>
      <c r="AT774" s="161" t="s">
        <v>181</v>
      </c>
      <c r="AU774" s="161" t="s">
        <v>82</v>
      </c>
      <c r="AY774" s="18" t="s">
        <v>175</v>
      </c>
      <c r="BE774" s="162">
        <f>IF(N774="základní",J774,0)</f>
        <v>0</v>
      </c>
      <c r="BF774" s="162">
        <f>IF(N774="snížená",J774,0)</f>
        <v>0</v>
      </c>
      <c r="BG774" s="162">
        <f>IF(N774="zákl. přenesená",J774,0)</f>
        <v>0</v>
      </c>
      <c r="BH774" s="162">
        <f>IF(N774="sníž. přenesená",J774,0)</f>
        <v>0</v>
      </c>
      <c r="BI774" s="162">
        <f>IF(N774="nulová",J774,0)</f>
        <v>0</v>
      </c>
      <c r="BJ774" s="18" t="s">
        <v>30</v>
      </c>
      <c r="BK774" s="162">
        <f>ROUND(I774*H774,2)</f>
        <v>0</v>
      </c>
      <c r="BL774" s="18" t="s">
        <v>184</v>
      </c>
      <c r="BM774" s="161" t="s">
        <v>1917</v>
      </c>
    </row>
    <row r="775" spans="1:65" s="13" customFormat="1">
      <c r="B775" s="163"/>
      <c r="D775" s="164" t="s">
        <v>190</v>
      </c>
      <c r="E775" s="165" t="s">
        <v>1</v>
      </c>
      <c r="F775" s="166" t="s">
        <v>1918</v>
      </c>
      <c r="H775" s="167">
        <v>1.6240000000000001</v>
      </c>
      <c r="I775" s="168"/>
      <c r="L775" s="163"/>
      <c r="M775" s="169"/>
      <c r="N775" s="170"/>
      <c r="O775" s="170"/>
      <c r="P775" s="170"/>
      <c r="Q775" s="170"/>
      <c r="R775" s="170"/>
      <c r="S775" s="170"/>
      <c r="T775" s="171"/>
      <c r="AT775" s="165" t="s">
        <v>190</v>
      </c>
      <c r="AU775" s="165" t="s">
        <v>82</v>
      </c>
      <c r="AV775" s="13" t="s">
        <v>82</v>
      </c>
      <c r="AW775" s="13" t="s">
        <v>29</v>
      </c>
      <c r="AX775" s="13" t="s">
        <v>30</v>
      </c>
      <c r="AY775" s="165" t="s">
        <v>175</v>
      </c>
    </row>
    <row r="776" spans="1:65" s="2" customFormat="1" ht="21.75" customHeight="1">
      <c r="A776" s="33"/>
      <c r="B776" s="149"/>
      <c r="C776" s="150" t="s">
        <v>402</v>
      </c>
      <c r="D776" s="150" t="s">
        <v>181</v>
      </c>
      <c r="E776" s="151" t="s">
        <v>775</v>
      </c>
      <c r="F776" s="152" t="s">
        <v>776</v>
      </c>
      <c r="G776" s="153" t="s">
        <v>745</v>
      </c>
      <c r="H776" s="154">
        <v>1.6240000000000001</v>
      </c>
      <c r="I776" s="155"/>
      <c r="J776" s="156">
        <f>ROUND(I776*H776,2)</f>
        <v>0</v>
      </c>
      <c r="K776" s="152" t="s">
        <v>710</v>
      </c>
      <c r="L776" s="34"/>
      <c r="M776" s="157" t="s">
        <v>1</v>
      </c>
      <c r="N776" s="158" t="s">
        <v>38</v>
      </c>
      <c r="O776" s="59"/>
      <c r="P776" s="159">
        <f>O776*H776</f>
        <v>0</v>
      </c>
      <c r="Q776" s="159">
        <v>0</v>
      </c>
      <c r="R776" s="159">
        <f>Q776*H776</f>
        <v>0</v>
      </c>
      <c r="S776" s="159">
        <v>0</v>
      </c>
      <c r="T776" s="160">
        <f>S776*H776</f>
        <v>0</v>
      </c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R776" s="161" t="s">
        <v>184</v>
      </c>
      <c r="AT776" s="161" t="s">
        <v>181</v>
      </c>
      <c r="AU776" s="161" t="s">
        <v>82</v>
      </c>
      <c r="AY776" s="18" t="s">
        <v>175</v>
      </c>
      <c r="BE776" s="162">
        <f>IF(N776="základní",J776,0)</f>
        <v>0</v>
      </c>
      <c r="BF776" s="162">
        <f>IF(N776="snížená",J776,0)</f>
        <v>0</v>
      </c>
      <c r="BG776" s="162">
        <f>IF(N776="zákl. přenesená",J776,0)</f>
        <v>0</v>
      </c>
      <c r="BH776" s="162">
        <f>IF(N776="sníž. přenesená",J776,0)</f>
        <v>0</v>
      </c>
      <c r="BI776" s="162">
        <f>IF(N776="nulová",J776,0)</f>
        <v>0</v>
      </c>
      <c r="BJ776" s="18" t="s">
        <v>30</v>
      </c>
      <c r="BK776" s="162">
        <f>ROUND(I776*H776,2)</f>
        <v>0</v>
      </c>
      <c r="BL776" s="18" t="s">
        <v>184</v>
      </c>
      <c r="BM776" s="161" t="s">
        <v>1919</v>
      </c>
    </row>
    <row r="777" spans="1:65" s="13" customFormat="1">
      <c r="B777" s="163"/>
      <c r="D777" s="164" t="s">
        <v>190</v>
      </c>
      <c r="E777" s="165" t="s">
        <v>1</v>
      </c>
      <c r="F777" s="166" t="s">
        <v>1918</v>
      </c>
      <c r="H777" s="167">
        <v>1.6240000000000001</v>
      </c>
      <c r="I777" s="168"/>
      <c r="L777" s="163"/>
      <c r="M777" s="169"/>
      <c r="N777" s="170"/>
      <c r="O777" s="170"/>
      <c r="P777" s="170"/>
      <c r="Q777" s="170"/>
      <c r="R777" s="170"/>
      <c r="S777" s="170"/>
      <c r="T777" s="171"/>
      <c r="AT777" s="165" t="s">
        <v>190</v>
      </c>
      <c r="AU777" s="165" t="s">
        <v>82</v>
      </c>
      <c r="AV777" s="13" t="s">
        <v>82</v>
      </c>
      <c r="AW777" s="13" t="s">
        <v>29</v>
      </c>
      <c r="AX777" s="13" t="s">
        <v>30</v>
      </c>
      <c r="AY777" s="165" t="s">
        <v>175</v>
      </c>
    </row>
    <row r="778" spans="1:65" s="2" customFormat="1" ht="21.75" customHeight="1">
      <c r="A778" s="33"/>
      <c r="B778" s="149"/>
      <c r="C778" s="150" t="s">
        <v>406</v>
      </c>
      <c r="D778" s="150" t="s">
        <v>181</v>
      </c>
      <c r="E778" s="151" t="s">
        <v>1920</v>
      </c>
      <c r="F778" s="152" t="s">
        <v>1921</v>
      </c>
      <c r="G778" s="153" t="s">
        <v>745</v>
      </c>
      <c r="H778" s="154">
        <v>0.81200000000000006</v>
      </c>
      <c r="I778" s="155"/>
      <c r="J778" s="156">
        <f>ROUND(I778*H778,2)</f>
        <v>0</v>
      </c>
      <c r="K778" s="152" t="s">
        <v>710</v>
      </c>
      <c r="L778" s="34"/>
      <c r="M778" s="157" t="s">
        <v>1</v>
      </c>
      <c r="N778" s="158" t="s">
        <v>38</v>
      </c>
      <c r="O778" s="59"/>
      <c r="P778" s="159">
        <f>O778*H778</f>
        <v>0</v>
      </c>
      <c r="Q778" s="159">
        <v>2.5018699999999998</v>
      </c>
      <c r="R778" s="159">
        <f>Q778*H778</f>
        <v>2.0315184400000001</v>
      </c>
      <c r="S778" s="159">
        <v>0</v>
      </c>
      <c r="T778" s="160">
        <f>S778*H778</f>
        <v>0</v>
      </c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R778" s="161" t="s">
        <v>184</v>
      </c>
      <c r="AT778" s="161" t="s">
        <v>181</v>
      </c>
      <c r="AU778" s="161" t="s">
        <v>82</v>
      </c>
      <c r="AY778" s="18" t="s">
        <v>175</v>
      </c>
      <c r="BE778" s="162">
        <f>IF(N778="základní",J778,0)</f>
        <v>0</v>
      </c>
      <c r="BF778" s="162">
        <f>IF(N778="snížená",J778,0)</f>
        <v>0</v>
      </c>
      <c r="BG778" s="162">
        <f>IF(N778="zákl. přenesená",J778,0)</f>
        <v>0</v>
      </c>
      <c r="BH778" s="162">
        <f>IF(N778="sníž. přenesená",J778,0)</f>
        <v>0</v>
      </c>
      <c r="BI778" s="162">
        <f>IF(N778="nulová",J778,0)</f>
        <v>0</v>
      </c>
      <c r="BJ778" s="18" t="s">
        <v>30</v>
      </c>
      <c r="BK778" s="162">
        <f>ROUND(I778*H778,2)</f>
        <v>0</v>
      </c>
      <c r="BL778" s="18" t="s">
        <v>184</v>
      </c>
      <c r="BM778" s="161" t="s">
        <v>1922</v>
      </c>
    </row>
    <row r="779" spans="1:65" s="14" customFormat="1">
      <c r="B779" s="172"/>
      <c r="D779" s="164" t="s">
        <v>190</v>
      </c>
      <c r="E779" s="173" t="s">
        <v>1</v>
      </c>
      <c r="F779" s="174" t="s">
        <v>1914</v>
      </c>
      <c r="H779" s="173" t="s">
        <v>1</v>
      </c>
      <c r="I779" s="175"/>
      <c r="L779" s="172"/>
      <c r="M779" s="176"/>
      <c r="N779" s="177"/>
      <c r="O779" s="177"/>
      <c r="P779" s="177"/>
      <c r="Q779" s="177"/>
      <c r="R779" s="177"/>
      <c r="S779" s="177"/>
      <c r="T779" s="178"/>
      <c r="AT779" s="173" t="s">
        <v>190</v>
      </c>
      <c r="AU779" s="173" t="s">
        <v>82</v>
      </c>
      <c r="AV779" s="14" t="s">
        <v>30</v>
      </c>
      <c r="AW779" s="14" t="s">
        <v>29</v>
      </c>
      <c r="AX779" s="14" t="s">
        <v>73</v>
      </c>
      <c r="AY779" s="173" t="s">
        <v>175</v>
      </c>
    </row>
    <row r="780" spans="1:65" s="14" customFormat="1">
      <c r="B780" s="172"/>
      <c r="D780" s="164" t="s">
        <v>190</v>
      </c>
      <c r="E780" s="173" t="s">
        <v>1</v>
      </c>
      <c r="F780" s="174" t="s">
        <v>1915</v>
      </c>
      <c r="H780" s="173" t="s">
        <v>1</v>
      </c>
      <c r="I780" s="175"/>
      <c r="L780" s="172"/>
      <c r="M780" s="176"/>
      <c r="N780" s="177"/>
      <c r="O780" s="177"/>
      <c r="P780" s="177"/>
      <c r="Q780" s="177"/>
      <c r="R780" s="177"/>
      <c r="S780" s="177"/>
      <c r="T780" s="178"/>
      <c r="AT780" s="173" t="s">
        <v>190</v>
      </c>
      <c r="AU780" s="173" t="s">
        <v>82</v>
      </c>
      <c r="AV780" s="14" t="s">
        <v>30</v>
      </c>
      <c r="AW780" s="14" t="s">
        <v>29</v>
      </c>
      <c r="AX780" s="14" t="s">
        <v>73</v>
      </c>
      <c r="AY780" s="173" t="s">
        <v>175</v>
      </c>
    </row>
    <row r="781" spans="1:65" s="13" customFormat="1">
      <c r="B781" s="163"/>
      <c r="D781" s="164" t="s">
        <v>190</v>
      </c>
      <c r="E781" s="165" t="s">
        <v>1</v>
      </c>
      <c r="F781" s="166" t="s">
        <v>1923</v>
      </c>
      <c r="H781" s="167">
        <v>0.81200000000000006</v>
      </c>
      <c r="I781" s="168"/>
      <c r="L781" s="163"/>
      <c r="M781" s="169"/>
      <c r="N781" s="170"/>
      <c r="O781" s="170"/>
      <c r="P781" s="170"/>
      <c r="Q781" s="170"/>
      <c r="R781" s="170"/>
      <c r="S781" s="170"/>
      <c r="T781" s="171"/>
      <c r="AT781" s="165" t="s">
        <v>190</v>
      </c>
      <c r="AU781" s="165" t="s">
        <v>82</v>
      </c>
      <c r="AV781" s="13" t="s">
        <v>82</v>
      </c>
      <c r="AW781" s="13" t="s">
        <v>29</v>
      </c>
      <c r="AX781" s="13" t="s">
        <v>73</v>
      </c>
      <c r="AY781" s="165" t="s">
        <v>175</v>
      </c>
    </row>
    <row r="782" spans="1:65" s="15" customFormat="1">
      <c r="B782" s="182"/>
      <c r="D782" s="164" t="s">
        <v>190</v>
      </c>
      <c r="E782" s="183" t="s">
        <v>1</v>
      </c>
      <c r="F782" s="184" t="s">
        <v>716</v>
      </c>
      <c r="H782" s="185">
        <v>0.81200000000000006</v>
      </c>
      <c r="I782" s="186"/>
      <c r="L782" s="182"/>
      <c r="M782" s="187"/>
      <c r="N782" s="188"/>
      <c r="O782" s="188"/>
      <c r="P782" s="188"/>
      <c r="Q782" s="188"/>
      <c r="R782" s="188"/>
      <c r="S782" s="188"/>
      <c r="T782" s="189"/>
      <c r="AT782" s="183" t="s">
        <v>190</v>
      </c>
      <c r="AU782" s="183" t="s">
        <v>82</v>
      </c>
      <c r="AV782" s="15" t="s">
        <v>184</v>
      </c>
      <c r="AW782" s="15" t="s">
        <v>29</v>
      </c>
      <c r="AX782" s="15" t="s">
        <v>30</v>
      </c>
      <c r="AY782" s="183" t="s">
        <v>175</v>
      </c>
    </row>
    <row r="783" spans="1:65" s="2" customFormat="1" ht="21.75" customHeight="1">
      <c r="A783" s="33"/>
      <c r="B783" s="149"/>
      <c r="C783" s="150" t="s">
        <v>410</v>
      </c>
      <c r="D783" s="150" t="s">
        <v>181</v>
      </c>
      <c r="E783" s="151" t="s">
        <v>1924</v>
      </c>
      <c r="F783" s="152" t="s">
        <v>1925</v>
      </c>
      <c r="G783" s="153" t="s">
        <v>709</v>
      </c>
      <c r="H783" s="154">
        <v>5.16</v>
      </c>
      <c r="I783" s="155"/>
      <c r="J783" s="156">
        <f>ROUND(I783*H783,2)</f>
        <v>0</v>
      </c>
      <c r="K783" s="152" t="s">
        <v>710</v>
      </c>
      <c r="L783" s="34"/>
      <c r="M783" s="157" t="s">
        <v>1</v>
      </c>
      <c r="N783" s="158" t="s">
        <v>38</v>
      </c>
      <c r="O783" s="59"/>
      <c r="P783" s="159">
        <f>O783*H783</f>
        <v>0</v>
      </c>
      <c r="Q783" s="159">
        <v>7.8799999999999999E-3</v>
      </c>
      <c r="R783" s="159">
        <f>Q783*H783</f>
        <v>4.0660799999999997E-2</v>
      </c>
      <c r="S783" s="159">
        <v>0</v>
      </c>
      <c r="T783" s="160">
        <f>S783*H783</f>
        <v>0</v>
      </c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R783" s="161" t="s">
        <v>184</v>
      </c>
      <c r="AT783" s="161" t="s">
        <v>181</v>
      </c>
      <c r="AU783" s="161" t="s">
        <v>82</v>
      </c>
      <c r="AY783" s="18" t="s">
        <v>175</v>
      </c>
      <c r="BE783" s="162">
        <f>IF(N783="základní",J783,0)</f>
        <v>0</v>
      </c>
      <c r="BF783" s="162">
        <f>IF(N783="snížená",J783,0)</f>
        <v>0</v>
      </c>
      <c r="BG783" s="162">
        <f>IF(N783="zákl. přenesená",J783,0)</f>
        <v>0</v>
      </c>
      <c r="BH783" s="162">
        <f>IF(N783="sníž. přenesená",J783,0)</f>
        <v>0</v>
      </c>
      <c r="BI783" s="162">
        <f>IF(N783="nulová",J783,0)</f>
        <v>0</v>
      </c>
      <c r="BJ783" s="18" t="s">
        <v>30</v>
      </c>
      <c r="BK783" s="162">
        <f>ROUND(I783*H783,2)</f>
        <v>0</v>
      </c>
      <c r="BL783" s="18" t="s">
        <v>184</v>
      </c>
      <c r="BM783" s="161" t="s">
        <v>1926</v>
      </c>
    </row>
    <row r="784" spans="1:65" s="13" customFormat="1">
      <c r="B784" s="163"/>
      <c r="D784" s="164" t="s">
        <v>190</v>
      </c>
      <c r="E784" s="165" t="s">
        <v>1</v>
      </c>
      <c r="F784" s="166" t="s">
        <v>1927</v>
      </c>
      <c r="H784" s="167">
        <v>1.68</v>
      </c>
      <c r="I784" s="168"/>
      <c r="L784" s="163"/>
      <c r="M784" s="169"/>
      <c r="N784" s="170"/>
      <c r="O784" s="170"/>
      <c r="P784" s="170"/>
      <c r="Q784" s="170"/>
      <c r="R784" s="170"/>
      <c r="S784" s="170"/>
      <c r="T784" s="171"/>
      <c r="AT784" s="165" t="s">
        <v>190</v>
      </c>
      <c r="AU784" s="165" t="s">
        <v>82</v>
      </c>
      <c r="AV784" s="13" t="s">
        <v>82</v>
      </c>
      <c r="AW784" s="13" t="s">
        <v>29</v>
      </c>
      <c r="AX784" s="13" t="s">
        <v>73</v>
      </c>
      <c r="AY784" s="165" t="s">
        <v>175</v>
      </c>
    </row>
    <row r="785" spans="1:65" s="13" customFormat="1">
      <c r="B785" s="163"/>
      <c r="D785" s="164" t="s">
        <v>190</v>
      </c>
      <c r="E785" s="165" t="s">
        <v>1</v>
      </c>
      <c r="F785" s="166" t="s">
        <v>1928</v>
      </c>
      <c r="H785" s="167">
        <v>3.48</v>
      </c>
      <c r="I785" s="168"/>
      <c r="L785" s="163"/>
      <c r="M785" s="169"/>
      <c r="N785" s="170"/>
      <c r="O785" s="170"/>
      <c r="P785" s="170"/>
      <c r="Q785" s="170"/>
      <c r="R785" s="170"/>
      <c r="S785" s="170"/>
      <c r="T785" s="171"/>
      <c r="AT785" s="165" t="s">
        <v>190</v>
      </c>
      <c r="AU785" s="165" t="s">
        <v>82</v>
      </c>
      <c r="AV785" s="13" t="s">
        <v>82</v>
      </c>
      <c r="AW785" s="13" t="s">
        <v>29</v>
      </c>
      <c r="AX785" s="13" t="s">
        <v>73</v>
      </c>
      <c r="AY785" s="165" t="s">
        <v>175</v>
      </c>
    </row>
    <row r="786" spans="1:65" s="15" customFormat="1">
      <c r="B786" s="182"/>
      <c r="D786" s="164" t="s">
        <v>190</v>
      </c>
      <c r="E786" s="183" t="s">
        <v>1</v>
      </c>
      <c r="F786" s="184" t="s">
        <v>716</v>
      </c>
      <c r="H786" s="185">
        <v>5.16</v>
      </c>
      <c r="I786" s="186"/>
      <c r="L786" s="182"/>
      <c r="M786" s="187"/>
      <c r="N786" s="188"/>
      <c r="O786" s="188"/>
      <c r="P786" s="188"/>
      <c r="Q786" s="188"/>
      <c r="R786" s="188"/>
      <c r="S786" s="188"/>
      <c r="T786" s="189"/>
      <c r="AT786" s="183" t="s">
        <v>190</v>
      </c>
      <c r="AU786" s="183" t="s">
        <v>82</v>
      </c>
      <c r="AV786" s="15" t="s">
        <v>184</v>
      </c>
      <c r="AW786" s="15" t="s">
        <v>29</v>
      </c>
      <c r="AX786" s="15" t="s">
        <v>30</v>
      </c>
      <c r="AY786" s="183" t="s">
        <v>175</v>
      </c>
    </row>
    <row r="787" spans="1:65" s="2" customFormat="1" ht="24.15" customHeight="1">
      <c r="A787" s="33"/>
      <c r="B787" s="149"/>
      <c r="C787" s="150" t="s">
        <v>414</v>
      </c>
      <c r="D787" s="150" t="s">
        <v>181</v>
      </c>
      <c r="E787" s="151" t="s">
        <v>1929</v>
      </c>
      <c r="F787" s="152" t="s">
        <v>1930</v>
      </c>
      <c r="G787" s="153" t="s">
        <v>709</v>
      </c>
      <c r="H787" s="154">
        <v>5.16</v>
      </c>
      <c r="I787" s="155"/>
      <c r="J787" s="156">
        <f>ROUND(I787*H787,2)</f>
        <v>0</v>
      </c>
      <c r="K787" s="152" t="s">
        <v>710</v>
      </c>
      <c r="L787" s="34"/>
      <c r="M787" s="157" t="s">
        <v>1</v>
      </c>
      <c r="N787" s="158" t="s">
        <v>38</v>
      </c>
      <c r="O787" s="59"/>
      <c r="P787" s="159">
        <f>O787*H787</f>
        <v>0</v>
      </c>
      <c r="Q787" s="159">
        <v>0</v>
      </c>
      <c r="R787" s="159">
        <f>Q787*H787</f>
        <v>0</v>
      </c>
      <c r="S787" s="159">
        <v>0</v>
      </c>
      <c r="T787" s="160">
        <f>S787*H787</f>
        <v>0</v>
      </c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R787" s="161" t="s">
        <v>184</v>
      </c>
      <c r="AT787" s="161" t="s">
        <v>181</v>
      </c>
      <c r="AU787" s="161" t="s">
        <v>82</v>
      </c>
      <c r="AY787" s="18" t="s">
        <v>175</v>
      </c>
      <c r="BE787" s="162">
        <f>IF(N787="základní",J787,0)</f>
        <v>0</v>
      </c>
      <c r="BF787" s="162">
        <f>IF(N787="snížená",J787,0)</f>
        <v>0</v>
      </c>
      <c r="BG787" s="162">
        <f>IF(N787="zákl. přenesená",J787,0)</f>
        <v>0</v>
      </c>
      <c r="BH787" s="162">
        <f>IF(N787="sníž. přenesená",J787,0)</f>
        <v>0</v>
      </c>
      <c r="BI787" s="162">
        <f>IF(N787="nulová",J787,0)</f>
        <v>0</v>
      </c>
      <c r="BJ787" s="18" t="s">
        <v>30</v>
      </c>
      <c r="BK787" s="162">
        <f>ROUND(I787*H787,2)</f>
        <v>0</v>
      </c>
      <c r="BL787" s="18" t="s">
        <v>184</v>
      </c>
      <c r="BM787" s="161" t="s">
        <v>1931</v>
      </c>
    </row>
    <row r="788" spans="1:65" s="13" customFormat="1">
      <c r="B788" s="163"/>
      <c r="D788" s="164" t="s">
        <v>190</v>
      </c>
      <c r="E788" s="165" t="s">
        <v>1</v>
      </c>
      <c r="F788" s="166" t="s">
        <v>1932</v>
      </c>
      <c r="H788" s="167">
        <v>5.16</v>
      </c>
      <c r="I788" s="168"/>
      <c r="L788" s="163"/>
      <c r="M788" s="169"/>
      <c r="N788" s="170"/>
      <c r="O788" s="170"/>
      <c r="P788" s="170"/>
      <c r="Q788" s="170"/>
      <c r="R788" s="170"/>
      <c r="S788" s="170"/>
      <c r="T788" s="171"/>
      <c r="AT788" s="165" t="s">
        <v>190</v>
      </c>
      <c r="AU788" s="165" t="s">
        <v>82</v>
      </c>
      <c r="AV788" s="13" t="s">
        <v>82</v>
      </c>
      <c r="AW788" s="13" t="s">
        <v>29</v>
      </c>
      <c r="AX788" s="13" t="s">
        <v>30</v>
      </c>
      <c r="AY788" s="165" t="s">
        <v>175</v>
      </c>
    </row>
    <row r="789" spans="1:65" s="2" customFormat="1" ht="21.75" customHeight="1">
      <c r="A789" s="33"/>
      <c r="B789" s="149"/>
      <c r="C789" s="150" t="s">
        <v>420</v>
      </c>
      <c r="D789" s="150" t="s">
        <v>181</v>
      </c>
      <c r="E789" s="151" t="s">
        <v>1933</v>
      </c>
      <c r="F789" s="152" t="s">
        <v>1934</v>
      </c>
      <c r="G789" s="153" t="s">
        <v>1607</v>
      </c>
      <c r="H789" s="154">
        <v>84</v>
      </c>
      <c r="I789" s="155"/>
      <c r="J789" s="156">
        <f>ROUND(I789*H789,2)</f>
        <v>0</v>
      </c>
      <c r="K789" s="152" t="s">
        <v>1</v>
      </c>
      <c r="L789" s="34"/>
      <c r="M789" s="157" t="s">
        <v>1</v>
      </c>
      <c r="N789" s="158" t="s">
        <v>38</v>
      </c>
      <c r="O789" s="59"/>
      <c r="P789" s="159">
        <f>O789*H789</f>
        <v>0</v>
      </c>
      <c r="Q789" s="159">
        <v>7.7999999999999999E-4</v>
      </c>
      <c r="R789" s="159">
        <f>Q789*H789</f>
        <v>6.5519999999999995E-2</v>
      </c>
      <c r="S789" s="159">
        <v>0</v>
      </c>
      <c r="T789" s="160">
        <f>S789*H789</f>
        <v>0</v>
      </c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R789" s="161" t="s">
        <v>184</v>
      </c>
      <c r="AT789" s="161" t="s">
        <v>181</v>
      </c>
      <c r="AU789" s="161" t="s">
        <v>82</v>
      </c>
      <c r="AY789" s="18" t="s">
        <v>175</v>
      </c>
      <c r="BE789" s="162">
        <f>IF(N789="základní",J789,0)</f>
        <v>0</v>
      </c>
      <c r="BF789" s="162">
        <f>IF(N789="snížená",J789,0)</f>
        <v>0</v>
      </c>
      <c r="BG789" s="162">
        <f>IF(N789="zákl. přenesená",J789,0)</f>
        <v>0</v>
      </c>
      <c r="BH789" s="162">
        <f>IF(N789="sníž. přenesená",J789,0)</f>
        <v>0</v>
      </c>
      <c r="BI789" s="162">
        <f>IF(N789="nulová",J789,0)</f>
        <v>0</v>
      </c>
      <c r="BJ789" s="18" t="s">
        <v>30</v>
      </c>
      <c r="BK789" s="162">
        <f>ROUND(I789*H789,2)</f>
        <v>0</v>
      </c>
      <c r="BL789" s="18" t="s">
        <v>184</v>
      </c>
      <c r="BM789" s="161" t="s">
        <v>1935</v>
      </c>
    </row>
    <row r="790" spans="1:65" s="14" customFormat="1">
      <c r="B790" s="172"/>
      <c r="D790" s="164" t="s">
        <v>190</v>
      </c>
      <c r="E790" s="173" t="s">
        <v>1</v>
      </c>
      <c r="F790" s="174" t="s">
        <v>1936</v>
      </c>
      <c r="H790" s="173" t="s">
        <v>1</v>
      </c>
      <c r="I790" s="175"/>
      <c r="L790" s="172"/>
      <c r="M790" s="176"/>
      <c r="N790" s="177"/>
      <c r="O790" s="177"/>
      <c r="P790" s="177"/>
      <c r="Q790" s="177"/>
      <c r="R790" s="177"/>
      <c r="S790" s="177"/>
      <c r="T790" s="178"/>
      <c r="AT790" s="173" t="s">
        <v>190</v>
      </c>
      <c r="AU790" s="173" t="s">
        <v>82</v>
      </c>
      <c r="AV790" s="14" t="s">
        <v>30</v>
      </c>
      <c r="AW790" s="14" t="s">
        <v>29</v>
      </c>
      <c r="AX790" s="14" t="s">
        <v>73</v>
      </c>
      <c r="AY790" s="173" t="s">
        <v>175</v>
      </c>
    </row>
    <row r="791" spans="1:65" s="14" customFormat="1">
      <c r="B791" s="172"/>
      <c r="D791" s="164" t="s">
        <v>190</v>
      </c>
      <c r="E791" s="173" t="s">
        <v>1</v>
      </c>
      <c r="F791" s="174" t="s">
        <v>1937</v>
      </c>
      <c r="H791" s="173" t="s">
        <v>1</v>
      </c>
      <c r="I791" s="175"/>
      <c r="L791" s="172"/>
      <c r="M791" s="176"/>
      <c r="N791" s="177"/>
      <c r="O791" s="177"/>
      <c r="P791" s="177"/>
      <c r="Q791" s="177"/>
      <c r="R791" s="177"/>
      <c r="S791" s="177"/>
      <c r="T791" s="178"/>
      <c r="AT791" s="173" t="s">
        <v>190</v>
      </c>
      <c r="AU791" s="173" t="s">
        <v>82</v>
      </c>
      <c r="AV791" s="14" t="s">
        <v>30</v>
      </c>
      <c r="AW791" s="14" t="s">
        <v>29</v>
      </c>
      <c r="AX791" s="14" t="s">
        <v>73</v>
      </c>
      <c r="AY791" s="173" t="s">
        <v>175</v>
      </c>
    </row>
    <row r="792" spans="1:65" s="14" customFormat="1">
      <c r="B792" s="172"/>
      <c r="D792" s="164" t="s">
        <v>190</v>
      </c>
      <c r="E792" s="173" t="s">
        <v>1</v>
      </c>
      <c r="F792" s="174" t="s">
        <v>1938</v>
      </c>
      <c r="H792" s="173" t="s">
        <v>1</v>
      </c>
      <c r="I792" s="175"/>
      <c r="L792" s="172"/>
      <c r="M792" s="176"/>
      <c r="N792" s="177"/>
      <c r="O792" s="177"/>
      <c r="P792" s="177"/>
      <c r="Q792" s="177"/>
      <c r="R792" s="177"/>
      <c r="S792" s="177"/>
      <c r="T792" s="178"/>
      <c r="AT792" s="173" t="s">
        <v>190</v>
      </c>
      <c r="AU792" s="173" t="s">
        <v>82</v>
      </c>
      <c r="AV792" s="14" t="s">
        <v>30</v>
      </c>
      <c r="AW792" s="14" t="s">
        <v>29</v>
      </c>
      <c r="AX792" s="14" t="s">
        <v>73</v>
      </c>
      <c r="AY792" s="173" t="s">
        <v>175</v>
      </c>
    </row>
    <row r="793" spans="1:65" s="14" customFormat="1">
      <c r="B793" s="172"/>
      <c r="D793" s="164" t="s">
        <v>190</v>
      </c>
      <c r="E793" s="173" t="s">
        <v>1</v>
      </c>
      <c r="F793" s="174" t="s">
        <v>1939</v>
      </c>
      <c r="H793" s="173" t="s">
        <v>1</v>
      </c>
      <c r="I793" s="175"/>
      <c r="L793" s="172"/>
      <c r="M793" s="176"/>
      <c r="N793" s="177"/>
      <c r="O793" s="177"/>
      <c r="P793" s="177"/>
      <c r="Q793" s="177"/>
      <c r="R793" s="177"/>
      <c r="S793" s="177"/>
      <c r="T793" s="178"/>
      <c r="AT793" s="173" t="s">
        <v>190</v>
      </c>
      <c r="AU793" s="173" t="s">
        <v>82</v>
      </c>
      <c r="AV793" s="14" t="s">
        <v>30</v>
      </c>
      <c r="AW793" s="14" t="s">
        <v>29</v>
      </c>
      <c r="AX793" s="14" t="s">
        <v>73</v>
      </c>
      <c r="AY793" s="173" t="s">
        <v>175</v>
      </c>
    </row>
    <row r="794" spans="1:65" s="14" customFormat="1">
      <c r="B794" s="172"/>
      <c r="D794" s="164" t="s">
        <v>190</v>
      </c>
      <c r="E794" s="173" t="s">
        <v>1</v>
      </c>
      <c r="F794" s="174" t="s">
        <v>1940</v>
      </c>
      <c r="H794" s="173" t="s">
        <v>1</v>
      </c>
      <c r="I794" s="175"/>
      <c r="L794" s="172"/>
      <c r="M794" s="176"/>
      <c r="N794" s="177"/>
      <c r="O794" s="177"/>
      <c r="P794" s="177"/>
      <c r="Q794" s="177"/>
      <c r="R794" s="177"/>
      <c r="S794" s="177"/>
      <c r="T794" s="178"/>
      <c r="AT794" s="173" t="s">
        <v>190</v>
      </c>
      <c r="AU794" s="173" t="s">
        <v>82</v>
      </c>
      <c r="AV794" s="14" t="s">
        <v>30</v>
      </c>
      <c r="AW794" s="14" t="s">
        <v>29</v>
      </c>
      <c r="AX794" s="14" t="s">
        <v>73</v>
      </c>
      <c r="AY794" s="173" t="s">
        <v>175</v>
      </c>
    </row>
    <row r="795" spans="1:65" s="14" customFormat="1">
      <c r="B795" s="172"/>
      <c r="D795" s="164" t="s">
        <v>190</v>
      </c>
      <c r="E795" s="173" t="s">
        <v>1</v>
      </c>
      <c r="F795" s="174" t="s">
        <v>1941</v>
      </c>
      <c r="H795" s="173" t="s">
        <v>1</v>
      </c>
      <c r="I795" s="175"/>
      <c r="L795" s="172"/>
      <c r="M795" s="176"/>
      <c r="N795" s="177"/>
      <c r="O795" s="177"/>
      <c r="P795" s="177"/>
      <c r="Q795" s="177"/>
      <c r="R795" s="177"/>
      <c r="S795" s="177"/>
      <c r="T795" s="178"/>
      <c r="AT795" s="173" t="s">
        <v>190</v>
      </c>
      <c r="AU795" s="173" t="s">
        <v>82</v>
      </c>
      <c r="AV795" s="14" t="s">
        <v>30</v>
      </c>
      <c r="AW795" s="14" t="s">
        <v>29</v>
      </c>
      <c r="AX795" s="14" t="s">
        <v>73</v>
      </c>
      <c r="AY795" s="173" t="s">
        <v>175</v>
      </c>
    </row>
    <row r="796" spans="1:65" s="14" customFormat="1">
      <c r="B796" s="172"/>
      <c r="D796" s="164" t="s">
        <v>190</v>
      </c>
      <c r="E796" s="173" t="s">
        <v>1</v>
      </c>
      <c r="F796" s="174" t="s">
        <v>1915</v>
      </c>
      <c r="H796" s="173" t="s">
        <v>1</v>
      </c>
      <c r="I796" s="175"/>
      <c r="L796" s="172"/>
      <c r="M796" s="176"/>
      <c r="N796" s="177"/>
      <c r="O796" s="177"/>
      <c r="P796" s="177"/>
      <c r="Q796" s="177"/>
      <c r="R796" s="177"/>
      <c r="S796" s="177"/>
      <c r="T796" s="178"/>
      <c r="AT796" s="173" t="s">
        <v>190</v>
      </c>
      <c r="AU796" s="173" t="s">
        <v>82</v>
      </c>
      <c r="AV796" s="14" t="s">
        <v>30</v>
      </c>
      <c r="AW796" s="14" t="s">
        <v>29</v>
      </c>
      <c r="AX796" s="14" t="s">
        <v>73</v>
      </c>
      <c r="AY796" s="173" t="s">
        <v>175</v>
      </c>
    </row>
    <row r="797" spans="1:65" s="13" customFormat="1">
      <c r="B797" s="163"/>
      <c r="D797" s="164" t="s">
        <v>190</v>
      </c>
      <c r="E797" s="165" t="s">
        <v>1</v>
      </c>
      <c r="F797" s="166" t="s">
        <v>1942</v>
      </c>
      <c r="H797" s="167">
        <v>84</v>
      </c>
      <c r="I797" s="168"/>
      <c r="L797" s="163"/>
      <c r="M797" s="169"/>
      <c r="N797" s="170"/>
      <c r="O797" s="170"/>
      <c r="P797" s="170"/>
      <c r="Q797" s="170"/>
      <c r="R797" s="170"/>
      <c r="S797" s="170"/>
      <c r="T797" s="171"/>
      <c r="AT797" s="165" t="s">
        <v>190</v>
      </c>
      <c r="AU797" s="165" t="s">
        <v>82</v>
      </c>
      <c r="AV797" s="13" t="s">
        <v>82</v>
      </c>
      <c r="AW797" s="13" t="s">
        <v>29</v>
      </c>
      <c r="AX797" s="13" t="s">
        <v>73</v>
      </c>
      <c r="AY797" s="165" t="s">
        <v>175</v>
      </c>
    </row>
    <row r="798" spans="1:65" s="15" customFormat="1">
      <c r="B798" s="182"/>
      <c r="D798" s="164" t="s">
        <v>190</v>
      </c>
      <c r="E798" s="183" t="s">
        <v>1</v>
      </c>
      <c r="F798" s="184" t="s">
        <v>716</v>
      </c>
      <c r="H798" s="185">
        <v>84</v>
      </c>
      <c r="I798" s="186"/>
      <c r="L798" s="182"/>
      <c r="M798" s="187"/>
      <c r="N798" s="188"/>
      <c r="O798" s="188"/>
      <c r="P798" s="188"/>
      <c r="Q798" s="188"/>
      <c r="R798" s="188"/>
      <c r="S798" s="188"/>
      <c r="T798" s="189"/>
      <c r="AT798" s="183" t="s">
        <v>190</v>
      </c>
      <c r="AU798" s="183" t="s">
        <v>82</v>
      </c>
      <c r="AV798" s="15" t="s">
        <v>184</v>
      </c>
      <c r="AW798" s="15" t="s">
        <v>29</v>
      </c>
      <c r="AX798" s="15" t="s">
        <v>30</v>
      </c>
      <c r="AY798" s="183" t="s">
        <v>175</v>
      </c>
    </row>
    <row r="799" spans="1:65" s="2" customFormat="1" ht="16.5" customHeight="1">
      <c r="A799" s="33"/>
      <c r="B799" s="149"/>
      <c r="C799" s="150" t="s">
        <v>423</v>
      </c>
      <c r="D799" s="150" t="s">
        <v>181</v>
      </c>
      <c r="E799" s="151" t="s">
        <v>1943</v>
      </c>
      <c r="F799" s="152" t="s">
        <v>1944</v>
      </c>
      <c r="G799" s="153" t="s">
        <v>767</v>
      </c>
      <c r="H799" s="154">
        <v>4.0110000000000001</v>
      </c>
      <c r="I799" s="155"/>
      <c r="J799" s="156">
        <f>ROUND(I799*H799,2)</f>
        <v>0</v>
      </c>
      <c r="K799" s="152" t="s">
        <v>1</v>
      </c>
      <c r="L799" s="34"/>
      <c r="M799" s="157" t="s">
        <v>1</v>
      </c>
      <c r="N799" s="158" t="s">
        <v>38</v>
      </c>
      <c r="O799" s="59"/>
      <c r="P799" s="159">
        <f>O799*H799</f>
        <v>0</v>
      </c>
      <c r="Q799" s="159">
        <v>1.11381</v>
      </c>
      <c r="R799" s="159">
        <f>Q799*H799</f>
        <v>4.4674919099999997</v>
      </c>
      <c r="S799" s="159">
        <v>0</v>
      </c>
      <c r="T799" s="160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1" t="s">
        <v>184</v>
      </c>
      <c r="AT799" s="161" t="s">
        <v>181</v>
      </c>
      <c r="AU799" s="161" t="s">
        <v>82</v>
      </c>
      <c r="AY799" s="18" t="s">
        <v>175</v>
      </c>
      <c r="BE799" s="162">
        <f>IF(N799="základní",J799,0)</f>
        <v>0</v>
      </c>
      <c r="BF799" s="162">
        <f>IF(N799="snížená",J799,0)</f>
        <v>0</v>
      </c>
      <c r="BG799" s="162">
        <f>IF(N799="zákl. přenesená",J799,0)</f>
        <v>0</v>
      </c>
      <c r="BH799" s="162">
        <f>IF(N799="sníž. přenesená",J799,0)</f>
        <v>0</v>
      </c>
      <c r="BI799" s="162">
        <f>IF(N799="nulová",J799,0)</f>
        <v>0</v>
      </c>
      <c r="BJ799" s="18" t="s">
        <v>30</v>
      </c>
      <c r="BK799" s="162">
        <f>ROUND(I799*H799,2)</f>
        <v>0</v>
      </c>
      <c r="BL799" s="18" t="s">
        <v>184</v>
      </c>
      <c r="BM799" s="161" t="s">
        <v>1945</v>
      </c>
    </row>
    <row r="800" spans="1:65" s="13" customFormat="1">
      <c r="B800" s="163"/>
      <c r="D800" s="164" t="s">
        <v>190</v>
      </c>
      <c r="E800" s="165" t="s">
        <v>1</v>
      </c>
      <c r="F800" s="166" t="s">
        <v>1946</v>
      </c>
      <c r="H800" s="167">
        <v>4.0110000000000001</v>
      </c>
      <c r="I800" s="168"/>
      <c r="L800" s="163"/>
      <c r="M800" s="169"/>
      <c r="N800" s="170"/>
      <c r="O800" s="170"/>
      <c r="P800" s="170"/>
      <c r="Q800" s="170"/>
      <c r="R800" s="170"/>
      <c r="S800" s="170"/>
      <c r="T800" s="171"/>
      <c r="AT800" s="165" t="s">
        <v>190</v>
      </c>
      <c r="AU800" s="165" t="s">
        <v>82</v>
      </c>
      <c r="AV800" s="13" t="s">
        <v>82</v>
      </c>
      <c r="AW800" s="13" t="s">
        <v>29</v>
      </c>
      <c r="AX800" s="13" t="s">
        <v>73</v>
      </c>
      <c r="AY800" s="165" t="s">
        <v>175</v>
      </c>
    </row>
    <row r="801" spans="1:65" s="15" customFormat="1">
      <c r="B801" s="182"/>
      <c r="D801" s="164" t="s">
        <v>190</v>
      </c>
      <c r="E801" s="183" t="s">
        <v>1</v>
      </c>
      <c r="F801" s="184" t="s">
        <v>716</v>
      </c>
      <c r="H801" s="185">
        <v>4.0110000000000001</v>
      </c>
      <c r="I801" s="186"/>
      <c r="L801" s="182"/>
      <c r="M801" s="187"/>
      <c r="N801" s="188"/>
      <c r="O801" s="188"/>
      <c r="P801" s="188"/>
      <c r="Q801" s="188"/>
      <c r="R801" s="188"/>
      <c r="S801" s="188"/>
      <c r="T801" s="189"/>
      <c r="AT801" s="183" t="s">
        <v>190</v>
      </c>
      <c r="AU801" s="183" t="s">
        <v>82</v>
      </c>
      <c r="AV801" s="15" t="s">
        <v>184</v>
      </c>
      <c r="AW801" s="15" t="s">
        <v>29</v>
      </c>
      <c r="AX801" s="15" t="s">
        <v>30</v>
      </c>
      <c r="AY801" s="183" t="s">
        <v>175</v>
      </c>
    </row>
    <row r="802" spans="1:65" s="2" customFormat="1" ht="24.15" customHeight="1">
      <c r="A802" s="33"/>
      <c r="B802" s="149"/>
      <c r="C802" s="150" t="s">
        <v>426</v>
      </c>
      <c r="D802" s="150" t="s">
        <v>181</v>
      </c>
      <c r="E802" s="151" t="s">
        <v>1947</v>
      </c>
      <c r="F802" s="152" t="s">
        <v>1948</v>
      </c>
      <c r="G802" s="153" t="s">
        <v>396</v>
      </c>
      <c r="H802" s="154">
        <v>1</v>
      </c>
      <c r="I802" s="155"/>
      <c r="J802" s="156">
        <f>ROUND(I802*H802,2)</f>
        <v>0</v>
      </c>
      <c r="K802" s="152" t="s">
        <v>1</v>
      </c>
      <c r="L802" s="34"/>
      <c r="M802" s="157" t="s">
        <v>1</v>
      </c>
      <c r="N802" s="158" t="s">
        <v>38</v>
      </c>
      <c r="O802" s="59"/>
      <c r="P802" s="159">
        <f>O802*H802</f>
        <v>0</v>
      </c>
      <c r="Q802" s="159">
        <v>0</v>
      </c>
      <c r="R802" s="159">
        <f>Q802*H802</f>
        <v>0</v>
      </c>
      <c r="S802" s="159">
        <v>0</v>
      </c>
      <c r="T802" s="160">
        <f>S802*H802</f>
        <v>0</v>
      </c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R802" s="161" t="s">
        <v>184</v>
      </c>
      <c r="AT802" s="161" t="s">
        <v>181</v>
      </c>
      <c r="AU802" s="161" t="s">
        <v>82</v>
      </c>
      <c r="AY802" s="18" t="s">
        <v>175</v>
      </c>
      <c r="BE802" s="162">
        <f>IF(N802="základní",J802,0)</f>
        <v>0</v>
      </c>
      <c r="BF802" s="162">
        <f>IF(N802="snížená",J802,0)</f>
        <v>0</v>
      </c>
      <c r="BG802" s="162">
        <f>IF(N802="zákl. přenesená",J802,0)</f>
        <v>0</v>
      </c>
      <c r="BH802" s="162">
        <f>IF(N802="sníž. přenesená",J802,0)</f>
        <v>0</v>
      </c>
      <c r="BI802" s="162">
        <f>IF(N802="nulová",J802,0)</f>
        <v>0</v>
      </c>
      <c r="BJ802" s="18" t="s">
        <v>30</v>
      </c>
      <c r="BK802" s="162">
        <f>ROUND(I802*H802,2)</f>
        <v>0</v>
      </c>
      <c r="BL802" s="18" t="s">
        <v>184</v>
      </c>
      <c r="BM802" s="161" t="s">
        <v>1949</v>
      </c>
    </row>
    <row r="803" spans="1:65" s="14" customFormat="1">
      <c r="B803" s="172"/>
      <c r="D803" s="164" t="s">
        <v>190</v>
      </c>
      <c r="E803" s="173" t="s">
        <v>1</v>
      </c>
      <c r="F803" s="174" t="s">
        <v>1950</v>
      </c>
      <c r="H803" s="173" t="s">
        <v>1</v>
      </c>
      <c r="I803" s="175"/>
      <c r="L803" s="172"/>
      <c r="M803" s="176"/>
      <c r="N803" s="177"/>
      <c r="O803" s="177"/>
      <c r="P803" s="177"/>
      <c r="Q803" s="177"/>
      <c r="R803" s="177"/>
      <c r="S803" s="177"/>
      <c r="T803" s="178"/>
      <c r="AT803" s="173" t="s">
        <v>190</v>
      </c>
      <c r="AU803" s="173" t="s">
        <v>82</v>
      </c>
      <c r="AV803" s="14" t="s">
        <v>30</v>
      </c>
      <c r="AW803" s="14" t="s">
        <v>29</v>
      </c>
      <c r="AX803" s="14" t="s">
        <v>73</v>
      </c>
      <c r="AY803" s="173" t="s">
        <v>175</v>
      </c>
    </row>
    <row r="804" spans="1:65" s="14" customFormat="1">
      <c r="B804" s="172"/>
      <c r="D804" s="164" t="s">
        <v>190</v>
      </c>
      <c r="E804" s="173" t="s">
        <v>1</v>
      </c>
      <c r="F804" s="174" t="s">
        <v>1951</v>
      </c>
      <c r="H804" s="173" t="s">
        <v>1</v>
      </c>
      <c r="I804" s="175"/>
      <c r="L804" s="172"/>
      <c r="M804" s="176"/>
      <c r="N804" s="177"/>
      <c r="O804" s="177"/>
      <c r="P804" s="177"/>
      <c r="Q804" s="177"/>
      <c r="R804" s="177"/>
      <c r="S804" s="177"/>
      <c r="T804" s="178"/>
      <c r="AT804" s="173" t="s">
        <v>190</v>
      </c>
      <c r="AU804" s="173" t="s">
        <v>82</v>
      </c>
      <c r="AV804" s="14" t="s">
        <v>30</v>
      </c>
      <c r="AW804" s="14" t="s">
        <v>29</v>
      </c>
      <c r="AX804" s="14" t="s">
        <v>73</v>
      </c>
      <c r="AY804" s="173" t="s">
        <v>175</v>
      </c>
    </row>
    <row r="805" spans="1:65" s="14" customFormat="1">
      <c r="B805" s="172"/>
      <c r="D805" s="164" t="s">
        <v>190</v>
      </c>
      <c r="E805" s="173" t="s">
        <v>1</v>
      </c>
      <c r="F805" s="174" t="s">
        <v>1952</v>
      </c>
      <c r="H805" s="173" t="s">
        <v>1</v>
      </c>
      <c r="I805" s="175"/>
      <c r="L805" s="172"/>
      <c r="M805" s="176"/>
      <c r="N805" s="177"/>
      <c r="O805" s="177"/>
      <c r="P805" s="177"/>
      <c r="Q805" s="177"/>
      <c r="R805" s="177"/>
      <c r="S805" s="177"/>
      <c r="T805" s="178"/>
      <c r="AT805" s="173" t="s">
        <v>190</v>
      </c>
      <c r="AU805" s="173" t="s">
        <v>82</v>
      </c>
      <c r="AV805" s="14" t="s">
        <v>30</v>
      </c>
      <c r="AW805" s="14" t="s">
        <v>29</v>
      </c>
      <c r="AX805" s="14" t="s">
        <v>73</v>
      </c>
      <c r="AY805" s="173" t="s">
        <v>175</v>
      </c>
    </row>
    <row r="806" spans="1:65" s="13" customFormat="1">
      <c r="B806" s="163"/>
      <c r="D806" s="164" t="s">
        <v>190</v>
      </c>
      <c r="E806" s="165" t="s">
        <v>1</v>
      </c>
      <c r="F806" s="166" t="s">
        <v>30</v>
      </c>
      <c r="H806" s="167">
        <v>1</v>
      </c>
      <c r="I806" s="168"/>
      <c r="L806" s="163"/>
      <c r="M806" s="169"/>
      <c r="N806" s="170"/>
      <c r="O806" s="170"/>
      <c r="P806" s="170"/>
      <c r="Q806" s="170"/>
      <c r="R806" s="170"/>
      <c r="S806" s="170"/>
      <c r="T806" s="171"/>
      <c r="AT806" s="165" t="s">
        <v>190</v>
      </c>
      <c r="AU806" s="165" t="s">
        <v>82</v>
      </c>
      <c r="AV806" s="13" t="s">
        <v>82</v>
      </c>
      <c r="AW806" s="13" t="s">
        <v>29</v>
      </c>
      <c r="AX806" s="13" t="s">
        <v>30</v>
      </c>
      <c r="AY806" s="165" t="s">
        <v>175</v>
      </c>
    </row>
    <row r="807" spans="1:65" s="2" customFormat="1" ht="16.5" customHeight="1">
      <c r="A807" s="33"/>
      <c r="B807" s="149"/>
      <c r="C807" s="150" t="s">
        <v>429</v>
      </c>
      <c r="D807" s="150" t="s">
        <v>181</v>
      </c>
      <c r="E807" s="151" t="s">
        <v>1953</v>
      </c>
      <c r="F807" s="152" t="s">
        <v>1954</v>
      </c>
      <c r="G807" s="153" t="s">
        <v>745</v>
      </c>
      <c r="H807" s="154">
        <v>9.5</v>
      </c>
      <c r="I807" s="155"/>
      <c r="J807" s="156">
        <f>ROUND(I807*H807,2)</f>
        <v>0</v>
      </c>
      <c r="K807" s="152" t="s">
        <v>1</v>
      </c>
      <c r="L807" s="34"/>
      <c r="M807" s="157" t="s">
        <v>1</v>
      </c>
      <c r="N807" s="158" t="s">
        <v>38</v>
      </c>
      <c r="O807" s="59"/>
      <c r="P807" s="159">
        <f>O807*H807</f>
        <v>0</v>
      </c>
      <c r="Q807" s="159">
        <v>2.5018699999999998</v>
      </c>
      <c r="R807" s="159">
        <f>Q807*H807</f>
        <v>23.767764999999997</v>
      </c>
      <c r="S807" s="159">
        <v>0</v>
      </c>
      <c r="T807" s="160">
        <f>S807*H807</f>
        <v>0</v>
      </c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R807" s="161" t="s">
        <v>184</v>
      </c>
      <c r="AT807" s="161" t="s">
        <v>181</v>
      </c>
      <c r="AU807" s="161" t="s">
        <v>82</v>
      </c>
      <c r="AY807" s="18" t="s">
        <v>175</v>
      </c>
      <c r="BE807" s="162">
        <f>IF(N807="základní",J807,0)</f>
        <v>0</v>
      </c>
      <c r="BF807" s="162">
        <f>IF(N807="snížená",J807,0)</f>
        <v>0</v>
      </c>
      <c r="BG807" s="162">
        <f>IF(N807="zákl. přenesená",J807,0)</f>
        <v>0</v>
      </c>
      <c r="BH807" s="162">
        <f>IF(N807="sníž. přenesená",J807,0)</f>
        <v>0</v>
      </c>
      <c r="BI807" s="162">
        <f>IF(N807="nulová",J807,0)</f>
        <v>0</v>
      </c>
      <c r="BJ807" s="18" t="s">
        <v>30</v>
      </c>
      <c r="BK807" s="162">
        <f>ROUND(I807*H807,2)</f>
        <v>0</v>
      </c>
      <c r="BL807" s="18" t="s">
        <v>184</v>
      </c>
      <c r="BM807" s="161" t="s">
        <v>1955</v>
      </c>
    </row>
    <row r="808" spans="1:65" s="13" customFormat="1">
      <c r="B808" s="163"/>
      <c r="D808" s="164" t="s">
        <v>190</v>
      </c>
      <c r="E808" s="165" t="s">
        <v>1</v>
      </c>
      <c r="F808" s="166" t="s">
        <v>1956</v>
      </c>
      <c r="H808" s="167">
        <v>9.5</v>
      </c>
      <c r="I808" s="168"/>
      <c r="L808" s="163"/>
      <c r="M808" s="169"/>
      <c r="N808" s="170"/>
      <c r="O808" s="170"/>
      <c r="P808" s="170"/>
      <c r="Q808" s="170"/>
      <c r="R808" s="170"/>
      <c r="S808" s="170"/>
      <c r="T808" s="171"/>
      <c r="AT808" s="165" t="s">
        <v>190</v>
      </c>
      <c r="AU808" s="165" t="s">
        <v>82</v>
      </c>
      <c r="AV808" s="13" t="s">
        <v>82</v>
      </c>
      <c r="AW808" s="13" t="s">
        <v>29</v>
      </c>
      <c r="AX808" s="13" t="s">
        <v>73</v>
      </c>
      <c r="AY808" s="165" t="s">
        <v>175</v>
      </c>
    </row>
    <row r="809" spans="1:65" s="15" customFormat="1">
      <c r="B809" s="182"/>
      <c r="D809" s="164" t="s">
        <v>190</v>
      </c>
      <c r="E809" s="183" t="s">
        <v>1</v>
      </c>
      <c r="F809" s="184" t="s">
        <v>716</v>
      </c>
      <c r="H809" s="185">
        <v>9.5</v>
      </c>
      <c r="I809" s="186"/>
      <c r="L809" s="182"/>
      <c r="M809" s="187"/>
      <c r="N809" s="188"/>
      <c r="O809" s="188"/>
      <c r="P809" s="188"/>
      <c r="Q809" s="188"/>
      <c r="R809" s="188"/>
      <c r="S809" s="188"/>
      <c r="T809" s="189"/>
      <c r="AT809" s="183" t="s">
        <v>190</v>
      </c>
      <c r="AU809" s="183" t="s">
        <v>82</v>
      </c>
      <c r="AV809" s="15" t="s">
        <v>184</v>
      </c>
      <c r="AW809" s="15" t="s">
        <v>29</v>
      </c>
      <c r="AX809" s="15" t="s">
        <v>30</v>
      </c>
      <c r="AY809" s="183" t="s">
        <v>175</v>
      </c>
    </row>
    <row r="810" spans="1:65" s="2" customFormat="1" ht="16.5" customHeight="1">
      <c r="A810" s="33"/>
      <c r="B810" s="149"/>
      <c r="C810" s="150" t="s">
        <v>432</v>
      </c>
      <c r="D810" s="150" t="s">
        <v>181</v>
      </c>
      <c r="E810" s="151" t="s">
        <v>1957</v>
      </c>
      <c r="F810" s="152" t="s">
        <v>1958</v>
      </c>
      <c r="G810" s="153" t="s">
        <v>709</v>
      </c>
      <c r="H810" s="154">
        <v>26.6</v>
      </c>
      <c r="I810" s="155"/>
      <c r="J810" s="156">
        <f>ROUND(I810*H810,2)</f>
        <v>0</v>
      </c>
      <c r="K810" s="152" t="s">
        <v>710</v>
      </c>
      <c r="L810" s="34"/>
      <c r="M810" s="157" t="s">
        <v>1</v>
      </c>
      <c r="N810" s="158" t="s">
        <v>38</v>
      </c>
      <c r="O810" s="59"/>
      <c r="P810" s="159">
        <f>O810*H810</f>
        <v>0</v>
      </c>
      <c r="Q810" s="159">
        <v>1.328E-2</v>
      </c>
      <c r="R810" s="159">
        <f>Q810*H810</f>
        <v>0.35324800000000001</v>
      </c>
      <c r="S810" s="159">
        <v>0</v>
      </c>
      <c r="T810" s="160">
        <f>S810*H810</f>
        <v>0</v>
      </c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R810" s="161" t="s">
        <v>184</v>
      </c>
      <c r="AT810" s="161" t="s">
        <v>181</v>
      </c>
      <c r="AU810" s="161" t="s">
        <v>82</v>
      </c>
      <c r="AY810" s="18" t="s">
        <v>175</v>
      </c>
      <c r="BE810" s="162">
        <f>IF(N810="základní",J810,0)</f>
        <v>0</v>
      </c>
      <c r="BF810" s="162">
        <f>IF(N810="snížená",J810,0)</f>
        <v>0</v>
      </c>
      <c r="BG810" s="162">
        <f>IF(N810="zákl. přenesená",J810,0)</f>
        <v>0</v>
      </c>
      <c r="BH810" s="162">
        <f>IF(N810="sníž. přenesená",J810,0)</f>
        <v>0</v>
      </c>
      <c r="BI810" s="162">
        <f>IF(N810="nulová",J810,0)</f>
        <v>0</v>
      </c>
      <c r="BJ810" s="18" t="s">
        <v>30</v>
      </c>
      <c r="BK810" s="162">
        <f>ROUND(I810*H810,2)</f>
        <v>0</v>
      </c>
      <c r="BL810" s="18" t="s">
        <v>184</v>
      </c>
      <c r="BM810" s="161" t="s">
        <v>1959</v>
      </c>
    </row>
    <row r="811" spans="1:65" s="13" customFormat="1">
      <c r="B811" s="163"/>
      <c r="D811" s="164" t="s">
        <v>190</v>
      </c>
      <c r="E811" s="165" t="s">
        <v>1</v>
      </c>
      <c r="F811" s="166" t="s">
        <v>1960</v>
      </c>
      <c r="H811" s="167">
        <v>26.6</v>
      </c>
      <c r="I811" s="168"/>
      <c r="L811" s="163"/>
      <c r="M811" s="169"/>
      <c r="N811" s="170"/>
      <c r="O811" s="170"/>
      <c r="P811" s="170"/>
      <c r="Q811" s="170"/>
      <c r="R811" s="170"/>
      <c r="S811" s="170"/>
      <c r="T811" s="171"/>
      <c r="AT811" s="165" t="s">
        <v>190</v>
      </c>
      <c r="AU811" s="165" t="s">
        <v>82</v>
      </c>
      <c r="AV811" s="13" t="s">
        <v>82</v>
      </c>
      <c r="AW811" s="13" t="s">
        <v>29</v>
      </c>
      <c r="AX811" s="13" t="s">
        <v>73</v>
      </c>
      <c r="AY811" s="165" t="s">
        <v>175</v>
      </c>
    </row>
    <row r="812" spans="1:65" s="15" customFormat="1">
      <c r="B812" s="182"/>
      <c r="D812" s="164" t="s">
        <v>190</v>
      </c>
      <c r="E812" s="183" t="s">
        <v>1</v>
      </c>
      <c r="F812" s="184" t="s">
        <v>716</v>
      </c>
      <c r="H812" s="185">
        <v>26.6</v>
      </c>
      <c r="I812" s="186"/>
      <c r="L812" s="182"/>
      <c r="M812" s="187"/>
      <c r="N812" s="188"/>
      <c r="O812" s="188"/>
      <c r="P812" s="188"/>
      <c r="Q812" s="188"/>
      <c r="R812" s="188"/>
      <c r="S812" s="188"/>
      <c r="T812" s="189"/>
      <c r="AT812" s="183" t="s">
        <v>190</v>
      </c>
      <c r="AU812" s="183" t="s">
        <v>82</v>
      </c>
      <c r="AV812" s="15" t="s">
        <v>184</v>
      </c>
      <c r="AW812" s="15" t="s">
        <v>29</v>
      </c>
      <c r="AX812" s="15" t="s">
        <v>30</v>
      </c>
      <c r="AY812" s="183" t="s">
        <v>175</v>
      </c>
    </row>
    <row r="813" spans="1:65" s="2" customFormat="1" ht="16.5" customHeight="1">
      <c r="A813" s="33"/>
      <c r="B813" s="149"/>
      <c r="C813" s="150" t="s">
        <v>435</v>
      </c>
      <c r="D813" s="150" t="s">
        <v>181</v>
      </c>
      <c r="E813" s="151" t="s">
        <v>1961</v>
      </c>
      <c r="F813" s="152" t="s">
        <v>1962</v>
      </c>
      <c r="G813" s="153" t="s">
        <v>709</v>
      </c>
      <c r="H813" s="154">
        <v>26.6</v>
      </c>
      <c r="I813" s="155"/>
      <c r="J813" s="156">
        <f>ROUND(I813*H813,2)</f>
        <v>0</v>
      </c>
      <c r="K813" s="152" t="s">
        <v>710</v>
      </c>
      <c r="L813" s="34"/>
      <c r="M813" s="157" t="s">
        <v>1</v>
      </c>
      <c r="N813" s="158" t="s">
        <v>38</v>
      </c>
      <c r="O813" s="59"/>
      <c r="P813" s="159">
        <f>O813*H813</f>
        <v>0</v>
      </c>
      <c r="Q813" s="159">
        <v>0</v>
      </c>
      <c r="R813" s="159">
        <f>Q813*H813</f>
        <v>0</v>
      </c>
      <c r="S813" s="159">
        <v>0</v>
      </c>
      <c r="T813" s="160">
        <f>S813*H813</f>
        <v>0</v>
      </c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R813" s="161" t="s">
        <v>184</v>
      </c>
      <c r="AT813" s="161" t="s">
        <v>181</v>
      </c>
      <c r="AU813" s="161" t="s">
        <v>82</v>
      </c>
      <c r="AY813" s="18" t="s">
        <v>175</v>
      </c>
      <c r="BE813" s="162">
        <f>IF(N813="základní",J813,0)</f>
        <v>0</v>
      </c>
      <c r="BF813" s="162">
        <f>IF(N813="snížená",J813,0)</f>
        <v>0</v>
      </c>
      <c r="BG813" s="162">
        <f>IF(N813="zákl. přenesená",J813,0)</f>
        <v>0</v>
      </c>
      <c r="BH813" s="162">
        <f>IF(N813="sníž. přenesená",J813,0)</f>
        <v>0</v>
      </c>
      <c r="BI813" s="162">
        <f>IF(N813="nulová",J813,0)</f>
        <v>0</v>
      </c>
      <c r="BJ813" s="18" t="s">
        <v>30</v>
      </c>
      <c r="BK813" s="162">
        <f>ROUND(I813*H813,2)</f>
        <v>0</v>
      </c>
      <c r="BL813" s="18" t="s">
        <v>184</v>
      </c>
      <c r="BM813" s="161" t="s">
        <v>1963</v>
      </c>
    </row>
    <row r="814" spans="1:65" s="13" customFormat="1">
      <c r="B814" s="163"/>
      <c r="D814" s="164" t="s">
        <v>190</v>
      </c>
      <c r="E814" s="165" t="s">
        <v>1</v>
      </c>
      <c r="F814" s="166" t="s">
        <v>1964</v>
      </c>
      <c r="H814" s="167">
        <v>26.6</v>
      </c>
      <c r="I814" s="168"/>
      <c r="L814" s="163"/>
      <c r="M814" s="169"/>
      <c r="N814" s="170"/>
      <c r="O814" s="170"/>
      <c r="P814" s="170"/>
      <c r="Q814" s="170"/>
      <c r="R814" s="170"/>
      <c r="S814" s="170"/>
      <c r="T814" s="171"/>
      <c r="AT814" s="165" t="s">
        <v>190</v>
      </c>
      <c r="AU814" s="165" t="s">
        <v>82</v>
      </c>
      <c r="AV814" s="13" t="s">
        <v>82</v>
      </c>
      <c r="AW814" s="13" t="s">
        <v>29</v>
      </c>
      <c r="AX814" s="13" t="s">
        <v>30</v>
      </c>
      <c r="AY814" s="165" t="s">
        <v>175</v>
      </c>
    </row>
    <row r="815" spans="1:65" s="2" customFormat="1" ht="16.5" customHeight="1">
      <c r="A815" s="33"/>
      <c r="B815" s="149"/>
      <c r="C815" s="150" t="s">
        <v>440</v>
      </c>
      <c r="D815" s="150" t="s">
        <v>181</v>
      </c>
      <c r="E815" s="151" t="s">
        <v>1965</v>
      </c>
      <c r="F815" s="152" t="s">
        <v>1966</v>
      </c>
      <c r="G815" s="153" t="s">
        <v>767</v>
      </c>
      <c r="H815" s="154">
        <v>0.51500000000000001</v>
      </c>
      <c r="I815" s="155"/>
      <c r="J815" s="156">
        <f>ROUND(I815*H815,2)</f>
        <v>0</v>
      </c>
      <c r="K815" s="152" t="s">
        <v>1</v>
      </c>
      <c r="L815" s="34"/>
      <c r="M815" s="157" t="s">
        <v>1</v>
      </c>
      <c r="N815" s="158" t="s">
        <v>38</v>
      </c>
      <c r="O815" s="59"/>
      <c r="P815" s="159">
        <f>O815*H815</f>
        <v>0</v>
      </c>
      <c r="Q815" s="159">
        <v>1.0608</v>
      </c>
      <c r="R815" s="159">
        <f>Q815*H815</f>
        <v>0.54631200000000002</v>
      </c>
      <c r="S815" s="159">
        <v>0</v>
      </c>
      <c r="T815" s="160">
        <f>S815*H815</f>
        <v>0</v>
      </c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R815" s="161" t="s">
        <v>184</v>
      </c>
      <c r="AT815" s="161" t="s">
        <v>181</v>
      </c>
      <c r="AU815" s="161" t="s">
        <v>82</v>
      </c>
      <c r="AY815" s="18" t="s">
        <v>175</v>
      </c>
      <c r="BE815" s="162">
        <f>IF(N815="základní",J815,0)</f>
        <v>0</v>
      </c>
      <c r="BF815" s="162">
        <f>IF(N815="snížená",J815,0)</f>
        <v>0</v>
      </c>
      <c r="BG815" s="162">
        <f>IF(N815="zákl. přenesená",J815,0)</f>
        <v>0</v>
      </c>
      <c r="BH815" s="162">
        <f>IF(N815="sníž. přenesená",J815,0)</f>
        <v>0</v>
      </c>
      <c r="BI815" s="162">
        <f>IF(N815="nulová",J815,0)</f>
        <v>0</v>
      </c>
      <c r="BJ815" s="18" t="s">
        <v>30</v>
      </c>
      <c r="BK815" s="162">
        <f>ROUND(I815*H815,2)</f>
        <v>0</v>
      </c>
      <c r="BL815" s="18" t="s">
        <v>184</v>
      </c>
      <c r="BM815" s="161" t="s">
        <v>1967</v>
      </c>
    </row>
    <row r="816" spans="1:65" s="14" customFormat="1">
      <c r="B816" s="172"/>
      <c r="D816" s="164" t="s">
        <v>190</v>
      </c>
      <c r="E816" s="173" t="s">
        <v>1</v>
      </c>
      <c r="F816" s="174" t="s">
        <v>1915</v>
      </c>
      <c r="H816" s="173" t="s">
        <v>1</v>
      </c>
      <c r="I816" s="175"/>
      <c r="L816" s="172"/>
      <c r="M816" s="176"/>
      <c r="N816" s="177"/>
      <c r="O816" s="177"/>
      <c r="P816" s="177"/>
      <c r="Q816" s="177"/>
      <c r="R816" s="177"/>
      <c r="S816" s="177"/>
      <c r="T816" s="178"/>
      <c r="AT816" s="173" t="s">
        <v>190</v>
      </c>
      <c r="AU816" s="173" t="s">
        <v>82</v>
      </c>
      <c r="AV816" s="14" t="s">
        <v>30</v>
      </c>
      <c r="AW816" s="14" t="s">
        <v>29</v>
      </c>
      <c r="AX816" s="14" t="s">
        <v>73</v>
      </c>
      <c r="AY816" s="173" t="s">
        <v>175</v>
      </c>
    </row>
    <row r="817" spans="1:65" s="13" customFormat="1">
      <c r="B817" s="163"/>
      <c r="D817" s="164" t="s">
        <v>190</v>
      </c>
      <c r="E817" s="165" t="s">
        <v>1</v>
      </c>
      <c r="F817" s="166" t="s">
        <v>1968</v>
      </c>
      <c r="H817" s="167">
        <v>0.51500000000000001</v>
      </c>
      <c r="I817" s="168"/>
      <c r="L817" s="163"/>
      <c r="M817" s="169"/>
      <c r="N817" s="170"/>
      <c r="O817" s="170"/>
      <c r="P817" s="170"/>
      <c r="Q817" s="170"/>
      <c r="R817" s="170"/>
      <c r="S817" s="170"/>
      <c r="T817" s="171"/>
      <c r="AT817" s="165" t="s">
        <v>190</v>
      </c>
      <c r="AU817" s="165" t="s">
        <v>82</v>
      </c>
      <c r="AV817" s="13" t="s">
        <v>82</v>
      </c>
      <c r="AW817" s="13" t="s">
        <v>29</v>
      </c>
      <c r="AX817" s="13" t="s">
        <v>73</v>
      </c>
      <c r="AY817" s="165" t="s">
        <v>175</v>
      </c>
    </row>
    <row r="818" spans="1:65" s="15" customFormat="1">
      <c r="B818" s="182"/>
      <c r="D818" s="164" t="s">
        <v>190</v>
      </c>
      <c r="E818" s="183" t="s">
        <v>1</v>
      </c>
      <c r="F818" s="184" t="s">
        <v>716</v>
      </c>
      <c r="H818" s="185">
        <v>0.51500000000000001</v>
      </c>
      <c r="I818" s="186"/>
      <c r="L818" s="182"/>
      <c r="M818" s="187"/>
      <c r="N818" s="188"/>
      <c r="O818" s="188"/>
      <c r="P818" s="188"/>
      <c r="Q818" s="188"/>
      <c r="R818" s="188"/>
      <c r="S818" s="188"/>
      <c r="T818" s="189"/>
      <c r="AT818" s="183" t="s">
        <v>190</v>
      </c>
      <c r="AU818" s="183" t="s">
        <v>82</v>
      </c>
      <c r="AV818" s="15" t="s">
        <v>184</v>
      </c>
      <c r="AW818" s="15" t="s">
        <v>29</v>
      </c>
      <c r="AX818" s="15" t="s">
        <v>30</v>
      </c>
      <c r="AY818" s="183" t="s">
        <v>175</v>
      </c>
    </row>
    <row r="819" spans="1:65" s="2" customFormat="1" ht="16.5" customHeight="1">
      <c r="A819" s="33"/>
      <c r="B819" s="149"/>
      <c r="C819" s="150" t="s">
        <v>443</v>
      </c>
      <c r="D819" s="150" t="s">
        <v>181</v>
      </c>
      <c r="E819" s="151" t="s">
        <v>1969</v>
      </c>
      <c r="F819" s="152" t="s">
        <v>1970</v>
      </c>
      <c r="G819" s="153" t="s">
        <v>387</v>
      </c>
      <c r="H819" s="154">
        <v>1321</v>
      </c>
      <c r="I819" s="155"/>
      <c r="J819" s="156">
        <f>ROUND(I819*H819,2)</f>
        <v>0</v>
      </c>
      <c r="K819" s="152" t="s">
        <v>1</v>
      </c>
      <c r="L819" s="34"/>
      <c r="M819" s="157" t="s">
        <v>1</v>
      </c>
      <c r="N819" s="158" t="s">
        <v>38</v>
      </c>
      <c r="O819" s="59"/>
      <c r="P819" s="159">
        <f>O819*H819</f>
        <v>0</v>
      </c>
      <c r="Q819" s="159">
        <v>5.0000000000000002E-5</v>
      </c>
      <c r="R819" s="159">
        <f>Q819*H819</f>
        <v>6.6049999999999998E-2</v>
      </c>
      <c r="S819" s="159">
        <v>0</v>
      </c>
      <c r="T819" s="160">
        <f>S819*H819</f>
        <v>0</v>
      </c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R819" s="161" t="s">
        <v>239</v>
      </c>
      <c r="AT819" s="161" t="s">
        <v>181</v>
      </c>
      <c r="AU819" s="161" t="s">
        <v>82</v>
      </c>
      <c r="AY819" s="18" t="s">
        <v>175</v>
      </c>
      <c r="BE819" s="162">
        <f>IF(N819="základní",J819,0)</f>
        <v>0</v>
      </c>
      <c r="BF819" s="162">
        <f>IF(N819="snížená",J819,0)</f>
        <v>0</v>
      </c>
      <c r="BG819" s="162">
        <f>IF(N819="zákl. přenesená",J819,0)</f>
        <v>0</v>
      </c>
      <c r="BH819" s="162">
        <f>IF(N819="sníž. přenesená",J819,0)</f>
        <v>0</v>
      </c>
      <c r="BI819" s="162">
        <f>IF(N819="nulová",J819,0)</f>
        <v>0</v>
      </c>
      <c r="BJ819" s="18" t="s">
        <v>30</v>
      </c>
      <c r="BK819" s="162">
        <f>ROUND(I819*H819,2)</f>
        <v>0</v>
      </c>
      <c r="BL819" s="18" t="s">
        <v>239</v>
      </c>
      <c r="BM819" s="161" t="s">
        <v>1971</v>
      </c>
    </row>
    <row r="820" spans="1:65" s="14" customFormat="1">
      <c r="B820" s="172"/>
      <c r="D820" s="164" t="s">
        <v>190</v>
      </c>
      <c r="E820" s="173" t="s">
        <v>1</v>
      </c>
      <c r="F820" s="174" t="s">
        <v>1972</v>
      </c>
      <c r="H820" s="173" t="s">
        <v>1</v>
      </c>
      <c r="I820" s="175"/>
      <c r="L820" s="172"/>
      <c r="M820" s="176"/>
      <c r="N820" s="177"/>
      <c r="O820" s="177"/>
      <c r="P820" s="177"/>
      <c r="Q820" s="177"/>
      <c r="R820" s="177"/>
      <c r="S820" s="177"/>
      <c r="T820" s="178"/>
      <c r="AT820" s="173" t="s">
        <v>190</v>
      </c>
      <c r="AU820" s="173" t="s">
        <v>82</v>
      </c>
      <c r="AV820" s="14" t="s">
        <v>30</v>
      </c>
      <c r="AW820" s="14" t="s">
        <v>29</v>
      </c>
      <c r="AX820" s="14" t="s">
        <v>73</v>
      </c>
      <c r="AY820" s="173" t="s">
        <v>175</v>
      </c>
    </row>
    <row r="821" spans="1:65" s="14" customFormat="1">
      <c r="B821" s="172"/>
      <c r="D821" s="164" t="s">
        <v>190</v>
      </c>
      <c r="E821" s="173" t="s">
        <v>1</v>
      </c>
      <c r="F821" s="174" t="s">
        <v>1915</v>
      </c>
      <c r="H821" s="173" t="s">
        <v>1</v>
      </c>
      <c r="I821" s="175"/>
      <c r="L821" s="172"/>
      <c r="M821" s="176"/>
      <c r="N821" s="177"/>
      <c r="O821" s="177"/>
      <c r="P821" s="177"/>
      <c r="Q821" s="177"/>
      <c r="R821" s="177"/>
      <c r="S821" s="177"/>
      <c r="T821" s="178"/>
      <c r="AT821" s="173" t="s">
        <v>190</v>
      </c>
      <c r="AU821" s="173" t="s">
        <v>82</v>
      </c>
      <c r="AV821" s="14" t="s">
        <v>30</v>
      </c>
      <c r="AW821" s="14" t="s">
        <v>29</v>
      </c>
      <c r="AX821" s="14" t="s">
        <v>73</v>
      </c>
      <c r="AY821" s="173" t="s">
        <v>175</v>
      </c>
    </row>
    <row r="822" spans="1:65" s="13" customFormat="1">
      <c r="B822" s="163"/>
      <c r="D822" s="164" t="s">
        <v>190</v>
      </c>
      <c r="E822" s="165" t="s">
        <v>1</v>
      </c>
      <c r="F822" s="166" t="s">
        <v>1973</v>
      </c>
      <c r="H822" s="167">
        <v>1321</v>
      </c>
      <c r="I822" s="168"/>
      <c r="L822" s="163"/>
      <c r="M822" s="169"/>
      <c r="N822" s="170"/>
      <c r="O822" s="170"/>
      <c r="P822" s="170"/>
      <c r="Q822" s="170"/>
      <c r="R822" s="170"/>
      <c r="S822" s="170"/>
      <c r="T822" s="171"/>
      <c r="AT822" s="165" t="s">
        <v>190</v>
      </c>
      <c r="AU822" s="165" t="s">
        <v>82</v>
      </c>
      <c r="AV822" s="13" t="s">
        <v>82</v>
      </c>
      <c r="AW822" s="13" t="s">
        <v>29</v>
      </c>
      <c r="AX822" s="13" t="s">
        <v>30</v>
      </c>
      <c r="AY822" s="165" t="s">
        <v>175</v>
      </c>
    </row>
    <row r="823" spans="1:65" s="2" customFormat="1" ht="16.5" customHeight="1">
      <c r="A823" s="33"/>
      <c r="B823" s="149"/>
      <c r="C823" s="190" t="s">
        <v>447</v>
      </c>
      <c r="D823" s="190" t="s">
        <v>764</v>
      </c>
      <c r="E823" s="191" t="s">
        <v>1974</v>
      </c>
      <c r="F823" s="192" t="s">
        <v>1975</v>
      </c>
      <c r="G823" s="193" t="s">
        <v>767</v>
      </c>
      <c r="H823" s="194">
        <v>1.4530000000000001</v>
      </c>
      <c r="I823" s="195"/>
      <c r="J823" s="196">
        <f>ROUND(I823*H823,2)</f>
        <v>0</v>
      </c>
      <c r="K823" s="192" t="s">
        <v>1</v>
      </c>
      <c r="L823" s="197"/>
      <c r="M823" s="198" t="s">
        <v>1</v>
      </c>
      <c r="N823" s="199" t="s">
        <v>38</v>
      </c>
      <c r="O823" s="59"/>
      <c r="P823" s="159">
        <f>O823*H823</f>
        <v>0</v>
      </c>
      <c r="Q823" s="159">
        <v>1</v>
      </c>
      <c r="R823" s="159">
        <f>Q823*H823</f>
        <v>1.4530000000000001</v>
      </c>
      <c r="S823" s="159">
        <v>0</v>
      </c>
      <c r="T823" s="160">
        <f>S823*H823</f>
        <v>0</v>
      </c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R823" s="161" t="s">
        <v>302</v>
      </c>
      <c r="AT823" s="161" t="s">
        <v>764</v>
      </c>
      <c r="AU823" s="161" t="s">
        <v>82</v>
      </c>
      <c r="AY823" s="18" t="s">
        <v>175</v>
      </c>
      <c r="BE823" s="162">
        <f>IF(N823="základní",J823,0)</f>
        <v>0</v>
      </c>
      <c r="BF823" s="162">
        <f>IF(N823="snížená",J823,0)</f>
        <v>0</v>
      </c>
      <c r="BG823" s="162">
        <f>IF(N823="zákl. přenesená",J823,0)</f>
        <v>0</v>
      </c>
      <c r="BH823" s="162">
        <f>IF(N823="sníž. přenesená",J823,0)</f>
        <v>0</v>
      </c>
      <c r="BI823" s="162">
        <f>IF(N823="nulová",J823,0)</f>
        <v>0</v>
      </c>
      <c r="BJ823" s="18" t="s">
        <v>30</v>
      </c>
      <c r="BK823" s="162">
        <f>ROUND(I823*H823,2)</f>
        <v>0</v>
      </c>
      <c r="BL823" s="18" t="s">
        <v>239</v>
      </c>
      <c r="BM823" s="161" t="s">
        <v>1976</v>
      </c>
    </row>
    <row r="824" spans="1:65" s="13" customFormat="1">
      <c r="B824" s="163"/>
      <c r="D824" s="164" t="s">
        <v>190</v>
      </c>
      <c r="E824" s="165" t="s">
        <v>1</v>
      </c>
      <c r="F824" s="166" t="s">
        <v>1977</v>
      </c>
      <c r="H824" s="167">
        <v>1.4530000000000001</v>
      </c>
      <c r="I824" s="168"/>
      <c r="L824" s="163"/>
      <c r="M824" s="169"/>
      <c r="N824" s="170"/>
      <c r="O824" s="170"/>
      <c r="P824" s="170"/>
      <c r="Q824" s="170"/>
      <c r="R824" s="170"/>
      <c r="S824" s="170"/>
      <c r="T824" s="171"/>
      <c r="AT824" s="165" t="s">
        <v>190</v>
      </c>
      <c r="AU824" s="165" t="s">
        <v>82</v>
      </c>
      <c r="AV824" s="13" t="s">
        <v>82</v>
      </c>
      <c r="AW824" s="13" t="s">
        <v>29</v>
      </c>
      <c r="AX824" s="13" t="s">
        <v>73</v>
      </c>
      <c r="AY824" s="165" t="s">
        <v>175</v>
      </c>
    </row>
    <row r="825" spans="1:65" s="15" customFormat="1">
      <c r="B825" s="182"/>
      <c r="D825" s="164" t="s">
        <v>190</v>
      </c>
      <c r="E825" s="183" t="s">
        <v>1</v>
      </c>
      <c r="F825" s="184" t="s">
        <v>716</v>
      </c>
      <c r="H825" s="185">
        <v>1.4530000000000001</v>
      </c>
      <c r="I825" s="186"/>
      <c r="L825" s="182"/>
      <c r="M825" s="187"/>
      <c r="N825" s="188"/>
      <c r="O825" s="188"/>
      <c r="P825" s="188"/>
      <c r="Q825" s="188"/>
      <c r="R825" s="188"/>
      <c r="S825" s="188"/>
      <c r="T825" s="189"/>
      <c r="AT825" s="183" t="s">
        <v>190</v>
      </c>
      <c r="AU825" s="183" t="s">
        <v>82</v>
      </c>
      <c r="AV825" s="15" t="s">
        <v>184</v>
      </c>
      <c r="AW825" s="15" t="s">
        <v>29</v>
      </c>
      <c r="AX825" s="15" t="s">
        <v>30</v>
      </c>
      <c r="AY825" s="183" t="s">
        <v>175</v>
      </c>
    </row>
    <row r="826" spans="1:65" s="2" customFormat="1" ht="16.5" customHeight="1">
      <c r="A826" s="33"/>
      <c r="B826" s="149"/>
      <c r="C826" s="150" t="s">
        <v>450</v>
      </c>
      <c r="D826" s="150" t="s">
        <v>181</v>
      </c>
      <c r="E826" s="151" t="s">
        <v>1978</v>
      </c>
      <c r="F826" s="152" t="s">
        <v>1979</v>
      </c>
      <c r="G826" s="153" t="s">
        <v>396</v>
      </c>
      <c r="H826" s="154">
        <v>1</v>
      </c>
      <c r="I826" s="155"/>
      <c r="J826" s="156">
        <f>ROUND(I826*H826,2)</f>
        <v>0</v>
      </c>
      <c r="K826" s="152" t="s">
        <v>1</v>
      </c>
      <c r="L826" s="34"/>
      <c r="M826" s="157" t="s">
        <v>1</v>
      </c>
      <c r="N826" s="158" t="s">
        <v>38</v>
      </c>
      <c r="O826" s="59"/>
      <c r="P826" s="159">
        <f>O826*H826</f>
        <v>0</v>
      </c>
      <c r="Q826" s="159">
        <v>0</v>
      </c>
      <c r="R826" s="159">
        <f>Q826*H826</f>
        <v>0</v>
      </c>
      <c r="S826" s="159">
        <v>0</v>
      </c>
      <c r="T826" s="160">
        <f>S826*H826</f>
        <v>0</v>
      </c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R826" s="161" t="s">
        <v>184</v>
      </c>
      <c r="AT826" s="161" t="s">
        <v>181</v>
      </c>
      <c r="AU826" s="161" t="s">
        <v>82</v>
      </c>
      <c r="AY826" s="18" t="s">
        <v>175</v>
      </c>
      <c r="BE826" s="162">
        <f>IF(N826="základní",J826,0)</f>
        <v>0</v>
      </c>
      <c r="BF826" s="162">
        <f>IF(N826="snížená",J826,0)</f>
        <v>0</v>
      </c>
      <c r="BG826" s="162">
        <f>IF(N826="zákl. přenesená",J826,0)</f>
        <v>0</v>
      </c>
      <c r="BH826" s="162">
        <f>IF(N826="sníž. přenesená",J826,0)</f>
        <v>0</v>
      </c>
      <c r="BI826" s="162">
        <f>IF(N826="nulová",J826,0)</f>
        <v>0</v>
      </c>
      <c r="BJ826" s="18" t="s">
        <v>30</v>
      </c>
      <c r="BK826" s="162">
        <f>ROUND(I826*H826,2)</f>
        <v>0</v>
      </c>
      <c r="BL826" s="18" t="s">
        <v>184</v>
      </c>
      <c r="BM826" s="161" t="s">
        <v>1980</v>
      </c>
    </row>
    <row r="827" spans="1:65" s="13" customFormat="1">
      <c r="B827" s="163"/>
      <c r="D827" s="164" t="s">
        <v>190</v>
      </c>
      <c r="E827" s="165" t="s">
        <v>1</v>
      </c>
      <c r="F827" s="166" t="s">
        <v>30</v>
      </c>
      <c r="H827" s="167">
        <v>1</v>
      </c>
      <c r="I827" s="168"/>
      <c r="L827" s="163"/>
      <c r="M827" s="169"/>
      <c r="N827" s="170"/>
      <c r="O827" s="170"/>
      <c r="P827" s="170"/>
      <c r="Q827" s="170"/>
      <c r="R827" s="170"/>
      <c r="S827" s="170"/>
      <c r="T827" s="171"/>
      <c r="AT827" s="165" t="s">
        <v>190</v>
      </c>
      <c r="AU827" s="165" t="s">
        <v>82</v>
      </c>
      <c r="AV827" s="13" t="s">
        <v>82</v>
      </c>
      <c r="AW827" s="13" t="s">
        <v>29</v>
      </c>
      <c r="AX827" s="13" t="s">
        <v>30</v>
      </c>
      <c r="AY827" s="165" t="s">
        <v>175</v>
      </c>
    </row>
    <row r="828" spans="1:65" s="12" customFormat="1" ht="22.8" customHeight="1">
      <c r="B828" s="136"/>
      <c r="D828" s="137" t="s">
        <v>72</v>
      </c>
      <c r="E828" s="147" t="s">
        <v>113</v>
      </c>
      <c r="F828" s="147" t="s">
        <v>1395</v>
      </c>
      <c r="I828" s="139"/>
      <c r="J828" s="148">
        <f>BK828</f>
        <v>0</v>
      </c>
      <c r="L828" s="136"/>
      <c r="M828" s="141"/>
      <c r="N828" s="142"/>
      <c r="O828" s="142"/>
      <c r="P828" s="143">
        <f>SUM(P829:P891)</f>
        <v>0</v>
      </c>
      <c r="Q828" s="142"/>
      <c r="R828" s="143">
        <f>SUM(R829:R891)</f>
        <v>0</v>
      </c>
      <c r="S828" s="142"/>
      <c r="T828" s="144">
        <f>SUM(T829:T891)</f>
        <v>0</v>
      </c>
      <c r="AR828" s="137" t="s">
        <v>30</v>
      </c>
      <c r="AT828" s="145" t="s">
        <v>72</v>
      </c>
      <c r="AU828" s="145" t="s">
        <v>30</v>
      </c>
      <c r="AY828" s="137" t="s">
        <v>175</v>
      </c>
      <c r="BK828" s="146">
        <f>SUM(BK829:BK891)</f>
        <v>0</v>
      </c>
    </row>
    <row r="829" spans="1:65" s="2" customFormat="1" ht="16.5" customHeight="1">
      <c r="A829" s="33"/>
      <c r="B829" s="149"/>
      <c r="C829" s="150" t="s">
        <v>454</v>
      </c>
      <c r="D829" s="150" t="s">
        <v>181</v>
      </c>
      <c r="E829" s="151" t="s">
        <v>1396</v>
      </c>
      <c r="F829" s="152" t="s">
        <v>1397</v>
      </c>
      <c r="G829" s="153" t="s">
        <v>745</v>
      </c>
      <c r="H829" s="154">
        <v>12.1</v>
      </c>
      <c r="I829" s="155"/>
      <c r="J829" s="156">
        <f>ROUND(I829*H829,2)</f>
        <v>0</v>
      </c>
      <c r="K829" s="152" t="s">
        <v>710</v>
      </c>
      <c r="L829" s="34"/>
      <c r="M829" s="157" t="s">
        <v>1</v>
      </c>
      <c r="N829" s="158" t="s">
        <v>38</v>
      </c>
      <c r="O829" s="59"/>
      <c r="P829" s="159">
        <f>O829*H829</f>
        <v>0</v>
      </c>
      <c r="Q829" s="159">
        <v>0</v>
      </c>
      <c r="R829" s="159">
        <f>Q829*H829</f>
        <v>0</v>
      </c>
      <c r="S829" s="159">
        <v>0</v>
      </c>
      <c r="T829" s="160">
        <f>S829*H829</f>
        <v>0</v>
      </c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R829" s="161" t="s">
        <v>184</v>
      </c>
      <c r="AT829" s="161" t="s">
        <v>181</v>
      </c>
      <c r="AU829" s="161" t="s">
        <v>82</v>
      </c>
      <c r="AY829" s="18" t="s">
        <v>175</v>
      </c>
      <c r="BE829" s="162">
        <f>IF(N829="základní",J829,0)</f>
        <v>0</v>
      </c>
      <c r="BF829" s="162">
        <f>IF(N829="snížená",J829,0)</f>
        <v>0</v>
      </c>
      <c r="BG829" s="162">
        <f>IF(N829="zákl. přenesená",J829,0)</f>
        <v>0</v>
      </c>
      <c r="BH829" s="162">
        <f>IF(N829="sníž. přenesená",J829,0)</f>
        <v>0</v>
      </c>
      <c r="BI829" s="162">
        <f>IF(N829="nulová",J829,0)</f>
        <v>0</v>
      </c>
      <c r="BJ829" s="18" t="s">
        <v>30</v>
      </c>
      <c r="BK829" s="162">
        <f>ROUND(I829*H829,2)</f>
        <v>0</v>
      </c>
      <c r="BL829" s="18" t="s">
        <v>184</v>
      </c>
      <c r="BM829" s="161" t="s">
        <v>1981</v>
      </c>
    </row>
    <row r="830" spans="1:65" s="14" customFormat="1">
      <c r="B830" s="172"/>
      <c r="D830" s="164" t="s">
        <v>190</v>
      </c>
      <c r="E830" s="173" t="s">
        <v>1</v>
      </c>
      <c r="F830" s="174" t="s">
        <v>1982</v>
      </c>
      <c r="H830" s="173" t="s">
        <v>1</v>
      </c>
      <c r="I830" s="175"/>
      <c r="L830" s="172"/>
      <c r="M830" s="176"/>
      <c r="N830" s="177"/>
      <c r="O830" s="177"/>
      <c r="P830" s="177"/>
      <c r="Q830" s="177"/>
      <c r="R830" s="177"/>
      <c r="S830" s="177"/>
      <c r="T830" s="178"/>
      <c r="AT830" s="173" t="s">
        <v>190</v>
      </c>
      <c r="AU830" s="173" t="s">
        <v>82</v>
      </c>
      <c r="AV830" s="14" t="s">
        <v>30</v>
      </c>
      <c r="AW830" s="14" t="s">
        <v>29</v>
      </c>
      <c r="AX830" s="14" t="s">
        <v>73</v>
      </c>
      <c r="AY830" s="173" t="s">
        <v>175</v>
      </c>
    </row>
    <row r="831" spans="1:65" s="14" customFormat="1">
      <c r="B831" s="172"/>
      <c r="D831" s="164" t="s">
        <v>190</v>
      </c>
      <c r="E831" s="173" t="s">
        <v>1</v>
      </c>
      <c r="F831" s="174" t="s">
        <v>1983</v>
      </c>
      <c r="H831" s="173" t="s">
        <v>1</v>
      </c>
      <c r="I831" s="175"/>
      <c r="L831" s="172"/>
      <c r="M831" s="176"/>
      <c r="N831" s="177"/>
      <c r="O831" s="177"/>
      <c r="P831" s="177"/>
      <c r="Q831" s="177"/>
      <c r="R831" s="177"/>
      <c r="S831" s="177"/>
      <c r="T831" s="178"/>
      <c r="AT831" s="173" t="s">
        <v>190</v>
      </c>
      <c r="AU831" s="173" t="s">
        <v>82</v>
      </c>
      <c r="AV831" s="14" t="s">
        <v>30</v>
      </c>
      <c r="AW831" s="14" t="s">
        <v>29</v>
      </c>
      <c r="AX831" s="14" t="s">
        <v>73</v>
      </c>
      <c r="AY831" s="173" t="s">
        <v>175</v>
      </c>
    </row>
    <row r="832" spans="1:65" s="13" customFormat="1">
      <c r="B832" s="163"/>
      <c r="D832" s="164" t="s">
        <v>190</v>
      </c>
      <c r="E832" s="165" t="s">
        <v>1</v>
      </c>
      <c r="F832" s="166" t="s">
        <v>1984</v>
      </c>
      <c r="H832" s="167">
        <v>12.1</v>
      </c>
      <c r="I832" s="168"/>
      <c r="L832" s="163"/>
      <c r="M832" s="169"/>
      <c r="N832" s="170"/>
      <c r="O832" s="170"/>
      <c r="P832" s="170"/>
      <c r="Q832" s="170"/>
      <c r="R832" s="170"/>
      <c r="S832" s="170"/>
      <c r="T832" s="171"/>
      <c r="AT832" s="165" t="s">
        <v>190</v>
      </c>
      <c r="AU832" s="165" t="s">
        <v>82</v>
      </c>
      <c r="AV832" s="13" t="s">
        <v>82</v>
      </c>
      <c r="AW832" s="13" t="s">
        <v>29</v>
      </c>
      <c r="AX832" s="13" t="s">
        <v>30</v>
      </c>
      <c r="AY832" s="165" t="s">
        <v>175</v>
      </c>
    </row>
    <row r="833" spans="1:65" s="2" customFormat="1" ht="16.5" customHeight="1">
      <c r="A833" s="33"/>
      <c r="B833" s="149"/>
      <c r="C833" s="150" t="s">
        <v>458</v>
      </c>
      <c r="D833" s="150" t="s">
        <v>181</v>
      </c>
      <c r="E833" s="151" t="s">
        <v>1985</v>
      </c>
      <c r="F833" s="152" t="s">
        <v>1986</v>
      </c>
      <c r="G833" s="153" t="s">
        <v>745</v>
      </c>
      <c r="H833" s="154">
        <v>6.2</v>
      </c>
      <c r="I833" s="155"/>
      <c r="J833" s="156">
        <f>ROUND(I833*H833,2)</f>
        <v>0</v>
      </c>
      <c r="K833" s="152" t="s">
        <v>710</v>
      </c>
      <c r="L833" s="34"/>
      <c r="M833" s="157" t="s">
        <v>1</v>
      </c>
      <c r="N833" s="158" t="s">
        <v>38</v>
      </c>
      <c r="O833" s="59"/>
      <c r="P833" s="159">
        <f>O833*H833</f>
        <v>0</v>
      </c>
      <c r="Q833" s="159">
        <v>0</v>
      </c>
      <c r="R833" s="159">
        <f>Q833*H833</f>
        <v>0</v>
      </c>
      <c r="S833" s="159">
        <v>0</v>
      </c>
      <c r="T833" s="160">
        <f>S833*H833</f>
        <v>0</v>
      </c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R833" s="161" t="s">
        <v>184</v>
      </c>
      <c r="AT833" s="161" t="s">
        <v>181</v>
      </c>
      <c r="AU833" s="161" t="s">
        <v>82</v>
      </c>
      <c r="AY833" s="18" t="s">
        <v>175</v>
      </c>
      <c r="BE833" s="162">
        <f>IF(N833="základní",J833,0)</f>
        <v>0</v>
      </c>
      <c r="BF833" s="162">
        <f>IF(N833="snížená",J833,0)</f>
        <v>0</v>
      </c>
      <c r="BG833" s="162">
        <f>IF(N833="zákl. přenesená",J833,0)</f>
        <v>0</v>
      </c>
      <c r="BH833" s="162">
        <f>IF(N833="sníž. přenesená",J833,0)</f>
        <v>0</v>
      </c>
      <c r="BI833" s="162">
        <f>IF(N833="nulová",J833,0)</f>
        <v>0</v>
      </c>
      <c r="BJ833" s="18" t="s">
        <v>30</v>
      </c>
      <c r="BK833" s="162">
        <f>ROUND(I833*H833,2)</f>
        <v>0</v>
      </c>
      <c r="BL833" s="18" t="s">
        <v>184</v>
      </c>
      <c r="BM833" s="161" t="s">
        <v>1987</v>
      </c>
    </row>
    <row r="834" spans="1:65" s="14" customFormat="1">
      <c r="B834" s="172"/>
      <c r="D834" s="164" t="s">
        <v>190</v>
      </c>
      <c r="E834" s="173" t="s">
        <v>1</v>
      </c>
      <c r="F834" s="174" t="s">
        <v>1982</v>
      </c>
      <c r="H834" s="173" t="s">
        <v>1</v>
      </c>
      <c r="I834" s="175"/>
      <c r="L834" s="172"/>
      <c r="M834" s="176"/>
      <c r="N834" s="177"/>
      <c r="O834" s="177"/>
      <c r="P834" s="177"/>
      <c r="Q834" s="177"/>
      <c r="R834" s="177"/>
      <c r="S834" s="177"/>
      <c r="T834" s="178"/>
      <c r="AT834" s="173" t="s">
        <v>190</v>
      </c>
      <c r="AU834" s="173" t="s">
        <v>82</v>
      </c>
      <c r="AV834" s="14" t="s">
        <v>30</v>
      </c>
      <c r="AW834" s="14" t="s">
        <v>29</v>
      </c>
      <c r="AX834" s="14" t="s">
        <v>73</v>
      </c>
      <c r="AY834" s="173" t="s">
        <v>175</v>
      </c>
    </row>
    <row r="835" spans="1:65" s="13" customFormat="1">
      <c r="B835" s="163"/>
      <c r="D835" s="164" t="s">
        <v>190</v>
      </c>
      <c r="E835" s="165" t="s">
        <v>1</v>
      </c>
      <c r="F835" s="166" t="s">
        <v>1988</v>
      </c>
      <c r="H835" s="167">
        <v>6.2</v>
      </c>
      <c r="I835" s="168"/>
      <c r="L835" s="163"/>
      <c r="M835" s="169"/>
      <c r="N835" s="170"/>
      <c r="O835" s="170"/>
      <c r="P835" s="170"/>
      <c r="Q835" s="170"/>
      <c r="R835" s="170"/>
      <c r="S835" s="170"/>
      <c r="T835" s="171"/>
      <c r="AT835" s="165" t="s">
        <v>190</v>
      </c>
      <c r="AU835" s="165" t="s">
        <v>82</v>
      </c>
      <c r="AV835" s="13" t="s">
        <v>82</v>
      </c>
      <c r="AW835" s="13" t="s">
        <v>29</v>
      </c>
      <c r="AX835" s="13" t="s">
        <v>30</v>
      </c>
      <c r="AY835" s="165" t="s">
        <v>175</v>
      </c>
    </row>
    <row r="836" spans="1:65" s="2" customFormat="1" ht="21.75" customHeight="1">
      <c r="A836" s="33"/>
      <c r="B836" s="149"/>
      <c r="C836" s="150" t="s">
        <v>462</v>
      </c>
      <c r="D836" s="150" t="s">
        <v>181</v>
      </c>
      <c r="E836" s="151" t="s">
        <v>1402</v>
      </c>
      <c r="F836" s="152" t="s">
        <v>1403</v>
      </c>
      <c r="G836" s="153" t="s">
        <v>767</v>
      </c>
      <c r="H836" s="154">
        <v>41.5</v>
      </c>
      <c r="I836" s="155"/>
      <c r="J836" s="156">
        <f>ROUND(I836*H836,2)</f>
        <v>0</v>
      </c>
      <c r="K836" s="152" t="s">
        <v>710</v>
      </c>
      <c r="L836" s="34"/>
      <c r="M836" s="157" t="s">
        <v>1</v>
      </c>
      <c r="N836" s="158" t="s">
        <v>38</v>
      </c>
      <c r="O836" s="59"/>
      <c r="P836" s="159">
        <f>O836*H836</f>
        <v>0</v>
      </c>
      <c r="Q836" s="159">
        <v>0</v>
      </c>
      <c r="R836" s="159">
        <f>Q836*H836</f>
        <v>0</v>
      </c>
      <c r="S836" s="159">
        <v>0</v>
      </c>
      <c r="T836" s="160">
        <f>S836*H836</f>
        <v>0</v>
      </c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R836" s="161" t="s">
        <v>184</v>
      </c>
      <c r="AT836" s="161" t="s">
        <v>181</v>
      </c>
      <c r="AU836" s="161" t="s">
        <v>82</v>
      </c>
      <c r="AY836" s="18" t="s">
        <v>175</v>
      </c>
      <c r="BE836" s="162">
        <f>IF(N836="základní",J836,0)</f>
        <v>0</v>
      </c>
      <c r="BF836" s="162">
        <f>IF(N836="snížená",J836,0)</f>
        <v>0</v>
      </c>
      <c r="BG836" s="162">
        <f>IF(N836="zákl. přenesená",J836,0)</f>
        <v>0</v>
      </c>
      <c r="BH836" s="162">
        <f>IF(N836="sníž. přenesená",J836,0)</f>
        <v>0</v>
      </c>
      <c r="BI836" s="162">
        <f>IF(N836="nulová",J836,0)</f>
        <v>0</v>
      </c>
      <c r="BJ836" s="18" t="s">
        <v>30</v>
      </c>
      <c r="BK836" s="162">
        <f>ROUND(I836*H836,2)</f>
        <v>0</v>
      </c>
      <c r="BL836" s="18" t="s">
        <v>184</v>
      </c>
      <c r="BM836" s="161" t="s">
        <v>1989</v>
      </c>
    </row>
    <row r="837" spans="1:65" s="13" customFormat="1">
      <c r="B837" s="163"/>
      <c r="D837" s="164" t="s">
        <v>190</v>
      </c>
      <c r="E837" s="165" t="s">
        <v>1</v>
      </c>
      <c r="F837" s="166" t="s">
        <v>1990</v>
      </c>
      <c r="H837" s="167">
        <v>26.62</v>
      </c>
      <c r="I837" s="168"/>
      <c r="L837" s="163"/>
      <c r="M837" s="169"/>
      <c r="N837" s="170"/>
      <c r="O837" s="170"/>
      <c r="P837" s="170"/>
      <c r="Q837" s="170"/>
      <c r="R837" s="170"/>
      <c r="S837" s="170"/>
      <c r="T837" s="171"/>
      <c r="AT837" s="165" t="s">
        <v>190</v>
      </c>
      <c r="AU837" s="165" t="s">
        <v>82</v>
      </c>
      <c r="AV837" s="13" t="s">
        <v>82</v>
      </c>
      <c r="AW837" s="13" t="s">
        <v>29</v>
      </c>
      <c r="AX837" s="13" t="s">
        <v>73</v>
      </c>
      <c r="AY837" s="165" t="s">
        <v>175</v>
      </c>
    </row>
    <row r="838" spans="1:65" s="13" customFormat="1">
      <c r="B838" s="163"/>
      <c r="D838" s="164" t="s">
        <v>190</v>
      </c>
      <c r="E838" s="165" t="s">
        <v>1</v>
      </c>
      <c r="F838" s="166" t="s">
        <v>1991</v>
      </c>
      <c r="H838" s="167">
        <v>14.88</v>
      </c>
      <c r="I838" s="168"/>
      <c r="L838" s="163"/>
      <c r="M838" s="169"/>
      <c r="N838" s="170"/>
      <c r="O838" s="170"/>
      <c r="P838" s="170"/>
      <c r="Q838" s="170"/>
      <c r="R838" s="170"/>
      <c r="S838" s="170"/>
      <c r="T838" s="171"/>
      <c r="AT838" s="165" t="s">
        <v>190</v>
      </c>
      <c r="AU838" s="165" t="s">
        <v>82</v>
      </c>
      <c r="AV838" s="13" t="s">
        <v>82</v>
      </c>
      <c r="AW838" s="13" t="s">
        <v>29</v>
      </c>
      <c r="AX838" s="13" t="s">
        <v>73</v>
      </c>
      <c r="AY838" s="165" t="s">
        <v>175</v>
      </c>
    </row>
    <row r="839" spans="1:65" s="15" customFormat="1">
      <c r="B839" s="182"/>
      <c r="D839" s="164" t="s">
        <v>190</v>
      </c>
      <c r="E839" s="183" t="s">
        <v>1</v>
      </c>
      <c r="F839" s="184" t="s">
        <v>716</v>
      </c>
      <c r="H839" s="185">
        <v>41.5</v>
      </c>
      <c r="I839" s="186"/>
      <c r="L839" s="182"/>
      <c r="M839" s="187"/>
      <c r="N839" s="188"/>
      <c r="O839" s="188"/>
      <c r="P839" s="188"/>
      <c r="Q839" s="188"/>
      <c r="R839" s="188"/>
      <c r="S839" s="188"/>
      <c r="T839" s="189"/>
      <c r="AT839" s="183" t="s">
        <v>190</v>
      </c>
      <c r="AU839" s="183" t="s">
        <v>82</v>
      </c>
      <c r="AV839" s="15" t="s">
        <v>184</v>
      </c>
      <c r="AW839" s="15" t="s">
        <v>29</v>
      </c>
      <c r="AX839" s="15" t="s">
        <v>30</v>
      </c>
      <c r="AY839" s="183" t="s">
        <v>175</v>
      </c>
    </row>
    <row r="840" spans="1:65" s="2" customFormat="1" ht="16.5" customHeight="1">
      <c r="A840" s="33"/>
      <c r="B840" s="149"/>
      <c r="C840" s="150" t="s">
        <v>466</v>
      </c>
      <c r="D840" s="150" t="s">
        <v>181</v>
      </c>
      <c r="E840" s="151" t="s">
        <v>1407</v>
      </c>
      <c r="F840" s="152" t="s">
        <v>1408</v>
      </c>
      <c r="G840" s="153" t="s">
        <v>767</v>
      </c>
      <c r="H840" s="154">
        <v>41.5</v>
      </c>
      <c r="I840" s="155"/>
      <c r="J840" s="156">
        <f>ROUND(I840*H840,2)</f>
        <v>0</v>
      </c>
      <c r="K840" s="152" t="s">
        <v>710</v>
      </c>
      <c r="L840" s="34"/>
      <c r="M840" s="157" t="s">
        <v>1</v>
      </c>
      <c r="N840" s="158" t="s">
        <v>38</v>
      </c>
      <c r="O840" s="59"/>
      <c r="P840" s="159">
        <f>O840*H840</f>
        <v>0</v>
      </c>
      <c r="Q840" s="159">
        <v>0</v>
      </c>
      <c r="R840" s="159">
        <f>Q840*H840</f>
        <v>0</v>
      </c>
      <c r="S840" s="159">
        <v>0</v>
      </c>
      <c r="T840" s="160">
        <f>S840*H840</f>
        <v>0</v>
      </c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R840" s="161" t="s">
        <v>184</v>
      </c>
      <c r="AT840" s="161" t="s">
        <v>181</v>
      </c>
      <c r="AU840" s="161" t="s">
        <v>82</v>
      </c>
      <c r="AY840" s="18" t="s">
        <v>175</v>
      </c>
      <c r="BE840" s="162">
        <f>IF(N840="základní",J840,0)</f>
        <v>0</v>
      </c>
      <c r="BF840" s="162">
        <f>IF(N840="snížená",J840,0)</f>
        <v>0</v>
      </c>
      <c r="BG840" s="162">
        <f>IF(N840="zákl. přenesená",J840,0)</f>
        <v>0</v>
      </c>
      <c r="BH840" s="162">
        <f>IF(N840="sníž. přenesená",J840,0)</f>
        <v>0</v>
      </c>
      <c r="BI840" s="162">
        <f>IF(N840="nulová",J840,0)</f>
        <v>0</v>
      </c>
      <c r="BJ840" s="18" t="s">
        <v>30</v>
      </c>
      <c r="BK840" s="162">
        <f>ROUND(I840*H840,2)</f>
        <v>0</v>
      </c>
      <c r="BL840" s="18" t="s">
        <v>184</v>
      </c>
      <c r="BM840" s="161" t="s">
        <v>1992</v>
      </c>
    </row>
    <row r="841" spans="1:65" s="13" customFormat="1">
      <c r="B841" s="163"/>
      <c r="D841" s="164" t="s">
        <v>190</v>
      </c>
      <c r="E841" s="165" t="s">
        <v>1</v>
      </c>
      <c r="F841" s="166" t="s">
        <v>1993</v>
      </c>
      <c r="H841" s="167">
        <v>41.5</v>
      </c>
      <c r="I841" s="168"/>
      <c r="L841" s="163"/>
      <c r="M841" s="169"/>
      <c r="N841" s="170"/>
      <c r="O841" s="170"/>
      <c r="P841" s="170"/>
      <c r="Q841" s="170"/>
      <c r="R841" s="170"/>
      <c r="S841" s="170"/>
      <c r="T841" s="171"/>
      <c r="AT841" s="165" t="s">
        <v>190</v>
      </c>
      <c r="AU841" s="165" t="s">
        <v>82</v>
      </c>
      <c r="AV841" s="13" t="s">
        <v>82</v>
      </c>
      <c r="AW841" s="13" t="s">
        <v>29</v>
      </c>
      <c r="AX841" s="13" t="s">
        <v>30</v>
      </c>
      <c r="AY841" s="165" t="s">
        <v>175</v>
      </c>
    </row>
    <row r="842" spans="1:65" s="2" customFormat="1" ht="16.5" customHeight="1">
      <c r="A842" s="33"/>
      <c r="B842" s="149"/>
      <c r="C842" s="150" t="s">
        <v>469</v>
      </c>
      <c r="D842" s="150" t="s">
        <v>181</v>
      </c>
      <c r="E842" s="151" t="s">
        <v>1411</v>
      </c>
      <c r="F842" s="152" t="s">
        <v>1412</v>
      </c>
      <c r="G842" s="153" t="s">
        <v>767</v>
      </c>
      <c r="H842" s="154">
        <v>290.5</v>
      </c>
      <c r="I842" s="155"/>
      <c r="J842" s="156">
        <f>ROUND(I842*H842,2)</f>
        <v>0</v>
      </c>
      <c r="K842" s="152" t="s">
        <v>710</v>
      </c>
      <c r="L842" s="34"/>
      <c r="M842" s="157" t="s">
        <v>1</v>
      </c>
      <c r="N842" s="158" t="s">
        <v>38</v>
      </c>
      <c r="O842" s="59"/>
      <c r="P842" s="159">
        <f>O842*H842</f>
        <v>0</v>
      </c>
      <c r="Q842" s="159">
        <v>0</v>
      </c>
      <c r="R842" s="159">
        <f>Q842*H842</f>
        <v>0</v>
      </c>
      <c r="S842" s="159">
        <v>0</v>
      </c>
      <c r="T842" s="160">
        <f>S842*H842</f>
        <v>0</v>
      </c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R842" s="161" t="s">
        <v>184</v>
      </c>
      <c r="AT842" s="161" t="s">
        <v>181</v>
      </c>
      <c r="AU842" s="161" t="s">
        <v>82</v>
      </c>
      <c r="AY842" s="18" t="s">
        <v>175</v>
      </c>
      <c r="BE842" s="162">
        <f>IF(N842="základní",J842,0)</f>
        <v>0</v>
      </c>
      <c r="BF842" s="162">
        <f>IF(N842="snížená",J842,0)</f>
        <v>0</v>
      </c>
      <c r="BG842" s="162">
        <f>IF(N842="zákl. přenesená",J842,0)</f>
        <v>0</v>
      </c>
      <c r="BH842" s="162">
        <f>IF(N842="sníž. přenesená",J842,0)</f>
        <v>0</v>
      </c>
      <c r="BI842" s="162">
        <f>IF(N842="nulová",J842,0)</f>
        <v>0</v>
      </c>
      <c r="BJ842" s="18" t="s">
        <v>30</v>
      </c>
      <c r="BK842" s="162">
        <f>ROUND(I842*H842,2)</f>
        <v>0</v>
      </c>
      <c r="BL842" s="18" t="s">
        <v>184</v>
      </c>
      <c r="BM842" s="161" t="s">
        <v>1994</v>
      </c>
    </row>
    <row r="843" spans="1:65" s="13" customFormat="1">
      <c r="B843" s="163"/>
      <c r="D843" s="164" t="s">
        <v>190</v>
      </c>
      <c r="E843" s="165" t="s">
        <v>1</v>
      </c>
      <c r="F843" s="166" t="s">
        <v>1995</v>
      </c>
      <c r="H843" s="167">
        <v>290.5</v>
      </c>
      <c r="I843" s="168"/>
      <c r="L843" s="163"/>
      <c r="M843" s="169"/>
      <c r="N843" s="170"/>
      <c r="O843" s="170"/>
      <c r="P843" s="170"/>
      <c r="Q843" s="170"/>
      <c r="R843" s="170"/>
      <c r="S843" s="170"/>
      <c r="T843" s="171"/>
      <c r="AT843" s="165" t="s">
        <v>190</v>
      </c>
      <c r="AU843" s="165" t="s">
        <v>82</v>
      </c>
      <c r="AV843" s="13" t="s">
        <v>82</v>
      </c>
      <c r="AW843" s="13" t="s">
        <v>29</v>
      </c>
      <c r="AX843" s="13" t="s">
        <v>73</v>
      </c>
      <c r="AY843" s="165" t="s">
        <v>175</v>
      </c>
    </row>
    <row r="844" spans="1:65" s="15" customFormat="1">
      <c r="B844" s="182"/>
      <c r="D844" s="164" t="s">
        <v>190</v>
      </c>
      <c r="E844" s="183" t="s">
        <v>1</v>
      </c>
      <c r="F844" s="184" t="s">
        <v>716</v>
      </c>
      <c r="H844" s="185">
        <v>290.5</v>
      </c>
      <c r="I844" s="186"/>
      <c r="L844" s="182"/>
      <c r="M844" s="187"/>
      <c r="N844" s="188"/>
      <c r="O844" s="188"/>
      <c r="P844" s="188"/>
      <c r="Q844" s="188"/>
      <c r="R844" s="188"/>
      <c r="S844" s="188"/>
      <c r="T844" s="189"/>
      <c r="AT844" s="183" t="s">
        <v>190</v>
      </c>
      <c r="AU844" s="183" t="s">
        <v>82</v>
      </c>
      <c r="AV844" s="15" t="s">
        <v>184</v>
      </c>
      <c r="AW844" s="15" t="s">
        <v>29</v>
      </c>
      <c r="AX844" s="15" t="s">
        <v>30</v>
      </c>
      <c r="AY844" s="183" t="s">
        <v>175</v>
      </c>
    </row>
    <row r="845" spans="1:65" s="2" customFormat="1" ht="16.5" customHeight="1">
      <c r="A845" s="33"/>
      <c r="B845" s="149"/>
      <c r="C845" s="150" t="s">
        <v>473</v>
      </c>
      <c r="D845" s="150" t="s">
        <v>181</v>
      </c>
      <c r="E845" s="151" t="s">
        <v>1415</v>
      </c>
      <c r="F845" s="152" t="s">
        <v>997</v>
      </c>
      <c r="G845" s="153" t="s">
        <v>767</v>
      </c>
      <c r="H845" s="154">
        <v>41.5</v>
      </c>
      <c r="I845" s="155"/>
      <c r="J845" s="156">
        <f>ROUND(I845*H845,2)</f>
        <v>0</v>
      </c>
      <c r="K845" s="152" t="s">
        <v>1</v>
      </c>
      <c r="L845" s="34"/>
      <c r="M845" s="157" t="s">
        <v>1</v>
      </c>
      <c r="N845" s="158" t="s">
        <v>38</v>
      </c>
      <c r="O845" s="59"/>
      <c r="P845" s="159">
        <f>O845*H845</f>
        <v>0</v>
      </c>
      <c r="Q845" s="159">
        <v>0</v>
      </c>
      <c r="R845" s="159">
        <f>Q845*H845</f>
        <v>0</v>
      </c>
      <c r="S845" s="159">
        <v>0</v>
      </c>
      <c r="T845" s="160">
        <f>S845*H845</f>
        <v>0</v>
      </c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R845" s="161" t="s">
        <v>184</v>
      </c>
      <c r="AT845" s="161" t="s">
        <v>181</v>
      </c>
      <c r="AU845" s="161" t="s">
        <v>82</v>
      </c>
      <c r="AY845" s="18" t="s">
        <v>175</v>
      </c>
      <c r="BE845" s="162">
        <f>IF(N845="základní",J845,0)</f>
        <v>0</v>
      </c>
      <c r="BF845" s="162">
        <f>IF(N845="snížená",J845,0)</f>
        <v>0</v>
      </c>
      <c r="BG845" s="162">
        <f>IF(N845="zákl. přenesená",J845,0)</f>
        <v>0</v>
      </c>
      <c r="BH845" s="162">
        <f>IF(N845="sníž. přenesená",J845,0)</f>
        <v>0</v>
      </c>
      <c r="BI845" s="162">
        <f>IF(N845="nulová",J845,0)</f>
        <v>0</v>
      </c>
      <c r="BJ845" s="18" t="s">
        <v>30</v>
      </c>
      <c r="BK845" s="162">
        <f>ROUND(I845*H845,2)</f>
        <v>0</v>
      </c>
      <c r="BL845" s="18" t="s">
        <v>184</v>
      </c>
      <c r="BM845" s="161" t="s">
        <v>1996</v>
      </c>
    </row>
    <row r="846" spans="1:65" s="13" customFormat="1">
      <c r="B846" s="163"/>
      <c r="D846" s="164" t="s">
        <v>190</v>
      </c>
      <c r="E846" s="165" t="s">
        <v>1</v>
      </c>
      <c r="F846" s="166" t="s">
        <v>1993</v>
      </c>
      <c r="H846" s="167">
        <v>41.5</v>
      </c>
      <c r="I846" s="168"/>
      <c r="L846" s="163"/>
      <c r="M846" s="169"/>
      <c r="N846" s="170"/>
      <c r="O846" s="170"/>
      <c r="P846" s="170"/>
      <c r="Q846" s="170"/>
      <c r="R846" s="170"/>
      <c r="S846" s="170"/>
      <c r="T846" s="171"/>
      <c r="AT846" s="165" t="s">
        <v>190</v>
      </c>
      <c r="AU846" s="165" t="s">
        <v>82</v>
      </c>
      <c r="AV846" s="13" t="s">
        <v>82</v>
      </c>
      <c r="AW846" s="13" t="s">
        <v>29</v>
      </c>
      <c r="AX846" s="13" t="s">
        <v>30</v>
      </c>
      <c r="AY846" s="165" t="s">
        <v>175</v>
      </c>
    </row>
    <row r="847" spans="1:65" s="2" customFormat="1" ht="24.15" customHeight="1">
      <c r="A847" s="33"/>
      <c r="B847" s="149"/>
      <c r="C847" s="150" t="s">
        <v>477</v>
      </c>
      <c r="D847" s="150" t="s">
        <v>181</v>
      </c>
      <c r="E847" s="151" t="s">
        <v>1997</v>
      </c>
      <c r="F847" s="152" t="s">
        <v>1998</v>
      </c>
      <c r="G847" s="153" t="s">
        <v>188</v>
      </c>
      <c r="H847" s="154">
        <v>12.5</v>
      </c>
      <c r="I847" s="155"/>
      <c r="J847" s="156">
        <f>ROUND(I847*H847,2)</f>
        <v>0</v>
      </c>
      <c r="K847" s="152" t="s">
        <v>1</v>
      </c>
      <c r="L847" s="34"/>
      <c r="M847" s="157" t="s">
        <v>1</v>
      </c>
      <c r="N847" s="158" t="s">
        <v>38</v>
      </c>
      <c r="O847" s="59"/>
      <c r="P847" s="159">
        <f>O847*H847</f>
        <v>0</v>
      </c>
      <c r="Q847" s="159">
        <v>0</v>
      </c>
      <c r="R847" s="159">
        <f>Q847*H847</f>
        <v>0</v>
      </c>
      <c r="S847" s="159">
        <v>0</v>
      </c>
      <c r="T847" s="160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1" t="s">
        <v>184</v>
      </c>
      <c r="AT847" s="161" t="s">
        <v>181</v>
      </c>
      <c r="AU847" s="161" t="s">
        <v>82</v>
      </c>
      <c r="AY847" s="18" t="s">
        <v>175</v>
      </c>
      <c r="BE847" s="162">
        <f>IF(N847="základní",J847,0)</f>
        <v>0</v>
      </c>
      <c r="BF847" s="162">
        <f>IF(N847="snížená",J847,0)</f>
        <v>0</v>
      </c>
      <c r="BG847" s="162">
        <f>IF(N847="zákl. přenesená",J847,0)</f>
        <v>0</v>
      </c>
      <c r="BH847" s="162">
        <f>IF(N847="sníž. přenesená",J847,0)</f>
        <v>0</v>
      </c>
      <c r="BI847" s="162">
        <f>IF(N847="nulová",J847,0)</f>
        <v>0</v>
      </c>
      <c r="BJ847" s="18" t="s">
        <v>30</v>
      </c>
      <c r="BK847" s="162">
        <f>ROUND(I847*H847,2)</f>
        <v>0</v>
      </c>
      <c r="BL847" s="18" t="s">
        <v>184</v>
      </c>
      <c r="BM847" s="161" t="s">
        <v>1999</v>
      </c>
    </row>
    <row r="848" spans="1:65" s="13" customFormat="1">
      <c r="B848" s="163"/>
      <c r="D848" s="164" t="s">
        <v>190</v>
      </c>
      <c r="E848" s="165" t="s">
        <v>1</v>
      </c>
      <c r="F848" s="166" t="s">
        <v>2000</v>
      </c>
      <c r="H848" s="167">
        <v>12.5</v>
      </c>
      <c r="I848" s="168"/>
      <c r="L848" s="163"/>
      <c r="M848" s="169"/>
      <c r="N848" s="170"/>
      <c r="O848" s="170"/>
      <c r="P848" s="170"/>
      <c r="Q848" s="170"/>
      <c r="R848" s="170"/>
      <c r="S848" s="170"/>
      <c r="T848" s="171"/>
      <c r="AT848" s="165" t="s">
        <v>190</v>
      </c>
      <c r="AU848" s="165" t="s">
        <v>82</v>
      </c>
      <c r="AV848" s="13" t="s">
        <v>82</v>
      </c>
      <c r="AW848" s="13" t="s">
        <v>29</v>
      </c>
      <c r="AX848" s="13" t="s">
        <v>30</v>
      </c>
      <c r="AY848" s="165" t="s">
        <v>175</v>
      </c>
    </row>
    <row r="849" spans="1:65" s="2" customFormat="1" ht="24.15" customHeight="1">
      <c r="A849" s="33"/>
      <c r="B849" s="149"/>
      <c r="C849" s="150" t="s">
        <v>481</v>
      </c>
      <c r="D849" s="150" t="s">
        <v>181</v>
      </c>
      <c r="E849" s="151" t="s">
        <v>2001</v>
      </c>
      <c r="F849" s="152" t="s">
        <v>2002</v>
      </c>
      <c r="G849" s="153" t="s">
        <v>188</v>
      </c>
      <c r="H849" s="154">
        <v>9</v>
      </c>
      <c r="I849" s="155"/>
      <c r="J849" s="156">
        <f>ROUND(I849*H849,2)</f>
        <v>0</v>
      </c>
      <c r="K849" s="152" t="s">
        <v>1</v>
      </c>
      <c r="L849" s="34"/>
      <c r="M849" s="157" t="s">
        <v>1</v>
      </c>
      <c r="N849" s="158" t="s">
        <v>38</v>
      </c>
      <c r="O849" s="59"/>
      <c r="P849" s="159">
        <f>O849*H849</f>
        <v>0</v>
      </c>
      <c r="Q849" s="159">
        <v>0</v>
      </c>
      <c r="R849" s="159">
        <f>Q849*H849</f>
        <v>0</v>
      </c>
      <c r="S849" s="159">
        <v>0</v>
      </c>
      <c r="T849" s="160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61" t="s">
        <v>184</v>
      </c>
      <c r="AT849" s="161" t="s">
        <v>181</v>
      </c>
      <c r="AU849" s="161" t="s">
        <v>82</v>
      </c>
      <c r="AY849" s="18" t="s">
        <v>175</v>
      </c>
      <c r="BE849" s="162">
        <f>IF(N849="základní",J849,0)</f>
        <v>0</v>
      </c>
      <c r="BF849" s="162">
        <f>IF(N849="snížená",J849,0)</f>
        <v>0</v>
      </c>
      <c r="BG849" s="162">
        <f>IF(N849="zákl. přenesená",J849,0)</f>
        <v>0</v>
      </c>
      <c r="BH849" s="162">
        <f>IF(N849="sníž. přenesená",J849,0)</f>
        <v>0</v>
      </c>
      <c r="BI849" s="162">
        <f>IF(N849="nulová",J849,0)</f>
        <v>0</v>
      </c>
      <c r="BJ849" s="18" t="s">
        <v>30</v>
      </c>
      <c r="BK849" s="162">
        <f>ROUND(I849*H849,2)</f>
        <v>0</v>
      </c>
      <c r="BL849" s="18" t="s">
        <v>184</v>
      </c>
      <c r="BM849" s="161" t="s">
        <v>2003</v>
      </c>
    </row>
    <row r="850" spans="1:65" s="13" customFormat="1">
      <c r="B850" s="163"/>
      <c r="D850" s="164" t="s">
        <v>190</v>
      </c>
      <c r="E850" s="165" t="s">
        <v>1</v>
      </c>
      <c r="F850" s="166" t="s">
        <v>198</v>
      </c>
      <c r="H850" s="167">
        <v>9</v>
      </c>
      <c r="I850" s="168"/>
      <c r="L850" s="163"/>
      <c r="M850" s="169"/>
      <c r="N850" s="170"/>
      <c r="O850" s="170"/>
      <c r="P850" s="170"/>
      <c r="Q850" s="170"/>
      <c r="R850" s="170"/>
      <c r="S850" s="170"/>
      <c r="T850" s="171"/>
      <c r="AT850" s="165" t="s">
        <v>190</v>
      </c>
      <c r="AU850" s="165" t="s">
        <v>82</v>
      </c>
      <c r="AV850" s="13" t="s">
        <v>82</v>
      </c>
      <c r="AW850" s="13" t="s">
        <v>29</v>
      </c>
      <c r="AX850" s="13" t="s">
        <v>30</v>
      </c>
      <c r="AY850" s="165" t="s">
        <v>175</v>
      </c>
    </row>
    <row r="851" spans="1:65" s="2" customFormat="1" ht="24.15" customHeight="1">
      <c r="A851" s="33"/>
      <c r="B851" s="149"/>
      <c r="C851" s="150" t="s">
        <v>485</v>
      </c>
      <c r="D851" s="150" t="s">
        <v>181</v>
      </c>
      <c r="E851" s="151" t="s">
        <v>2004</v>
      </c>
      <c r="F851" s="152" t="s">
        <v>2005</v>
      </c>
      <c r="G851" s="153" t="s">
        <v>188</v>
      </c>
      <c r="H851" s="154">
        <v>9</v>
      </c>
      <c r="I851" s="155"/>
      <c r="J851" s="156">
        <f>ROUND(I851*H851,2)</f>
        <v>0</v>
      </c>
      <c r="K851" s="152" t="s">
        <v>1</v>
      </c>
      <c r="L851" s="34"/>
      <c r="M851" s="157" t="s">
        <v>1</v>
      </c>
      <c r="N851" s="158" t="s">
        <v>38</v>
      </c>
      <c r="O851" s="59"/>
      <c r="P851" s="159">
        <f>O851*H851</f>
        <v>0</v>
      </c>
      <c r="Q851" s="159">
        <v>0</v>
      </c>
      <c r="R851" s="159">
        <f>Q851*H851</f>
        <v>0</v>
      </c>
      <c r="S851" s="159">
        <v>0</v>
      </c>
      <c r="T851" s="160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1" t="s">
        <v>184</v>
      </c>
      <c r="AT851" s="161" t="s">
        <v>181</v>
      </c>
      <c r="AU851" s="161" t="s">
        <v>82</v>
      </c>
      <c r="AY851" s="18" t="s">
        <v>175</v>
      </c>
      <c r="BE851" s="162">
        <f>IF(N851="základní",J851,0)</f>
        <v>0</v>
      </c>
      <c r="BF851" s="162">
        <f>IF(N851="snížená",J851,0)</f>
        <v>0</v>
      </c>
      <c r="BG851" s="162">
        <f>IF(N851="zákl. přenesená",J851,0)</f>
        <v>0</v>
      </c>
      <c r="BH851" s="162">
        <f>IF(N851="sníž. přenesená",J851,0)</f>
        <v>0</v>
      </c>
      <c r="BI851" s="162">
        <f>IF(N851="nulová",J851,0)</f>
        <v>0</v>
      </c>
      <c r="BJ851" s="18" t="s">
        <v>30</v>
      </c>
      <c r="BK851" s="162">
        <f>ROUND(I851*H851,2)</f>
        <v>0</v>
      </c>
      <c r="BL851" s="18" t="s">
        <v>184</v>
      </c>
      <c r="BM851" s="161" t="s">
        <v>2006</v>
      </c>
    </row>
    <row r="852" spans="1:65" s="13" customFormat="1">
      <c r="B852" s="163"/>
      <c r="D852" s="164" t="s">
        <v>190</v>
      </c>
      <c r="E852" s="165" t="s">
        <v>1</v>
      </c>
      <c r="F852" s="166" t="s">
        <v>198</v>
      </c>
      <c r="H852" s="167">
        <v>9</v>
      </c>
      <c r="I852" s="168"/>
      <c r="L852" s="163"/>
      <c r="M852" s="169"/>
      <c r="N852" s="170"/>
      <c r="O852" s="170"/>
      <c r="P852" s="170"/>
      <c r="Q852" s="170"/>
      <c r="R852" s="170"/>
      <c r="S852" s="170"/>
      <c r="T852" s="171"/>
      <c r="AT852" s="165" t="s">
        <v>190</v>
      </c>
      <c r="AU852" s="165" t="s">
        <v>82</v>
      </c>
      <c r="AV852" s="13" t="s">
        <v>82</v>
      </c>
      <c r="AW852" s="13" t="s">
        <v>29</v>
      </c>
      <c r="AX852" s="13" t="s">
        <v>30</v>
      </c>
      <c r="AY852" s="165" t="s">
        <v>175</v>
      </c>
    </row>
    <row r="853" spans="1:65" s="2" customFormat="1" ht="24.15" customHeight="1">
      <c r="A853" s="33"/>
      <c r="B853" s="149"/>
      <c r="C853" s="150" t="s">
        <v>489</v>
      </c>
      <c r="D853" s="150" t="s">
        <v>181</v>
      </c>
      <c r="E853" s="151" t="s">
        <v>2007</v>
      </c>
      <c r="F853" s="152" t="s">
        <v>2008</v>
      </c>
      <c r="G853" s="153" t="s">
        <v>188</v>
      </c>
      <c r="H853" s="154">
        <v>4.5</v>
      </c>
      <c r="I853" s="155"/>
      <c r="J853" s="156">
        <f>ROUND(I853*H853,2)</f>
        <v>0</v>
      </c>
      <c r="K853" s="152" t="s">
        <v>1</v>
      </c>
      <c r="L853" s="34"/>
      <c r="M853" s="157" t="s">
        <v>1</v>
      </c>
      <c r="N853" s="158" t="s">
        <v>38</v>
      </c>
      <c r="O853" s="59"/>
      <c r="P853" s="159">
        <f>O853*H853</f>
        <v>0</v>
      </c>
      <c r="Q853" s="159">
        <v>0</v>
      </c>
      <c r="R853" s="159">
        <f>Q853*H853</f>
        <v>0</v>
      </c>
      <c r="S853" s="159">
        <v>0</v>
      </c>
      <c r="T853" s="160">
        <f>S853*H853</f>
        <v>0</v>
      </c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R853" s="161" t="s">
        <v>184</v>
      </c>
      <c r="AT853" s="161" t="s">
        <v>181</v>
      </c>
      <c r="AU853" s="161" t="s">
        <v>82</v>
      </c>
      <c r="AY853" s="18" t="s">
        <v>175</v>
      </c>
      <c r="BE853" s="162">
        <f>IF(N853="základní",J853,0)</f>
        <v>0</v>
      </c>
      <c r="BF853" s="162">
        <f>IF(N853="snížená",J853,0)</f>
        <v>0</v>
      </c>
      <c r="BG853" s="162">
        <f>IF(N853="zákl. přenesená",J853,0)</f>
        <v>0</v>
      </c>
      <c r="BH853" s="162">
        <f>IF(N853="sníž. přenesená",J853,0)</f>
        <v>0</v>
      </c>
      <c r="BI853" s="162">
        <f>IF(N853="nulová",J853,0)</f>
        <v>0</v>
      </c>
      <c r="BJ853" s="18" t="s">
        <v>30</v>
      </c>
      <c r="BK853" s="162">
        <f>ROUND(I853*H853,2)</f>
        <v>0</v>
      </c>
      <c r="BL853" s="18" t="s">
        <v>184</v>
      </c>
      <c r="BM853" s="161" t="s">
        <v>2009</v>
      </c>
    </row>
    <row r="854" spans="1:65" s="13" customFormat="1">
      <c r="B854" s="163"/>
      <c r="D854" s="164" t="s">
        <v>190</v>
      </c>
      <c r="E854" s="165" t="s">
        <v>1</v>
      </c>
      <c r="F854" s="166" t="s">
        <v>2010</v>
      </c>
      <c r="H854" s="167">
        <v>4.5</v>
      </c>
      <c r="I854" s="168"/>
      <c r="L854" s="163"/>
      <c r="M854" s="169"/>
      <c r="N854" s="170"/>
      <c r="O854" s="170"/>
      <c r="P854" s="170"/>
      <c r="Q854" s="170"/>
      <c r="R854" s="170"/>
      <c r="S854" s="170"/>
      <c r="T854" s="171"/>
      <c r="AT854" s="165" t="s">
        <v>190</v>
      </c>
      <c r="AU854" s="165" t="s">
        <v>82</v>
      </c>
      <c r="AV854" s="13" t="s">
        <v>82</v>
      </c>
      <c r="AW854" s="13" t="s">
        <v>29</v>
      </c>
      <c r="AX854" s="13" t="s">
        <v>30</v>
      </c>
      <c r="AY854" s="165" t="s">
        <v>175</v>
      </c>
    </row>
    <row r="855" spans="1:65" s="2" customFormat="1" ht="24.15" customHeight="1">
      <c r="A855" s="33"/>
      <c r="B855" s="149"/>
      <c r="C855" s="150" t="s">
        <v>493</v>
      </c>
      <c r="D855" s="150" t="s">
        <v>181</v>
      </c>
      <c r="E855" s="151" t="s">
        <v>2011</v>
      </c>
      <c r="F855" s="152" t="s">
        <v>2012</v>
      </c>
      <c r="G855" s="153" t="s">
        <v>188</v>
      </c>
      <c r="H855" s="154">
        <v>13.5</v>
      </c>
      <c r="I855" s="155"/>
      <c r="J855" s="156">
        <f>ROUND(I855*H855,2)</f>
        <v>0</v>
      </c>
      <c r="K855" s="152" t="s">
        <v>1</v>
      </c>
      <c r="L855" s="34"/>
      <c r="M855" s="157" t="s">
        <v>1</v>
      </c>
      <c r="N855" s="158" t="s">
        <v>38</v>
      </c>
      <c r="O855" s="59"/>
      <c r="P855" s="159">
        <f>O855*H855</f>
        <v>0</v>
      </c>
      <c r="Q855" s="159">
        <v>0</v>
      </c>
      <c r="R855" s="159">
        <f>Q855*H855</f>
        <v>0</v>
      </c>
      <c r="S855" s="159">
        <v>0</v>
      </c>
      <c r="T855" s="160">
        <f>S855*H855</f>
        <v>0</v>
      </c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R855" s="161" t="s">
        <v>184</v>
      </c>
      <c r="AT855" s="161" t="s">
        <v>181</v>
      </c>
      <c r="AU855" s="161" t="s">
        <v>82</v>
      </c>
      <c r="AY855" s="18" t="s">
        <v>175</v>
      </c>
      <c r="BE855" s="162">
        <f>IF(N855="základní",J855,0)</f>
        <v>0</v>
      </c>
      <c r="BF855" s="162">
        <f>IF(N855="snížená",J855,0)</f>
        <v>0</v>
      </c>
      <c r="BG855" s="162">
        <f>IF(N855="zákl. přenesená",J855,0)</f>
        <v>0</v>
      </c>
      <c r="BH855" s="162">
        <f>IF(N855="sníž. přenesená",J855,0)</f>
        <v>0</v>
      </c>
      <c r="BI855" s="162">
        <f>IF(N855="nulová",J855,0)</f>
        <v>0</v>
      </c>
      <c r="BJ855" s="18" t="s">
        <v>30</v>
      </c>
      <c r="BK855" s="162">
        <f>ROUND(I855*H855,2)</f>
        <v>0</v>
      </c>
      <c r="BL855" s="18" t="s">
        <v>184</v>
      </c>
      <c r="BM855" s="161" t="s">
        <v>2013</v>
      </c>
    </row>
    <row r="856" spans="1:65" s="13" customFormat="1">
      <c r="B856" s="163"/>
      <c r="D856" s="164" t="s">
        <v>190</v>
      </c>
      <c r="E856" s="165" t="s">
        <v>1</v>
      </c>
      <c r="F856" s="166" t="s">
        <v>2014</v>
      </c>
      <c r="H856" s="167">
        <v>13.5</v>
      </c>
      <c r="I856" s="168"/>
      <c r="L856" s="163"/>
      <c r="M856" s="169"/>
      <c r="N856" s="170"/>
      <c r="O856" s="170"/>
      <c r="P856" s="170"/>
      <c r="Q856" s="170"/>
      <c r="R856" s="170"/>
      <c r="S856" s="170"/>
      <c r="T856" s="171"/>
      <c r="AT856" s="165" t="s">
        <v>190</v>
      </c>
      <c r="AU856" s="165" t="s">
        <v>82</v>
      </c>
      <c r="AV856" s="13" t="s">
        <v>82</v>
      </c>
      <c r="AW856" s="13" t="s">
        <v>29</v>
      </c>
      <c r="AX856" s="13" t="s">
        <v>30</v>
      </c>
      <c r="AY856" s="165" t="s">
        <v>175</v>
      </c>
    </row>
    <row r="857" spans="1:65" s="2" customFormat="1" ht="24.15" customHeight="1">
      <c r="A857" s="33"/>
      <c r="B857" s="149"/>
      <c r="C857" s="150" t="s">
        <v>179</v>
      </c>
      <c r="D857" s="150" t="s">
        <v>181</v>
      </c>
      <c r="E857" s="151" t="s">
        <v>2015</v>
      </c>
      <c r="F857" s="152" t="s">
        <v>2016</v>
      </c>
      <c r="G857" s="153" t="s">
        <v>188</v>
      </c>
      <c r="H857" s="154">
        <v>115</v>
      </c>
      <c r="I857" s="155"/>
      <c r="J857" s="156">
        <f>ROUND(I857*H857,2)</f>
        <v>0</v>
      </c>
      <c r="K857" s="152" t="s">
        <v>1</v>
      </c>
      <c r="L857" s="34"/>
      <c r="M857" s="157" t="s">
        <v>1</v>
      </c>
      <c r="N857" s="158" t="s">
        <v>38</v>
      </c>
      <c r="O857" s="59"/>
      <c r="P857" s="159">
        <f>O857*H857</f>
        <v>0</v>
      </c>
      <c r="Q857" s="159">
        <v>0</v>
      </c>
      <c r="R857" s="159">
        <f>Q857*H857</f>
        <v>0</v>
      </c>
      <c r="S857" s="159">
        <v>0</v>
      </c>
      <c r="T857" s="160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1" t="s">
        <v>184</v>
      </c>
      <c r="AT857" s="161" t="s">
        <v>181</v>
      </c>
      <c r="AU857" s="161" t="s">
        <v>82</v>
      </c>
      <c r="AY857" s="18" t="s">
        <v>175</v>
      </c>
      <c r="BE857" s="162">
        <f>IF(N857="základní",J857,0)</f>
        <v>0</v>
      </c>
      <c r="BF857" s="162">
        <f>IF(N857="snížená",J857,0)</f>
        <v>0</v>
      </c>
      <c r="BG857" s="162">
        <f>IF(N857="zákl. přenesená",J857,0)</f>
        <v>0</v>
      </c>
      <c r="BH857" s="162">
        <f>IF(N857="sníž. přenesená",J857,0)</f>
        <v>0</v>
      </c>
      <c r="BI857" s="162">
        <f>IF(N857="nulová",J857,0)</f>
        <v>0</v>
      </c>
      <c r="BJ857" s="18" t="s">
        <v>30</v>
      </c>
      <c r="BK857" s="162">
        <f>ROUND(I857*H857,2)</f>
        <v>0</v>
      </c>
      <c r="BL857" s="18" t="s">
        <v>184</v>
      </c>
      <c r="BM857" s="161" t="s">
        <v>2017</v>
      </c>
    </row>
    <row r="858" spans="1:65" s="13" customFormat="1">
      <c r="B858" s="163"/>
      <c r="D858" s="164" t="s">
        <v>190</v>
      </c>
      <c r="E858" s="165" t="s">
        <v>1</v>
      </c>
      <c r="F858" s="166" t="s">
        <v>618</v>
      </c>
      <c r="H858" s="167">
        <v>115</v>
      </c>
      <c r="I858" s="168"/>
      <c r="L858" s="163"/>
      <c r="M858" s="169"/>
      <c r="N858" s="170"/>
      <c r="O858" s="170"/>
      <c r="P858" s="170"/>
      <c r="Q858" s="170"/>
      <c r="R858" s="170"/>
      <c r="S858" s="170"/>
      <c r="T858" s="171"/>
      <c r="AT858" s="165" t="s">
        <v>190</v>
      </c>
      <c r="AU858" s="165" t="s">
        <v>82</v>
      </c>
      <c r="AV858" s="13" t="s">
        <v>82</v>
      </c>
      <c r="AW858" s="13" t="s">
        <v>29</v>
      </c>
      <c r="AX858" s="13" t="s">
        <v>30</v>
      </c>
      <c r="AY858" s="165" t="s">
        <v>175</v>
      </c>
    </row>
    <row r="859" spans="1:65" s="2" customFormat="1" ht="24.15" customHeight="1">
      <c r="A859" s="33"/>
      <c r="B859" s="149"/>
      <c r="C859" s="150" t="s">
        <v>418</v>
      </c>
      <c r="D859" s="150" t="s">
        <v>181</v>
      </c>
      <c r="E859" s="151" t="s">
        <v>2018</v>
      </c>
      <c r="F859" s="152" t="s">
        <v>2019</v>
      </c>
      <c r="G859" s="153" t="s">
        <v>188</v>
      </c>
      <c r="H859" s="154">
        <v>73.5</v>
      </c>
      <c r="I859" s="155"/>
      <c r="J859" s="156">
        <f>ROUND(I859*H859,2)</f>
        <v>0</v>
      </c>
      <c r="K859" s="152" t="s">
        <v>1</v>
      </c>
      <c r="L859" s="34"/>
      <c r="M859" s="157" t="s">
        <v>1</v>
      </c>
      <c r="N859" s="158" t="s">
        <v>38</v>
      </c>
      <c r="O859" s="59"/>
      <c r="P859" s="159">
        <f>O859*H859</f>
        <v>0</v>
      </c>
      <c r="Q859" s="159">
        <v>0</v>
      </c>
      <c r="R859" s="159">
        <f>Q859*H859</f>
        <v>0</v>
      </c>
      <c r="S859" s="159">
        <v>0</v>
      </c>
      <c r="T859" s="160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61" t="s">
        <v>184</v>
      </c>
      <c r="AT859" s="161" t="s">
        <v>181</v>
      </c>
      <c r="AU859" s="161" t="s">
        <v>82</v>
      </c>
      <c r="AY859" s="18" t="s">
        <v>175</v>
      </c>
      <c r="BE859" s="162">
        <f>IF(N859="základní",J859,0)</f>
        <v>0</v>
      </c>
      <c r="BF859" s="162">
        <f>IF(N859="snížená",J859,0)</f>
        <v>0</v>
      </c>
      <c r="BG859" s="162">
        <f>IF(N859="zákl. přenesená",J859,0)</f>
        <v>0</v>
      </c>
      <c r="BH859" s="162">
        <f>IF(N859="sníž. přenesená",J859,0)</f>
        <v>0</v>
      </c>
      <c r="BI859" s="162">
        <f>IF(N859="nulová",J859,0)</f>
        <v>0</v>
      </c>
      <c r="BJ859" s="18" t="s">
        <v>30</v>
      </c>
      <c r="BK859" s="162">
        <f>ROUND(I859*H859,2)</f>
        <v>0</v>
      </c>
      <c r="BL859" s="18" t="s">
        <v>184</v>
      </c>
      <c r="BM859" s="161" t="s">
        <v>2020</v>
      </c>
    </row>
    <row r="860" spans="1:65" s="13" customFormat="1">
      <c r="B860" s="163"/>
      <c r="D860" s="164" t="s">
        <v>190</v>
      </c>
      <c r="E860" s="165" t="s">
        <v>1</v>
      </c>
      <c r="F860" s="166" t="s">
        <v>2021</v>
      </c>
      <c r="H860" s="167">
        <v>73.5</v>
      </c>
      <c r="I860" s="168"/>
      <c r="L860" s="163"/>
      <c r="M860" s="169"/>
      <c r="N860" s="170"/>
      <c r="O860" s="170"/>
      <c r="P860" s="170"/>
      <c r="Q860" s="170"/>
      <c r="R860" s="170"/>
      <c r="S860" s="170"/>
      <c r="T860" s="171"/>
      <c r="AT860" s="165" t="s">
        <v>190</v>
      </c>
      <c r="AU860" s="165" t="s">
        <v>82</v>
      </c>
      <c r="AV860" s="13" t="s">
        <v>82</v>
      </c>
      <c r="AW860" s="13" t="s">
        <v>29</v>
      </c>
      <c r="AX860" s="13" t="s">
        <v>30</v>
      </c>
      <c r="AY860" s="165" t="s">
        <v>175</v>
      </c>
    </row>
    <row r="861" spans="1:65" s="2" customFormat="1" ht="24.15" customHeight="1">
      <c r="A861" s="33"/>
      <c r="B861" s="149"/>
      <c r="C861" s="150" t="s">
        <v>496</v>
      </c>
      <c r="D861" s="150" t="s">
        <v>181</v>
      </c>
      <c r="E861" s="151" t="s">
        <v>2022</v>
      </c>
      <c r="F861" s="152" t="s">
        <v>2023</v>
      </c>
      <c r="G861" s="153" t="s">
        <v>188</v>
      </c>
      <c r="H861" s="154">
        <v>3</v>
      </c>
      <c r="I861" s="155"/>
      <c r="J861" s="156">
        <f>ROUND(I861*H861,2)</f>
        <v>0</v>
      </c>
      <c r="K861" s="152" t="s">
        <v>1</v>
      </c>
      <c r="L861" s="34"/>
      <c r="M861" s="157" t="s">
        <v>1</v>
      </c>
      <c r="N861" s="158" t="s">
        <v>38</v>
      </c>
      <c r="O861" s="59"/>
      <c r="P861" s="159">
        <f>O861*H861</f>
        <v>0</v>
      </c>
      <c r="Q861" s="159">
        <v>0</v>
      </c>
      <c r="R861" s="159">
        <f>Q861*H861</f>
        <v>0</v>
      </c>
      <c r="S861" s="159">
        <v>0</v>
      </c>
      <c r="T861" s="160">
        <f>S861*H861</f>
        <v>0</v>
      </c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R861" s="161" t="s">
        <v>184</v>
      </c>
      <c r="AT861" s="161" t="s">
        <v>181</v>
      </c>
      <c r="AU861" s="161" t="s">
        <v>82</v>
      </c>
      <c r="AY861" s="18" t="s">
        <v>175</v>
      </c>
      <c r="BE861" s="162">
        <f>IF(N861="základní",J861,0)</f>
        <v>0</v>
      </c>
      <c r="BF861" s="162">
        <f>IF(N861="snížená",J861,0)</f>
        <v>0</v>
      </c>
      <c r="BG861" s="162">
        <f>IF(N861="zákl. přenesená",J861,0)</f>
        <v>0</v>
      </c>
      <c r="BH861" s="162">
        <f>IF(N861="sníž. přenesená",J861,0)</f>
        <v>0</v>
      </c>
      <c r="BI861" s="162">
        <f>IF(N861="nulová",J861,0)</f>
        <v>0</v>
      </c>
      <c r="BJ861" s="18" t="s">
        <v>30</v>
      </c>
      <c r="BK861" s="162">
        <f>ROUND(I861*H861,2)</f>
        <v>0</v>
      </c>
      <c r="BL861" s="18" t="s">
        <v>184</v>
      </c>
      <c r="BM861" s="161" t="s">
        <v>2024</v>
      </c>
    </row>
    <row r="862" spans="1:65" s="13" customFormat="1">
      <c r="B862" s="163"/>
      <c r="D862" s="164" t="s">
        <v>190</v>
      </c>
      <c r="E862" s="165" t="s">
        <v>1</v>
      </c>
      <c r="F862" s="166" t="s">
        <v>113</v>
      </c>
      <c r="H862" s="167">
        <v>3</v>
      </c>
      <c r="I862" s="168"/>
      <c r="L862" s="163"/>
      <c r="M862" s="169"/>
      <c r="N862" s="170"/>
      <c r="O862" s="170"/>
      <c r="P862" s="170"/>
      <c r="Q862" s="170"/>
      <c r="R862" s="170"/>
      <c r="S862" s="170"/>
      <c r="T862" s="171"/>
      <c r="AT862" s="165" t="s">
        <v>190</v>
      </c>
      <c r="AU862" s="165" t="s">
        <v>82</v>
      </c>
      <c r="AV862" s="13" t="s">
        <v>82</v>
      </c>
      <c r="AW862" s="13" t="s">
        <v>29</v>
      </c>
      <c r="AX862" s="13" t="s">
        <v>30</v>
      </c>
      <c r="AY862" s="165" t="s">
        <v>175</v>
      </c>
    </row>
    <row r="863" spans="1:65" s="2" customFormat="1" ht="24.15" customHeight="1">
      <c r="A863" s="33"/>
      <c r="B863" s="149"/>
      <c r="C863" s="150" t="s">
        <v>508</v>
      </c>
      <c r="D863" s="150" t="s">
        <v>181</v>
      </c>
      <c r="E863" s="151" t="s">
        <v>2025</v>
      </c>
      <c r="F863" s="152" t="s">
        <v>2026</v>
      </c>
      <c r="G863" s="153" t="s">
        <v>188</v>
      </c>
      <c r="H863" s="154">
        <v>3</v>
      </c>
      <c r="I863" s="155"/>
      <c r="J863" s="156">
        <f>ROUND(I863*H863,2)</f>
        <v>0</v>
      </c>
      <c r="K863" s="152" t="s">
        <v>1</v>
      </c>
      <c r="L863" s="34"/>
      <c r="M863" s="157" t="s">
        <v>1</v>
      </c>
      <c r="N863" s="158" t="s">
        <v>38</v>
      </c>
      <c r="O863" s="59"/>
      <c r="P863" s="159">
        <f>O863*H863</f>
        <v>0</v>
      </c>
      <c r="Q863" s="159">
        <v>0</v>
      </c>
      <c r="R863" s="159">
        <f>Q863*H863</f>
        <v>0</v>
      </c>
      <c r="S863" s="159">
        <v>0</v>
      </c>
      <c r="T863" s="160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1" t="s">
        <v>184</v>
      </c>
      <c r="AT863" s="161" t="s">
        <v>181</v>
      </c>
      <c r="AU863" s="161" t="s">
        <v>82</v>
      </c>
      <c r="AY863" s="18" t="s">
        <v>175</v>
      </c>
      <c r="BE863" s="162">
        <f>IF(N863="základní",J863,0)</f>
        <v>0</v>
      </c>
      <c r="BF863" s="162">
        <f>IF(N863="snížená",J863,0)</f>
        <v>0</v>
      </c>
      <c r="BG863" s="162">
        <f>IF(N863="zákl. přenesená",J863,0)</f>
        <v>0</v>
      </c>
      <c r="BH863" s="162">
        <f>IF(N863="sníž. přenesená",J863,0)</f>
        <v>0</v>
      </c>
      <c r="BI863" s="162">
        <f>IF(N863="nulová",J863,0)</f>
        <v>0</v>
      </c>
      <c r="BJ863" s="18" t="s">
        <v>30</v>
      </c>
      <c r="BK863" s="162">
        <f>ROUND(I863*H863,2)</f>
        <v>0</v>
      </c>
      <c r="BL863" s="18" t="s">
        <v>184</v>
      </c>
      <c r="BM863" s="161" t="s">
        <v>2027</v>
      </c>
    </row>
    <row r="864" spans="1:65" s="13" customFormat="1">
      <c r="B864" s="163"/>
      <c r="D864" s="164" t="s">
        <v>190</v>
      </c>
      <c r="E864" s="165" t="s">
        <v>1</v>
      </c>
      <c r="F864" s="166" t="s">
        <v>113</v>
      </c>
      <c r="H864" s="167">
        <v>3</v>
      </c>
      <c r="I864" s="168"/>
      <c r="L864" s="163"/>
      <c r="M864" s="169"/>
      <c r="N864" s="170"/>
      <c r="O864" s="170"/>
      <c r="P864" s="170"/>
      <c r="Q864" s="170"/>
      <c r="R864" s="170"/>
      <c r="S864" s="170"/>
      <c r="T864" s="171"/>
      <c r="AT864" s="165" t="s">
        <v>190</v>
      </c>
      <c r="AU864" s="165" t="s">
        <v>82</v>
      </c>
      <c r="AV864" s="13" t="s">
        <v>82</v>
      </c>
      <c r="AW864" s="13" t="s">
        <v>29</v>
      </c>
      <c r="AX864" s="13" t="s">
        <v>30</v>
      </c>
      <c r="AY864" s="165" t="s">
        <v>175</v>
      </c>
    </row>
    <row r="865" spans="1:65" s="2" customFormat="1" ht="24.15" customHeight="1">
      <c r="A865" s="33"/>
      <c r="B865" s="149"/>
      <c r="C865" s="150" t="s">
        <v>512</v>
      </c>
      <c r="D865" s="150" t="s">
        <v>181</v>
      </c>
      <c r="E865" s="151" t="s">
        <v>2028</v>
      </c>
      <c r="F865" s="152" t="s">
        <v>2029</v>
      </c>
      <c r="G865" s="153" t="s">
        <v>745</v>
      </c>
      <c r="H865" s="154">
        <v>209.97200000000001</v>
      </c>
      <c r="I865" s="155"/>
      <c r="J865" s="156">
        <f>ROUND(I865*H865,2)</f>
        <v>0</v>
      </c>
      <c r="K865" s="152" t="s">
        <v>1</v>
      </c>
      <c r="L865" s="34"/>
      <c r="M865" s="157" t="s">
        <v>1</v>
      </c>
      <c r="N865" s="158" t="s">
        <v>38</v>
      </c>
      <c r="O865" s="59"/>
      <c r="P865" s="159">
        <f>O865*H865</f>
        <v>0</v>
      </c>
      <c r="Q865" s="159">
        <v>0</v>
      </c>
      <c r="R865" s="159">
        <f>Q865*H865</f>
        <v>0</v>
      </c>
      <c r="S865" s="159">
        <v>0</v>
      </c>
      <c r="T865" s="160">
        <f>S865*H865</f>
        <v>0</v>
      </c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R865" s="161" t="s">
        <v>184</v>
      </c>
      <c r="AT865" s="161" t="s">
        <v>181</v>
      </c>
      <c r="AU865" s="161" t="s">
        <v>82</v>
      </c>
      <c r="AY865" s="18" t="s">
        <v>175</v>
      </c>
      <c r="BE865" s="162">
        <f>IF(N865="základní",J865,0)</f>
        <v>0</v>
      </c>
      <c r="BF865" s="162">
        <f>IF(N865="snížená",J865,0)</f>
        <v>0</v>
      </c>
      <c r="BG865" s="162">
        <f>IF(N865="zákl. přenesená",J865,0)</f>
        <v>0</v>
      </c>
      <c r="BH865" s="162">
        <f>IF(N865="sníž. přenesená",J865,0)</f>
        <v>0</v>
      </c>
      <c r="BI865" s="162">
        <f>IF(N865="nulová",J865,0)</f>
        <v>0</v>
      </c>
      <c r="BJ865" s="18" t="s">
        <v>30</v>
      </c>
      <c r="BK865" s="162">
        <f>ROUND(I865*H865,2)</f>
        <v>0</v>
      </c>
      <c r="BL865" s="18" t="s">
        <v>184</v>
      </c>
      <c r="BM865" s="161" t="s">
        <v>2030</v>
      </c>
    </row>
    <row r="866" spans="1:65" s="14" customFormat="1">
      <c r="B866" s="172"/>
      <c r="D866" s="164" t="s">
        <v>190</v>
      </c>
      <c r="E866" s="173" t="s">
        <v>1</v>
      </c>
      <c r="F866" s="174" t="s">
        <v>2031</v>
      </c>
      <c r="H866" s="173" t="s">
        <v>1</v>
      </c>
      <c r="I866" s="175"/>
      <c r="L866" s="172"/>
      <c r="M866" s="176"/>
      <c r="N866" s="177"/>
      <c r="O866" s="177"/>
      <c r="P866" s="177"/>
      <c r="Q866" s="177"/>
      <c r="R866" s="177"/>
      <c r="S866" s="177"/>
      <c r="T866" s="178"/>
      <c r="AT866" s="173" t="s">
        <v>190</v>
      </c>
      <c r="AU866" s="173" t="s">
        <v>82</v>
      </c>
      <c r="AV866" s="14" t="s">
        <v>30</v>
      </c>
      <c r="AW866" s="14" t="s">
        <v>29</v>
      </c>
      <c r="AX866" s="14" t="s">
        <v>73</v>
      </c>
      <c r="AY866" s="173" t="s">
        <v>175</v>
      </c>
    </row>
    <row r="867" spans="1:65" s="13" customFormat="1">
      <c r="B867" s="163"/>
      <c r="D867" s="164" t="s">
        <v>190</v>
      </c>
      <c r="E867" s="165" t="s">
        <v>1</v>
      </c>
      <c r="F867" s="166" t="s">
        <v>2032</v>
      </c>
      <c r="H867" s="167">
        <v>179.76499999999999</v>
      </c>
      <c r="I867" s="168"/>
      <c r="L867" s="163"/>
      <c r="M867" s="169"/>
      <c r="N867" s="170"/>
      <c r="O867" s="170"/>
      <c r="P867" s="170"/>
      <c r="Q867" s="170"/>
      <c r="R867" s="170"/>
      <c r="S867" s="170"/>
      <c r="T867" s="171"/>
      <c r="AT867" s="165" t="s">
        <v>190</v>
      </c>
      <c r="AU867" s="165" t="s">
        <v>82</v>
      </c>
      <c r="AV867" s="13" t="s">
        <v>82</v>
      </c>
      <c r="AW867" s="13" t="s">
        <v>29</v>
      </c>
      <c r="AX867" s="13" t="s">
        <v>73</v>
      </c>
      <c r="AY867" s="165" t="s">
        <v>175</v>
      </c>
    </row>
    <row r="868" spans="1:65" s="14" customFormat="1">
      <c r="B868" s="172"/>
      <c r="D868" s="164" t="s">
        <v>190</v>
      </c>
      <c r="E868" s="173" t="s">
        <v>1</v>
      </c>
      <c r="F868" s="174" t="s">
        <v>2033</v>
      </c>
      <c r="H868" s="173" t="s">
        <v>1</v>
      </c>
      <c r="I868" s="175"/>
      <c r="L868" s="172"/>
      <c r="M868" s="176"/>
      <c r="N868" s="177"/>
      <c r="O868" s="177"/>
      <c r="P868" s="177"/>
      <c r="Q868" s="177"/>
      <c r="R868" s="177"/>
      <c r="S868" s="177"/>
      <c r="T868" s="178"/>
      <c r="AT868" s="173" t="s">
        <v>190</v>
      </c>
      <c r="AU868" s="173" t="s">
        <v>82</v>
      </c>
      <c r="AV868" s="14" t="s">
        <v>30</v>
      </c>
      <c r="AW868" s="14" t="s">
        <v>29</v>
      </c>
      <c r="AX868" s="14" t="s">
        <v>73</v>
      </c>
      <c r="AY868" s="173" t="s">
        <v>175</v>
      </c>
    </row>
    <row r="869" spans="1:65" s="13" customFormat="1">
      <c r="B869" s="163"/>
      <c r="D869" s="164" t="s">
        <v>190</v>
      </c>
      <c r="E869" s="165" t="s">
        <v>1</v>
      </c>
      <c r="F869" s="166" t="s">
        <v>2034</v>
      </c>
      <c r="H869" s="167">
        <v>4.5220000000000002</v>
      </c>
      <c r="I869" s="168"/>
      <c r="L869" s="163"/>
      <c r="M869" s="169"/>
      <c r="N869" s="170"/>
      <c r="O869" s="170"/>
      <c r="P869" s="170"/>
      <c r="Q869" s="170"/>
      <c r="R869" s="170"/>
      <c r="S869" s="170"/>
      <c r="T869" s="171"/>
      <c r="AT869" s="165" t="s">
        <v>190</v>
      </c>
      <c r="AU869" s="165" t="s">
        <v>82</v>
      </c>
      <c r="AV869" s="13" t="s">
        <v>82</v>
      </c>
      <c r="AW869" s="13" t="s">
        <v>29</v>
      </c>
      <c r="AX869" s="13" t="s">
        <v>73</v>
      </c>
      <c r="AY869" s="165" t="s">
        <v>175</v>
      </c>
    </row>
    <row r="870" spans="1:65" s="14" customFormat="1">
      <c r="B870" s="172"/>
      <c r="D870" s="164" t="s">
        <v>190</v>
      </c>
      <c r="E870" s="173" t="s">
        <v>1</v>
      </c>
      <c r="F870" s="174" t="s">
        <v>2035</v>
      </c>
      <c r="H870" s="173" t="s">
        <v>1</v>
      </c>
      <c r="I870" s="175"/>
      <c r="L870" s="172"/>
      <c r="M870" s="176"/>
      <c r="N870" s="177"/>
      <c r="O870" s="177"/>
      <c r="P870" s="177"/>
      <c r="Q870" s="177"/>
      <c r="R870" s="177"/>
      <c r="S870" s="177"/>
      <c r="T870" s="178"/>
      <c r="AT870" s="173" t="s">
        <v>190</v>
      </c>
      <c r="AU870" s="173" t="s">
        <v>82</v>
      </c>
      <c r="AV870" s="14" t="s">
        <v>30</v>
      </c>
      <c r="AW870" s="14" t="s">
        <v>29</v>
      </c>
      <c r="AX870" s="14" t="s">
        <v>73</v>
      </c>
      <c r="AY870" s="173" t="s">
        <v>175</v>
      </c>
    </row>
    <row r="871" spans="1:65" s="13" customFormat="1">
      <c r="B871" s="163"/>
      <c r="D871" s="164" t="s">
        <v>190</v>
      </c>
      <c r="E871" s="165" t="s">
        <v>1</v>
      </c>
      <c r="F871" s="166" t="s">
        <v>2036</v>
      </c>
      <c r="H871" s="167">
        <v>14.695</v>
      </c>
      <c r="I871" s="168"/>
      <c r="L871" s="163"/>
      <c r="M871" s="169"/>
      <c r="N871" s="170"/>
      <c r="O871" s="170"/>
      <c r="P871" s="170"/>
      <c r="Q871" s="170"/>
      <c r="R871" s="170"/>
      <c r="S871" s="170"/>
      <c r="T871" s="171"/>
      <c r="AT871" s="165" t="s">
        <v>190</v>
      </c>
      <c r="AU871" s="165" t="s">
        <v>82</v>
      </c>
      <c r="AV871" s="13" t="s">
        <v>82</v>
      </c>
      <c r="AW871" s="13" t="s">
        <v>29</v>
      </c>
      <c r="AX871" s="13" t="s">
        <v>73</v>
      </c>
      <c r="AY871" s="165" t="s">
        <v>175</v>
      </c>
    </row>
    <row r="872" spans="1:65" s="14" customFormat="1">
      <c r="B872" s="172"/>
      <c r="D872" s="164" t="s">
        <v>190</v>
      </c>
      <c r="E872" s="173" t="s">
        <v>1</v>
      </c>
      <c r="F872" s="174" t="s">
        <v>2037</v>
      </c>
      <c r="H872" s="173" t="s">
        <v>1</v>
      </c>
      <c r="I872" s="175"/>
      <c r="L872" s="172"/>
      <c r="M872" s="176"/>
      <c r="N872" s="177"/>
      <c r="O872" s="177"/>
      <c r="P872" s="177"/>
      <c r="Q872" s="177"/>
      <c r="R872" s="177"/>
      <c r="S872" s="177"/>
      <c r="T872" s="178"/>
      <c r="AT872" s="173" t="s">
        <v>190</v>
      </c>
      <c r="AU872" s="173" t="s">
        <v>82</v>
      </c>
      <c r="AV872" s="14" t="s">
        <v>30</v>
      </c>
      <c r="AW872" s="14" t="s">
        <v>29</v>
      </c>
      <c r="AX872" s="14" t="s">
        <v>73</v>
      </c>
      <c r="AY872" s="173" t="s">
        <v>175</v>
      </c>
    </row>
    <row r="873" spans="1:65" s="13" customFormat="1">
      <c r="B873" s="163"/>
      <c r="D873" s="164" t="s">
        <v>190</v>
      </c>
      <c r="E873" s="165" t="s">
        <v>1</v>
      </c>
      <c r="F873" s="166" t="s">
        <v>2038</v>
      </c>
      <c r="H873" s="167">
        <v>10.99</v>
      </c>
      <c r="I873" s="168"/>
      <c r="L873" s="163"/>
      <c r="M873" s="169"/>
      <c r="N873" s="170"/>
      <c r="O873" s="170"/>
      <c r="P873" s="170"/>
      <c r="Q873" s="170"/>
      <c r="R873" s="170"/>
      <c r="S873" s="170"/>
      <c r="T873" s="171"/>
      <c r="AT873" s="165" t="s">
        <v>190</v>
      </c>
      <c r="AU873" s="165" t="s">
        <v>82</v>
      </c>
      <c r="AV873" s="13" t="s">
        <v>82</v>
      </c>
      <c r="AW873" s="13" t="s">
        <v>29</v>
      </c>
      <c r="AX873" s="13" t="s">
        <v>73</v>
      </c>
      <c r="AY873" s="165" t="s">
        <v>175</v>
      </c>
    </row>
    <row r="874" spans="1:65" s="15" customFormat="1">
      <c r="B874" s="182"/>
      <c r="D874" s="164" t="s">
        <v>190</v>
      </c>
      <c r="E874" s="183" t="s">
        <v>1</v>
      </c>
      <c r="F874" s="184" t="s">
        <v>716</v>
      </c>
      <c r="H874" s="185">
        <v>209.97200000000001</v>
      </c>
      <c r="I874" s="186"/>
      <c r="L874" s="182"/>
      <c r="M874" s="187"/>
      <c r="N874" s="188"/>
      <c r="O874" s="188"/>
      <c r="P874" s="188"/>
      <c r="Q874" s="188"/>
      <c r="R874" s="188"/>
      <c r="S874" s="188"/>
      <c r="T874" s="189"/>
      <c r="AT874" s="183" t="s">
        <v>190</v>
      </c>
      <c r="AU874" s="183" t="s">
        <v>82</v>
      </c>
      <c r="AV874" s="15" t="s">
        <v>184</v>
      </c>
      <c r="AW874" s="15" t="s">
        <v>29</v>
      </c>
      <c r="AX874" s="15" t="s">
        <v>30</v>
      </c>
      <c r="AY874" s="183" t="s">
        <v>175</v>
      </c>
    </row>
    <row r="875" spans="1:65" s="2" customFormat="1" ht="16.5" customHeight="1">
      <c r="A875" s="33"/>
      <c r="B875" s="149"/>
      <c r="C875" s="150" t="s">
        <v>516</v>
      </c>
      <c r="D875" s="150" t="s">
        <v>181</v>
      </c>
      <c r="E875" s="151" t="s">
        <v>2039</v>
      </c>
      <c r="F875" s="152" t="s">
        <v>2040</v>
      </c>
      <c r="G875" s="153" t="s">
        <v>396</v>
      </c>
      <c r="H875" s="154">
        <v>1</v>
      </c>
      <c r="I875" s="155"/>
      <c r="J875" s="156">
        <f>ROUND(I875*H875,2)</f>
        <v>0</v>
      </c>
      <c r="K875" s="152" t="s">
        <v>1</v>
      </c>
      <c r="L875" s="34"/>
      <c r="M875" s="157" t="s">
        <v>1</v>
      </c>
      <c r="N875" s="158" t="s">
        <v>38</v>
      </c>
      <c r="O875" s="59"/>
      <c r="P875" s="159">
        <f>O875*H875</f>
        <v>0</v>
      </c>
      <c r="Q875" s="159">
        <v>0</v>
      </c>
      <c r="R875" s="159">
        <f>Q875*H875</f>
        <v>0</v>
      </c>
      <c r="S875" s="159">
        <v>0</v>
      </c>
      <c r="T875" s="160">
        <f>S875*H875</f>
        <v>0</v>
      </c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R875" s="161" t="s">
        <v>184</v>
      </c>
      <c r="AT875" s="161" t="s">
        <v>181</v>
      </c>
      <c r="AU875" s="161" t="s">
        <v>82</v>
      </c>
      <c r="AY875" s="18" t="s">
        <v>175</v>
      </c>
      <c r="BE875" s="162">
        <f>IF(N875="základní",J875,0)</f>
        <v>0</v>
      </c>
      <c r="BF875" s="162">
        <f>IF(N875="snížená",J875,0)</f>
        <v>0</v>
      </c>
      <c r="BG875" s="162">
        <f>IF(N875="zákl. přenesená",J875,0)</f>
        <v>0</v>
      </c>
      <c r="BH875" s="162">
        <f>IF(N875="sníž. přenesená",J875,0)</f>
        <v>0</v>
      </c>
      <c r="BI875" s="162">
        <f>IF(N875="nulová",J875,0)</f>
        <v>0</v>
      </c>
      <c r="BJ875" s="18" t="s">
        <v>30</v>
      </c>
      <c r="BK875" s="162">
        <f>ROUND(I875*H875,2)</f>
        <v>0</v>
      </c>
      <c r="BL875" s="18" t="s">
        <v>184</v>
      </c>
      <c r="BM875" s="161" t="s">
        <v>2041</v>
      </c>
    </row>
    <row r="876" spans="1:65" s="14" customFormat="1">
      <c r="B876" s="172"/>
      <c r="D876" s="164" t="s">
        <v>190</v>
      </c>
      <c r="E876" s="173" t="s">
        <v>1</v>
      </c>
      <c r="F876" s="174" t="s">
        <v>2042</v>
      </c>
      <c r="H876" s="173" t="s">
        <v>1</v>
      </c>
      <c r="I876" s="175"/>
      <c r="L876" s="172"/>
      <c r="M876" s="176"/>
      <c r="N876" s="177"/>
      <c r="O876" s="177"/>
      <c r="P876" s="177"/>
      <c r="Q876" s="177"/>
      <c r="R876" s="177"/>
      <c r="S876" s="177"/>
      <c r="T876" s="178"/>
      <c r="AT876" s="173" t="s">
        <v>190</v>
      </c>
      <c r="AU876" s="173" t="s">
        <v>82</v>
      </c>
      <c r="AV876" s="14" t="s">
        <v>30</v>
      </c>
      <c r="AW876" s="14" t="s">
        <v>29</v>
      </c>
      <c r="AX876" s="14" t="s">
        <v>73</v>
      </c>
      <c r="AY876" s="173" t="s">
        <v>175</v>
      </c>
    </row>
    <row r="877" spans="1:65" s="14" customFormat="1">
      <c r="B877" s="172"/>
      <c r="D877" s="164" t="s">
        <v>190</v>
      </c>
      <c r="E877" s="173" t="s">
        <v>1</v>
      </c>
      <c r="F877" s="174" t="s">
        <v>2043</v>
      </c>
      <c r="H877" s="173" t="s">
        <v>1</v>
      </c>
      <c r="I877" s="175"/>
      <c r="L877" s="172"/>
      <c r="M877" s="176"/>
      <c r="N877" s="177"/>
      <c r="O877" s="177"/>
      <c r="P877" s="177"/>
      <c r="Q877" s="177"/>
      <c r="R877" s="177"/>
      <c r="S877" s="177"/>
      <c r="T877" s="178"/>
      <c r="AT877" s="173" t="s">
        <v>190</v>
      </c>
      <c r="AU877" s="173" t="s">
        <v>82</v>
      </c>
      <c r="AV877" s="14" t="s">
        <v>30</v>
      </c>
      <c r="AW877" s="14" t="s">
        <v>29</v>
      </c>
      <c r="AX877" s="14" t="s">
        <v>73</v>
      </c>
      <c r="AY877" s="173" t="s">
        <v>175</v>
      </c>
    </row>
    <row r="878" spans="1:65" s="14" customFormat="1">
      <c r="B878" s="172"/>
      <c r="D878" s="164" t="s">
        <v>190</v>
      </c>
      <c r="E878" s="173" t="s">
        <v>1</v>
      </c>
      <c r="F878" s="174" t="s">
        <v>2044</v>
      </c>
      <c r="H878" s="173" t="s">
        <v>1</v>
      </c>
      <c r="I878" s="175"/>
      <c r="L878" s="172"/>
      <c r="M878" s="176"/>
      <c r="N878" s="177"/>
      <c r="O878" s="177"/>
      <c r="P878" s="177"/>
      <c r="Q878" s="177"/>
      <c r="R878" s="177"/>
      <c r="S878" s="177"/>
      <c r="T878" s="178"/>
      <c r="AT878" s="173" t="s">
        <v>190</v>
      </c>
      <c r="AU878" s="173" t="s">
        <v>82</v>
      </c>
      <c r="AV878" s="14" t="s">
        <v>30</v>
      </c>
      <c r="AW878" s="14" t="s">
        <v>29</v>
      </c>
      <c r="AX878" s="14" t="s">
        <v>73</v>
      </c>
      <c r="AY878" s="173" t="s">
        <v>175</v>
      </c>
    </row>
    <row r="879" spans="1:65" s="14" customFormat="1">
      <c r="B879" s="172"/>
      <c r="D879" s="164" t="s">
        <v>190</v>
      </c>
      <c r="E879" s="173" t="s">
        <v>1</v>
      </c>
      <c r="F879" s="174" t="s">
        <v>2045</v>
      </c>
      <c r="H879" s="173" t="s">
        <v>1</v>
      </c>
      <c r="I879" s="175"/>
      <c r="L879" s="172"/>
      <c r="M879" s="176"/>
      <c r="N879" s="177"/>
      <c r="O879" s="177"/>
      <c r="P879" s="177"/>
      <c r="Q879" s="177"/>
      <c r="R879" s="177"/>
      <c r="S879" s="177"/>
      <c r="T879" s="178"/>
      <c r="AT879" s="173" t="s">
        <v>190</v>
      </c>
      <c r="AU879" s="173" t="s">
        <v>82</v>
      </c>
      <c r="AV879" s="14" t="s">
        <v>30</v>
      </c>
      <c r="AW879" s="14" t="s">
        <v>29</v>
      </c>
      <c r="AX879" s="14" t="s">
        <v>73</v>
      </c>
      <c r="AY879" s="173" t="s">
        <v>175</v>
      </c>
    </row>
    <row r="880" spans="1:65" s="14" customFormat="1">
      <c r="B880" s="172"/>
      <c r="D880" s="164" t="s">
        <v>190</v>
      </c>
      <c r="E880" s="173" t="s">
        <v>1</v>
      </c>
      <c r="F880" s="174" t="s">
        <v>2046</v>
      </c>
      <c r="H880" s="173" t="s">
        <v>1</v>
      </c>
      <c r="I880" s="175"/>
      <c r="L880" s="172"/>
      <c r="M880" s="176"/>
      <c r="N880" s="177"/>
      <c r="O880" s="177"/>
      <c r="P880" s="177"/>
      <c r="Q880" s="177"/>
      <c r="R880" s="177"/>
      <c r="S880" s="177"/>
      <c r="T880" s="178"/>
      <c r="AT880" s="173" t="s">
        <v>190</v>
      </c>
      <c r="AU880" s="173" t="s">
        <v>82</v>
      </c>
      <c r="AV880" s="14" t="s">
        <v>30</v>
      </c>
      <c r="AW880" s="14" t="s">
        <v>29</v>
      </c>
      <c r="AX880" s="14" t="s">
        <v>73</v>
      </c>
      <c r="AY880" s="173" t="s">
        <v>175</v>
      </c>
    </row>
    <row r="881" spans="1:65" s="14" customFormat="1">
      <c r="B881" s="172"/>
      <c r="D881" s="164" t="s">
        <v>190</v>
      </c>
      <c r="E881" s="173" t="s">
        <v>1</v>
      </c>
      <c r="F881" s="174" t="s">
        <v>2047</v>
      </c>
      <c r="H881" s="173" t="s">
        <v>1</v>
      </c>
      <c r="I881" s="175"/>
      <c r="L881" s="172"/>
      <c r="M881" s="176"/>
      <c r="N881" s="177"/>
      <c r="O881" s="177"/>
      <c r="P881" s="177"/>
      <c r="Q881" s="177"/>
      <c r="R881" s="177"/>
      <c r="S881" s="177"/>
      <c r="T881" s="178"/>
      <c r="AT881" s="173" t="s">
        <v>190</v>
      </c>
      <c r="AU881" s="173" t="s">
        <v>82</v>
      </c>
      <c r="AV881" s="14" t="s">
        <v>30</v>
      </c>
      <c r="AW881" s="14" t="s">
        <v>29</v>
      </c>
      <c r="AX881" s="14" t="s">
        <v>73</v>
      </c>
      <c r="AY881" s="173" t="s">
        <v>175</v>
      </c>
    </row>
    <row r="882" spans="1:65" s="14" customFormat="1">
      <c r="B882" s="172"/>
      <c r="D882" s="164" t="s">
        <v>190</v>
      </c>
      <c r="E882" s="173" t="s">
        <v>1</v>
      </c>
      <c r="F882" s="174" t="s">
        <v>2048</v>
      </c>
      <c r="H882" s="173" t="s">
        <v>1</v>
      </c>
      <c r="I882" s="175"/>
      <c r="L882" s="172"/>
      <c r="M882" s="176"/>
      <c r="N882" s="177"/>
      <c r="O882" s="177"/>
      <c r="P882" s="177"/>
      <c r="Q882" s="177"/>
      <c r="R882" s="177"/>
      <c r="S882" s="177"/>
      <c r="T882" s="178"/>
      <c r="AT882" s="173" t="s">
        <v>190</v>
      </c>
      <c r="AU882" s="173" t="s">
        <v>82</v>
      </c>
      <c r="AV882" s="14" t="s">
        <v>30</v>
      </c>
      <c r="AW882" s="14" t="s">
        <v>29</v>
      </c>
      <c r="AX882" s="14" t="s">
        <v>73</v>
      </c>
      <c r="AY882" s="173" t="s">
        <v>175</v>
      </c>
    </row>
    <row r="883" spans="1:65" s="14" customFormat="1">
      <c r="B883" s="172"/>
      <c r="D883" s="164" t="s">
        <v>190</v>
      </c>
      <c r="E883" s="173" t="s">
        <v>1</v>
      </c>
      <c r="F883" s="174" t="s">
        <v>2049</v>
      </c>
      <c r="H883" s="173" t="s">
        <v>1</v>
      </c>
      <c r="I883" s="175"/>
      <c r="L883" s="172"/>
      <c r="M883" s="176"/>
      <c r="N883" s="177"/>
      <c r="O883" s="177"/>
      <c r="P883" s="177"/>
      <c r="Q883" s="177"/>
      <c r="R883" s="177"/>
      <c r="S883" s="177"/>
      <c r="T883" s="178"/>
      <c r="AT883" s="173" t="s">
        <v>190</v>
      </c>
      <c r="AU883" s="173" t="s">
        <v>82</v>
      </c>
      <c r="AV883" s="14" t="s">
        <v>30</v>
      </c>
      <c r="AW883" s="14" t="s">
        <v>29</v>
      </c>
      <c r="AX883" s="14" t="s">
        <v>73</v>
      </c>
      <c r="AY883" s="173" t="s">
        <v>175</v>
      </c>
    </row>
    <row r="884" spans="1:65" s="14" customFormat="1">
      <c r="B884" s="172"/>
      <c r="D884" s="164" t="s">
        <v>190</v>
      </c>
      <c r="E884" s="173" t="s">
        <v>1</v>
      </c>
      <c r="F884" s="174" t="s">
        <v>2050</v>
      </c>
      <c r="H884" s="173" t="s">
        <v>1</v>
      </c>
      <c r="I884" s="175"/>
      <c r="L884" s="172"/>
      <c r="M884" s="176"/>
      <c r="N884" s="177"/>
      <c r="O884" s="177"/>
      <c r="P884" s="177"/>
      <c r="Q884" s="177"/>
      <c r="R884" s="177"/>
      <c r="S884" s="177"/>
      <c r="T884" s="178"/>
      <c r="AT884" s="173" t="s">
        <v>190</v>
      </c>
      <c r="AU884" s="173" t="s">
        <v>82</v>
      </c>
      <c r="AV884" s="14" t="s">
        <v>30</v>
      </c>
      <c r="AW884" s="14" t="s">
        <v>29</v>
      </c>
      <c r="AX884" s="14" t="s">
        <v>73</v>
      </c>
      <c r="AY884" s="173" t="s">
        <v>175</v>
      </c>
    </row>
    <row r="885" spans="1:65" s="14" customFormat="1">
      <c r="B885" s="172"/>
      <c r="D885" s="164" t="s">
        <v>190</v>
      </c>
      <c r="E885" s="173" t="s">
        <v>1</v>
      </c>
      <c r="F885" s="174" t="s">
        <v>2051</v>
      </c>
      <c r="H885" s="173" t="s">
        <v>1</v>
      </c>
      <c r="I885" s="175"/>
      <c r="L885" s="172"/>
      <c r="M885" s="176"/>
      <c r="N885" s="177"/>
      <c r="O885" s="177"/>
      <c r="P885" s="177"/>
      <c r="Q885" s="177"/>
      <c r="R885" s="177"/>
      <c r="S885" s="177"/>
      <c r="T885" s="178"/>
      <c r="AT885" s="173" t="s">
        <v>190</v>
      </c>
      <c r="AU885" s="173" t="s">
        <v>82</v>
      </c>
      <c r="AV885" s="14" t="s">
        <v>30</v>
      </c>
      <c r="AW885" s="14" t="s">
        <v>29</v>
      </c>
      <c r="AX885" s="14" t="s">
        <v>73</v>
      </c>
      <c r="AY885" s="173" t="s">
        <v>175</v>
      </c>
    </row>
    <row r="886" spans="1:65" s="14" customFormat="1">
      <c r="B886" s="172"/>
      <c r="D886" s="164" t="s">
        <v>190</v>
      </c>
      <c r="E886" s="173" t="s">
        <v>1</v>
      </c>
      <c r="F886" s="174" t="s">
        <v>2052</v>
      </c>
      <c r="H886" s="173" t="s">
        <v>1</v>
      </c>
      <c r="I886" s="175"/>
      <c r="L886" s="172"/>
      <c r="M886" s="176"/>
      <c r="N886" s="177"/>
      <c r="O886" s="177"/>
      <c r="P886" s="177"/>
      <c r="Q886" s="177"/>
      <c r="R886" s="177"/>
      <c r="S886" s="177"/>
      <c r="T886" s="178"/>
      <c r="AT886" s="173" t="s">
        <v>190</v>
      </c>
      <c r="AU886" s="173" t="s">
        <v>82</v>
      </c>
      <c r="AV886" s="14" t="s">
        <v>30</v>
      </c>
      <c r="AW886" s="14" t="s">
        <v>29</v>
      </c>
      <c r="AX886" s="14" t="s">
        <v>73</v>
      </c>
      <c r="AY886" s="173" t="s">
        <v>175</v>
      </c>
    </row>
    <row r="887" spans="1:65" s="14" customFormat="1">
      <c r="B887" s="172"/>
      <c r="D887" s="164" t="s">
        <v>190</v>
      </c>
      <c r="E887" s="173" t="s">
        <v>1</v>
      </c>
      <c r="F887" s="174" t="s">
        <v>2053</v>
      </c>
      <c r="H887" s="173" t="s">
        <v>1</v>
      </c>
      <c r="I887" s="175"/>
      <c r="L887" s="172"/>
      <c r="M887" s="176"/>
      <c r="N887" s="177"/>
      <c r="O887" s="177"/>
      <c r="P887" s="177"/>
      <c r="Q887" s="177"/>
      <c r="R887" s="177"/>
      <c r="S887" s="177"/>
      <c r="T887" s="178"/>
      <c r="AT887" s="173" t="s">
        <v>190</v>
      </c>
      <c r="AU887" s="173" t="s">
        <v>82</v>
      </c>
      <c r="AV887" s="14" t="s">
        <v>30</v>
      </c>
      <c r="AW887" s="14" t="s">
        <v>29</v>
      </c>
      <c r="AX887" s="14" t="s">
        <v>73</v>
      </c>
      <c r="AY887" s="173" t="s">
        <v>175</v>
      </c>
    </row>
    <row r="888" spans="1:65" s="14" customFormat="1">
      <c r="B888" s="172"/>
      <c r="D888" s="164" t="s">
        <v>190</v>
      </c>
      <c r="E888" s="173" t="s">
        <v>1</v>
      </c>
      <c r="F888" s="174" t="s">
        <v>2054</v>
      </c>
      <c r="H888" s="173" t="s">
        <v>1</v>
      </c>
      <c r="I888" s="175"/>
      <c r="L888" s="172"/>
      <c r="M888" s="176"/>
      <c r="N888" s="177"/>
      <c r="O888" s="177"/>
      <c r="P888" s="177"/>
      <c r="Q888" s="177"/>
      <c r="R888" s="177"/>
      <c r="S888" s="177"/>
      <c r="T888" s="178"/>
      <c r="AT888" s="173" t="s">
        <v>190</v>
      </c>
      <c r="AU888" s="173" t="s">
        <v>82</v>
      </c>
      <c r="AV888" s="14" t="s">
        <v>30</v>
      </c>
      <c r="AW888" s="14" t="s">
        <v>29</v>
      </c>
      <c r="AX888" s="14" t="s">
        <v>73</v>
      </c>
      <c r="AY888" s="173" t="s">
        <v>175</v>
      </c>
    </row>
    <row r="889" spans="1:65" s="14" customFormat="1">
      <c r="B889" s="172"/>
      <c r="D889" s="164" t="s">
        <v>190</v>
      </c>
      <c r="E889" s="173" t="s">
        <v>1</v>
      </c>
      <c r="F889" s="174" t="s">
        <v>2055</v>
      </c>
      <c r="H889" s="173" t="s">
        <v>1</v>
      </c>
      <c r="I889" s="175"/>
      <c r="L889" s="172"/>
      <c r="M889" s="176"/>
      <c r="N889" s="177"/>
      <c r="O889" s="177"/>
      <c r="P889" s="177"/>
      <c r="Q889" s="177"/>
      <c r="R889" s="177"/>
      <c r="S889" s="177"/>
      <c r="T889" s="178"/>
      <c r="AT889" s="173" t="s">
        <v>190</v>
      </c>
      <c r="AU889" s="173" t="s">
        <v>82</v>
      </c>
      <c r="AV889" s="14" t="s">
        <v>30</v>
      </c>
      <c r="AW889" s="14" t="s">
        <v>29</v>
      </c>
      <c r="AX889" s="14" t="s">
        <v>73</v>
      </c>
      <c r="AY889" s="173" t="s">
        <v>175</v>
      </c>
    </row>
    <row r="890" spans="1:65" s="14" customFormat="1">
      <c r="B890" s="172"/>
      <c r="D890" s="164" t="s">
        <v>190</v>
      </c>
      <c r="E890" s="173" t="s">
        <v>1</v>
      </c>
      <c r="F890" s="174" t="s">
        <v>2056</v>
      </c>
      <c r="H890" s="173" t="s">
        <v>1</v>
      </c>
      <c r="I890" s="175"/>
      <c r="L890" s="172"/>
      <c r="M890" s="176"/>
      <c r="N890" s="177"/>
      <c r="O890" s="177"/>
      <c r="P890" s="177"/>
      <c r="Q890" s="177"/>
      <c r="R890" s="177"/>
      <c r="S890" s="177"/>
      <c r="T890" s="178"/>
      <c r="AT890" s="173" t="s">
        <v>190</v>
      </c>
      <c r="AU890" s="173" t="s">
        <v>82</v>
      </c>
      <c r="AV890" s="14" t="s">
        <v>30</v>
      </c>
      <c r="AW890" s="14" t="s">
        <v>29</v>
      </c>
      <c r="AX890" s="14" t="s">
        <v>73</v>
      </c>
      <c r="AY890" s="173" t="s">
        <v>175</v>
      </c>
    </row>
    <row r="891" spans="1:65" s="13" customFormat="1">
      <c r="B891" s="163"/>
      <c r="D891" s="164" t="s">
        <v>190</v>
      </c>
      <c r="E891" s="165" t="s">
        <v>1</v>
      </c>
      <c r="F891" s="166" t="s">
        <v>30</v>
      </c>
      <c r="H891" s="167">
        <v>1</v>
      </c>
      <c r="I891" s="168"/>
      <c r="L891" s="163"/>
      <c r="M891" s="169"/>
      <c r="N891" s="170"/>
      <c r="O891" s="170"/>
      <c r="P891" s="170"/>
      <c r="Q891" s="170"/>
      <c r="R891" s="170"/>
      <c r="S891" s="170"/>
      <c r="T891" s="171"/>
      <c r="AT891" s="165" t="s">
        <v>190</v>
      </c>
      <c r="AU891" s="165" t="s">
        <v>82</v>
      </c>
      <c r="AV891" s="13" t="s">
        <v>82</v>
      </c>
      <c r="AW891" s="13" t="s">
        <v>29</v>
      </c>
      <c r="AX891" s="13" t="s">
        <v>30</v>
      </c>
      <c r="AY891" s="165" t="s">
        <v>175</v>
      </c>
    </row>
    <row r="892" spans="1:65" s="12" customFormat="1" ht="22.8" customHeight="1">
      <c r="B892" s="136"/>
      <c r="D892" s="137" t="s">
        <v>72</v>
      </c>
      <c r="E892" s="147" t="s">
        <v>184</v>
      </c>
      <c r="F892" s="147" t="s">
        <v>1417</v>
      </c>
      <c r="I892" s="139"/>
      <c r="J892" s="148">
        <f>BK892</f>
        <v>0</v>
      </c>
      <c r="L892" s="136"/>
      <c r="M892" s="141"/>
      <c r="N892" s="142"/>
      <c r="O892" s="142"/>
      <c r="P892" s="143">
        <f>SUM(P893:P938)</f>
        <v>0</v>
      </c>
      <c r="Q892" s="142"/>
      <c r="R892" s="143">
        <f>SUM(R893:R938)</f>
        <v>2.5000000000000001E-2</v>
      </c>
      <c r="S892" s="142"/>
      <c r="T892" s="144">
        <f>SUM(T893:T938)</f>
        <v>0</v>
      </c>
      <c r="AR892" s="137" t="s">
        <v>30</v>
      </c>
      <c r="AT892" s="145" t="s">
        <v>72</v>
      </c>
      <c r="AU892" s="145" t="s">
        <v>30</v>
      </c>
      <c r="AY892" s="137" t="s">
        <v>175</v>
      </c>
      <c r="BK892" s="146">
        <f>SUM(BK893:BK938)</f>
        <v>0</v>
      </c>
    </row>
    <row r="893" spans="1:65" s="2" customFormat="1" ht="16.5" customHeight="1">
      <c r="A893" s="33"/>
      <c r="B893" s="149"/>
      <c r="C893" s="150" t="s">
        <v>520</v>
      </c>
      <c r="D893" s="150" t="s">
        <v>181</v>
      </c>
      <c r="E893" s="151" t="s">
        <v>2057</v>
      </c>
      <c r="F893" s="152" t="s">
        <v>2058</v>
      </c>
      <c r="G893" s="153" t="s">
        <v>745</v>
      </c>
      <c r="H893" s="154">
        <v>127.61</v>
      </c>
      <c r="I893" s="155"/>
      <c r="J893" s="156">
        <f>ROUND(I893*H893,2)</f>
        <v>0</v>
      </c>
      <c r="K893" s="152" t="s">
        <v>710</v>
      </c>
      <c r="L893" s="34"/>
      <c r="M893" s="157" t="s">
        <v>1</v>
      </c>
      <c r="N893" s="158" t="s">
        <v>38</v>
      </c>
      <c r="O893" s="59"/>
      <c r="P893" s="159">
        <f>O893*H893</f>
        <v>0</v>
      </c>
      <c r="Q893" s="159">
        <v>0</v>
      </c>
      <c r="R893" s="159">
        <f>Q893*H893</f>
        <v>0</v>
      </c>
      <c r="S893" s="159">
        <v>0</v>
      </c>
      <c r="T893" s="160">
        <f>S893*H893</f>
        <v>0</v>
      </c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R893" s="161" t="s">
        <v>184</v>
      </c>
      <c r="AT893" s="161" t="s">
        <v>181</v>
      </c>
      <c r="AU893" s="161" t="s">
        <v>82</v>
      </c>
      <c r="AY893" s="18" t="s">
        <v>175</v>
      </c>
      <c r="BE893" s="162">
        <f>IF(N893="základní",J893,0)</f>
        <v>0</v>
      </c>
      <c r="BF893" s="162">
        <f>IF(N893="snížená",J893,0)</f>
        <v>0</v>
      </c>
      <c r="BG893" s="162">
        <f>IF(N893="zákl. přenesená",J893,0)</f>
        <v>0</v>
      </c>
      <c r="BH893" s="162">
        <f>IF(N893="sníž. přenesená",J893,0)</f>
        <v>0</v>
      </c>
      <c r="BI893" s="162">
        <f>IF(N893="nulová",J893,0)</f>
        <v>0</v>
      </c>
      <c r="BJ893" s="18" t="s">
        <v>30</v>
      </c>
      <c r="BK893" s="162">
        <f>ROUND(I893*H893,2)</f>
        <v>0</v>
      </c>
      <c r="BL893" s="18" t="s">
        <v>184</v>
      </c>
      <c r="BM893" s="161" t="s">
        <v>2059</v>
      </c>
    </row>
    <row r="894" spans="1:65" s="14" customFormat="1">
      <c r="B894" s="172"/>
      <c r="D894" s="164" t="s">
        <v>190</v>
      </c>
      <c r="E894" s="173" t="s">
        <v>1</v>
      </c>
      <c r="F894" s="174" t="s">
        <v>1525</v>
      </c>
      <c r="H894" s="173" t="s">
        <v>1</v>
      </c>
      <c r="I894" s="175"/>
      <c r="L894" s="172"/>
      <c r="M894" s="176"/>
      <c r="N894" s="177"/>
      <c r="O894" s="177"/>
      <c r="P894" s="177"/>
      <c r="Q894" s="177"/>
      <c r="R894" s="177"/>
      <c r="S894" s="177"/>
      <c r="T894" s="178"/>
      <c r="AT894" s="173" t="s">
        <v>190</v>
      </c>
      <c r="AU894" s="173" t="s">
        <v>82</v>
      </c>
      <c r="AV894" s="14" t="s">
        <v>30</v>
      </c>
      <c r="AW894" s="14" t="s">
        <v>29</v>
      </c>
      <c r="AX894" s="14" t="s">
        <v>73</v>
      </c>
      <c r="AY894" s="173" t="s">
        <v>175</v>
      </c>
    </row>
    <row r="895" spans="1:65" s="13" customFormat="1">
      <c r="B895" s="163"/>
      <c r="D895" s="164" t="s">
        <v>190</v>
      </c>
      <c r="E895" s="165" t="s">
        <v>1</v>
      </c>
      <c r="F895" s="166" t="s">
        <v>2060</v>
      </c>
      <c r="H895" s="167">
        <v>61.5</v>
      </c>
      <c r="I895" s="168"/>
      <c r="L895" s="163"/>
      <c r="M895" s="169"/>
      <c r="N895" s="170"/>
      <c r="O895" s="170"/>
      <c r="P895" s="170"/>
      <c r="Q895" s="170"/>
      <c r="R895" s="170"/>
      <c r="S895" s="170"/>
      <c r="T895" s="171"/>
      <c r="AT895" s="165" t="s">
        <v>190</v>
      </c>
      <c r="AU895" s="165" t="s">
        <v>82</v>
      </c>
      <c r="AV895" s="13" t="s">
        <v>82</v>
      </c>
      <c r="AW895" s="13" t="s">
        <v>29</v>
      </c>
      <c r="AX895" s="13" t="s">
        <v>73</v>
      </c>
      <c r="AY895" s="165" t="s">
        <v>175</v>
      </c>
    </row>
    <row r="896" spans="1:65" s="14" customFormat="1">
      <c r="B896" s="172"/>
      <c r="D896" s="164" t="s">
        <v>190</v>
      </c>
      <c r="E896" s="173" t="s">
        <v>1</v>
      </c>
      <c r="F896" s="174" t="s">
        <v>1525</v>
      </c>
      <c r="H896" s="173" t="s">
        <v>1</v>
      </c>
      <c r="I896" s="175"/>
      <c r="L896" s="172"/>
      <c r="M896" s="176"/>
      <c r="N896" s="177"/>
      <c r="O896" s="177"/>
      <c r="P896" s="177"/>
      <c r="Q896" s="177"/>
      <c r="R896" s="177"/>
      <c r="S896" s="177"/>
      <c r="T896" s="178"/>
      <c r="AT896" s="173" t="s">
        <v>190</v>
      </c>
      <c r="AU896" s="173" t="s">
        <v>82</v>
      </c>
      <c r="AV896" s="14" t="s">
        <v>30</v>
      </c>
      <c r="AW896" s="14" t="s">
        <v>29</v>
      </c>
      <c r="AX896" s="14" t="s">
        <v>73</v>
      </c>
      <c r="AY896" s="173" t="s">
        <v>175</v>
      </c>
    </row>
    <row r="897" spans="2:51" s="13" customFormat="1">
      <c r="B897" s="163"/>
      <c r="D897" s="164" t="s">
        <v>190</v>
      </c>
      <c r="E897" s="165" t="s">
        <v>1</v>
      </c>
      <c r="F897" s="166" t="s">
        <v>2061</v>
      </c>
      <c r="H897" s="167">
        <v>3.68</v>
      </c>
      <c r="I897" s="168"/>
      <c r="L897" s="163"/>
      <c r="M897" s="169"/>
      <c r="N897" s="170"/>
      <c r="O897" s="170"/>
      <c r="P897" s="170"/>
      <c r="Q897" s="170"/>
      <c r="R897" s="170"/>
      <c r="S897" s="170"/>
      <c r="T897" s="171"/>
      <c r="AT897" s="165" t="s">
        <v>190</v>
      </c>
      <c r="AU897" s="165" t="s">
        <v>82</v>
      </c>
      <c r="AV897" s="13" t="s">
        <v>82</v>
      </c>
      <c r="AW897" s="13" t="s">
        <v>29</v>
      </c>
      <c r="AX897" s="13" t="s">
        <v>73</v>
      </c>
      <c r="AY897" s="165" t="s">
        <v>175</v>
      </c>
    </row>
    <row r="898" spans="2:51" s="13" customFormat="1">
      <c r="B898" s="163"/>
      <c r="D898" s="164" t="s">
        <v>190</v>
      </c>
      <c r="E898" s="165" t="s">
        <v>1</v>
      </c>
      <c r="F898" s="166" t="s">
        <v>2062</v>
      </c>
      <c r="H898" s="167">
        <v>1.2649999999999999</v>
      </c>
      <c r="I898" s="168"/>
      <c r="L898" s="163"/>
      <c r="M898" s="169"/>
      <c r="N898" s="170"/>
      <c r="O898" s="170"/>
      <c r="P898" s="170"/>
      <c r="Q898" s="170"/>
      <c r="R898" s="170"/>
      <c r="S898" s="170"/>
      <c r="T898" s="171"/>
      <c r="AT898" s="165" t="s">
        <v>190</v>
      </c>
      <c r="AU898" s="165" t="s">
        <v>82</v>
      </c>
      <c r="AV898" s="13" t="s">
        <v>82</v>
      </c>
      <c r="AW898" s="13" t="s">
        <v>29</v>
      </c>
      <c r="AX898" s="13" t="s">
        <v>73</v>
      </c>
      <c r="AY898" s="165" t="s">
        <v>175</v>
      </c>
    </row>
    <row r="899" spans="2:51" s="13" customFormat="1">
      <c r="B899" s="163"/>
      <c r="D899" s="164" t="s">
        <v>190</v>
      </c>
      <c r="E899" s="165" t="s">
        <v>1</v>
      </c>
      <c r="F899" s="166" t="s">
        <v>2063</v>
      </c>
      <c r="H899" s="167">
        <v>0.57499999999999996</v>
      </c>
      <c r="I899" s="168"/>
      <c r="L899" s="163"/>
      <c r="M899" s="169"/>
      <c r="N899" s="170"/>
      <c r="O899" s="170"/>
      <c r="P899" s="170"/>
      <c r="Q899" s="170"/>
      <c r="R899" s="170"/>
      <c r="S899" s="170"/>
      <c r="T899" s="171"/>
      <c r="AT899" s="165" t="s">
        <v>190</v>
      </c>
      <c r="AU899" s="165" t="s">
        <v>82</v>
      </c>
      <c r="AV899" s="13" t="s">
        <v>82</v>
      </c>
      <c r="AW899" s="13" t="s">
        <v>29</v>
      </c>
      <c r="AX899" s="13" t="s">
        <v>73</v>
      </c>
      <c r="AY899" s="165" t="s">
        <v>175</v>
      </c>
    </row>
    <row r="900" spans="2:51" s="14" customFormat="1">
      <c r="B900" s="172"/>
      <c r="D900" s="164" t="s">
        <v>190</v>
      </c>
      <c r="E900" s="173" t="s">
        <v>1</v>
      </c>
      <c r="F900" s="174" t="s">
        <v>1547</v>
      </c>
      <c r="H900" s="173" t="s">
        <v>1</v>
      </c>
      <c r="I900" s="175"/>
      <c r="L900" s="172"/>
      <c r="M900" s="176"/>
      <c r="N900" s="177"/>
      <c r="O900" s="177"/>
      <c r="P900" s="177"/>
      <c r="Q900" s="177"/>
      <c r="R900" s="177"/>
      <c r="S900" s="177"/>
      <c r="T900" s="178"/>
      <c r="AT900" s="173" t="s">
        <v>190</v>
      </c>
      <c r="AU900" s="173" t="s">
        <v>82</v>
      </c>
      <c r="AV900" s="14" t="s">
        <v>30</v>
      </c>
      <c r="AW900" s="14" t="s">
        <v>29</v>
      </c>
      <c r="AX900" s="14" t="s">
        <v>73</v>
      </c>
      <c r="AY900" s="173" t="s">
        <v>175</v>
      </c>
    </row>
    <row r="901" spans="2:51" s="13" customFormat="1">
      <c r="B901" s="163"/>
      <c r="D901" s="164" t="s">
        <v>190</v>
      </c>
      <c r="E901" s="165" t="s">
        <v>1</v>
      </c>
      <c r="F901" s="166" t="s">
        <v>2064</v>
      </c>
      <c r="H901" s="167">
        <v>29.8</v>
      </c>
      <c r="I901" s="168"/>
      <c r="L901" s="163"/>
      <c r="M901" s="169"/>
      <c r="N901" s="170"/>
      <c r="O901" s="170"/>
      <c r="P901" s="170"/>
      <c r="Q901" s="170"/>
      <c r="R901" s="170"/>
      <c r="S901" s="170"/>
      <c r="T901" s="171"/>
      <c r="AT901" s="165" t="s">
        <v>190</v>
      </c>
      <c r="AU901" s="165" t="s">
        <v>82</v>
      </c>
      <c r="AV901" s="13" t="s">
        <v>82</v>
      </c>
      <c r="AW901" s="13" t="s">
        <v>29</v>
      </c>
      <c r="AX901" s="13" t="s">
        <v>73</v>
      </c>
      <c r="AY901" s="165" t="s">
        <v>175</v>
      </c>
    </row>
    <row r="902" spans="2:51" s="14" customFormat="1">
      <c r="B902" s="172"/>
      <c r="D902" s="164" t="s">
        <v>190</v>
      </c>
      <c r="E902" s="173" t="s">
        <v>1</v>
      </c>
      <c r="F902" s="174" t="s">
        <v>1516</v>
      </c>
      <c r="H902" s="173" t="s">
        <v>1</v>
      </c>
      <c r="I902" s="175"/>
      <c r="L902" s="172"/>
      <c r="M902" s="176"/>
      <c r="N902" s="177"/>
      <c r="O902" s="177"/>
      <c r="P902" s="177"/>
      <c r="Q902" s="177"/>
      <c r="R902" s="177"/>
      <c r="S902" s="177"/>
      <c r="T902" s="178"/>
      <c r="AT902" s="173" t="s">
        <v>190</v>
      </c>
      <c r="AU902" s="173" t="s">
        <v>82</v>
      </c>
      <c r="AV902" s="14" t="s">
        <v>30</v>
      </c>
      <c r="AW902" s="14" t="s">
        <v>29</v>
      </c>
      <c r="AX902" s="14" t="s">
        <v>73</v>
      </c>
      <c r="AY902" s="173" t="s">
        <v>175</v>
      </c>
    </row>
    <row r="903" spans="2:51" s="13" customFormat="1">
      <c r="B903" s="163"/>
      <c r="D903" s="164" t="s">
        <v>190</v>
      </c>
      <c r="E903" s="165" t="s">
        <v>1</v>
      </c>
      <c r="F903" s="166" t="s">
        <v>2065</v>
      </c>
      <c r="H903" s="167">
        <v>3.15</v>
      </c>
      <c r="I903" s="168"/>
      <c r="L903" s="163"/>
      <c r="M903" s="169"/>
      <c r="N903" s="170"/>
      <c r="O903" s="170"/>
      <c r="P903" s="170"/>
      <c r="Q903" s="170"/>
      <c r="R903" s="170"/>
      <c r="S903" s="170"/>
      <c r="T903" s="171"/>
      <c r="AT903" s="165" t="s">
        <v>190</v>
      </c>
      <c r="AU903" s="165" t="s">
        <v>82</v>
      </c>
      <c r="AV903" s="13" t="s">
        <v>82</v>
      </c>
      <c r="AW903" s="13" t="s">
        <v>29</v>
      </c>
      <c r="AX903" s="13" t="s">
        <v>73</v>
      </c>
      <c r="AY903" s="165" t="s">
        <v>175</v>
      </c>
    </row>
    <row r="904" spans="2:51" s="13" customFormat="1">
      <c r="B904" s="163"/>
      <c r="D904" s="164" t="s">
        <v>190</v>
      </c>
      <c r="E904" s="165" t="s">
        <v>1</v>
      </c>
      <c r="F904" s="166" t="s">
        <v>2066</v>
      </c>
      <c r="H904" s="167">
        <v>0.18</v>
      </c>
      <c r="I904" s="168"/>
      <c r="L904" s="163"/>
      <c r="M904" s="169"/>
      <c r="N904" s="170"/>
      <c r="O904" s="170"/>
      <c r="P904" s="170"/>
      <c r="Q904" s="170"/>
      <c r="R904" s="170"/>
      <c r="S904" s="170"/>
      <c r="T904" s="171"/>
      <c r="AT904" s="165" t="s">
        <v>190</v>
      </c>
      <c r="AU904" s="165" t="s">
        <v>82</v>
      </c>
      <c r="AV904" s="13" t="s">
        <v>82</v>
      </c>
      <c r="AW904" s="13" t="s">
        <v>29</v>
      </c>
      <c r="AX904" s="13" t="s">
        <v>73</v>
      </c>
      <c r="AY904" s="165" t="s">
        <v>175</v>
      </c>
    </row>
    <row r="905" spans="2:51" s="13" customFormat="1">
      <c r="B905" s="163"/>
      <c r="D905" s="164" t="s">
        <v>190</v>
      </c>
      <c r="E905" s="165" t="s">
        <v>1</v>
      </c>
      <c r="F905" s="166" t="s">
        <v>2067</v>
      </c>
      <c r="H905" s="167">
        <v>1.1339999999999999</v>
      </c>
      <c r="I905" s="168"/>
      <c r="L905" s="163"/>
      <c r="M905" s="169"/>
      <c r="N905" s="170"/>
      <c r="O905" s="170"/>
      <c r="P905" s="170"/>
      <c r="Q905" s="170"/>
      <c r="R905" s="170"/>
      <c r="S905" s="170"/>
      <c r="T905" s="171"/>
      <c r="AT905" s="165" t="s">
        <v>190</v>
      </c>
      <c r="AU905" s="165" t="s">
        <v>82</v>
      </c>
      <c r="AV905" s="13" t="s">
        <v>82</v>
      </c>
      <c r="AW905" s="13" t="s">
        <v>29</v>
      </c>
      <c r="AX905" s="13" t="s">
        <v>73</v>
      </c>
      <c r="AY905" s="165" t="s">
        <v>175</v>
      </c>
    </row>
    <row r="906" spans="2:51" s="13" customFormat="1">
      <c r="B906" s="163"/>
      <c r="D906" s="164" t="s">
        <v>190</v>
      </c>
      <c r="E906" s="165" t="s">
        <v>1</v>
      </c>
      <c r="F906" s="166" t="s">
        <v>2068</v>
      </c>
      <c r="H906" s="167">
        <v>0.126</v>
      </c>
      <c r="I906" s="168"/>
      <c r="L906" s="163"/>
      <c r="M906" s="169"/>
      <c r="N906" s="170"/>
      <c r="O906" s="170"/>
      <c r="P906" s="170"/>
      <c r="Q906" s="170"/>
      <c r="R906" s="170"/>
      <c r="S906" s="170"/>
      <c r="T906" s="171"/>
      <c r="AT906" s="165" t="s">
        <v>190</v>
      </c>
      <c r="AU906" s="165" t="s">
        <v>82</v>
      </c>
      <c r="AV906" s="13" t="s">
        <v>82</v>
      </c>
      <c r="AW906" s="13" t="s">
        <v>29</v>
      </c>
      <c r="AX906" s="13" t="s">
        <v>73</v>
      </c>
      <c r="AY906" s="165" t="s">
        <v>175</v>
      </c>
    </row>
    <row r="907" spans="2:51" s="13" customFormat="1">
      <c r="B907" s="163"/>
      <c r="D907" s="164" t="s">
        <v>190</v>
      </c>
      <c r="E907" s="165" t="s">
        <v>1</v>
      </c>
      <c r="F907" s="166" t="s">
        <v>2069</v>
      </c>
      <c r="H907" s="167">
        <v>0.18</v>
      </c>
      <c r="I907" s="168"/>
      <c r="L907" s="163"/>
      <c r="M907" s="169"/>
      <c r="N907" s="170"/>
      <c r="O907" s="170"/>
      <c r="P907" s="170"/>
      <c r="Q907" s="170"/>
      <c r="R907" s="170"/>
      <c r="S907" s="170"/>
      <c r="T907" s="171"/>
      <c r="AT907" s="165" t="s">
        <v>190</v>
      </c>
      <c r="AU907" s="165" t="s">
        <v>82</v>
      </c>
      <c r="AV907" s="13" t="s">
        <v>82</v>
      </c>
      <c r="AW907" s="13" t="s">
        <v>29</v>
      </c>
      <c r="AX907" s="13" t="s">
        <v>73</v>
      </c>
      <c r="AY907" s="165" t="s">
        <v>175</v>
      </c>
    </row>
    <row r="908" spans="2:51" s="14" customFormat="1">
      <c r="B908" s="172"/>
      <c r="D908" s="164" t="s">
        <v>190</v>
      </c>
      <c r="E908" s="173" t="s">
        <v>1</v>
      </c>
      <c r="F908" s="174" t="s">
        <v>1518</v>
      </c>
      <c r="H908" s="173" t="s">
        <v>1</v>
      </c>
      <c r="I908" s="175"/>
      <c r="L908" s="172"/>
      <c r="M908" s="176"/>
      <c r="N908" s="177"/>
      <c r="O908" s="177"/>
      <c r="P908" s="177"/>
      <c r="Q908" s="177"/>
      <c r="R908" s="177"/>
      <c r="S908" s="177"/>
      <c r="T908" s="178"/>
      <c r="AT908" s="173" t="s">
        <v>190</v>
      </c>
      <c r="AU908" s="173" t="s">
        <v>82</v>
      </c>
      <c r="AV908" s="14" t="s">
        <v>30</v>
      </c>
      <c r="AW908" s="14" t="s">
        <v>29</v>
      </c>
      <c r="AX908" s="14" t="s">
        <v>73</v>
      </c>
      <c r="AY908" s="173" t="s">
        <v>175</v>
      </c>
    </row>
    <row r="909" spans="2:51" s="13" customFormat="1">
      <c r="B909" s="163"/>
      <c r="D909" s="164" t="s">
        <v>190</v>
      </c>
      <c r="E909" s="165" t="s">
        <v>1</v>
      </c>
      <c r="F909" s="166" t="s">
        <v>2070</v>
      </c>
      <c r="H909" s="167">
        <v>3.3250000000000002</v>
      </c>
      <c r="I909" s="168"/>
      <c r="L909" s="163"/>
      <c r="M909" s="169"/>
      <c r="N909" s="170"/>
      <c r="O909" s="170"/>
      <c r="P909" s="170"/>
      <c r="Q909" s="170"/>
      <c r="R909" s="170"/>
      <c r="S909" s="170"/>
      <c r="T909" s="171"/>
      <c r="AT909" s="165" t="s">
        <v>190</v>
      </c>
      <c r="AU909" s="165" t="s">
        <v>82</v>
      </c>
      <c r="AV909" s="13" t="s">
        <v>82</v>
      </c>
      <c r="AW909" s="13" t="s">
        <v>29</v>
      </c>
      <c r="AX909" s="13" t="s">
        <v>73</v>
      </c>
      <c r="AY909" s="165" t="s">
        <v>175</v>
      </c>
    </row>
    <row r="910" spans="2:51" s="13" customFormat="1">
      <c r="B910" s="163"/>
      <c r="D910" s="164" t="s">
        <v>190</v>
      </c>
      <c r="E910" s="165" t="s">
        <v>1</v>
      </c>
      <c r="F910" s="166" t="s">
        <v>2071</v>
      </c>
      <c r="H910" s="167">
        <v>0.19</v>
      </c>
      <c r="I910" s="168"/>
      <c r="L910" s="163"/>
      <c r="M910" s="169"/>
      <c r="N910" s="170"/>
      <c r="O910" s="170"/>
      <c r="P910" s="170"/>
      <c r="Q910" s="170"/>
      <c r="R910" s="170"/>
      <c r="S910" s="170"/>
      <c r="T910" s="171"/>
      <c r="AT910" s="165" t="s">
        <v>190</v>
      </c>
      <c r="AU910" s="165" t="s">
        <v>82</v>
      </c>
      <c r="AV910" s="13" t="s">
        <v>82</v>
      </c>
      <c r="AW910" s="13" t="s">
        <v>29</v>
      </c>
      <c r="AX910" s="13" t="s">
        <v>73</v>
      </c>
      <c r="AY910" s="165" t="s">
        <v>175</v>
      </c>
    </row>
    <row r="911" spans="2:51" s="13" customFormat="1">
      <c r="B911" s="163"/>
      <c r="D911" s="164" t="s">
        <v>190</v>
      </c>
      <c r="E911" s="165" t="s">
        <v>1</v>
      </c>
      <c r="F911" s="166" t="s">
        <v>2072</v>
      </c>
      <c r="H911" s="167">
        <v>1.1970000000000001</v>
      </c>
      <c r="I911" s="168"/>
      <c r="L911" s="163"/>
      <c r="M911" s="169"/>
      <c r="N911" s="170"/>
      <c r="O911" s="170"/>
      <c r="P911" s="170"/>
      <c r="Q911" s="170"/>
      <c r="R911" s="170"/>
      <c r="S911" s="170"/>
      <c r="T911" s="171"/>
      <c r="AT911" s="165" t="s">
        <v>190</v>
      </c>
      <c r="AU911" s="165" t="s">
        <v>82</v>
      </c>
      <c r="AV911" s="13" t="s">
        <v>82</v>
      </c>
      <c r="AW911" s="13" t="s">
        <v>29</v>
      </c>
      <c r="AX911" s="13" t="s">
        <v>73</v>
      </c>
      <c r="AY911" s="165" t="s">
        <v>175</v>
      </c>
    </row>
    <row r="912" spans="2:51" s="13" customFormat="1">
      <c r="B912" s="163"/>
      <c r="D912" s="164" t="s">
        <v>190</v>
      </c>
      <c r="E912" s="165" t="s">
        <v>1</v>
      </c>
      <c r="F912" s="166" t="s">
        <v>2073</v>
      </c>
      <c r="H912" s="167">
        <v>0.13300000000000001</v>
      </c>
      <c r="I912" s="168"/>
      <c r="L912" s="163"/>
      <c r="M912" s="169"/>
      <c r="N912" s="170"/>
      <c r="O912" s="170"/>
      <c r="P912" s="170"/>
      <c r="Q912" s="170"/>
      <c r="R912" s="170"/>
      <c r="S912" s="170"/>
      <c r="T912" s="171"/>
      <c r="AT912" s="165" t="s">
        <v>190</v>
      </c>
      <c r="AU912" s="165" t="s">
        <v>82</v>
      </c>
      <c r="AV912" s="13" t="s">
        <v>82</v>
      </c>
      <c r="AW912" s="13" t="s">
        <v>29</v>
      </c>
      <c r="AX912" s="13" t="s">
        <v>73</v>
      </c>
      <c r="AY912" s="165" t="s">
        <v>175</v>
      </c>
    </row>
    <row r="913" spans="2:51" s="13" customFormat="1">
      <c r="B913" s="163"/>
      <c r="D913" s="164" t="s">
        <v>190</v>
      </c>
      <c r="E913" s="165" t="s">
        <v>1</v>
      </c>
      <c r="F913" s="166" t="s">
        <v>2071</v>
      </c>
      <c r="H913" s="167">
        <v>0.19</v>
      </c>
      <c r="I913" s="168"/>
      <c r="L913" s="163"/>
      <c r="M913" s="169"/>
      <c r="N913" s="170"/>
      <c r="O913" s="170"/>
      <c r="P913" s="170"/>
      <c r="Q913" s="170"/>
      <c r="R913" s="170"/>
      <c r="S913" s="170"/>
      <c r="T913" s="171"/>
      <c r="AT913" s="165" t="s">
        <v>190</v>
      </c>
      <c r="AU913" s="165" t="s">
        <v>82</v>
      </c>
      <c r="AV913" s="13" t="s">
        <v>82</v>
      </c>
      <c r="AW913" s="13" t="s">
        <v>29</v>
      </c>
      <c r="AX913" s="13" t="s">
        <v>73</v>
      </c>
      <c r="AY913" s="165" t="s">
        <v>175</v>
      </c>
    </row>
    <row r="914" spans="2:51" s="14" customFormat="1">
      <c r="B914" s="172"/>
      <c r="D914" s="164" t="s">
        <v>190</v>
      </c>
      <c r="E914" s="173" t="s">
        <v>1</v>
      </c>
      <c r="F914" s="174" t="s">
        <v>1520</v>
      </c>
      <c r="H914" s="173" t="s">
        <v>1</v>
      </c>
      <c r="I914" s="175"/>
      <c r="L914" s="172"/>
      <c r="M914" s="176"/>
      <c r="N914" s="177"/>
      <c r="O914" s="177"/>
      <c r="P914" s="177"/>
      <c r="Q914" s="177"/>
      <c r="R914" s="177"/>
      <c r="S914" s="177"/>
      <c r="T914" s="178"/>
      <c r="AT914" s="173" t="s">
        <v>190</v>
      </c>
      <c r="AU914" s="173" t="s">
        <v>82</v>
      </c>
      <c r="AV914" s="14" t="s">
        <v>30</v>
      </c>
      <c r="AW914" s="14" t="s">
        <v>29</v>
      </c>
      <c r="AX914" s="14" t="s">
        <v>73</v>
      </c>
      <c r="AY914" s="173" t="s">
        <v>175</v>
      </c>
    </row>
    <row r="915" spans="2:51" s="13" customFormat="1">
      <c r="B915" s="163"/>
      <c r="D915" s="164" t="s">
        <v>190</v>
      </c>
      <c r="E915" s="165" t="s">
        <v>1</v>
      </c>
      <c r="F915" s="166" t="s">
        <v>2074</v>
      </c>
      <c r="H915" s="167">
        <v>4.085</v>
      </c>
      <c r="I915" s="168"/>
      <c r="L915" s="163"/>
      <c r="M915" s="169"/>
      <c r="N915" s="170"/>
      <c r="O915" s="170"/>
      <c r="P915" s="170"/>
      <c r="Q915" s="170"/>
      <c r="R915" s="170"/>
      <c r="S915" s="170"/>
      <c r="T915" s="171"/>
      <c r="AT915" s="165" t="s">
        <v>190</v>
      </c>
      <c r="AU915" s="165" t="s">
        <v>82</v>
      </c>
      <c r="AV915" s="13" t="s">
        <v>82</v>
      </c>
      <c r="AW915" s="13" t="s">
        <v>29</v>
      </c>
      <c r="AX915" s="13" t="s">
        <v>73</v>
      </c>
      <c r="AY915" s="165" t="s">
        <v>175</v>
      </c>
    </row>
    <row r="916" spans="2:51" s="13" customFormat="1">
      <c r="B916" s="163"/>
      <c r="D916" s="164" t="s">
        <v>190</v>
      </c>
      <c r="E916" s="165" t="s">
        <v>1</v>
      </c>
      <c r="F916" s="166" t="s">
        <v>2071</v>
      </c>
      <c r="H916" s="167">
        <v>0.19</v>
      </c>
      <c r="I916" s="168"/>
      <c r="L916" s="163"/>
      <c r="M916" s="169"/>
      <c r="N916" s="170"/>
      <c r="O916" s="170"/>
      <c r="P916" s="170"/>
      <c r="Q916" s="170"/>
      <c r="R916" s="170"/>
      <c r="S916" s="170"/>
      <c r="T916" s="171"/>
      <c r="AT916" s="165" t="s">
        <v>190</v>
      </c>
      <c r="AU916" s="165" t="s">
        <v>82</v>
      </c>
      <c r="AV916" s="13" t="s">
        <v>82</v>
      </c>
      <c r="AW916" s="13" t="s">
        <v>29</v>
      </c>
      <c r="AX916" s="13" t="s">
        <v>73</v>
      </c>
      <c r="AY916" s="165" t="s">
        <v>175</v>
      </c>
    </row>
    <row r="917" spans="2:51" s="13" customFormat="1">
      <c r="B917" s="163"/>
      <c r="D917" s="164" t="s">
        <v>190</v>
      </c>
      <c r="E917" s="165" t="s">
        <v>1</v>
      </c>
      <c r="F917" s="166" t="s">
        <v>2072</v>
      </c>
      <c r="H917" s="167">
        <v>1.1970000000000001</v>
      </c>
      <c r="I917" s="168"/>
      <c r="L917" s="163"/>
      <c r="M917" s="169"/>
      <c r="N917" s="170"/>
      <c r="O917" s="170"/>
      <c r="P917" s="170"/>
      <c r="Q917" s="170"/>
      <c r="R917" s="170"/>
      <c r="S917" s="170"/>
      <c r="T917" s="171"/>
      <c r="AT917" s="165" t="s">
        <v>190</v>
      </c>
      <c r="AU917" s="165" t="s">
        <v>82</v>
      </c>
      <c r="AV917" s="13" t="s">
        <v>82</v>
      </c>
      <c r="AW917" s="13" t="s">
        <v>29</v>
      </c>
      <c r="AX917" s="13" t="s">
        <v>73</v>
      </c>
      <c r="AY917" s="165" t="s">
        <v>175</v>
      </c>
    </row>
    <row r="918" spans="2:51" s="13" customFormat="1">
      <c r="B918" s="163"/>
      <c r="D918" s="164" t="s">
        <v>190</v>
      </c>
      <c r="E918" s="165" t="s">
        <v>1</v>
      </c>
      <c r="F918" s="166" t="s">
        <v>2073</v>
      </c>
      <c r="H918" s="167">
        <v>0.13300000000000001</v>
      </c>
      <c r="I918" s="168"/>
      <c r="L918" s="163"/>
      <c r="M918" s="169"/>
      <c r="N918" s="170"/>
      <c r="O918" s="170"/>
      <c r="P918" s="170"/>
      <c r="Q918" s="170"/>
      <c r="R918" s="170"/>
      <c r="S918" s="170"/>
      <c r="T918" s="171"/>
      <c r="AT918" s="165" t="s">
        <v>190</v>
      </c>
      <c r="AU918" s="165" t="s">
        <v>82</v>
      </c>
      <c r="AV918" s="13" t="s">
        <v>82</v>
      </c>
      <c r="AW918" s="13" t="s">
        <v>29</v>
      </c>
      <c r="AX918" s="13" t="s">
        <v>73</v>
      </c>
      <c r="AY918" s="165" t="s">
        <v>175</v>
      </c>
    </row>
    <row r="919" spans="2:51" s="13" customFormat="1">
      <c r="B919" s="163"/>
      <c r="D919" s="164" t="s">
        <v>190</v>
      </c>
      <c r="E919" s="165" t="s">
        <v>1</v>
      </c>
      <c r="F919" s="166" t="s">
        <v>2071</v>
      </c>
      <c r="H919" s="167">
        <v>0.19</v>
      </c>
      <c r="I919" s="168"/>
      <c r="L919" s="163"/>
      <c r="M919" s="169"/>
      <c r="N919" s="170"/>
      <c r="O919" s="170"/>
      <c r="P919" s="170"/>
      <c r="Q919" s="170"/>
      <c r="R919" s="170"/>
      <c r="S919" s="170"/>
      <c r="T919" s="171"/>
      <c r="AT919" s="165" t="s">
        <v>190</v>
      </c>
      <c r="AU919" s="165" t="s">
        <v>82</v>
      </c>
      <c r="AV919" s="13" t="s">
        <v>82</v>
      </c>
      <c r="AW919" s="13" t="s">
        <v>29</v>
      </c>
      <c r="AX919" s="13" t="s">
        <v>73</v>
      </c>
      <c r="AY919" s="165" t="s">
        <v>175</v>
      </c>
    </row>
    <row r="920" spans="2:51" s="14" customFormat="1">
      <c r="B920" s="172"/>
      <c r="D920" s="164" t="s">
        <v>190</v>
      </c>
      <c r="E920" s="173" t="s">
        <v>1</v>
      </c>
      <c r="F920" s="174" t="s">
        <v>1624</v>
      </c>
      <c r="H920" s="173" t="s">
        <v>1</v>
      </c>
      <c r="I920" s="175"/>
      <c r="L920" s="172"/>
      <c r="M920" s="176"/>
      <c r="N920" s="177"/>
      <c r="O920" s="177"/>
      <c r="P920" s="177"/>
      <c r="Q920" s="177"/>
      <c r="R920" s="177"/>
      <c r="S920" s="177"/>
      <c r="T920" s="178"/>
      <c r="AT920" s="173" t="s">
        <v>190</v>
      </c>
      <c r="AU920" s="173" t="s">
        <v>82</v>
      </c>
      <c r="AV920" s="14" t="s">
        <v>30</v>
      </c>
      <c r="AW920" s="14" t="s">
        <v>29</v>
      </c>
      <c r="AX920" s="14" t="s">
        <v>73</v>
      </c>
      <c r="AY920" s="173" t="s">
        <v>175</v>
      </c>
    </row>
    <row r="921" spans="2:51" s="13" customFormat="1">
      <c r="B921" s="163"/>
      <c r="D921" s="164" t="s">
        <v>190</v>
      </c>
      <c r="E921" s="165" t="s">
        <v>1</v>
      </c>
      <c r="F921" s="166" t="s">
        <v>2075</v>
      </c>
      <c r="H921" s="167">
        <v>1.26</v>
      </c>
      <c r="I921" s="168"/>
      <c r="L921" s="163"/>
      <c r="M921" s="169"/>
      <c r="N921" s="170"/>
      <c r="O921" s="170"/>
      <c r="P921" s="170"/>
      <c r="Q921" s="170"/>
      <c r="R921" s="170"/>
      <c r="S921" s="170"/>
      <c r="T921" s="171"/>
      <c r="AT921" s="165" t="s">
        <v>190</v>
      </c>
      <c r="AU921" s="165" t="s">
        <v>82</v>
      </c>
      <c r="AV921" s="13" t="s">
        <v>82</v>
      </c>
      <c r="AW921" s="13" t="s">
        <v>29</v>
      </c>
      <c r="AX921" s="13" t="s">
        <v>73</v>
      </c>
      <c r="AY921" s="165" t="s">
        <v>175</v>
      </c>
    </row>
    <row r="922" spans="2:51" s="14" customFormat="1">
      <c r="B922" s="172"/>
      <c r="D922" s="164" t="s">
        <v>190</v>
      </c>
      <c r="E922" s="173" t="s">
        <v>1</v>
      </c>
      <c r="F922" s="174" t="s">
        <v>1626</v>
      </c>
      <c r="H922" s="173" t="s">
        <v>1</v>
      </c>
      <c r="I922" s="175"/>
      <c r="L922" s="172"/>
      <c r="M922" s="176"/>
      <c r="N922" s="177"/>
      <c r="O922" s="177"/>
      <c r="P922" s="177"/>
      <c r="Q922" s="177"/>
      <c r="R922" s="177"/>
      <c r="S922" s="177"/>
      <c r="T922" s="178"/>
      <c r="AT922" s="173" t="s">
        <v>190</v>
      </c>
      <c r="AU922" s="173" t="s">
        <v>82</v>
      </c>
      <c r="AV922" s="14" t="s">
        <v>30</v>
      </c>
      <c r="AW922" s="14" t="s">
        <v>29</v>
      </c>
      <c r="AX922" s="14" t="s">
        <v>73</v>
      </c>
      <c r="AY922" s="173" t="s">
        <v>175</v>
      </c>
    </row>
    <row r="923" spans="2:51" s="13" customFormat="1">
      <c r="B923" s="163"/>
      <c r="D923" s="164" t="s">
        <v>190</v>
      </c>
      <c r="E923" s="165" t="s">
        <v>1</v>
      </c>
      <c r="F923" s="166" t="s">
        <v>2076</v>
      </c>
      <c r="H923" s="167">
        <v>1.33</v>
      </c>
      <c r="I923" s="168"/>
      <c r="L923" s="163"/>
      <c r="M923" s="169"/>
      <c r="N923" s="170"/>
      <c r="O923" s="170"/>
      <c r="P923" s="170"/>
      <c r="Q923" s="170"/>
      <c r="R923" s="170"/>
      <c r="S923" s="170"/>
      <c r="T923" s="171"/>
      <c r="AT923" s="165" t="s">
        <v>190</v>
      </c>
      <c r="AU923" s="165" t="s">
        <v>82</v>
      </c>
      <c r="AV923" s="13" t="s">
        <v>82</v>
      </c>
      <c r="AW923" s="13" t="s">
        <v>29</v>
      </c>
      <c r="AX923" s="13" t="s">
        <v>73</v>
      </c>
      <c r="AY923" s="165" t="s">
        <v>175</v>
      </c>
    </row>
    <row r="924" spans="2:51" s="14" customFormat="1">
      <c r="B924" s="172"/>
      <c r="D924" s="164" t="s">
        <v>190</v>
      </c>
      <c r="E924" s="173" t="s">
        <v>1</v>
      </c>
      <c r="F924" s="174" t="s">
        <v>1628</v>
      </c>
      <c r="H924" s="173" t="s">
        <v>1</v>
      </c>
      <c r="I924" s="175"/>
      <c r="L924" s="172"/>
      <c r="M924" s="176"/>
      <c r="N924" s="177"/>
      <c r="O924" s="177"/>
      <c r="P924" s="177"/>
      <c r="Q924" s="177"/>
      <c r="R924" s="177"/>
      <c r="S924" s="177"/>
      <c r="T924" s="178"/>
      <c r="AT924" s="173" t="s">
        <v>190</v>
      </c>
      <c r="AU924" s="173" t="s">
        <v>82</v>
      </c>
      <c r="AV924" s="14" t="s">
        <v>30</v>
      </c>
      <c r="AW924" s="14" t="s">
        <v>29</v>
      </c>
      <c r="AX924" s="14" t="s">
        <v>73</v>
      </c>
      <c r="AY924" s="173" t="s">
        <v>175</v>
      </c>
    </row>
    <row r="925" spans="2:51" s="13" customFormat="1">
      <c r="B925" s="163"/>
      <c r="D925" s="164" t="s">
        <v>190</v>
      </c>
      <c r="E925" s="165" t="s">
        <v>1</v>
      </c>
      <c r="F925" s="166" t="s">
        <v>2077</v>
      </c>
      <c r="H925" s="167">
        <v>1.44</v>
      </c>
      <c r="I925" s="168"/>
      <c r="L925" s="163"/>
      <c r="M925" s="169"/>
      <c r="N925" s="170"/>
      <c r="O925" s="170"/>
      <c r="P925" s="170"/>
      <c r="Q925" s="170"/>
      <c r="R925" s="170"/>
      <c r="S925" s="170"/>
      <c r="T925" s="171"/>
      <c r="AT925" s="165" t="s">
        <v>190</v>
      </c>
      <c r="AU925" s="165" t="s">
        <v>82</v>
      </c>
      <c r="AV925" s="13" t="s">
        <v>82</v>
      </c>
      <c r="AW925" s="13" t="s">
        <v>29</v>
      </c>
      <c r="AX925" s="13" t="s">
        <v>73</v>
      </c>
      <c r="AY925" s="165" t="s">
        <v>175</v>
      </c>
    </row>
    <row r="926" spans="2:51" s="14" customFormat="1">
      <c r="B926" s="172"/>
      <c r="D926" s="164" t="s">
        <v>190</v>
      </c>
      <c r="E926" s="173" t="s">
        <v>1</v>
      </c>
      <c r="F926" s="174" t="s">
        <v>1630</v>
      </c>
      <c r="H926" s="173" t="s">
        <v>1</v>
      </c>
      <c r="I926" s="175"/>
      <c r="L926" s="172"/>
      <c r="M926" s="176"/>
      <c r="N926" s="177"/>
      <c r="O926" s="177"/>
      <c r="P926" s="177"/>
      <c r="Q926" s="177"/>
      <c r="R926" s="177"/>
      <c r="S926" s="177"/>
      <c r="T926" s="178"/>
      <c r="AT926" s="173" t="s">
        <v>190</v>
      </c>
      <c r="AU926" s="173" t="s">
        <v>82</v>
      </c>
      <c r="AV926" s="14" t="s">
        <v>30</v>
      </c>
      <c r="AW926" s="14" t="s">
        <v>29</v>
      </c>
      <c r="AX926" s="14" t="s">
        <v>73</v>
      </c>
      <c r="AY926" s="173" t="s">
        <v>175</v>
      </c>
    </row>
    <row r="927" spans="2:51" s="13" customFormat="1">
      <c r="B927" s="163"/>
      <c r="D927" s="164" t="s">
        <v>190</v>
      </c>
      <c r="E927" s="165" t="s">
        <v>1</v>
      </c>
      <c r="F927" s="166" t="s">
        <v>2078</v>
      </c>
      <c r="H927" s="167">
        <v>0.9</v>
      </c>
      <c r="I927" s="168"/>
      <c r="L927" s="163"/>
      <c r="M927" s="169"/>
      <c r="N927" s="170"/>
      <c r="O927" s="170"/>
      <c r="P927" s="170"/>
      <c r="Q927" s="170"/>
      <c r="R927" s="170"/>
      <c r="S927" s="170"/>
      <c r="T927" s="171"/>
      <c r="AT927" s="165" t="s">
        <v>190</v>
      </c>
      <c r="AU927" s="165" t="s">
        <v>82</v>
      </c>
      <c r="AV927" s="13" t="s">
        <v>82</v>
      </c>
      <c r="AW927" s="13" t="s">
        <v>29</v>
      </c>
      <c r="AX927" s="13" t="s">
        <v>73</v>
      </c>
      <c r="AY927" s="165" t="s">
        <v>175</v>
      </c>
    </row>
    <row r="928" spans="2:51" s="14" customFormat="1">
      <c r="B928" s="172"/>
      <c r="D928" s="164" t="s">
        <v>190</v>
      </c>
      <c r="E928" s="173" t="s">
        <v>1</v>
      </c>
      <c r="F928" s="174" t="s">
        <v>1880</v>
      </c>
      <c r="H928" s="173" t="s">
        <v>1</v>
      </c>
      <c r="I928" s="175"/>
      <c r="L928" s="172"/>
      <c r="M928" s="176"/>
      <c r="N928" s="177"/>
      <c r="O928" s="177"/>
      <c r="P928" s="177"/>
      <c r="Q928" s="177"/>
      <c r="R928" s="177"/>
      <c r="S928" s="177"/>
      <c r="T928" s="178"/>
      <c r="AT928" s="173" t="s">
        <v>190</v>
      </c>
      <c r="AU928" s="173" t="s">
        <v>82</v>
      </c>
      <c r="AV928" s="14" t="s">
        <v>30</v>
      </c>
      <c r="AW928" s="14" t="s">
        <v>29</v>
      </c>
      <c r="AX928" s="14" t="s">
        <v>73</v>
      </c>
      <c r="AY928" s="173" t="s">
        <v>175</v>
      </c>
    </row>
    <row r="929" spans="1:65" s="13" customFormat="1">
      <c r="B929" s="163"/>
      <c r="D929" s="164" t="s">
        <v>190</v>
      </c>
      <c r="E929" s="165" t="s">
        <v>1</v>
      </c>
      <c r="F929" s="166" t="s">
        <v>2079</v>
      </c>
      <c r="H929" s="167">
        <v>10.26</v>
      </c>
      <c r="I929" s="168"/>
      <c r="L929" s="163"/>
      <c r="M929" s="169"/>
      <c r="N929" s="170"/>
      <c r="O929" s="170"/>
      <c r="P929" s="170"/>
      <c r="Q929" s="170"/>
      <c r="R929" s="170"/>
      <c r="S929" s="170"/>
      <c r="T929" s="171"/>
      <c r="AT929" s="165" t="s">
        <v>190</v>
      </c>
      <c r="AU929" s="165" t="s">
        <v>82</v>
      </c>
      <c r="AV929" s="13" t="s">
        <v>82</v>
      </c>
      <c r="AW929" s="13" t="s">
        <v>29</v>
      </c>
      <c r="AX929" s="13" t="s">
        <v>73</v>
      </c>
      <c r="AY929" s="165" t="s">
        <v>175</v>
      </c>
    </row>
    <row r="930" spans="1:65" s="15" customFormat="1">
      <c r="B930" s="182"/>
      <c r="D930" s="164" t="s">
        <v>190</v>
      </c>
      <c r="E930" s="183" t="s">
        <v>1</v>
      </c>
      <c r="F930" s="184" t="s">
        <v>716</v>
      </c>
      <c r="H930" s="185">
        <v>127.61</v>
      </c>
      <c r="I930" s="186"/>
      <c r="L930" s="182"/>
      <c r="M930" s="187"/>
      <c r="N930" s="188"/>
      <c r="O930" s="188"/>
      <c r="P930" s="188"/>
      <c r="Q930" s="188"/>
      <c r="R930" s="188"/>
      <c r="S930" s="188"/>
      <c r="T930" s="189"/>
      <c r="AT930" s="183" t="s">
        <v>190</v>
      </c>
      <c r="AU930" s="183" t="s">
        <v>82</v>
      </c>
      <c r="AV930" s="15" t="s">
        <v>184</v>
      </c>
      <c r="AW930" s="15" t="s">
        <v>29</v>
      </c>
      <c r="AX930" s="15" t="s">
        <v>30</v>
      </c>
      <c r="AY930" s="183" t="s">
        <v>175</v>
      </c>
    </row>
    <row r="931" spans="1:65" s="2" customFormat="1" ht="16.5" customHeight="1">
      <c r="A931" s="33"/>
      <c r="B931" s="149"/>
      <c r="C931" s="150" t="s">
        <v>524</v>
      </c>
      <c r="D931" s="150" t="s">
        <v>181</v>
      </c>
      <c r="E931" s="151" t="s">
        <v>770</v>
      </c>
      <c r="F931" s="152" t="s">
        <v>771</v>
      </c>
      <c r="G931" s="153" t="s">
        <v>745</v>
      </c>
      <c r="H931" s="154">
        <v>127.61</v>
      </c>
      <c r="I931" s="155"/>
      <c r="J931" s="156">
        <f>ROUND(I931*H931,2)</f>
        <v>0</v>
      </c>
      <c r="K931" s="152" t="s">
        <v>710</v>
      </c>
      <c r="L931" s="34"/>
      <c r="M931" s="157" t="s">
        <v>1</v>
      </c>
      <c r="N931" s="158" t="s">
        <v>38</v>
      </c>
      <c r="O931" s="59"/>
      <c r="P931" s="159">
        <f>O931*H931</f>
        <v>0</v>
      </c>
      <c r="Q931" s="159">
        <v>0</v>
      </c>
      <c r="R931" s="159">
        <f>Q931*H931</f>
        <v>0</v>
      </c>
      <c r="S931" s="159">
        <v>0</v>
      </c>
      <c r="T931" s="160">
        <f>S931*H931</f>
        <v>0</v>
      </c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R931" s="161" t="s">
        <v>184</v>
      </c>
      <c r="AT931" s="161" t="s">
        <v>181</v>
      </c>
      <c r="AU931" s="161" t="s">
        <v>82</v>
      </c>
      <c r="AY931" s="18" t="s">
        <v>175</v>
      </c>
      <c r="BE931" s="162">
        <f>IF(N931="základní",J931,0)</f>
        <v>0</v>
      </c>
      <c r="BF931" s="162">
        <f>IF(N931="snížená",J931,0)</f>
        <v>0</v>
      </c>
      <c r="BG931" s="162">
        <f>IF(N931="zákl. přenesená",J931,0)</f>
        <v>0</v>
      </c>
      <c r="BH931" s="162">
        <f>IF(N931="sníž. přenesená",J931,0)</f>
        <v>0</v>
      </c>
      <c r="BI931" s="162">
        <f>IF(N931="nulová",J931,0)</f>
        <v>0</v>
      </c>
      <c r="BJ931" s="18" t="s">
        <v>30</v>
      </c>
      <c r="BK931" s="162">
        <f>ROUND(I931*H931,2)</f>
        <v>0</v>
      </c>
      <c r="BL931" s="18" t="s">
        <v>184</v>
      </c>
      <c r="BM931" s="161" t="s">
        <v>2080</v>
      </c>
    </row>
    <row r="932" spans="1:65" s="13" customFormat="1">
      <c r="B932" s="163"/>
      <c r="D932" s="164" t="s">
        <v>190</v>
      </c>
      <c r="E932" s="165" t="s">
        <v>1</v>
      </c>
      <c r="F932" s="166" t="s">
        <v>2081</v>
      </c>
      <c r="H932" s="167">
        <v>127.61</v>
      </c>
      <c r="I932" s="168"/>
      <c r="L932" s="163"/>
      <c r="M932" s="169"/>
      <c r="N932" s="170"/>
      <c r="O932" s="170"/>
      <c r="P932" s="170"/>
      <c r="Q932" s="170"/>
      <c r="R932" s="170"/>
      <c r="S932" s="170"/>
      <c r="T932" s="171"/>
      <c r="AT932" s="165" t="s">
        <v>190</v>
      </c>
      <c r="AU932" s="165" t="s">
        <v>82</v>
      </c>
      <c r="AV932" s="13" t="s">
        <v>82</v>
      </c>
      <c r="AW932" s="13" t="s">
        <v>29</v>
      </c>
      <c r="AX932" s="13" t="s">
        <v>30</v>
      </c>
      <c r="AY932" s="165" t="s">
        <v>175</v>
      </c>
    </row>
    <row r="933" spans="1:65" s="2" customFormat="1" ht="21.75" customHeight="1">
      <c r="A933" s="33"/>
      <c r="B933" s="149"/>
      <c r="C933" s="150" t="s">
        <v>528</v>
      </c>
      <c r="D933" s="150" t="s">
        <v>181</v>
      </c>
      <c r="E933" s="151" t="s">
        <v>775</v>
      </c>
      <c r="F933" s="152" t="s">
        <v>776</v>
      </c>
      <c r="G933" s="153" t="s">
        <v>745</v>
      </c>
      <c r="H933" s="154">
        <v>127.61</v>
      </c>
      <c r="I933" s="155"/>
      <c r="J933" s="156">
        <f>ROUND(I933*H933,2)</f>
        <v>0</v>
      </c>
      <c r="K933" s="152" t="s">
        <v>710</v>
      </c>
      <c r="L933" s="34"/>
      <c r="M933" s="157" t="s">
        <v>1</v>
      </c>
      <c r="N933" s="158" t="s">
        <v>38</v>
      </c>
      <c r="O933" s="59"/>
      <c r="P933" s="159">
        <f>O933*H933</f>
        <v>0</v>
      </c>
      <c r="Q933" s="159">
        <v>0</v>
      </c>
      <c r="R933" s="159">
        <f>Q933*H933</f>
        <v>0</v>
      </c>
      <c r="S933" s="159">
        <v>0</v>
      </c>
      <c r="T933" s="160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61" t="s">
        <v>184</v>
      </c>
      <c r="AT933" s="161" t="s">
        <v>181</v>
      </c>
      <c r="AU933" s="161" t="s">
        <v>82</v>
      </c>
      <c r="AY933" s="18" t="s">
        <v>175</v>
      </c>
      <c r="BE933" s="162">
        <f>IF(N933="základní",J933,0)</f>
        <v>0</v>
      </c>
      <c r="BF933" s="162">
        <f>IF(N933="snížená",J933,0)</f>
        <v>0</v>
      </c>
      <c r="BG933" s="162">
        <f>IF(N933="zákl. přenesená",J933,0)</f>
        <v>0</v>
      </c>
      <c r="BH933" s="162">
        <f>IF(N933="sníž. přenesená",J933,0)</f>
        <v>0</v>
      </c>
      <c r="BI933" s="162">
        <f>IF(N933="nulová",J933,0)</f>
        <v>0</v>
      </c>
      <c r="BJ933" s="18" t="s">
        <v>30</v>
      </c>
      <c r="BK933" s="162">
        <f>ROUND(I933*H933,2)</f>
        <v>0</v>
      </c>
      <c r="BL933" s="18" t="s">
        <v>184</v>
      </c>
      <c r="BM933" s="161" t="s">
        <v>2082</v>
      </c>
    </row>
    <row r="934" spans="1:65" s="13" customFormat="1">
      <c r="B934" s="163"/>
      <c r="D934" s="164" t="s">
        <v>190</v>
      </c>
      <c r="E934" s="165" t="s">
        <v>1</v>
      </c>
      <c r="F934" s="166" t="s">
        <v>2081</v>
      </c>
      <c r="H934" s="167">
        <v>127.61</v>
      </c>
      <c r="I934" s="168"/>
      <c r="L934" s="163"/>
      <c r="M934" s="169"/>
      <c r="N934" s="170"/>
      <c r="O934" s="170"/>
      <c r="P934" s="170"/>
      <c r="Q934" s="170"/>
      <c r="R934" s="170"/>
      <c r="S934" s="170"/>
      <c r="T934" s="171"/>
      <c r="AT934" s="165" t="s">
        <v>190</v>
      </c>
      <c r="AU934" s="165" t="s">
        <v>82</v>
      </c>
      <c r="AV934" s="13" t="s">
        <v>82</v>
      </c>
      <c r="AW934" s="13" t="s">
        <v>29</v>
      </c>
      <c r="AX934" s="13" t="s">
        <v>30</v>
      </c>
      <c r="AY934" s="165" t="s">
        <v>175</v>
      </c>
    </row>
    <row r="935" spans="1:65" s="2" customFormat="1" ht="16.5" customHeight="1">
      <c r="A935" s="33"/>
      <c r="B935" s="149"/>
      <c r="C935" s="150" t="s">
        <v>531</v>
      </c>
      <c r="D935" s="150" t="s">
        <v>181</v>
      </c>
      <c r="E935" s="151" t="s">
        <v>2083</v>
      </c>
      <c r="F935" s="152" t="s">
        <v>2084</v>
      </c>
      <c r="G935" s="153" t="s">
        <v>222</v>
      </c>
      <c r="H935" s="154">
        <v>1</v>
      </c>
      <c r="I935" s="155"/>
      <c r="J935" s="156">
        <f>ROUND(I935*H935,2)</f>
        <v>0</v>
      </c>
      <c r="K935" s="152" t="s">
        <v>1</v>
      </c>
      <c r="L935" s="34"/>
      <c r="M935" s="157" t="s">
        <v>1</v>
      </c>
      <c r="N935" s="158" t="s">
        <v>38</v>
      </c>
      <c r="O935" s="59"/>
      <c r="P935" s="159">
        <f>O935*H935</f>
        <v>0</v>
      </c>
      <c r="Q935" s="159">
        <v>2.5000000000000001E-2</v>
      </c>
      <c r="R935" s="159">
        <f>Q935*H935</f>
        <v>2.5000000000000001E-2</v>
      </c>
      <c r="S935" s="159">
        <v>0</v>
      </c>
      <c r="T935" s="160">
        <f>S935*H935</f>
        <v>0</v>
      </c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R935" s="161" t="s">
        <v>184</v>
      </c>
      <c r="AT935" s="161" t="s">
        <v>181</v>
      </c>
      <c r="AU935" s="161" t="s">
        <v>82</v>
      </c>
      <c r="AY935" s="18" t="s">
        <v>175</v>
      </c>
      <c r="BE935" s="162">
        <f>IF(N935="základní",J935,0)</f>
        <v>0</v>
      </c>
      <c r="BF935" s="162">
        <f>IF(N935="snížená",J935,0)</f>
        <v>0</v>
      </c>
      <c r="BG935" s="162">
        <f>IF(N935="zákl. přenesená",J935,0)</f>
        <v>0</v>
      </c>
      <c r="BH935" s="162">
        <f>IF(N935="sníž. přenesená",J935,0)</f>
        <v>0</v>
      </c>
      <c r="BI935" s="162">
        <f>IF(N935="nulová",J935,0)</f>
        <v>0</v>
      </c>
      <c r="BJ935" s="18" t="s">
        <v>30</v>
      </c>
      <c r="BK935" s="162">
        <f>ROUND(I935*H935,2)</f>
        <v>0</v>
      </c>
      <c r="BL935" s="18" t="s">
        <v>184</v>
      </c>
      <c r="BM935" s="161" t="s">
        <v>2085</v>
      </c>
    </row>
    <row r="936" spans="1:65" s="13" customFormat="1">
      <c r="B936" s="163"/>
      <c r="D936" s="164" t="s">
        <v>190</v>
      </c>
      <c r="E936" s="165" t="s">
        <v>1</v>
      </c>
      <c r="F936" s="166" t="s">
        <v>30</v>
      </c>
      <c r="H936" s="167">
        <v>1</v>
      </c>
      <c r="I936" s="168"/>
      <c r="L936" s="163"/>
      <c r="M936" s="169"/>
      <c r="N936" s="170"/>
      <c r="O936" s="170"/>
      <c r="P936" s="170"/>
      <c r="Q936" s="170"/>
      <c r="R936" s="170"/>
      <c r="S936" s="170"/>
      <c r="T936" s="171"/>
      <c r="AT936" s="165" t="s">
        <v>190</v>
      </c>
      <c r="AU936" s="165" t="s">
        <v>82</v>
      </c>
      <c r="AV936" s="13" t="s">
        <v>82</v>
      </c>
      <c r="AW936" s="13" t="s">
        <v>29</v>
      </c>
      <c r="AX936" s="13" t="s">
        <v>30</v>
      </c>
      <c r="AY936" s="165" t="s">
        <v>175</v>
      </c>
    </row>
    <row r="937" spans="1:65" s="2" customFormat="1" ht="16.5" customHeight="1">
      <c r="A937" s="33"/>
      <c r="B937" s="149"/>
      <c r="C937" s="150" t="s">
        <v>535</v>
      </c>
      <c r="D937" s="150" t="s">
        <v>181</v>
      </c>
      <c r="E937" s="151" t="s">
        <v>2086</v>
      </c>
      <c r="F937" s="152" t="s">
        <v>2087</v>
      </c>
      <c r="G937" s="153" t="s">
        <v>222</v>
      </c>
      <c r="H937" s="154">
        <v>1</v>
      </c>
      <c r="I937" s="155"/>
      <c r="J937" s="156">
        <f>ROUND(I937*H937,2)</f>
        <v>0</v>
      </c>
      <c r="K937" s="152" t="s">
        <v>1</v>
      </c>
      <c r="L937" s="34"/>
      <c r="M937" s="157" t="s">
        <v>1</v>
      </c>
      <c r="N937" s="158" t="s">
        <v>38</v>
      </c>
      <c r="O937" s="59"/>
      <c r="P937" s="159">
        <f>O937*H937</f>
        <v>0</v>
      </c>
      <c r="Q937" s="159">
        <v>0</v>
      </c>
      <c r="R937" s="159">
        <f>Q937*H937</f>
        <v>0</v>
      </c>
      <c r="S937" s="159">
        <v>0</v>
      </c>
      <c r="T937" s="160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61" t="s">
        <v>184</v>
      </c>
      <c r="AT937" s="161" t="s">
        <v>181</v>
      </c>
      <c r="AU937" s="161" t="s">
        <v>82</v>
      </c>
      <c r="AY937" s="18" t="s">
        <v>175</v>
      </c>
      <c r="BE937" s="162">
        <f>IF(N937="základní",J937,0)</f>
        <v>0</v>
      </c>
      <c r="BF937" s="162">
        <f>IF(N937="snížená",J937,0)</f>
        <v>0</v>
      </c>
      <c r="BG937" s="162">
        <f>IF(N937="zákl. přenesená",J937,0)</f>
        <v>0</v>
      </c>
      <c r="BH937" s="162">
        <f>IF(N937="sníž. přenesená",J937,0)</f>
        <v>0</v>
      </c>
      <c r="BI937" s="162">
        <f>IF(N937="nulová",J937,0)</f>
        <v>0</v>
      </c>
      <c r="BJ937" s="18" t="s">
        <v>30</v>
      </c>
      <c r="BK937" s="162">
        <f>ROUND(I937*H937,2)</f>
        <v>0</v>
      </c>
      <c r="BL937" s="18" t="s">
        <v>184</v>
      </c>
      <c r="BM937" s="161" t="s">
        <v>2088</v>
      </c>
    </row>
    <row r="938" spans="1:65" s="13" customFormat="1">
      <c r="B938" s="163"/>
      <c r="D938" s="164" t="s">
        <v>190</v>
      </c>
      <c r="E938" s="165" t="s">
        <v>1</v>
      </c>
      <c r="F938" s="166" t="s">
        <v>30</v>
      </c>
      <c r="H938" s="167">
        <v>1</v>
      </c>
      <c r="I938" s="168"/>
      <c r="L938" s="163"/>
      <c r="M938" s="169"/>
      <c r="N938" s="170"/>
      <c r="O938" s="170"/>
      <c r="P938" s="170"/>
      <c r="Q938" s="170"/>
      <c r="R938" s="170"/>
      <c r="S938" s="170"/>
      <c r="T938" s="171"/>
      <c r="AT938" s="165" t="s">
        <v>190</v>
      </c>
      <c r="AU938" s="165" t="s">
        <v>82</v>
      </c>
      <c r="AV938" s="13" t="s">
        <v>82</v>
      </c>
      <c r="AW938" s="13" t="s">
        <v>29</v>
      </c>
      <c r="AX938" s="13" t="s">
        <v>30</v>
      </c>
      <c r="AY938" s="165" t="s">
        <v>175</v>
      </c>
    </row>
    <row r="939" spans="1:65" s="12" customFormat="1" ht="22.8" customHeight="1">
      <c r="B939" s="136"/>
      <c r="D939" s="137" t="s">
        <v>72</v>
      </c>
      <c r="E939" s="147" t="s">
        <v>177</v>
      </c>
      <c r="F939" s="147" t="s">
        <v>2089</v>
      </c>
      <c r="I939" s="139"/>
      <c r="J939" s="148">
        <f>BK939</f>
        <v>0</v>
      </c>
      <c r="L939" s="136"/>
      <c r="M939" s="141"/>
      <c r="N939" s="142"/>
      <c r="O939" s="142"/>
      <c r="P939" s="143">
        <f>SUM(P940:P1377)</f>
        <v>0</v>
      </c>
      <c r="Q939" s="142"/>
      <c r="R939" s="143">
        <f>SUM(R940:R1377)</f>
        <v>197.2042778</v>
      </c>
      <c r="S939" s="142"/>
      <c r="T939" s="144">
        <f>SUM(T940:T1377)</f>
        <v>0</v>
      </c>
      <c r="AR939" s="137" t="s">
        <v>30</v>
      </c>
      <c r="AT939" s="145" t="s">
        <v>72</v>
      </c>
      <c r="AU939" s="145" t="s">
        <v>30</v>
      </c>
      <c r="AY939" s="137" t="s">
        <v>175</v>
      </c>
      <c r="BK939" s="146">
        <f>SUM(BK940:BK1377)</f>
        <v>0</v>
      </c>
    </row>
    <row r="940" spans="1:65" s="2" customFormat="1" ht="16.5" customHeight="1">
      <c r="A940" s="33"/>
      <c r="B940" s="149"/>
      <c r="C940" s="150" t="s">
        <v>539</v>
      </c>
      <c r="D940" s="150" t="s">
        <v>181</v>
      </c>
      <c r="E940" s="151" t="s">
        <v>2090</v>
      </c>
      <c r="F940" s="152" t="s">
        <v>2091</v>
      </c>
      <c r="G940" s="153" t="s">
        <v>188</v>
      </c>
      <c r="H940" s="154">
        <v>246</v>
      </c>
      <c r="I940" s="155"/>
      <c r="J940" s="156">
        <f>ROUND(I940*H940,2)</f>
        <v>0</v>
      </c>
      <c r="K940" s="152" t="s">
        <v>1</v>
      </c>
      <c r="L940" s="34"/>
      <c r="M940" s="157" t="s">
        <v>1</v>
      </c>
      <c r="N940" s="158" t="s">
        <v>38</v>
      </c>
      <c r="O940" s="59"/>
      <c r="P940" s="159">
        <f>O940*H940</f>
        <v>0</v>
      </c>
      <c r="Q940" s="159">
        <v>0</v>
      </c>
      <c r="R940" s="159">
        <f>Q940*H940</f>
        <v>0</v>
      </c>
      <c r="S940" s="159">
        <v>0</v>
      </c>
      <c r="T940" s="160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1" t="s">
        <v>184</v>
      </c>
      <c r="AT940" s="161" t="s">
        <v>181</v>
      </c>
      <c r="AU940" s="161" t="s">
        <v>82</v>
      </c>
      <c r="AY940" s="18" t="s">
        <v>175</v>
      </c>
      <c r="BE940" s="162">
        <f>IF(N940="základní",J940,0)</f>
        <v>0</v>
      </c>
      <c r="BF940" s="162">
        <f>IF(N940="snížená",J940,0)</f>
        <v>0</v>
      </c>
      <c r="BG940" s="162">
        <f>IF(N940="zákl. přenesená",J940,0)</f>
        <v>0</v>
      </c>
      <c r="BH940" s="162">
        <f>IF(N940="sníž. přenesená",J940,0)</f>
        <v>0</v>
      </c>
      <c r="BI940" s="162">
        <f>IF(N940="nulová",J940,0)</f>
        <v>0</v>
      </c>
      <c r="BJ940" s="18" t="s">
        <v>30</v>
      </c>
      <c r="BK940" s="162">
        <f>ROUND(I940*H940,2)</f>
        <v>0</v>
      </c>
      <c r="BL940" s="18" t="s">
        <v>184</v>
      </c>
      <c r="BM940" s="161" t="s">
        <v>2092</v>
      </c>
    </row>
    <row r="941" spans="1:65" s="14" customFormat="1">
      <c r="B941" s="172"/>
      <c r="D941" s="164" t="s">
        <v>190</v>
      </c>
      <c r="E941" s="173" t="s">
        <v>1</v>
      </c>
      <c r="F941" s="174" t="s">
        <v>2093</v>
      </c>
      <c r="H941" s="173" t="s">
        <v>1</v>
      </c>
      <c r="I941" s="175"/>
      <c r="L941" s="172"/>
      <c r="M941" s="176"/>
      <c r="N941" s="177"/>
      <c r="O941" s="177"/>
      <c r="P941" s="177"/>
      <c r="Q941" s="177"/>
      <c r="R941" s="177"/>
      <c r="S941" s="177"/>
      <c r="T941" s="178"/>
      <c r="AT941" s="173" t="s">
        <v>190</v>
      </c>
      <c r="AU941" s="173" t="s">
        <v>82</v>
      </c>
      <c r="AV941" s="14" t="s">
        <v>30</v>
      </c>
      <c r="AW941" s="14" t="s">
        <v>29</v>
      </c>
      <c r="AX941" s="14" t="s">
        <v>73</v>
      </c>
      <c r="AY941" s="173" t="s">
        <v>175</v>
      </c>
    </row>
    <row r="942" spans="1:65" s="13" customFormat="1">
      <c r="B942" s="163"/>
      <c r="D942" s="164" t="s">
        <v>190</v>
      </c>
      <c r="E942" s="165" t="s">
        <v>1</v>
      </c>
      <c r="F942" s="166" t="s">
        <v>2094</v>
      </c>
      <c r="H942" s="167">
        <v>246</v>
      </c>
      <c r="I942" s="168"/>
      <c r="L942" s="163"/>
      <c r="M942" s="169"/>
      <c r="N942" s="170"/>
      <c r="O942" s="170"/>
      <c r="P942" s="170"/>
      <c r="Q942" s="170"/>
      <c r="R942" s="170"/>
      <c r="S942" s="170"/>
      <c r="T942" s="171"/>
      <c r="AT942" s="165" t="s">
        <v>190</v>
      </c>
      <c r="AU942" s="165" t="s">
        <v>82</v>
      </c>
      <c r="AV942" s="13" t="s">
        <v>82</v>
      </c>
      <c r="AW942" s="13" t="s">
        <v>29</v>
      </c>
      <c r="AX942" s="13" t="s">
        <v>30</v>
      </c>
      <c r="AY942" s="165" t="s">
        <v>175</v>
      </c>
    </row>
    <row r="943" spans="1:65" s="2" customFormat="1" ht="21.75" customHeight="1">
      <c r="A943" s="33"/>
      <c r="B943" s="149"/>
      <c r="C943" s="190" t="s">
        <v>543</v>
      </c>
      <c r="D943" s="190" t="s">
        <v>764</v>
      </c>
      <c r="E943" s="191" t="s">
        <v>2095</v>
      </c>
      <c r="F943" s="192" t="s">
        <v>2096</v>
      </c>
      <c r="G943" s="193" t="s">
        <v>188</v>
      </c>
      <c r="H943" s="194">
        <v>250.94499999999999</v>
      </c>
      <c r="I943" s="195"/>
      <c r="J943" s="196">
        <f>ROUND(I943*H943,2)</f>
        <v>0</v>
      </c>
      <c r="K943" s="192" t="s">
        <v>1</v>
      </c>
      <c r="L943" s="197"/>
      <c r="M943" s="198" t="s">
        <v>1</v>
      </c>
      <c r="N943" s="199" t="s">
        <v>38</v>
      </c>
      <c r="O943" s="59"/>
      <c r="P943" s="159">
        <f>O943*H943</f>
        <v>0</v>
      </c>
      <c r="Q943" s="159">
        <v>0.41099999999999998</v>
      </c>
      <c r="R943" s="159">
        <f>Q943*H943</f>
        <v>103.13839499999999</v>
      </c>
      <c r="S943" s="159">
        <v>0</v>
      </c>
      <c r="T943" s="160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1" t="s">
        <v>177</v>
      </c>
      <c r="AT943" s="161" t="s">
        <v>764</v>
      </c>
      <c r="AU943" s="161" t="s">
        <v>82</v>
      </c>
      <c r="AY943" s="18" t="s">
        <v>175</v>
      </c>
      <c r="BE943" s="162">
        <f>IF(N943="základní",J943,0)</f>
        <v>0</v>
      </c>
      <c r="BF943" s="162">
        <f>IF(N943="snížená",J943,0)</f>
        <v>0</v>
      </c>
      <c r="BG943" s="162">
        <f>IF(N943="zákl. přenesená",J943,0)</f>
        <v>0</v>
      </c>
      <c r="BH943" s="162">
        <f>IF(N943="sníž. přenesená",J943,0)</f>
        <v>0</v>
      </c>
      <c r="BI943" s="162">
        <f>IF(N943="nulová",J943,0)</f>
        <v>0</v>
      </c>
      <c r="BJ943" s="18" t="s">
        <v>30</v>
      </c>
      <c r="BK943" s="162">
        <f>ROUND(I943*H943,2)</f>
        <v>0</v>
      </c>
      <c r="BL943" s="18" t="s">
        <v>184</v>
      </c>
      <c r="BM943" s="161" t="s">
        <v>2097</v>
      </c>
    </row>
    <row r="944" spans="1:65" s="14" customFormat="1">
      <c r="B944" s="172"/>
      <c r="D944" s="164" t="s">
        <v>190</v>
      </c>
      <c r="E944" s="173" t="s">
        <v>1</v>
      </c>
      <c r="F944" s="174" t="s">
        <v>2098</v>
      </c>
      <c r="H944" s="173" t="s">
        <v>1</v>
      </c>
      <c r="I944" s="175"/>
      <c r="L944" s="172"/>
      <c r="M944" s="176"/>
      <c r="N944" s="177"/>
      <c r="O944" s="177"/>
      <c r="P944" s="177"/>
      <c r="Q944" s="177"/>
      <c r="R944" s="177"/>
      <c r="S944" s="177"/>
      <c r="T944" s="178"/>
      <c r="AT944" s="173" t="s">
        <v>190</v>
      </c>
      <c r="AU944" s="173" t="s">
        <v>82</v>
      </c>
      <c r="AV944" s="14" t="s">
        <v>30</v>
      </c>
      <c r="AW944" s="14" t="s">
        <v>29</v>
      </c>
      <c r="AX944" s="14" t="s">
        <v>73</v>
      </c>
      <c r="AY944" s="173" t="s">
        <v>175</v>
      </c>
    </row>
    <row r="945" spans="1:65" s="14" customFormat="1">
      <c r="B945" s="172"/>
      <c r="D945" s="164" t="s">
        <v>190</v>
      </c>
      <c r="E945" s="173" t="s">
        <v>1</v>
      </c>
      <c r="F945" s="174" t="s">
        <v>2099</v>
      </c>
      <c r="H945" s="173" t="s">
        <v>1</v>
      </c>
      <c r="I945" s="175"/>
      <c r="L945" s="172"/>
      <c r="M945" s="176"/>
      <c r="N945" s="177"/>
      <c r="O945" s="177"/>
      <c r="P945" s="177"/>
      <c r="Q945" s="177"/>
      <c r="R945" s="177"/>
      <c r="S945" s="177"/>
      <c r="T945" s="178"/>
      <c r="AT945" s="173" t="s">
        <v>190</v>
      </c>
      <c r="AU945" s="173" t="s">
        <v>82</v>
      </c>
      <c r="AV945" s="14" t="s">
        <v>30</v>
      </c>
      <c r="AW945" s="14" t="s">
        <v>29</v>
      </c>
      <c r="AX945" s="14" t="s">
        <v>73</v>
      </c>
      <c r="AY945" s="173" t="s">
        <v>175</v>
      </c>
    </row>
    <row r="946" spans="1:65" s="14" customFormat="1">
      <c r="B946" s="172"/>
      <c r="D946" s="164" t="s">
        <v>190</v>
      </c>
      <c r="E946" s="173" t="s">
        <v>1</v>
      </c>
      <c r="F946" s="174" t="s">
        <v>2100</v>
      </c>
      <c r="H946" s="173" t="s">
        <v>1</v>
      </c>
      <c r="I946" s="175"/>
      <c r="L946" s="172"/>
      <c r="M946" s="176"/>
      <c r="N946" s="177"/>
      <c r="O946" s="177"/>
      <c r="P946" s="177"/>
      <c r="Q946" s="177"/>
      <c r="R946" s="177"/>
      <c r="S946" s="177"/>
      <c r="T946" s="178"/>
      <c r="AT946" s="173" t="s">
        <v>190</v>
      </c>
      <c r="AU946" s="173" t="s">
        <v>82</v>
      </c>
      <c r="AV946" s="14" t="s">
        <v>30</v>
      </c>
      <c r="AW946" s="14" t="s">
        <v>29</v>
      </c>
      <c r="AX946" s="14" t="s">
        <v>73</v>
      </c>
      <c r="AY946" s="173" t="s">
        <v>175</v>
      </c>
    </row>
    <row r="947" spans="1:65" s="14" customFormat="1">
      <c r="B947" s="172"/>
      <c r="D947" s="164" t="s">
        <v>190</v>
      </c>
      <c r="E947" s="173" t="s">
        <v>1</v>
      </c>
      <c r="F947" s="174" t="s">
        <v>2093</v>
      </c>
      <c r="H947" s="173" t="s">
        <v>1</v>
      </c>
      <c r="I947" s="175"/>
      <c r="L947" s="172"/>
      <c r="M947" s="176"/>
      <c r="N947" s="177"/>
      <c r="O947" s="177"/>
      <c r="P947" s="177"/>
      <c r="Q947" s="177"/>
      <c r="R947" s="177"/>
      <c r="S947" s="177"/>
      <c r="T947" s="178"/>
      <c r="AT947" s="173" t="s">
        <v>190</v>
      </c>
      <c r="AU947" s="173" t="s">
        <v>82</v>
      </c>
      <c r="AV947" s="14" t="s">
        <v>30</v>
      </c>
      <c r="AW947" s="14" t="s">
        <v>29</v>
      </c>
      <c r="AX947" s="14" t="s">
        <v>73</v>
      </c>
      <c r="AY947" s="173" t="s">
        <v>175</v>
      </c>
    </row>
    <row r="948" spans="1:65" s="13" customFormat="1">
      <c r="B948" s="163"/>
      <c r="D948" s="164" t="s">
        <v>190</v>
      </c>
      <c r="E948" s="165" t="s">
        <v>1</v>
      </c>
      <c r="F948" s="166" t="s">
        <v>2101</v>
      </c>
      <c r="H948" s="167">
        <v>248.46</v>
      </c>
      <c r="I948" s="168"/>
      <c r="L948" s="163"/>
      <c r="M948" s="169"/>
      <c r="N948" s="170"/>
      <c r="O948" s="170"/>
      <c r="P948" s="170"/>
      <c r="Q948" s="170"/>
      <c r="R948" s="170"/>
      <c r="S948" s="170"/>
      <c r="T948" s="171"/>
      <c r="AT948" s="165" t="s">
        <v>190</v>
      </c>
      <c r="AU948" s="165" t="s">
        <v>82</v>
      </c>
      <c r="AV948" s="13" t="s">
        <v>82</v>
      </c>
      <c r="AW948" s="13" t="s">
        <v>29</v>
      </c>
      <c r="AX948" s="13" t="s">
        <v>73</v>
      </c>
      <c r="AY948" s="165" t="s">
        <v>175</v>
      </c>
    </row>
    <row r="949" spans="1:65" s="15" customFormat="1">
      <c r="B949" s="182"/>
      <c r="D949" s="164" t="s">
        <v>190</v>
      </c>
      <c r="E949" s="183" t="s">
        <v>1</v>
      </c>
      <c r="F949" s="184" t="s">
        <v>716</v>
      </c>
      <c r="H949" s="185">
        <v>248.46</v>
      </c>
      <c r="I949" s="186"/>
      <c r="L949" s="182"/>
      <c r="M949" s="187"/>
      <c r="N949" s="188"/>
      <c r="O949" s="188"/>
      <c r="P949" s="188"/>
      <c r="Q949" s="188"/>
      <c r="R949" s="188"/>
      <c r="S949" s="188"/>
      <c r="T949" s="189"/>
      <c r="AT949" s="183" t="s">
        <v>190</v>
      </c>
      <c r="AU949" s="183" t="s">
        <v>82</v>
      </c>
      <c r="AV949" s="15" t="s">
        <v>184</v>
      </c>
      <c r="AW949" s="15" t="s">
        <v>29</v>
      </c>
      <c r="AX949" s="15" t="s">
        <v>30</v>
      </c>
      <c r="AY949" s="183" t="s">
        <v>175</v>
      </c>
    </row>
    <row r="950" spans="1:65" s="13" customFormat="1">
      <c r="B950" s="163"/>
      <c r="D950" s="164" t="s">
        <v>190</v>
      </c>
      <c r="F950" s="166" t="s">
        <v>2102</v>
      </c>
      <c r="H950" s="167">
        <v>250.94499999999999</v>
      </c>
      <c r="I950" s="168"/>
      <c r="L950" s="163"/>
      <c r="M950" s="169"/>
      <c r="N950" s="170"/>
      <c r="O950" s="170"/>
      <c r="P950" s="170"/>
      <c r="Q950" s="170"/>
      <c r="R950" s="170"/>
      <c r="S950" s="170"/>
      <c r="T950" s="171"/>
      <c r="AT950" s="165" t="s">
        <v>190</v>
      </c>
      <c r="AU950" s="165" t="s">
        <v>82</v>
      </c>
      <c r="AV950" s="13" t="s">
        <v>82</v>
      </c>
      <c r="AW950" s="13" t="s">
        <v>3</v>
      </c>
      <c r="AX950" s="13" t="s">
        <v>30</v>
      </c>
      <c r="AY950" s="165" t="s">
        <v>175</v>
      </c>
    </row>
    <row r="951" spans="1:65" s="2" customFormat="1" ht="16.5" customHeight="1">
      <c r="A951" s="33"/>
      <c r="B951" s="149"/>
      <c r="C951" s="150" t="s">
        <v>546</v>
      </c>
      <c r="D951" s="150" t="s">
        <v>181</v>
      </c>
      <c r="E951" s="151" t="s">
        <v>2103</v>
      </c>
      <c r="F951" s="152" t="s">
        <v>2104</v>
      </c>
      <c r="G951" s="153" t="s">
        <v>188</v>
      </c>
      <c r="H951" s="154">
        <v>24</v>
      </c>
      <c r="I951" s="155"/>
      <c r="J951" s="156">
        <f>ROUND(I951*H951,2)</f>
        <v>0</v>
      </c>
      <c r="K951" s="152" t="s">
        <v>1</v>
      </c>
      <c r="L951" s="34"/>
      <c r="M951" s="157" t="s">
        <v>1</v>
      </c>
      <c r="N951" s="158" t="s">
        <v>38</v>
      </c>
      <c r="O951" s="59"/>
      <c r="P951" s="159">
        <f>O951*H951</f>
        <v>0</v>
      </c>
      <c r="Q951" s="159">
        <v>0</v>
      </c>
      <c r="R951" s="159">
        <f>Q951*H951</f>
        <v>0</v>
      </c>
      <c r="S951" s="159">
        <v>0</v>
      </c>
      <c r="T951" s="160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1" t="s">
        <v>184</v>
      </c>
      <c r="AT951" s="161" t="s">
        <v>181</v>
      </c>
      <c r="AU951" s="161" t="s">
        <v>82</v>
      </c>
      <c r="AY951" s="18" t="s">
        <v>175</v>
      </c>
      <c r="BE951" s="162">
        <f>IF(N951="základní",J951,0)</f>
        <v>0</v>
      </c>
      <c r="BF951" s="162">
        <f>IF(N951="snížená",J951,0)</f>
        <v>0</v>
      </c>
      <c r="BG951" s="162">
        <f>IF(N951="zákl. přenesená",J951,0)</f>
        <v>0</v>
      </c>
      <c r="BH951" s="162">
        <f>IF(N951="sníž. přenesená",J951,0)</f>
        <v>0</v>
      </c>
      <c r="BI951" s="162">
        <f>IF(N951="nulová",J951,0)</f>
        <v>0</v>
      </c>
      <c r="BJ951" s="18" t="s">
        <v>30</v>
      </c>
      <c r="BK951" s="162">
        <f>ROUND(I951*H951,2)</f>
        <v>0</v>
      </c>
      <c r="BL951" s="18" t="s">
        <v>184</v>
      </c>
      <c r="BM951" s="161" t="s">
        <v>2105</v>
      </c>
    </row>
    <row r="952" spans="1:65" s="14" customFormat="1">
      <c r="B952" s="172"/>
      <c r="D952" s="164" t="s">
        <v>190</v>
      </c>
      <c r="E952" s="173" t="s">
        <v>1</v>
      </c>
      <c r="F952" s="174" t="s">
        <v>2093</v>
      </c>
      <c r="H952" s="173" t="s">
        <v>1</v>
      </c>
      <c r="I952" s="175"/>
      <c r="L952" s="172"/>
      <c r="M952" s="176"/>
      <c r="N952" s="177"/>
      <c r="O952" s="177"/>
      <c r="P952" s="177"/>
      <c r="Q952" s="177"/>
      <c r="R952" s="177"/>
      <c r="S952" s="177"/>
      <c r="T952" s="178"/>
      <c r="AT952" s="173" t="s">
        <v>190</v>
      </c>
      <c r="AU952" s="173" t="s">
        <v>82</v>
      </c>
      <c r="AV952" s="14" t="s">
        <v>30</v>
      </c>
      <c r="AW952" s="14" t="s">
        <v>29</v>
      </c>
      <c r="AX952" s="14" t="s">
        <v>73</v>
      </c>
      <c r="AY952" s="173" t="s">
        <v>175</v>
      </c>
    </row>
    <row r="953" spans="1:65" s="13" customFormat="1">
      <c r="B953" s="163"/>
      <c r="D953" s="164" t="s">
        <v>190</v>
      </c>
      <c r="E953" s="165" t="s">
        <v>1</v>
      </c>
      <c r="F953" s="166" t="s">
        <v>270</v>
      </c>
      <c r="H953" s="167">
        <v>24</v>
      </c>
      <c r="I953" s="168"/>
      <c r="L953" s="163"/>
      <c r="M953" s="169"/>
      <c r="N953" s="170"/>
      <c r="O953" s="170"/>
      <c r="P953" s="170"/>
      <c r="Q953" s="170"/>
      <c r="R953" s="170"/>
      <c r="S953" s="170"/>
      <c r="T953" s="171"/>
      <c r="AT953" s="165" t="s">
        <v>190</v>
      </c>
      <c r="AU953" s="165" t="s">
        <v>82</v>
      </c>
      <c r="AV953" s="13" t="s">
        <v>82</v>
      </c>
      <c r="AW953" s="13" t="s">
        <v>29</v>
      </c>
      <c r="AX953" s="13" t="s">
        <v>30</v>
      </c>
      <c r="AY953" s="165" t="s">
        <v>175</v>
      </c>
    </row>
    <row r="954" spans="1:65" s="2" customFormat="1" ht="21.75" customHeight="1">
      <c r="A954" s="33"/>
      <c r="B954" s="149"/>
      <c r="C954" s="190" t="s">
        <v>549</v>
      </c>
      <c r="D954" s="190" t="s">
        <v>764</v>
      </c>
      <c r="E954" s="191" t="s">
        <v>2106</v>
      </c>
      <c r="F954" s="192" t="s">
        <v>2107</v>
      </c>
      <c r="G954" s="193" t="s">
        <v>188</v>
      </c>
      <c r="H954" s="194">
        <v>24.481999999999999</v>
      </c>
      <c r="I954" s="195"/>
      <c r="J954" s="196">
        <f>ROUND(I954*H954,2)</f>
        <v>0</v>
      </c>
      <c r="K954" s="192" t="s">
        <v>1</v>
      </c>
      <c r="L954" s="197"/>
      <c r="M954" s="198" t="s">
        <v>1</v>
      </c>
      <c r="N954" s="199" t="s">
        <v>38</v>
      </c>
      <c r="O954" s="59"/>
      <c r="P954" s="159">
        <f>O954*H954</f>
        <v>0</v>
      </c>
      <c r="Q954" s="159">
        <v>0.29299999999999998</v>
      </c>
      <c r="R954" s="159">
        <f>Q954*H954</f>
        <v>7.1732259999999997</v>
      </c>
      <c r="S954" s="159">
        <v>0</v>
      </c>
      <c r="T954" s="160">
        <f>S954*H954</f>
        <v>0</v>
      </c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R954" s="161" t="s">
        <v>177</v>
      </c>
      <c r="AT954" s="161" t="s">
        <v>764</v>
      </c>
      <c r="AU954" s="161" t="s">
        <v>82</v>
      </c>
      <c r="AY954" s="18" t="s">
        <v>175</v>
      </c>
      <c r="BE954" s="162">
        <f>IF(N954="základní",J954,0)</f>
        <v>0</v>
      </c>
      <c r="BF954" s="162">
        <f>IF(N954="snížená",J954,0)</f>
        <v>0</v>
      </c>
      <c r="BG954" s="162">
        <f>IF(N954="zákl. přenesená",J954,0)</f>
        <v>0</v>
      </c>
      <c r="BH954" s="162">
        <f>IF(N954="sníž. přenesená",J954,0)</f>
        <v>0</v>
      </c>
      <c r="BI954" s="162">
        <f>IF(N954="nulová",J954,0)</f>
        <v>0</v>
      </c>
      <c r="BJ954" s="18" t="s">
        <v>30</v>
      </c>
      <c r="BK954" s="162">
        <f>ROUND(I954*H954,2)</f>
        <v>0</v>
      </c>
      <c r="BL954" s="18" t="s">
        <v>184</v>
      </c>
      <c r="BM954" s="161" t="s">
        <v>2108</v>
      </c>
    </row>
    <row r="955" spans="1:65" s="14" customFormat="1">
      <c r="B955" s="172"/>
      <c r="D955" s="164" t="s">
        <v>190</v>
      </c>
      <c r="E955" s="173" t="s">
        <v>1</v>
      </c>
      <c r="F955" s="174" t="s">
        <v>2098</v>
      </c>
      <c r="H955" s="173" t="s">
        <v>1</v>
      </c>
      <c r="I955" s="175"/>
      <c r="L955" s="172"/>
      <c r="M955" s="176"/>
      <c r="N955" s="177"/>
      <c r="O955" s="177"/>
      <c r="P955" s="177"/>
      <c r="Q955" s="177"/>
      <c r="R955" s="177"/>
      <c r="S955" s="177"/>
      <c r="T955" s="178"/>
      <c r="AT955" s="173" t="s">
        <v>190</v>
      </c>
      <c r="AU955" s="173" t="s">
        <v>82</v>
      </c>
      <c r="AV955" s="14" t="s">
        <v>30</v>
      </c>
      <c r="AW955" s="14" t="s">
        <v>29</v>
      </c>
      <c r="AX955" s="14" t="s">
        <v>73</v>
      </c>
      <c r="AY955" s="173" t="s">
        <v>175</v>
      </c>
    </row>
    <row r="956" spans="1:65" s="14" customFormat="1">
      <c r="B956" s="172"/>
      <c r="D956" s="164" t="s">
        <v>190</v>
      </c>
      <c r="E956" s="173" t="s">
        <v>1</v>
      </c>
      <c r="F956" s="174" t="s">
        <v>2099</v>
      </c>
      <c r="H956" s="173" t="s">
        <v>1</v>
      </c>
      <c r="I956" s="175"/>
      <c r="L956" s="172"/>
      <c r="M956" s="176"/>
      <c r="N956" s="177"/>
      <c r="O956" s="177"/>
      <c r="P956" s="177"/>
      <c r="Q956" s="177"/>
      <c r="R956" s="177"/>
      <c r="S956" s="177"/>
      <c r="T956" s="178"/>
      <c r="AT956" s="173" t="s">
        <v>190</v>
      </c>
      <c r="AU956" s="173" t="s">
        <v>82</v>
      </c>
      <c r="AV956" s="14" t="s">
        <v>30</v>
      </c>
      <c r="AW956" s="14" t="s">
        <v>29</v>
      </c>
      <c r="AX956" s="14" t="s">
        <v>73</v>
      </c>
      <c r="AY956" s="173" t="s">
        <v>175</v>
      </c>
    </row>
    <row r="957" spans="1:65" s="14" customFormat="1">
      <c r="B957" s="172"/>
      <c r="D957" s="164" t="s">
        <v>190</v>
      </c>
      <c r="E957" s="173" t="s">
        <v>1</v>
      </c>
      <c r="F957" s="174" t="s">
        <v>2100</v>
      </c>
      <c r="H957" s="173" t="s">
        <v>1</v>
      </c>
      <c r="I957" s="175"/>
      <c r="L957" s="172"/>
      <c r="M957" s="176"/>
      <c r="N957" s="177"/>
      <c r="O957" s="177"/>
      <c r="P957" s="177"/>
      <c r="Q957" s="177"/>
      <c r="R957" s="177"/>
      <c r="S957" s="177"/>
      <c r="T957" s="178"/>
      <c r="AT957" s="173" t="s">
        <v>190</v>
      </c>
      <c r="AU957" s="173" t="s">
        <v>82</v>
      </c>
      <c r="AV957" s="14" t="s">
        <v>30</v>
      </c>
      <c r="AW957" s="14" t="s">
        <v>29</v>
      </c>
      <c r="AX957" s="14" t="s">
        <v>73</v>
      </c>
      <c r="AY957" s="173" t="s">
        <v>175</v>
      </c>
    </row>
    <row r="958" spans="1:65" s="14" customFormat="1">
      <c r="B958" s="172"/>
      <c r="D958" s="164" t="s">
        <v>190</v>
      </c>
      <c r="E958" s="173" t="s">
        <v>1</v>
      </c>
      <c r="F958" s="174" t="s">
        <v>2093</v>
      </c>
      <c r="H958" s="173" t="s">
        <v>1</v>
      </c>
      <c r="I958" s="175"/>
      <c r="L958" s="172"/>
      <c r="M958" s="176"/>
      <c r="N958" s="177"/>
      <c r="O958" s="177"/>
      <c r="P958" s="177"/>
      <c r="Q958" s="177"/>
      <c r="R958" s="177"/>
      <c r="S958" s="177"/>
      <c r="T958" s="178"/>
      <c r="AT958" s="173" t="s">
        <v>190</v>
      </c>
      <c r="AU958" s="173" t="s">
        <v>82</v>
      </c>
      <c r="AV958" s="14" t="s">
        <v>30</v>
      </c>
      <c r="AW958" s="14" t="s">
        <v>29</v>
      </c>
      <c r="AX958" s="14" t="s">
        <v>73</v>
      </c>
      <c r="AY958" s="173" t="s">
        <v>175</v>
      </c>
    </row>
    <row r="959" spans="1:65" s="13" customFormat="1">
      <c r="B959" s="163"/>
      <c r="D959" s="164" t="s">
        <v>190</v>
      </c>
      <c r="E959" s="165" t="s">
        <v>1</v>
      </c>
      <c r="F959" s="166" t="s">
        <v>2109</v>
      </c>
      <c r="H959" s="167">
        <v>24.24</v>
      </c>
      <c r="I959" s="168"/>
      <c r="L959" s="163"/>
      <c r="M959" s="169"/>
      <c r="N959" s="170"/>
      <c r="O959" s="170"/>
      <c r="P959" s="170"/>
      <c r="Q959" s="170"/>
      <c r="R959" s="170"/>
      <c r="S959" s="170"/>
      <c r="T959" s="171"/>
      <c r="AT959" s="165" t="s">
        <v>190</v>
      </c>
      <c r="AU959" s="165" t="s">
        <v>82</v>
      </c>
      <c r="AV959" s="13" t="s">
        <v>82</v>
      </c>
      <c r="AW959" s="13" t="s">
        <v>29</v>
      </c>
      <c r="AX959" s="13" t="s">
        <v>73</v>
      </c>
      <c r="AY959" s="165" t="s">
        <v>175</v>
      </c>
    </row>
    <row r="960" spans="1:65" s="15" customFormat="1">
      <c r="B960" s="182"/>
      <c r="D960" s="164" t="s">
        <v>190</v>
      </c>
      <c r="E960" s="183" t="s">
        <v>1</v>
      </c>
      <c r="F960" s="184" t="s">
        <v>716</v>
      </c>
      <c r="H960" s="185">
        <v>24.24</v>
      </c>
      <c r="I960" s="186"/>
      <c r="L960" s="182"/>
      <c r="M960" s="187"/>
      <c r="N960" s="188"/>
      <c r="O960" s="188"/>
      <c r="P960" s="188"/>
      <c r="Q960" s="188"/>
      <c r="R960" s="188"/>
      <c r="S960" s="188"/>
      <c r="T960" s="189"/>
      <c r="AT960" s="183" t="s">
        <v>190</v>
      </c>
      <c r="AU960" s="183" t="s">
        <v>82</v>
      </c>
      <c r="AV960" s="15" t="s">
        <v>184</v>
      </c>
      <c r="AW960" s="15" t="s">
        <v>29</v>
      </c>
      <c r="AX960" s="15" t="s">
        <v>30</v>
      </c>
      <c r="AY960" s="183" t="s">
        <v>175</v>
      </c>
    </row>
    <row r="961" spans="1:65" s="13" customFormat="1">
      <c r="B961" s="163"/>
      <c r="D961" s="164" t="s">
        <v>190</v>
      </c>
      <c r="F961" s="166" t="s">
        <v>2110</v>
      </c>
      <c r="H961" s="167">
        <v>24.481999999999999</v>
      </c>
      <c r="I961" s="168"/>
      <c r="L961" s="163"/>
      <c r="M961" s="169"/>
      <c r="N961" s="170"/>
      <c r="O961" s="170"/>
      <c r="P961" s="170"/>
      <c r="Q961" s="170"/>
      <c r="R961" s="170"/>
      <c r="S961" s="170"/>
      <c r="T961" s="171"/>
      <c r="AT961" s="165" t="s">
        <v>190</v>
      </c>
      <c r="AU961" s="165" t="s">
        <v>82</v>
      </c>
      <c r="AV961" s="13" t="s">
        <v>82</v>
      </c>
      <c r="AW961" s="13" t="s">
        <v>3</v>
      </c>
      <c r="AX961" s="13" t="s">
        <v>30</v>
      </c>
      <c r="AY961" s="165" t="s">
        <v>175</v>
      </c>
    </row>
    <row r="962" spans="1:65" s="2" customFormat="1" ht="16.5" customHeight="1">
      <c r="A962" s="33"/>
      <c r="B962" s="149"/>
      <c r="C962" s="150" t="s">
        <v>552</v>
      </c>
      <c r="D962" s="150" t="s">
        <v>181</v>
      </c>
      <c r="E962" s="151" t="s">
        <v>2111</v>
      </c>
      <c r="F962" s="152" t="s">
        <v>2112</v>
      </c>
      <c r="G962" s="153" t="s">
        <v>188</v>
      </c>
      <c r="H962" s="154">
        <v>262</v>
      </c>
      <c r="I962" s="155"/>
      <c r="J962" s="156">
        <f>ROUND(I962*H962,2)</f>
        <v>0</v>
      </c>
      <c r="K962" s="152" t="s">
        <v>1</v>
      </c>
      <c r="L962" s="34"/>
      <c r="M962" s="157" t="s">
        <v>1</v>
      </c>
      <c r="N962" s="158" t="s">
        <v>38</v>
      </c>
      <c r="O962" s="59"/>
      <c r="P962" s="159">
        <f>O962*H962</f>
        <v>0</v>
      </c>
      <c r="Q962" s="159">
        <v>0</v>
      </c>
      <c r="R962" s="159">
        <f>Q962*H962</f>
        <v>0</v>
      </c>
      <c r="S962" s="159">
        <v>0</v>
      </c>
      <c r="T962" s="160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1" t="s">
        <v>184</v>
      </c>
      <c r="AT962" s="161" t="s">
        <v>181</v>
      </c>
      <c r="AU962" s="161" t="s">
        <v>82</v>
      </c>
      <c r="AY962" s="18" t="s">
        <v>175</v>
      </c>
      <c r="BE962" s="162">
        <f>IF(N962="základní",J962,0)</f>
        <v>0</v>
      </c>
      <c r="BF962" s="162">
        <f>IF(N962="snížená",J962,0)</f>
        <v>0</v>
      </c>
      <c r="BG962" s="162">
        <f>IF(N962="zákl. přenesená",J962,0)</f>
        <v>0</v>
      </c>
      <c r="BH962" s="162">
        <f>IF(N962="sníž. přenesená",J962,0)</f>
        <v>0</v>
      </c>
      <c r="BI962" s="162">
        <f>IF(N962="nulová",J962,0)</f>
        <v>0</v>
      </c>
      <c r="BJ962" s="18" t="s">
        <v>30</v>
      </c>
      <c r="BK962" s="162">
        <f>ROUND(I962*H962,2)</f>
        <v>0</v>
      </c>
      <c r="BL962" s="18" t="s">
        <v>184</v>
      </c>
      <c r="BM962" s="161" t="s">
        <v>2113</v>
      </c>
    </row>
    <row r="963" spans="1:65" s="14" customFormat="1">
      <c r="B963" s="172"/>
      <c r="D963" s="164" t="s">
        <v>190</v>
      </c>
      <c r="E963" s="173" t="s">
        <v>1</v>
      </c>
      <c r="F963" s="174" t="s">
        <v>1518</v>
      </c>
      <c r="H963" s="173" t="s">
        <v>1</v>
      </c>
      <c r="I963" s="175"/>
      <c r="L963" s="172"/>
      <c r="M963" s="176"/>
      <c r="N963" s="177"/>
      <c r="O963" s="177"/>
      <c r="P963" s="177"/>
      <c r="Q963" s="177"/>
      <c r="R963" s="177"/>
      <c r="S963" s="177"/>
      <c r="T963" s="178"/>
      <c r="AT963" s="173" t="s">
        <v>190</v>
      </c>
      <c r="AU963" s="173" t="s">
        <v>82</v>
      </c>
      <c r="AV963" s="14" t="s">
        <v>30</v>
      </c>
      <c r="AW963" s="14" t="s">
        <v>29</v>
      </c>
      <c r="AX963" s="14" t="s">
        <v>73</v>
      </c>
      <c r="AY963" s="173" t="s">
        <v>175</v>
      </c>
    </row>
    <row r="964" spans="1:65" s="13" customFormat="1">
      <c r="B964" s="163"/>
      <c r="D964" s="164" t="s">
        <v>190</v>
      </c>
      <c r="E964" s="165" t="s">
        <v>1</v>
      </c>
      <c r="F964" s="166" t="s">
        <v>648</v>
      </c>
      <c r="H964" s="167">
        <v>125</v>
      </c>
      <c r="I964" s="168"/>
      <c r="L964" s="163"/>
      <c r="M964" s="169"/>
      <c r="N964" s="170"/>
      <c r="O964" s="170"/>
      <c r="P964" s="170"/>
      <c r="Q964" s="170"/>
      <c r="R964" s="170"/>
      <c r="S964" s="170"/>
      <c r="T964" s="171"/>
      <c r="AT964" s="165" t="s">
        <v>190</v>
      </c>
      <c r="AU964" s="165" t="s">
        <v>82</v>
      </c>
      <c r="AV964" s="13" t="s">
        <v>82</v>
      </c>
      <c r="AW964" s="13" t="s">
        <v>29</v>
      </c>
      <c r="AX964" s="13" t="s">
        <v>73</v>
      </c>
      <c r="AY964" s="165" t="s">
        <v>175</v>
      </c>
    </row>
    <row r="965" spans="1:65" s="14" customFormat="1">
      <c r="B965" s="172"/>
      <c r="D965" s="164" t="s">
        <v>190</v>
      </c>
      <c r="E965" s="173" t="s">
        <v>1</v>
      </c>
      <c r="F965" s="174" t="s">
        <v>2114</v>
      </c>
      <c r="H965" s="173" t="s">
        <v>1</v>
      </c>
      <c r="I965" s="175"/>
      <c r="L965" s="172"/>
      <c r="M965" s="176"/>
      <c r="N965" s="177"/>
      <c r="O965" s="177"/>
      <c r="P965" s="177"/>
      <c r="Q965" s="177"/>
      <c r="R965" s="177"/>
      <c r="S965" s="177"/>
      <c r="T965" s="178"/>
      <c r="AT965" s="173" t="s">
        <v>190</v>
      </c>
      <c r="AU965" s="173" t="s">
        <v>82</v>
      </c>
      <c r="AV965" s="14" t="s">
        <v>30</v>
      </c>
      <c r="AW965" s="14" t="s">
        <v>29</v>
      </c>
      <c r="AX965" s="14" t="s">
        <v>73</v>
      </c>
      <c r="AY965" s="173" t="s">
        <v>175</v>
      </c>
    </row>
    <row r="966" spans="1:65" s="13" customFormat="1">
      <c r="B966" s="163"/>
      <c r="D966" s="164" t="s">
        <v>190</v>
      </c>
      <c r="E966" s="165" t="s">
        <v>1</v>
      </c>
      <c r="F966" s="166" t="s">
        <v>513</v>
      </c>
      <c r="H966" s="167">
        <v>132</v>
      </c>
      <c r="I966" s="168"/>
      <c r="L966" s="163"/>
      <c r="M966" s="169"/>
      <c r="N966" s="170"/>
      <c r="O966" s="170"/>
      <c r="P966" s="170"/>
      <c r="Q966" s="170"/>
      <c r="R966" s="170"/>
      <c r="S966" s="170"/>
      <c r="T966" s="171"/>
      <c r="AT966" s="165" t="s">
        <v>190</v>
      </c>
      <c r="AU966" s="165" t="s">
        <v>82</v>
      </c>
      <c r="AV966" s="13" t="s">
        <v>82</v>
      </c>
      <c r="AW966" s="13" t="s">
        <v>29</v>
      </c>
      <c r="AX966" s="13" t="s">
        <v>73</v>
      </c>
      <c r="AY966" s="165" t="s">
        <v>175</v>
      </c>
    </row>
    <row r="967" spans="1:65" s="14" customFormat="1">
      <c r="B967" s="172"/>
      <c r="D967" s="164" t="s">
        <v>190</v>
      </c>
      <c r="E967" s="173" t="s">
        <v>1</v>
      </c>
      <c r="F967" s="174" t="s">
        <v>2115</v>
      </c>
      <c r="H967" s="173" t="s">
        <v>1</v>
      </c>
      <c r="I967" s="175"/>
      <c r="L967" s="172"/>
      <c r="M967" s="176"/>
      <c r="N967" s="177"/>
      <c r="O967" s="177"/>
      <c r="P967" s="177"/>
      <c r="Q967" s="177"/>
      <c r="R967" s="177"/>
      <c r="S967" s="177"/>
      <c r="T967" s="178"/>
      <c r="AT967" s="173" t="s">
        <v>190</v>
      </c>
      <c r="AU967" s="173" t="s">
        <v>82</v>
      </c>
      <c r="AV967" s="14" t="s">
        <v>30</v>
      </c>
      <c r="AW967" s="14" t="s">
        <v>29</v>
      </c>
      <c r="AX967" s="14" t="s">
        <v>73</v>
      </c>
      <c r="AY967" s="173" t="s">
        <v>175</v>
      </c>
    </row>
    <row r="968" spans="1:65" s="13" customFormat="1">
      <c r="B968" s="163"/>
      <c r="D968" s="164" t="s">
        <v>190</v>
      </c>
      <c r="E968" s="165" t="s">
        <v>1</v>
      </c>
      <c r="F968" s="166" t="s">
        <v>199</v>
      </c>
      <c r="H968" s="167">
        <v>5</v>
      </c>
      <c r="I968" s="168"/>
      <c r="L968" s="163"/>
      <c r="M968" s="169"/>
      <c r="N968" s="170"/>
      <c r="O968" s="170"/>
      <c r="P968" s="170"/>
      <c r="Q968" s="170"/>
      <c r="R968" s="170"/>
      <c r="S968" s="170"/>
      <c r="T968" s="171"/>
      <c r="AT968" s="165" t="s">
        <v>190</v>
      </c>
      <c r="AU968" s="165" t="s">
        <v>82</v>
      </c>
      <c r="AV968" s="13" t="s">
        <v>82</v>
      </c>
      <c r="AW968" s="13" t="s">
        <v>29</v>
      </c>
      <c r="AX968" s="13" t="s">
        <v>73</v>
      </c>
      <c r="AY968" s="165" t="s">
        <v>175</v>
      </c>
    </row>
    <row r="969" spans="1:65" s="15" customFormat="1">
      <c r="B969" s="182"/>
      <c r="D969" s="164" t="s">
        <v>190</v>
      </c>
      <c r="E969" s="183" t="s">
        <v>1</v>
      </c>
      <c r="F969" s="184" t="s">
        <v>716</v>
      </c>
      <c r="H969" s="185">
        <v>262</v>
      </c>
      <c r="I969" s="186"/>
      <c r="L969" s="182"/>
      <c r="M969" s="187"/>
      <c r="N969" s="188"/>
      <c r="O969" s="188"/>
      <c r="P969" s="188"/>
      <c r="Q969" s="188"/>
      <c r="R969" s="188"/>
      <c r="S969" s="188"/>
      <c r="T969" s="189"/>
      <c r="AT969" s="183" t="s">
        <v>190</v>
      </c>
      <c r="AU969" s="183" t="s">
        <v>82</v>
      </c>
      <c r="AV969" s="15" t="s">
        <v>184</v>
      </c>
      <c r="AW969" s="15" t="s">
        <v>29</v>
      </c>
      <c r="AX969" s="15" t="s">
        <v>30</v>
      </c>
      <c r="AY969" s="183" t="s">
        <v>175</v>
      </c>
    </row>
    <row r="970" spans="1:65" s="2" customFormat="1" ht="21.75" customHeight="1">
      <c r="A970" s="33"/>
      <c r="B970" s="149"/>
      <c r="C970" s="190" t="s">
        <v>555</v>
      </c>
      <c r="D970" s="190" t="s">
        <v>764</v>
      </c>
      <c r="E970" s="191" t="s">
        <v>2116</v>
      </c>
      <c r="F970" s="192" t="s">
        <v>2117</v>
      </c>
      <c r="G970" s="193" t="s">
        <v>188</v>
      </c>
      <c r="H970" s="194">
        <v>267.26600000000002</v>
      </c>
      <c r="I970" s="195"/>
      <c r="J970" s="196">
        <f>ROUND(I970*H970,2)</f>
        <v>0</v>
      </c>
      <c r="K970" s="192" t="s">
        <v>1</v>
      </c>
      <c r="L970" s="197"/>
      <c r="M970" s="198" t="s">
        <v>1</v>
      </c>
      <c r="N970" s="199" t="s">
        <v>38</v>
      </c>
      <c r="O970" s="59"/>
      <c r="P970" s="159">
        <f>O970*H970</f>
        <v>0</v>
      </c>
      <c r="Q970" s="159">
        <v>0.19239999999999999</v>
      </c>
      <c r="R970" s="159">
        <f>Q970*H970</f>
        <v>51.4219784</v>
      </c>
      <c r="S970" s="159">
        <v>0</v>
      </c>
      <c r="T970" s="160">
        <f>S970*H970</f>
        <v>0</v>
      </c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R970" s="161" t="s">
        <v>177</v>
      </c>
      <c r="AT970" s="161" t="s">
        <v>764</v>
      </c>
      <c r="AU970" s="161" t="s">
        <v>82</v>
      </c>
      <c r="AY970" s="18" t="s">
        <v>175</v>
      </c>
      <c r="BE970" s="162">
        <f>IF(N970="základní",J970,0)</f>
        <v>0</v>
      </c>
      <c r="BF970" s="162">
        <f>IF(N970="snížená",J970,0)</f>
        <v>0</v>
      </c>
      <c r="BG970" s="162">
        <f>IF(N970="zákl. přenesená",J970,0)</f>
        <v>0</v>
      </c>
      <c r="BH970" s="162">
        <f>IF(N970="sníž. přenesená",J970,0)</f>
        <v>0</v>
      </c>
      <c r="BI970" s="162">
        <f>IF(N970="nulová",J970,0)</f>
        <v>0</v>
      </c>
      <c r="BJ970" s="18" t="s">
        <v>30</v>
      </c>
      <c r="BK970" s="162">
        <f>ROUND(I970*H970,2)</f>
        <v>0</v>
      </c>
      <c r="BL970" s="18" t="s">
        <v>184</v>
      </c>
      <c r="BM970" s="161" t="s">
        <v>2118</v>
      </c>
    </row>
    <row r="971" spans="1:65" s="14" customFormat="1">
      <c r="B971" s="172"/>
      <c r="D971" s="164" t="s">
        <v>190</v>
      </c>
      <c r="E971" s="173" t="s">
        <v>1</v>
      </c>
      <c r="F971" s="174" t="s">
        <v>2098</v>
      </c>
      <c r="H971" s="173" t="s">
        <v>1</v>
      </c>
      <c r="I971" s="175"/>
      <c r="L971" s="172"/>
      <c r="M971" s="176"/>
      <c r="N971" s="177"/>
      <c r="O971" s="177"/>
      <c r="P971" s="177"/>
      <c r="Q971" s="177"/>
      <c r="R971" s="177"/>
      <c r="S971" s="177"/>
      <c r="T971" s="178"/>
      <c r="AT971" s="173" t="s">
        <v>190</v>
      </c>
      <c r="AU971" s="173" t="s">
        <v>82</v>
      </c>
      <c r="AV971" s="14" t="s">
        <v>30</v>
      </c>
      <c r="AW971" s="14" t="s">
        <v>29</v>
      </c>
      <c r="AX971" s="14" t="s">
        <v>73</v>
      </c>
      <c r="AY971" s="173" t="s">
        <v>175</v>
      </c>
    </row>
    <row r="972" spans="1:65" s="14" customFormat="1">
      <c r="B972" s="172"/>
      <c r="D972" s="164" t="s">
        <v>190</v>
      </c>
      <c r="E972" s="173" t="s">
        <v>1</v>
      </c>
      <c r="F972" s="174" t="s">
        <v>2099</v>
      </c>
      <c r="H972" s="173" t="s">
        <v>1</v>
      </c>
      <c r="I972" s="175"/>
      <c r="L972" s="172"/>
      <c r="M972" s="176"/>
      <c r="N972" s="177"/>
      <c r="O972" s="177"/>
      <c r="P972" s="177"/>
      <c r="Q972" s="177"/>
      <c r="R972" s="177"/>
      <c r="S972" s="177"/>
      <c r="T972" s="178"/>
      <c r="AT972" s="173" t="s">
        <v>190</v>
      </c>
      <c r="AU972" s="173" t="s">
        <v>82</v>
      </c>
      <c r="AV972" s="14" t="s">
        <v>30</v>
      </c>
      <c r="AW972" s="14" t="s">
        <v>29</v>
      </c>
      <c r="AX972" s="14" t="s">
        <v>73</v>
      </c>
      <c r="AY972" s="173" t="s">
        <v>175</v>
      </c>
    </row>
    <row r="973" spans="1:65" s="14" customFormat="1">
      <c r="B973" s="172"/>
      <c r="D973" s="164" t="s">
        <v>190</v>
      </c>
      <c r="E973" s="173" t="s">
        <v>1</v>
      </c>
      <c r="F973" s="174" t="s">
        <v>2100</v>
      </c>
      <c r="H973" s="173" t="s">
        <v>1</v>
      </c>
      <c r="I973" s="175"/>
      <c r="L973" s="172"/>
      <c r="M973" s="176"/>
      <c r="N973" s="177"/>
      <c r="O973" s="177"/>
      <c r="P973" s="177"/>
      <c r="Q973" s="177"/>
      <c r="R973" s="177"/>
      <c r="S973" s="177"/>
      <c r="T973" s="178"/>
      <c r="AT973" s="173" t="s">
        <v>190</v>
      </c>
      <c r="AU973" s="173" t="s">
        <v>82</v>
      </c>
      <c r="AV973" s="14" t="s">
        <v>30</v>
      </c>
      <c r="AW973" s="14" t="s">
        <v>29</v>
      </c>
      <c r="AX973" s="14" t="s">
        <v>73</v>
      </c>
      <c r="AY973" s="173" t="s">
        <v>175</v>
      </c>
    </row>
    <row r="974" spans="1:65" s="14" customFormat="1">
      <c r="B974" s="172"/>
      <c r="D974" s="164" t="s">
        <v>190</v>
      </c>
      <c r="E974" s="173" t="s">
        <v>1</v>
      </c>
      <c r="F974" s="174" t="s">
        <v>1518</v>
      </c>
      <c r="H974" s="173" t="s">
        <v>1</v>
      </c>
      <c r="I974" s="175"/>
      <c r="L974" s="172"/>
      <c r="M974" s="176"/>
      <c r="N974" s="177"/>
      <c r="O974" s="177"/>
      <c r="P974" s="177"/>
      <c r="Q974" s="177"/>
      <c r="R974" s="177"/>
      <c r="S974" s="177"/>
      <c r="T974" s="178"/>
      <c r="AT974" s="173" t="s">
        <v>190</v>
      </c>
      <c r="AU974" s="173" t="s">
        <v>82</v>
      </c>
      <c r="AV974" s="14" t="s">
        <v>30</v>
      </c>
      <c r="AW974" s="14" t="s">
        <v>29</v>
      </c>
      <c r="AX974" s="14" t="s">
        <v>73</v>
      </c>
      <c r="AY974" s="173" t="s">
        <v>175</v>
      </c>
    </row>
    <row r="975" spans="1:65" s="13" customFormat="1">
      <c r="B975" s="163"/>
      <c r="D975" s="164" t="s">
        <v>190</v>
      </c>
      <c r="E975" s="165" t="s">
        <v>1</v>
      </c>
      <c r="F975" s="166" t="s">
        <v>1334</v>
      </c>
      <c r="H975" s="167">
        <v>126.25</v>
      </c>
      <c r="I975" s="168"/>
      <c r="L975" s="163"/>
      <c r="M975" s="169"/>
      <c r="N975" s="170"/>
      <c r="O975" s="170"/>
      <c r="P975" s="170"/>
      <c r="Q975" s="170"/>
      <c r="R975" s="170"/>
      <c r="S975" s="170"/>
      <c r="T975" s="171"/>
      <c r="AT975" s="165" t="s">
        <v>190</v>
      </c>
      <c r="AU975" s="165" t="s">
        <v>82</v>
      </c>
      <c r="AV975" s="13" t="s">
        <v>82</v>
      </c>
      <c r="AW975" s="13" t="s">
        <v>29</v>
      </c>
      <c r="AX975" s="13" t="s">
        <v>73</v>
      </c>
      <c r="AY975" s="165" t="s">
        <v>175</v>
      </c>
    </row>
    <row r="976" spans="1:65" s="14" customFormat="1">
      <c r="B976" s="172"/>
      <c r="D976" s="164" t="s">
        <v>190</v>
      </c>
      <c r="E976" s="173" t="s">
        <v>1</v>
      </c>
      <c r="F976" s="174" t="s">
        <v>2114</v>
      </c>
      <c r="H976" s="173" t="s">
        <v>1</v>
      </c>
      <c r="I976" s="175"/>
      <c r="L976" s="172"/>
      <c r="M976" s="176"/>
      <c r="N976" s="177"/>
      <c r="O976" s="177"/>
      <c r="P976" s="177"/>
      <c r="Q976" s="177"/>
      <c r="R976" s="177"/>
      <c r="S976" s="177"/>
      <c r="T976" s="178"/>
      <c r="AT976" s="173" t="s">
        <v>190</v>
      </c>
      <c r="AU976" s="173" t="s">
        <v>82</v>
      </c>
      <c r="AV976" s="14" t="s">
        <v>30</v>
      </c>
      <c r="AW976" s="14" t="s">
        <v>29</v>
      </c>
      <c r="AX976" s="14" t="s">
        <v>73</v>
      </c>
      <c r="AY976" s="173" t="s">
        <v>175</v>
      </c>
    </row>
    <row r="977" spans="1:65" s="13" customFormat="1">
      <c r="B977" s="163"/>
      <c r="D977" s="164" t="s">
        <v>190</v>
      </c>
      <c r="E977" s="165" t="s">
        <v>1</v>
      </c>
      <c r="F977" s="166" t="s">
        <v>2119</v>
      </c>
      <c r="H977" s="167">
        <v>133.32</v>
      </c>
      <c r="I977" s="168"/>
      <c r="L977" s="163"/>
      <c r="M977" s="169"/>
      <c r="N977" s="170"/>
      <c r="O977" s="170"/>
      <c r="P977" s="170"/>
      <c r="Q977" s="170"/>
      <c r="R977" s="170"/>
      <c r="S977" s="170"/>
      <c r="T977" s="171"/>
      <c r="AT977" s="165" t="s">
        <v>190</v>
      </c>
      <c r="AU977" s="165" t="s">
        <v>82</v>
      </c>
      <c r="AV977" s="13" t="s">
        <v>82</v>
      </c>
      <c r="AW977" s="13" t="s">
        <v>29</v>
      </c>
      <c r="AX977" s="13" t="s">
        <v>73</v>
      </c>
      <c r="AY977" s="165" t="s">
        <v>175</v>
      </c>
    </row>
    <row r="978" spans="1:65" s="14" customFormat="1">
      <c r="B978" s="172"/>
      <c r="D978" s="164" t="s">
        <v>190</v>
      </c>
      <c r="E978" s="173" t="s">
        <v>1</v>
      </c>
      <c r="F978" s="174" t="s">
        <v>2115</v>
      </c>
      <c r="H978" s="173" t="s">
        <v>1</v>
      </c>
      <c r="I978" s="175"/>
      <c r="L978" s="172"/>
      <c r="M978" s="176"/>
      <c r="N978" s="177"/>
      <c r="O978" s="177"/>
      <c r="P978" s="177"/>
      <c r="Q978" s="177"/>
      <c r="R978" s="177"/>
      <c r="S978" s="177"/>
      <c r="T978" s="178"/>
      <c r="AT978" s="173" t="s">
        <v>190</v>
      </c>
      <c r="AU978" s="173" t="s">
        <v>82</v>
      </c>
      <c r="AV978" s="14" t="s">
        <v>30</v>
      </c>
      <c r="AW978" s="14" t="s">
        <v>29</v>
      </c>
      <c r="AX978" s="14" t="s">
        <v>73</v>
      </c>
      <c r="AY978" s="173" t="s">
        <v>175</v>
      </c>
    </row>
    <row r="979" spans="1:65" s="13" customFormat="1">
      <c r="B979" s="163"/>
      <c r="D979" s="164" t="s">
        <v>190</v>
      </c>
      <c r="E979" s="165" t="s">
        <v>1</v>
      </c>
      <c r="F979" s="166" t="s">
        <v>903</v>
      </c>
      <c r="H979" s="167">
        <v>5.05</v>
      </c>
      <c r="I979" s="168"/>
      <c r="L979" s="163"/>
      <c r="M979" s="169"/>
      <c r="N979" s="170"/>
      <c r="O979" s="170"/>
      <c r="P979" s="170"/>
      <c r="Q979" s="170"/>
      <c r="R979" s="170"/>
      <c r="S979" s="170"/>
      <c r="T979" s="171"/>
      <c r="AT979" s="165" t="s">
        <v>190</v>
      </c>
      <c r="AU979" s="165" t="s">
        <v>82</v>
      </c>
      <c r="AV979" s="13" t="s">
        <v>82</v>
      </c>
      <c r="AW979" s="13" t="s">
        <v>29</v>
      </c>
      <c r="AX979" s="13" t="s">
        <v>73</v>
      </c>
      <c r="AY979" s="165" t="s">
        <v>175</v>
      </c>
    </row>
    <row r="980" spans="1:65" s="15" customFormat="1">
      <c r="B980" s="182"/>
      <c r="D980" s="164" t="s">
        <v>190</v>
      </c>
      <c r="E980" s="183" t="s">
        <v>1</v>
      </c>
      <c r="F980" s="184" t="s">
        <v>716</v>
      </c>
      <c r="H980" s="185">
        <v>264.62</v>
      </c>
      <c r="I980" s="186"/>
      <c r="L980" s="182"/>
      <c r="M980" s="187"/>
      <c r="N980" s="188"/>
      <c r="O980" s="188"/>
      <c r="P980" s="188"/>
      <c r="Q980" s="188"/>
      <c r="R980" s="188"/>
      <c r="S980" s="188"/>
      <c r="T980" s="189"/>
      <c r="AT980" s="183" t="s">
        <v>190</v>
      </c>
      <c r="AU980" s="183" t="s">
        <v>82</v>
      </c>
      <c r="AV980" s="15" t="s">
        <v>184</v>
      </c>
      <c r="AW980" s="15" t="s">
        <v>29</v>
      </c>
      <c r="AX980" s="15" t="s">
        <v>30</v>
      </c>
      <c r="AY980" s="183" t="s">
        <v>175</v>
      </c>
    </row>
    <row r="981" spans="1:65" s="13" customFormat="1">
      <c r="B981" s="163"/>
      <c r="D981" s="164" t="s">
        <v>190</v>
      </c>
      <c r="F981" s="166" t="s">
        <v>2120</v>
      </c>
      <c r="H981" s="167">
        <v>267.26600000000002</v>
      </c>
      <c r="I981" s="168"/>
      <c r="L981" s="163"/>
      <c r="M981" s="169"/>
      <c r="N981" s="170"/>
      <c r="O981" s="170"/>
      <c r="P981" s="170"/>
      <c r="Q981" s="170"/>
      <c r="R981" s="170"/>
      <c r="S981" s="170"/>
      <c r="T981" s="171"/>
      <c r="AT981" s="165" t="s">
        <v>190</v>
      </c>
      <c r="AU981" s="165" t="s">
        <v>82</v>
      </c>
      <c r="AV981" s="13" t="s">
        <v>82</v>
      </c>
      <c r="AW981" s="13" t="s">
        <v>3</v>
      </c>
      <c r="AX981" s="13" t="s">
        <v>30</v>
      </c>
      <c r="AY981" s="165" t="s">
        <v>175</v>
      </c>
    </row>
    <row r="982" spans="1:65" s="2" customFormat="1" ht="16.5" customHeight="1">
      <c r="A982" s="33"/>
      <c r="B982" s="149"/>
      <c r="C982" s="150" t="s">
        <v>559</v>
      </c>
      <c r="D982" s="150" t="s">
        <v>181</v>
      </c>
      <c r="E982" s="151" t="s">
        <v>2121</v>
      </c>
      <c r="F982" s="152" t="s">
        <v>2122</v>
      </c>
      <c r="G982" s="153" t="s">
        <v>188</v>
      </c>
      <c r="H982" s="154">
        <v>143</v>
      </c>
      <c r="I982" s="155"/>
      <c r="J982" s="156">
        <f>ROUND(I982*H982,2)</f>
        <v>0</v>
      </c>
      <c r="K982" s="152" t="s">
        <v>1</v>
      </c>
      <c r="L982" s="34"/>
      <c r="M982" s="157" t="s">
        <v>1</v>
      </c>
      <c r="N982" s="158" t="s">
        <v>38</v>
      </c>
      <c r="O982" s="59"/>
      <c r="P982" s="159">
        <f>O982*H982</f>
        <v>0</v>
      </c>
      <c r="Q982" s="159">
        <v>0</v>
      </c>
      <c r="R982" s="159">
        <f>Q982*H982</f>
        <v>0</v>
      </c>
      <c r="S982" s="159">
        <v>0</v>
      </c>
      <c r="T982" s="160">
        <f>S982*H982</f>
        <v>0</v>
      </c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R982" s="161" t="s">
        <v>184</v>
      </c>
      <c r="AT982" s="161" t="s">
        <v>181</v>
      </c>
      <c r="AU982" s="161" t="s">
        <v>82</v>
      </c>
      <c r="AY982" s="18" t="s">
        <v>175</v>
      </c>
      <c r="BE982" s="162">
        <f>IF(N982="základní",J982,0)</f>
        <v>0</v>
      </c>
      <c r="BF982" s="162">
        <f>IF(N982="snížená",J982,0)</f>
        <v>0</v>
      </c>
      <c r="BG982" s="162">
        <f>IF(N982="zákl. přenesená",J982,0)</f>
        <v>0</v>
      </c>
      <c r="BH982" s="162">
        <f>IF(N982="sníž. přenesená",J982,0)</f>
        <v>0</v>
      </c>
      <c r="BI982" s="162">
        <f>IF(N982="nulová",J982,0)</f>
        <v>0</v>
      </c>
      <c r="BJ982" s="18" t="s">
        <v>30</v>
      </c>
      <c r="BK982" s="162">
        <f>ROUND(I982*H982,2)</f>
        <v>0</v>
      </c>
      <c r="BL982" s="18" t="s">
        <v>184</v>
      </c>
      <c r="BM982" s="161" t="s">
        <v>2123</v>
      </c>
    </row>
    <row r="983" spans="1:65" s="14" customFormat="1">
      <c r="B983" s="172"/>
      <c r="D983" s="164" t="s">
        <v>190</v>
      </c>
      <c r="E983" s="173" t="s">
        <v>1</v>
      </c>
      <c r="F983" s="174" t="s">
        <v>1516</v>
      </c>
      <c r="H983" s="173" t="s">
        <v>1</v>
      </c>
      <c r="I983" s="175"/>
      <c r="L983" s="172"/>
      <c r="M983" s="176"/>
      <c r="N983" s="177"/>
      <c r="O983" s="177"/>
      <c r="P983" s="177"/>
      <c r="Q983" s="177"/>
      <c r="R983" s="177"/>
      <c r="S983" s="177"/>
      <c r="T983" s="178"/>
      <c r="AT983" s="173" t="s">
        <v>190</v>
      </c>
      <c r="AU983" s="173" t="s">
        <v>82</v>
      </c>
      <c r="AV983" s="14" t="s">
        <v>30</v>
      </c>
      <c r="AW983" s="14" t="s">
        <v>29</v>
      </c>
      <c r="AX983" s="14" t="s">
        <v>73</v>
      </c>
      <c r="AY983" s="173" t="s">
        <v>175</v>
      </c>
    </row>
    <row r="984" spans="1:65" s="13" customFormat="1">
      <c r="B984" s="163"/>
      <c r="D984" s="164" t="s">
        <v>190</v>
      </c>
      <c r="E984" s="165" t="s">
        <v>1</v>
      </c>
      <c r="F984" s="166" t="s">
        <v>648</v>
      </c>
      <c r="H984" s="167">
        <v>125</v>
      </c>
      <c r="I984" s="168"/>
      <c r="L984" s="163"/>
      <c r="M984" s="169"/>
      <c r="N984" s="170"/>
      <c r="O984" s="170"/>
      <c r="P984" s="170"/>
      <c r="Q984" s="170"/>
      <c r="R984" s="170"/>
      <c r="S984" s="170"/>
      <c r="T984" s="171"/>
      <c r="AT984" s="165" t="s">
        <v>190</v>
      </c>
      <c r="AU984" s="165" t="s">
        <v>82</v>
      </c>
      <c r="AV984" s="13" t="s">
        <v>82</v>
      </c>
      <c r="AW984" s="13" t="s">
        <v>29</v>
      </c>
      <c r="AX984" s="13" t="s">
        <v>73</v>
      </c>
      <c r="AY984" s="165" t="s">
        <v>175</v>
      </c>
    </row>
    <row r="985" spans="1:65" s="14" customFormat="1">
      <c r="B985" s="172"/>
      <c r="D985" s="164" t="s">
        <v>190</v>
      </c>
      <c r="E985" s="173" t="s">
        <v>1</v>
      </c>
      <c r="F985" s="174" t="s">
        <v>2115</v>
      </c>
      <c r="H985" s="173" t="s">
        <v>1</v>
      </c>
      <c r="I985" s="175"/>
      <c r="L985" s="172"/>
      <c r="M985" s="176"/>
      <c r="N985" s="177"/>
      <c r="O985" s="177"/>
      <c r="P985" s="177"/>
      <c r="Q985" s="177"/>
      <c r="R985" s="177"/>
      <c r="S985" s="177"/>
      <c r="T985" s="178"/>
      <c r="AT985" s="173" t="s">
        <v>190</v>
      </c>
      <c r="AU985" s="173" t="s">
        <v>82</v>
      </c>
      <c r="AV985" s="14" t="s">
        <v>30</v>
      </c>
      <c r="AW985" s="14" t="s">
        <v>29</v>
      </c>
      <c r="AX985" s="14" t="s">
        <v>73</v>
      </c>
      <c r="AY985" s="173" t="s">
        <v>175</v>
      </c>
    </row>
    <row r="986" spans="1:65" s="13" customFormat="1">
      <c r="B986" s="163"/>
      <c r="D986" s="164" t="s">
        <v>190</v>
      </c>
      <c r="E986" s="165" t="s">
        <v>1</v>
      </c>
      <c r="F986" s="166" t="s">
        <v>247</v>
      </c>
      <c r="H986" s="167">
        <v>18</v>
      </c>
      <c r="I986" s="168"/>
      <c r="L986" s="163"/>
      <c r="M986" s="169"/>
      <c r="N986" s="170"/>
      <c r="O986" s="170"/>
      <c r="P986" s="170"/>
      <c r="Q986" s="170"/>
      <c r="R986" s="170"/>
      <c r="S986" s="170"/>
      <c r="T986" s="171"/>
      <c r="AT986" s="165" t="s">
        <v>190</v>
      </c>
      <c r="AU986" s="165" t="s">
        <v>82</v>
      </c>
      <c r="AV986" s="13" t="s">
        <v>82</v>
      </c>
      <c r="AW986" s="13" t="s">
        <v>29</v>
      </c>
      <c r="AX986" s="13" t="s">
        <v>73</v>
      </c>
      <c r="AY986" s="165" t="s">
        <v>175</v>
      </c>
    </row>
    <row r="987" spans="1:65" s="15" customFormat="1">
      <c r="B987" s="182"/>
      <c r="D987" s="164" t="s">
        <v>190</v>
      </c>
      <c r="E987" s="183" t="s">
        <v>1</v>
      </c>
      <c r="F987" s="184" t="s">
        <v>716</v>
      </c>
      <c r="H987" s="185">
        <v>143</v>
      </c>
      <c r="I987" s="186"/>
      <c r="L987" s="182"/>
      <c r="M987" s="187"/>
      <c r="N987" s="188"/>
      <c r="O987" s="188"/>
      <c r="P987" s="188"/>
      <c r="Q987" s="188"/>
      <c r="R987" s="188"/>
      <c r="S987" s="188"/>
      <c r="T987" s="189"/>
      <c r="AT987" s="183" t="s">
        <v>190</v>
      </c>
      <c r="AU987" s="183" t="s">
        <v>82</v>
      </c>
      <c r="AV987" s="15" t="s">
        <v>184</v>
      </c>
      <c r="AW987" s="15" t="s">
        <v>29</v>
      </c>
      <c r="AX987" s="15" t="s">
        <v>30</v>
      </c>
      <c r="AY987" s="183" t="s">
        <v>175</v>
      </c>
    </row>
    <row r="988" spans="1:65" s="2" customFormat="1" ht="21.75" customHeight="1">
      <c r="A988" s="33"/>
      <c r="B988" s="149"/>
      <c r="C988" s="190" t="s">
        <v>562</v>
      </c>
      <c r="D988" s="190" t="s">
        <v>764</v>
      </c>
      <c r="E988" s="191" t="s">
        <v>2124</v>
      </c>
      <c r="F988" s="192" t="s">
        <v>2125</v>
      </c>
      <c r="G988" s="193" t="s">
        <v>188</v>
      </c>
      <c r="H988" s="194">
        <v>145.874</v>
      </c>
      <c r="I988" s="195"/>
      <c r="J988" s="196">
        <f>ROUND(I988*H988,2)</f>
        <v>0</v>
      </c>
      <c r="K988" s="192" t="s">
        <v>1</v>
      </c>
      <c r="L988" s="197"/>
      <c r="M988" s="198" t="s">
        <v>1</v>
      </c>
      <c r="N988" s="199" t="s">
        <v>38</v>
      </c>
      <c r="O988" s="59"/>
      <c r="P988" s="159">
        <f>O988*H988</f>
        <v>0</v>
      </c>
      <c r="Q988" s="159">
        <v>0.1431</v>
      </c>
      <c r="R988" s="159">
        <f>Q988*H988</f>
        <v>20.874569399999999</v>
      </c>
      <c r="S988" s="159">
        <v>0</v>
      </c>
      <c r="T988" s="160">
        <f>S988*H988</f>
        <v>0</v>
      </c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R988" s="161" t="s">
        <v>177</v>
      </c>
      <c r="AT988" s="161" t="s">
        <v>764</v>
      </c>
      <c r="AU988" s="161" t="s">
        <v>82</v>
      </c>
      <c r="AY988" s="18" t="s">
        <v>175</v>
      </c>
      <c r="BE988" s="162">
        <f>IF(N988="základní",J988,0)</f>
        <v>0</v>
      </c>
      <c r="BF988" s="162">
        <f>IF(N988="snížená",J988,0)</f>
        <v>0</v>
      </c>
      <c r="BG988" s="162">
        <f>IF(N988="zákl. přenesená",J988,0)</f>
        <v>0</v>
      </c>
      <c r="BH988" s="162">
        <f>IF(N988="sníž. přenesená",J988,0)</f>
        <v>0</v>
      </c>
      <c r="BI988" s="162">
        <f>IF(N988="nulová",J988,0)</f>
        <v>0</v>
      </c>
      <c r="BJ988" s="18" t="s">
        <v>30</v>
      </c>
      <c r="BK988" s="162">
        <f>ROUND(I988*H988,2)</f>
        <v>0</v>
      </c>
      <c r="BL988" s="18" t="s">
        <v>184</v>
      </c>
      <c r="BM988" s="161" t="s">
        <v>2126</v>
      </c>
    </row>
    <row r="989" spans="1:65" s="14" customFormat="1">
      <c r="B989" s="172"/>
      <c r="D989" s="164" t="s">
        <v>190</v>
      </c>
      <c r="E989" s="173" t="s">
        <v>1</v>
      </c>
      <c r="F989" s="174" t="s">
        <v>2098</v>
      </c>
      <c r="H989" s="173" t="s">
        <v>1</v>
      </c>
      <c r="I989" s="175"/>
      <c r="L989" s="172"/>
      <c r="M989" s="176"/>
      <c r="N989" s="177"/>
      <c r="O989" s="177"/>
      <c r="P989" s="177"/>
      <c r="Q989" s="177"/>
      <c r="R989" s="177"/>
      <c r="S989" s="177"/>
      <c r="T989" s="178"/>
      <c r="AT989" s="173" t="s">
        <v>190</v>
      </c>
      <c r="AU989" s="173" t="s">
        <v>82</v>
      </c>
      <c r="AV989" s="14" t="s">
        <v>30</v>
      </c>
      <c r="AW989" s="14" t="s">
        <v>29</v>
      </c>
      <c r="AX989" s="14" t="s">
        <v>73</v>
      </c>
      <c r="AY989" s="173" t="s">
        <v>175</v>
      </c>
    </row>
    <row r="990" spans="1:65" s="14" customFormat="1">
      <c r="B990" s="172"/>
      <c r="D990" s="164" t="s">
        <v>190</v>
      </c>
      <c r="E990" s="173" t="s">
        <v>1</v>
      </c>
      <c r="F990" s="174" t="s">
        <v>2099</v>
      </c>
      <c r="H990" s="173" t="s">
        <v>1</v>
      </c>
      <c r="I990" s="175"/>
      <c r="L990" s="172"/>
      <c r="M990" s="176"/>
      <c r="N990" s="177"/>
      <c r="O990" s="177"/>
      <c r="P990" s="177"/>
      <c r="Q990" s="177"/>
      <c r="R990" s="177"/>
      <c r="S990" s="177"/>
      <c r="T990" s="178"/>
      <c r="AT990" s="173" t="s">
        <v>190</v>
      </c>
      <c r="AU990" s="173" t="s">
        <v>82</v>
      </c>
      <c r="AV990" s="14" t="s">
        <v>30</v>
      </c>
      <c r="AW990" s="14" t="s">
        <v>29</v>
      </c>
      <c r="AX990" s="14" t="s">
        <v>73</v>
      </c>
      <c r="AY990" s="173" t="s">
        <v>175</v>
      </c>
    </row>
    <row r="991" spans="1:65" s="14" customFormat="1">
      <c r="B991" s="172"/>
      <c r="D991" s="164" t="s">
        <v>190</v>
      </c>
      <c r="E991" s="173" t="s">
        <v>1</v>
      </c>
      <c r="F991" s="174" t="s">
        <v>2100</v>
      </c>
      <c r="H991" s="173" t="s">
        <v>1</v>
      </c>
      <c r="I991" s="175"/>
      <c r="L991" s="172"/>
      <c r="M991" s="176"/>
      <c r="N991" s="177"/>
      <c r="O991" s="177"/>
      <c r="P991" s="177"/>
      <c r="Q991" s="177"/>
      <c r="R991" s="177"/>
      <c r="S991" s="177"/>
      <c r="T991" s="178"/>
      <c r="AT991" s="173" t="s">
        <v>190</v>
      </c>
      <c r="AU991" s="173" t="s">
        <v>82</v>
      </c>
      <c r="AV991" s="14" t="s">
        <v>30</v>
      </c>
      <c r="AW991" s="14" t="s">
        <v>29</v>
      </c>
      <c r="AX991" s="14" t="s">
        <v>73</v>
      </c>
      <c r="AY991" s="173" t="s">
        <v>175</v>
      </c>
    </row>
    <row r="992" spans="1:65" s="14" customFormat="1">
      <c r="B992" s="172"/>
      <c r="D992" s="164" t="s">
        <v>190</v>
      </c>
      <c r="E992" s="173" t="s">
        <v>1</v>
      </c>
      <c r="F992" s="174" t="s">
        <v>1516</v>
      </c>
      <c r="H992" s="173" t="s">
        <v>1</v>
      </c>
      <c r="I992" s="175"/>
      <c r="L992" s="172"/>
      <c r="M992" s="176"/>
      <c r="N992" s="177"/>
      <c r="O992" s="177"/>
      <c r="P992" s="177"/>
      <c r="Q992" s="177"/>
      <c r="R992" s="177"/>
      <c r="S992" s="177"/>
      <c r="T992" s="178"/>
      <c r="AT992" s="173" t="s">
        <v>190</v>
      </c>
      <c r="AU992" s="173" t="s">
        <v>82</v>
      </c>
      <c r="AV992" s="14" t="s">
        <v>30</v>
      </c>
      <c r="AW992" s="14" t="s">
        <v>29</v>
      </c>
      <c r="AX992" s="14" t="s">
        <v>73</v>
      </c>
      <c r="AY992" s="173" t="s">
        <v>175</v>
      </c>
    </row>
    <row r="993" spans="1:65" s="13" customFormat="1">
      <c r="B993" s="163"/>
      <c r="D993" s="164" t="s">
        <v>190</v>
      </c>
      <c r="E993" s="165" t="s">
        <v>1</v>
      </c>
      <c r="F993" s="166" t="s">
        <v>1334</v>
      </c>
      <c r="H993" s="167">
        <v>126.25</v>
      </c>
      <c r="I993" s="168"/>
      <c r="L993" s="163"/>
      <c r="M993" s="169"/>
      <c r="N993" s="170"/>
      <c r="O993" s="170"/>
      <c r="P993" s="170"/>
      <c r="Q993" s="170"/>
      <c r="R993" s="170"/>
      <c r="S993" s="170"/>
      <c r="T993" s="171"/>
      <c r="AT993" s="165" t="s">
        <v>190</v>
      </c>
      <c r="AU993" s="165" t="s">
        <v>82</v>
      </c>
      <c r="AV993" s="13" t="s">
        <v>82</v>
      </c>
      <c r="AW993" s="13" t="s">
        <v>29</v>
      </c>
      <c r="AX993" s="13" t="s">
        <v>73</v>
      </c>
      <c r="AY993" s="165" t="s">
        <v>175</v>
      </c>
    </row>
    <row r="994" spans="1:65" s="14" customFormat="1">
      <c r="B994" s="172"/>
      <c r="D994" s="164" t="s">
        <v>190</v>
      </c>
      <c r="E994" s="173" t="s">
        <v>1</v>
      </c>
      <c r="F994" s="174" t="s">
        <v>2115</v>
      </c>
      <c r="H994" s="173" t="s">
        <v>1</v>
      </c>
      <c r="I994" s="175"/>
      <c r="L994" s="172"/>
      <c r="M994" s="176"/>
      <c r="N994" s="177"/>
      <c r="O994" s="177"/>
      <c r="P994" s="177"/>
      <c r="Q994" s="177"/>
      <c r="R994" s="177"/>
      <c r="S994" s="177"/>
      <c r="T994" s="178"/>
      <c r="AT994" s="173" t="s">
        <v>190</v>
      </c>
      <c r="AU994" s="173" t="s">
        <v>82</v>
      </c>
      <c r="AV994" s="14" t="s">
        <v>30</v>
      </c>
      <c r="AW994" s="14" t="s">
        <v>29</v>
      </c>
      <c r="AX994" s="14" t="s">
        <v>73</v>
      </c>
      <c r="AY994" s="173" t="s">
        <v>175</v>
      </c>
    </row>
    <row r="995" spans="1:65" s="13" customFormat="1">
      <c r="B995" s="163"/>
      <c r="D995" s="164" t="s">
        <v>190</v>
      </c>
      <c r="E995" s="165" t="s">
        <v>1</v>
      </c>
      <c r="F995" s="166" t="s">
        <v>2127</v>
      </c>
      <c r="H995" s="167">
        <v>18.18</v>
      </c>
      <c r="I995" s="168"/>
      <c r="L995" s="163"/>
      <c r="M995" s="169"/>
      <c r="N995" s="170"/>
      <c r="O995" s="170"/>
      <c r="P995" s="170"/>
      <c r="Q995" s="170"/>
      <c r="R995" s="170"/>
      <c r="S995" s="170"/>
      <c r="T995" s="171"/>
      <c r="AT995" s="165" t="s">
        <v>190</v>
      </c>
      <c r="AU995" s="165" t="s">
        <v>82</v>
      </c>
      <c r="AV995" s="13" t="s">
        <v>82</v>
      </c>
      <c r="AW995" s="13" t="s">
        <v>29</v>
      </c>
      <c r="AX995" s="13" t="s">
        <v>73</v>
      </c>
      <c r="AY995" s="165" t="s">
        <v>175</v>
      </c>
    </row>
    <row r="996" spans="1:65" s="15" customFormat="1">
      <c r="B996" s="182"/>
      <c r="D996" s="164" t="s">
        <v>190</v>
      </c>
      <c r="E996" s="183" t="s">
        <v>1</v>
      </c>
      <c r="F996" s="184" t="s">
        <v>716</v>
      </c>
      <c r="H996" s="185">
        <v>144.43</v>
      </c>
      <c r="I996" s="186"/>
      <c r="L996" s="182"/>
      <c r="M996" s="187"/>
      <c r="N996" s="188"/>
      <c r="O996" s="188"/>
      <c r="P996" s="188"/>
      <c r="Q996" s="188"/>
      <c r="R996" s="188"/>
      <c r="S996" s="188"/>
      <c r="T996" s="189"/>
      <c r="AT996" s="183" t="s">
        <v>190</v>
      </c>
      <c r="AU996" s="183" t="s">
        <v>82</v>
      </c>
      <c r="AV996" s="15" t="s">
        <v>184</v>
      </c>
      <c r="AW996" s="15" t="s">
        <v>29</v>
      </c>
      <c r="AX996" s="15" t="s">
        <v>30</v>
      </c>
      <c r="AY996" s="183" t="s">
        <v>175</v>
      </c>
    </row>
    <row r="997" spans="1:65" s="13" customFormat="1">
      <c r="B997" s="163"/>
      <c r="D997" s="164" t="s">
        <v>190</v>
      </c>
      <c r="F997" s="166" t="s">
        <v>2128</v>
      </c>
      <c r="H997" s="167">
        <v>145.874</v>
      </c>
      <c r="I997" s="168"/>
      <c r="L997" s="163"/>
      <c r="M997" s="169"/>
      <c r="N997" s="170"/>
      <c r="O997" s="170"/>
      <c r="P997" s="170"/>
      <c r="Q997" s="170"/>
      <c r="R997" s="170"/>
      <c r="S997" s="170"/>
      <c r="T997" s="171"/>
      <c r="AT997" s="165" t="s">
        <v>190</v>
      </c>
      <c r="AU997" s="165" t="s">
        <v>82</v>
      </c>
      <c r="AV997" s="13" t="s">
        <v>82</v>
      </c>
      <c r="AW997" s="13" t="s">
        <v>3</v>
      </c>
      <c r="AX997" s="13" t="s">
        <v>30</v>
      </c>
      <c r="AY997" s="165" t="s">
        <v>175</v>
      </c>
    </row>
    <row r="998" spans="1:65" s="2" customFormat="1" ht="16.5" customHeight="1">
      <c r="A998" s="33"/>
      <c r="B998" s="149"/>
      <c r="C998" s="150" t="s">
        <v>566</v>
      </c>
      <c r="D998" s="150" t="s">
        <v>181</v>
      </c>
      <c r="E998" s="151" t="s">
        <v>2129</v>
      </c>
      <c r="F998" s="152" t="s">
        <v>2130</v>
      </c>
      <c r="G998" s="153" t="s">
        <v>2131</v>
      </c>
      <c r="H998" s="154">
        <v>47</v>
      </c>
      <c r="I998" s="155"/>
      <c r="J998" s="156">
        <f>ROUND(I998*H998,2)</f>
        <v>0</v>
      </c>
      <c r="K998" s="152" t="s">
        <v>1</v>
      </c>
      <c r="L998" s="34"/>
      <c r="M998" s="157" t="s">
        <v>1</v>
      </c>
      <c r="N998" s="158" t="s">
        <v>38</v>
      </c>
      <c r="O998" s="59"/>
      <c r="P998" s="159">
        <f>O998*H998</f>
        <v>0</v>
      </c>
      <c r="Q998" s="159">
        <v>0</v>
      </c>
      <c r="R998" s="159">
        <f>Q998*H998</f>
        <v>0</v>
      </c>
      <c r="S998" s="159">
        <v>0</v>
      </c>
      <c r="T998" s="160">
        <f>S998*H998</f>
        <v>0</v>
      </c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R998" s="161" t="s">
        <v>184</v>
      </c>
      <c r="AT998" s="161" t="s">
        <v>181</v>
      </c>
      <c r="AU998" s="161" t="s">
        <v>82</v>
      </c>
      <c r="AY998" s="18" t="s">
        <v>175</v>
      </c>
      <c r="BE998" s="162">
        <f>IF(N998="základní",J998,0)</f>
        <v>0</v>
      </c>
      <c r="BF998" s="162">
        <f>IF(N998="snížená",J998,0)</f>
        <v>0</v>
      </c>
      <c r="BG998" s="162">
        <f>IF(N998="zákl. přenesená",J998,0)</f>
        <v>0</v>
      </c>
      <c r="BH998" s="162">
        <f>IF(N998="sníž. přenesená",J998,0)</f>
        <v>0</v>
      </c>
      <c r="BI998" s="162">
        <f>IF(N998="nulová",J998,0)</f>
        <v>0</v>
      </c>
      <c r="BJ998" s="18" t="s">
        <v>30</v>
      </c>
      <c r="BK998" s="162">
        <f>ROUND(I998*H998,2)</f>
        <v>0</v>
      </c>
      <c r="BL998" s="18" t="s">
        <v>184</v>
      </c>
      <c r="BM998" s="161" t="s">
        <v>2132</v>
      </c>
    </row>
    <row r="999" spans="1:65" s="14" customFormat="1">
      <c r="B999" s="172"/>
      <c r="D999" s="164" t="s">
        <v>190</v>
      </c>
      <c r="E999" s="173" t="s">
        <v>1</v>
      </c>
      <c r="F999" s="174" t="s">
        <v>2093</v>
      </c>
      <c r="H999" s="173" t="s">
        <v>1</v>
      </c>
      <c r="I999" s="175"/>
      <c r="L999" s="172"/>
      <c r="M999" s="176"/>
      <c r="N999" s="177"/>
      <c r="O999" s="177"/>
      <c r="P999" s="177"/>
      <c r="Q999" s="177"/>
      <c r="R999" s="177"/>
      <c r="S999" s="177"/>
      <c r="T999" s="178"/>
      <c r="AT999" s="173" t="s">
        <v>190</v>
      </c>
      <c r="AU999" s="173" t="s">
        <v>82</v>
      </c>
      <c r="AV999" s="14" t="s">
        <v>30</v>
      </c>
      <c r="AW999" s="14" t="s">
        <v>29</v>
      </c>
      <c r="AX999" s="14" t="s">
        <v>73</v>
      </c>
      <c r="AY999" s="173" t="s">
        <v>175</v>
      </c>
    </row>
    <row r="1000" spans="1:65" s="13" customFormat="1">
      <c r="B1000" s="163"/>
      <c r="D1000" s="164" t="s">
        <v>190</v>
      </c>
      <c r="E1000" s="165" t="s">
        <v>1</v>
      </c>
      <c r="F1000" s="166" t="s">
        <v>361</v>
      </c>
      <c r="H1000" s="167">
        <v>47</v>
      </c>
      <c r="I1000" s="168"/>
      <c r="L1000" s="163"/>
      <c r="M1000" s="169"/>
      <c r="N1000" s="170"/>
      <c r="O1000" s="170"/>
      <c r="P1000" s="170"/>
      <c r="Q1000" s="170"/>
      <c r="R1000" s="170"/>
      <c r="S1000" s="170"/>
      <c r="T1000" s="171"/>
      <c r="AT1000" s="165" t="s">
        <v>190</v>
      </c>
      <c r="AU1000" s="165" t="s">
        <v>82</v>
      </c>
      <c r="AV1000" s="13" t="s">
        <v>82</v>
      </c>
      <c r="AW1000" s="13" t="s">
        <v>29</v>
      </c>
      <c r="AX1000" s="13" t="s">
        <v>30</v>
      </c>
      <c r="AY1000" s="165" t="s">
        <v>175</v>
      </c>
    </row>
    <row r="1001" spans="1:65" s="2" customFormat="1" ht="16.5" customHeight="1">
      <c r="A1001" s="33"/>
      <c r="B1001" s="149"/>
      <c r="C1001" s="190" t="s">
        <v>569</v>
      </c>
      <c r="D1001" s="190" t="s">
        <v>764</v>
      </c>
      <c r="E1001" s="191" t="s">
        <v>2133</v>
      </c>
      <c r="F1001" s="192" t="s">
        <v>2134</v>
      </c>
      <c r="G1001" s="193" t="s">
        <v>222</v>
      </c>
      <c r="H1001" s="194">
        <v>47.47</v>
      </c>
      <c r="I1001" s="195"/>
      <c r="J1001" s="196">
        <f>ROUND(I1001*H1001,2)</f>
        <v>0</v>
      </c>
      <c r="K1001" s="192" t="s">
        <v>1</v>
      </c>
      <c r="L1001" s="197"/>
      <c r="M1001" s="198" t="s">
        <v>1</v>
      </c>
      <c r="N1001" s="199" t="s">
        <v>38</v>
      </c>
      <c r="O1001" s="59"/>
      <c r="P1001" s="159">
        <f>O1001*H1001</f>
        <v>0</v>
      </c>
      <c r="Q1001" s="159">
        <v>2.1000000000000001E-2</v>
      </c>
      <c r="R1001" s="159">
        <f>Q1001*H1001</f>
        <v>0.99687000000000003</v>
      </c>
      <c r="S1001" s="159">
        <v>0</v>
      </c>
      <c r="T1001" s="160">
        <f>S1001*H1001</f>
        <v>0</v>
      </c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R1001" s="161" t="s">
        <v>177</v>
      </c>
      <c r="AT1001" s="161" t="s">
        <v>764</v>
      </c>
      <c r="AU1001" s="161" t="s">
        <v>82</v>
      </c>
      <c r="AY1001" s="18" t="s">
        <v>175</v>
      </c>
      <c r="BE1001" s="162">
        <f>IF(N1001="základní",J1001,0)</f>
        <v>0</v>
      </c>
      <c r="BF1001" s="162">
        <f>IF(N1001="snížená",J1001,0)</f>
        <v>0</v>
      </c>
      <c r="BG1001" s="162">
        <f>IF(N1001="zákl. přenesená",J1001,0)</f>
        <v>0</v>
      </c>
      <c r="BH1001" s="162">
        <f>IF(N1001="sníž. přenesená",J1001,0)</f>
        <v>0</v>
      </c>
      <c r="BI1001" s="162">
        <f>IF(N1001="nulová",J1001,0)</f>
        <v>0</v>
      </c>
      <c r="BJ1001" s="18" t="s">
        <v>30</v>
      </c>
      <c r="BK1001" s="162">
        <f>ROUND(I1001*H1001,2)</f>
        <v>0</v>
      </c>
      <c r="BL1001" s="18" t="s">
        <v>184</v>
      </c>
      <c r="BM1001" s="161" t="s">
        <v>2135</v>
      </c>
    </row>
    <row r="1002" spans="1:65" s="13" customFormat="1">
      <c r="B1002" s="163"/>
      <c r="D1002" s="164" t="s">
        <v>190</v>
      </c>
      <c r="E1002" s="165" t="s">
        <v>1</v>
      </c>
      <c r="F1002" s="166" t="s">
        <v>2136</v>
      </c>
      <c r="H1002" s="167">
        <v>47.47</v>
      </c>
      <c r="I1002" s="168"/>
      <c r="L1002" s="163"/>
      <c r="M1002" s="169"/>
      <c r="N1002" s="170"/>
      <c r="O1002" s="170"/>
      <c r="P1002" s="170"/>
      <c r="Q1002" s="170"/>
      <c r="R1002" s="170"/>
      <c r="S1002" s="170"/>
      <c r="T1002" s="171"/>
      <c r="AT1002" s="165" t="s">
        <v>190</v>
      </c>
      <c r="AU1002" s="165" t="s">
        <v>82</v>
      </c>
      <c r="AV1002" s="13" t="s">
        <v>82</v>
      </c>
      <c r="AW1002" s="13" t="s">
        <v>29</v>
      </c>
      <c r="AX1002" s="13" t="s">
        <v>73</v>
      </c>
      <c r="AY1002" s="165" t="s">
        <v>175</v>
      </c>
    </row>
    <row r="1003" spans="1:65" s="15" customFormat="1">
      <c r="B1003" s="182"/>
      <c r="D1003" s="164" t="s">
        <v>190</v>
      </c>
      <c r="E1003" s="183" t="s">
        <v>1</v>
      </c>
      <c r="F1003" s="184" t="s">
        <v>716</v>
      </c>
      <c r="H1003" s="185">
        <v>47.47</v>
      </c>
      <c r="I1003" s="186"/>
      <c r="L1003" s="182"/>
      <c r="M1003" s="187"/>
      <c r="N1003" s="188"/>
      <c r="O1003" s="188"/>
      <c r="P1003" s="188"/>
      <c r="Q1003" s="188"/>
      <c r="R1003" s="188"/>
      <c r="S1003" s="188"/>
      <c r="T1003" s="189"/>
      <c r="AT1003" s="183" t="s">
        <v>190</v>
      </c>
      <c r="AU1003" s="183" t="s">
        <v>82</v>
      </c>
      <c r="AV1003" s="15" t="s">
        <v>184</v>
      </c>
      <c r="AW1003" s="15" t="s">
        <v>29</v>
      </c>
      <c r="AX1003" s="15" t="s">
        <v>30</v>
      </c>
      <c r="AY1003" s="183" t="s">
        <v>175</v>
      </c>
    </row>
    <row r="1004" spans="1:65" s="2" customFormat="1" ht="16.5" customHeight="1">
      <c r="A1004" s="33"/>
      <c r="B1004" s="149"/>
      <c r="C1004" s="190" t="s">
        <v>572</v>
      </c>
      <c r="D1004" s="190" t="s">
        <v>764</v>
      </c>
      <c r="E1004" s="191" t="s">
        <v>2137</v>
      </c>
      <c r="F1004" s="192" t="s">
        <v>2138</v>
      </c>
      <c r="G1004" s="193" t="s">
        <v>222</v>
      </c>
      <c r="H1004" s="194">
        <v>47.47</v>
      </c>
      <c r="I1004" s="195"/>
      <c r="J1004" s="196">
        <f>ROUND(I1004*H1004,2)</f>
        <v>0</v>
      </c>
      <c r="K1004" s="192" t="s">
        <v>1</v>
      </c>
      <c r="L1004" s="197"/>
      <c r="M1004" s="198" t="s">
        <v>1</v>
      </c>
      <c r="N1004" s="199" t="s">
        <v>38</v>
      </c>
      <c r="O1004" s="59"/>
      <c r="P1004" s="159">
        <f>O1004*H1004</f>
        <v>0</v>
      </c>
      <c r="Q1004" s="159">
        <v>1E-3</v>
      </c>
      <c r="R1004" s="159">
        <f>Q1004*H1004</f>
        <v>4.7469999999999998E-2</v>
      </c>
      <c r="S1004" s="159">
        <v>0</v>
      </c>
      <c r="T1004" s="160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61" t="s">
        <v>177</v>
      </c>
      <c r="AT1004" s="161" t="s">
        <v>764</v>
      </c>
      <c r="AU1004" s="161" t="s">
        <v>82</v>
      </c>
      <c r="AY1004" s="18" t="s">
        <v>175</v>
      </c>
      <c r="BE1004" s="162">
        <f>IF(N1004="základní",J1004,0)</f>
        <v>0</v>
      </c>
      <c r="BF1004" s="162">
        <f>IF(N1004="snížená",J1004,0)</f>
        <v>0</v>
      </c>
      <c r="BG1004" s="162">
        <f>IF(N1004="zákl. přenesená",J1004,0)</f>
        <v>0</v>
      </c>
      <c r="BH1004" s="162">
        <f>IF(N1004="sníž. přenesená",J1004,0)</f>
        <v>0</v>
      </c>
      <c r="BI1004" s="162">
        <f>IF(N1004="nulová",J1004,0)</f>
        <v>0</v>
      </c>
      <c r="BJ1004" s="18" t="s">
        <v>30</v>
      </c>
      <c r="BK1004" s="162">
        <f>ROUND(I1004*H1004,2)</f>
        <v>0</v>
      </c>
      <c r="BL1004" s="18" t="s">
        <v>184</v>
      </c>
      <c r="BM1004" s="161" t="s">
        <v>2139</v>
      </c>
    </row>
    <row r="1005" spans="1:65" s="13" customFormat="1">
      <c r="B1005" s="163"/>
      <c r="D1005" s="164" t="s">
        <v>190</v>
      </c>
      <c r="E1005" s="165" t="s">
        <v>1</v>
      </c>
      <c r="F1005" s="166" t="s">
        <v>2136</v>
      </c>
      <c r="H1005" s="167">
        <v>47.47</v>
      </c>
      <c r="I1005" s="168"/>
      <c r="L1005" s="163"/>
      <c r="M1005" s="169"/>
      <c r="N1005" s="170"/>
      <c r="O1005" s="170"/>
      <c r="P1005" s="170"/>
      <c r="Q1005" s="170"/>
      <c r="R1005" s="170"/>
      <c r="S1005" s="170"/>
      <c r="T1005" s="171"/>
      <c r="AT1005" s="165" t="s">
        <v>190</v>
      </c>
      <c r="AU1005" s="165" t="s">
        <v>82</v>
      </c>
      <c r="AV1005" s="13" t="s">
        <v>82</v>
      </c>
      <c r="AW1005" s="13" t="s">
        <v>29</v>
      </c>
      <c r="AX1005" s="13" t="s">
        <v>73</v>
      </c>
      <c r="AY1005" s="165" t="s">
        <v>175</v>
      </c>
    </row>
    <row r="1006" spans="1:65" s="15" customFormat="1">
      <c r="B1006" s="182"/>
      <c r="D1006" s="164" t="s">
        <v>190</v>
      </c>
      <c r="E1006" s="183" t="s">
        <v>1</v>
      </c>
      <c r="F1006" s="184" t="s">
        <v>716</v>
      </c>
      <c r="H1006" s="185">
        <v>47.47</v>
      </c>
      <c r="I1006" s="186"/>
      <c r="L1006" s="182"/>
      <c r="M1006" s="187"/>
      <c r="N1006" s="188"/>
      <c r="O1006" s="188"/>
      <c r="P1006" s="188"/>
      <c r="Q1006" s="188"/>
      <c r="R1006" s="188"/>
      <c r="S1006" s="188"/>
      <c r="T1006" s="189"/>
      <c r="AT1006" s="183" t="s">
        <v>190</v>
      </c>
      <c r="AU1006" s="183" t="s">
        <v>82</v>
      </c>
      <c r="AV1006" s="15" t="s">
        <v>184</v>
      </c>
      <c r="AW1006" s="15" t="s">
        <v>29</v>
      </c>
      <c r="AX1006" s="15" t="s">
        <v>30</v>
      </c>
      <c r="AY1006" s="183" t="s">
        <v>175</v>
      </c>
    </row>
    <row r="1007" spans="1:65" s="2" customFormat="1" ht="16.5" customHeight="1">
      <c r="A1007" s="33"/>
      <c r="B1007" s="149"/>
      <c r="C1007" s="150" t="s">
        <v>575</v>
      </c>
      <c r="D1007" s="150" t="s">
        <v>181</v>
      </c>
      <c r="E1007" s="151" t="s">
        <v>2140</v>
      </c>
      <c r="F1007" s="152" t="s">
        <v>2141</v>
      </c>
      <c r="G1007" s="153" t="s">
        <v>2131</v>
      </c>
      <c r="H1007" s="154">
        <v>5</v>
      </c>
      <c r="I1007" s="155"/>
      <c r="J1007" s="156">
        <f>ROUND(I1007*H1007,2)</f>
        <v>0</v>
      </c>
      <c r="K1007" s="152" t="s">
        <v>1</v>
      </c>
      <c r="L1007" s="34"/>
      <c r="M1007" s="157" t="s">
        <v>1</v>
      </c>
      <c r="N1007" s="158" t="s">
        <v>38</v>
      </c>
      <c r="O1007" s="59"/>
      <c r="P1007" s="159">
        <f>O1007*H1007</f>
        <v>0</v>
      </c>
      <c r="Q1007" s="159">
        <v>0</v>
      </c>
      <c r="R1007" s="159">
        <f>Q1007*H1007</f>
        <v>0</v>
      </c>
      <c r="S1007" s="159">
        <v>0</v>
      </c>
      <c r="T1007" s="160">
        <f>S1007*H1007</f>
        <v>0</v>
      </c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R1007" s="161" t="s">
        <v>184</v>
      </c>
      <c r="AT1007" s="161" t="s">
        <v>181</v>
      </c>
      <c r="AU1007" s="161" t="s">
        <v>82</v>
      </c>
      <c r="AY1007" s="18" t="s">
        <v>175</v>
      </c>
      <c r="BE1007" s="162">
        <f>IF(N1007="základní",J1007,0)</f>
        <v>0</v>
      </c>
      <c r="BF1007" s="162">
        <f>IF(N1007="snížená",J1007,0)</f>
        <v>0</v>
      </c>
      <c r="BG1007" s="162">
        <f>IF(N1007="zákl. přenesená",J1007,0)</f>
        <v>0</v>
      </c>
      <c r="BH1007" s="162">
        <f>IF(N1007="sníž. přenesená",J1007,0)</f>
        <v>0</v>
      </c>
      <c r="BI1007" s="162">
        <f>IF(N1007="nulová",J1007,0)</f>
        <v>0</v>
      </c>
      <c r="BJ1007" s="18" t="s">
        <v>30</v>
      </c>
      <c r="BK1007" s="162">
        <f>ROUND(I1007*H1007,2)</f>
        <v>0</v>
      </c>
      <c r="BL1007" s="18" t="s">
        <v>184</v>
      </c>
      <c r="BM1007" s="161" t="s">
        <v>2142</v>
      </c>
    </row>
    <row r="1008" spans="1:65" s="14" customFormat="1">
      <c r="B1008" s="172"/>
      <c r="D1008" s="164" t="s">
        <v>190</v>
      </c>
      <c r="E1008" s="173" t="s">
        <v>1</v>
      </c>
      <c r="F1008" s="174" t="s">
        <v>2093</v>
      </c>
      <c r="H1008" s="173" t="s">
        <v>1</v>
      </c>
      <c r="I1008" s="175"/>
      <c r="L1008" s="172"/>
      <c r="M1008" s="176"/>
      <c r="N1008" s="177"/>
      <c r="O1008" s="177"/>
      <c r="P1008" s="177"/>
      <c r="Q1008" s="177"/>
      <c r="R1008" s="177"/>
      <c r="S1008" s="177"/>
      <c r="T1008" s="178"/>
      <c r="AT1008" s="173" t="s">
        <v>190</v>
      </c>
      <c r="AU1008" s="173" t="s">
        <v>82</v>
      </c>
      <c r="AV1008" s="14" t="s">
        <v>30</v>
      </c>
      <c r="AW1008" s="14" t="s">
        <v>29</v>
      </c>
      <c r="AX1008" s="14" t="s">
        <v>73</v>
      </c>
      <c r="AY1008" s="173" t="s">
        <v>175</v>
      </c>
    </row>
    <row r="1009" spans="1:65" s="13" customFormat="1">
      <c r="B1009" s="163"/>
      <c r="D1009" s="164" t="s">
        <v>190</v>
      </c>
      <c r="E1009" s="165" t="s">
        <v>1</v>
      </c>
      <c r="F1009" s="166" t="s">
        <v>199</v>
      </c>
      <c r="H1009" s="167">
        <v>5</v>
      </c>
      <c r="I1009" s="168"/>
      <c r="L1009" s="163"/>
      <c r="M1009" s="169"/>
      <c r="N1009" s="170"/>
      <c r="O1009" s="170"/>
      <c r="P1009" s="170"/>
      <c r="Q1009" s="170"/>
      <c r="R1009" s="170"/>
      <c r="S1009" s="170"/>
      <c r="T1009" s="171"/>
      <c r="AT1009" s="165" t="s">
        <v>190</v>
      </c>
      <c r="AU1009" s="165" t="s">
        <v>82</v>
      </c>
      <c r="AV1009" s="13" t="s">
        <v>82</v>
      </c>
      <c r="AW1009" s="13" t="s">
        <v>29</v>
      </c>
      <c r="AX1009" s="13" t="s">
        <v>30</v>
      </c>
      <c r="AY1009" s="165" t="s">
        <v>175</v>
      </c>
    </row>
    <row r="1010" spans="1:65" s="2" customFormat="1" ht="16.5" customHeight="1">
      <c r="A1010" s="33"/>
      <c r="B1010" s="149"/>
      <c r="C1010" s="190" t="s">
        <v>578</v>
      </c>
      <c r="D1010" s="190" t="s">
        <v>764</v>
      </c>
      <c r="E1010" s="191" t="s">
        <v>2143</v>
      </c>
      <c r="F1010" s="192" t="s">
        <v>2144</v>
      </c>
      <c r="G1010" s="193" t="s">
        <v>2145</v>
      </c>
      <c r="H1010" s="194">
        <v>5.05</v>
      </c>
      <c r="I1010" s="195"/>
      <c r="J1010" s="196">
        <f>ROUND(I1010*H1010,2)</f>
        <v>0</v>
      </c>
      <c r="K1010" s="192" t="s">
        <v>1</v>
      </c>
      <c r="L1010" s="197"/>
      <c r="M1010" s="198" t="s">
        <v>1</v>
      </c>
      <c r="N1010" s="199" t="s">
        <v>38</v>
      </c>
      <c r="O1010" s="59"/>
      <c r="P1010" s="159">
        <f>O1010*H1010</f>
        <v>0</v>
      </c>
      <c r="Q1010" s="159">
        <v>1.6199999999999999E-2</v>
      </c>
      <c r="R1010" s="159">
        <f>Q1010*H1010</f>
        <v>8.1809999999999994E-2</v>
      </c>
      <c r="S1010" s="159">
        <v>0</v>
      </c>
      <c r="T1010" s="160">
        <f>S1010*H1010</f>
        <v>0</v>
      </c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R1010" s="161" t="s">
        <v>177</v>
      </c>
      <c r="AT1010" s="161" t="s">
        <v>764</v>
      </c>
      <c r="AU1010" s="161" t="s">
        <v>82</v>
      </c>
      <c r="AY1010" s="18" t="s">
        <v>175</v>
      </c>
      <c r="BE1010" s="162">
        <f>IF(N1010="základní",J1010,0)</f>
        <v>0</v>
      </c>
      <c r="BF1010" s="162">
        <f>IF(N1010="snížená",J1010,0)</f>
        <v>0</v>
      </c>
      <c r="BG1010" s="162">
        <f>IF(N1010="zákl. přenesená",J1010,0)</f>
        <v>0</v>
      </c>
      <c r="BH1010" s="162">
        <f>IF(N1010="sníž. přenesená",J1010,0)</f>
        <v>0</v>
      </c>
      <c r="BI1010" s="162">
        <f>IF(N1010="nulová",J1010,0)</f>
        <v>0</v>
      </c>
      <c r="BJ1010" s="18" t="s">
        <v>30</v>
      </c>
      <c r="BK1010" s="162">
        <f>ROUND(I1010*H1010,2)</f>
        <v>0</v>
      </c>
      <c r="BL1010" s="18" t="s">
        <v>184</v>
      </c>
      <c r="BM1010" s="161" t="s">
        <v>2146</v>
      </c>
    </row>
    <row r="1011" spans="1:65" s="13" customFormat="1">
      <c r="B1011" s="163"/>
      <c r="D1011" s="164" t="s">
        <v>190</v>
      </c>
      <c r="E1011" s="165" t="s">
        <v>1</v>
      </c>
      <c r="F1011" s="166" t="s">
        <v>903</v>
      </c>
      <c r="H1011" s="167">
        <v>5.05</v>
      </c>
      <c r="I1011" s="168"/>
      <c r="L1011" s="163"/>
      <c r="M1011" s="169"/>
      <c r="N1011" s="170"/>
      <c r="O1011" s="170"/>
      <c r="P1011" s="170"/>
      <c r="Q1011" s="170"/>
      <c r="R1011" s="170"/>
      <c r="S1011" s="170"/>
      <c r="T1011" s="171"/>
      <c r="AT1011" s="165" t="s">
        <v>190</v>
      </c>
      <c r="AU1011" s="165" t="s">
        <v>82</v>
      </c>
      <c r="AV1011" s="13" t="s">
        <v>82</v>
      </c>
      <c r="AW1011" s="13" t="s">
        <v>29</v>
      </c>
      <c r="AX1011" s="13" t="s">
        <v>73</v>
      </c>
      <c r="AY1011" s="165" t="s">
        <v>175</v>
      </c>
    </row>
    <row r="1012" spans="1:65" s="15" customFormat="1">
      <c r="B1012" s="182"/>
      <c r="D1012" s="164" t="s">
        <v>190</v>
      </c>
      <c r="E1012" s="183" t="s">
        <v>1</v>
      </c>
      <c r="F1012" s="184" t="s">
        <v>716</v>
      </c>
      <c r="H1012" s="185">
        <v>5.05</v>
      </c>
      <c r="I1012" s="186"/>
      <c r="L1012" s="182"/>
      <c r="M1012" s="187"/>
      <c r="N1012" s="188"/>
      <c r="O1012" s="188"/>
      <c r="P1012" s="188"/>
      <c r="Q1012" s="188"/>
      <c r="R1012" s="188"/>
      <c r="S1012" s="188"/>
      <c r="T1012" s="189"/>
      <c r="AT1012" s="183" t="s">
        <v>190</v>
      </c>
      <c r="AU1012" s="183" t="s">
        <v>82</v>
      </c>
      <c r="AV1012" s="15" t="s">
        <v>184</v>
      </c>
      <c r="AW1012" s="15" t="s">
        <v>29</v>
      </c>
      <c r="AX1012" s="15" t="s">
        <v>30</v>
      </c>
      <c r="AY1012" s="183" t="s">
        <v>175</v>
      </c>
    </row>
    <row r="1013" spans="1:65" s="2" customFormat="1" ht="16.5" customHeight="1">
      <c r="A1013" s="33"/>
      <c r="B1013" s="149"/>
      <c r="C1013" s="190" t="s">
        <v>582</v>
      </c>
      <c r="D1013" s="190" t="s">
        <v>764</v>
      </c>
      <c r="E1013" s="191" t="s">
        <v>2147</v>
      </c>
      <c r="F1013" s="192" t="s">
        <v>2148</v>
      </c>
      <c r="G1013" s="193" t="s">
        <v>222</v>
      </c>
      <c r="H1013" s="194">
        <v>5.05</v>
      </c>
      <c r="I1013" s="195"/>
      <c r="J1013" s="196">
        <f>ROUND(I1013*H1013,2)</f>
        <v>0</v>
      </c>
      <c r="K1013" s="192" t="s">
        <v>1</v>
      </c>
      <c r="L1013" s="197"/>
      <c r="M1013" s="198" t="s">
        <v>1</v>
      </c>
      <c r="N1013" s="199" t="s">
        <v>38</v>
      </c>
      <c r="O1013" s="59"/>
      <c r="P1013" s="159">
        <f>O1013*H1013</f>
        <v>0</v>
      </c>
      <c r="Q1013" s="159">
        <v>8.0000000000000004E-4</v>
      </c>
      <c r="R1013" s="159">
        <f>Q1013*H1013</f>
        <v>4.0400000000000002E-3</v>
      </c>
      <c r="S1013" s="159">
        <v>0</v>
      </c>
      <c r="T1013" s="160">
        <f>S1013*H1013</f>
        <v>0</v>
      </c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R1013" s="161" t="s">
        <v>177</v>
      </c>
      <c r="AT1013" s="161" t="s">
        <v>764</v>
      </c>
      <c r="AU1013" s="161" t="s">
        <v>82</v>
      </c>
      <c r="AY1013" s="18" t="s">
        <v>175</v>
      </c>
      <c r="BE1013" s="162">
        <f>IF(N1013="základní",J1013,0)</f>
        <v>0</v>
      </c>
      <c r="BF1013" s="162">
        <f>IF(N1013="snížená",J1013,0)</f>
        <v>0</v>
      </c>
      <c r="BG1013" s="162">
        <f>IF(N1013="zákl. přenesená",J1013,0)</f>
        <v>0</v>
      </c>
      <c r="BH1013" s="162">
        <f>IF(N1013="sníž. přenesená",J1013,0)</f>
        <v>0</v>
      </c>
      <c r="BI1013" s="162">
        <f>IF(N1013="nulová",J1013,0)</f>
        <v>0</v>
      </c>
      <c r="BJ1013" s="18" t="s">
        <v>30</v>
      </c>
      <c r="BK1013" s="162">
        <f>ROUND(I1013*H1013,2)</f>
        <v>0</v>
      </c>
      <c r="BL1013" s="18" t="s">
        <v>184</v>
      </c>
      <c r="BM1013" s="161" t="s">
        <v>2149</v>
      </c>
    </row>
    <row r="1014" spans="1:65" s="13" customFormat="1">
      <c r="B1014" s="163"/>
      <c r="D1014" s="164" t="s">
        <v>190</v>
      </c>
      <c r="E1014" s="165" t="s">
        <v>1</v>
      </c>
      <c r="F1014" s="166" t="s">
        <v>903</v>
      </c>
      <c r="H1014" s="167">
        <v>5.05</v>
      </c>
      <c r="I1014" s="168"/>
      <c r="L1014" s="163"/>
      <c r="M1014" s="169"/>
      <c r="N1014" s="170"/>
      <c r="O1014" s="170"/>
      <c r="P1014" s="170"/>
      <c r="Q1014" s="170"/>
      <c r="R1014" s="170"/>
      <c r="S1014" s="170"/>
      <c r="T1014" s="171"/>
      <c r="AT1014" s="165" t="s">
        <v>190</v>
      </c>
      <c r="AU1014" s="165" t="s">
        <v>82</v>
      </c>
      <c r="AV1014" s="13" t="s">
        <v>82</v>
      </c>
      <c r="AW1014" s="13" t="s">
        <v>29</v>
      </c>
      <c r="AX1014" s="13" t="s">
        <v>73</v>
      </c>
      <c r="AY1014" s="165" t="s">
        <v>175</v>
      </c>
    </row>
    <row r="1015" spans="1:65" s="15" customFormat="1">
      <c r="B1015" s="182"/>
      <c r="D1015" s="164" t="s">
        <v>190</v>
      </c>
      <c r="E1015" s="183" t="s">
        <v>1</v>
      </c>
      <c r="F1015" s="184" t="s">
        <v>716</v>
      </c>
      <c r="H1015" s="185">
        <v>5.05</v>
      </c>
      <c r="I1015" s="186"/>
      <c r="L1015" s="182"/>
      <c r="M1015" s="187"/>
      <c r="N1015" s="188"/>
      <c r="O1015" s="188"/>
      <c r="P1015" s="188"/>
      <c r="Q1015" s="188"/>
      <c r="R1015" s="188"/>
      <c r="S1015" s="188"/>
      <c r="T1015" s="189"/>
      <c r="AT1015" s="183" t="s">
        <v>190</v>
      </c>
      <c r="AU1015" s="183" t="s">
        <v>82</v>
      </c>
      <c r="AV1015" s="15" t="s">
        <v>184</v>
      </c>
      <c r="AW1015" s="15" t="s">
        <v>29</v>
      </c>
      <c r="AX1015" s="15" t="s">
        <v>30</v>
      </c>
      <c r="AY1015" s="183" t="s">
        <v>175</v>
      </c>
    </row>
    <row r="1016" spans="1:65" s="2" customFormat="1" ht="16.5" customHeight="1">
      <c r="A1016" s="33"/>
      <c r="B1016" s="149"/>
      <c r="C1016" s="150" t="s">
        <v>586</v>
      </c>
      <c r="D1016" s="150" t="s">
        <v>181</v>
      </c>
      <c r="E1016" s="151" t="s">
        <v>2150</v>
      </c>
      <c r="F1016" s="152" t="s">
        <v>2151</v>
      </c>
      <c r="G1016" s="153" t="s">
        <v>222</v>
      </c>
      <c r="H1016" s="154">
        <v>74</v>
      </c>
      <c r="I1016" s="155"/>
      <c r="J1016" s="156">
        <f>ROUND(I1016*H1016,2)</f>
        <v>0</v>
      </c>
      <c r="K1016" s="152" t="s">
        <v>1</v>
      </c>
      <c r="L1016" s="34"/>
      <c r="M1016" s="157" t="s">
        <v>1</v>
      </c>
      <c r="N1016" s="158" t="s">
        <v>38</v>
      </c>
      <c r="O1016" s="59"/>
      <c r="P1016" s="159">
        <f>O1016*H1016</f>
        <v>0</v>
      </c>
      <c r="Q1016" s="159">
        <v>1.26E-2</v>
      </c>
      <c r="R1016" s="159">
        <f>Q1016*H1016</f>
        <v>0.93240000000000001</v>
      </c>
      <c r="S1016" s="159">
        <v>0</v>
      </c>
      <c r="T1016" s="160">
        <f>S1016*H1016</f>
        <v>0</v>
      </c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R1016" s="161" t="s">
        <v>184</v>
      </c>
      <c r="AT1016" s="161" t="s">
        <v>181</v>
      </c>
      <c r="AU1016" s="161" t="s">
        <v>82</v>
      </c>
      <c r="AY1016" s="18" t="s">
        <v>175</v>
      </c>
      <c r="BE1016" s="162">
        <f>IF(N1016="základní",J1016,0)</f>
        <v>0</v>
      </c>
      <c r="BF1016" s="162">
        <f>IF(N1016="snížená",J1016,0)</f>
        <v>0</v>
      </c>
      <c r="BG1016" s="162">
        <f>IF(N1016="zákl. přenesená",J1016,0)</f>
        <v>0</v>
      </c>
      <c r="BH1016" s="162">
        <f>IF(N1016="sníž. přenesená",J1016,0)</f>
        <v>0</v>
      </c>
      <c r="BI1016" s="162">
        <f>IF(N1016="nulová",J1016,0)</f>
        <v>0</v>
      </c>
      <c r="BJ1016" s="18" t="s">
        <v>30</v>
      </c>
      <c r="BK1016" s="162">
        <f>ROUND(I1016*H1016,2)</f>
        <v>0</v>
      </c>
      <c r="BL1016" s="18" t="s">
        <v>184</v>
      </c>
      <c r="BM1016" s="161" t="s">
        <v>2152</v>
      </c>
    </row>
    <row r="1017" spans="1:65" s="14" customFormat="1">
      <c r="B1017" s="172"/>
      <c r="D1017" s="164" t="s">
        <v>190</v>
      </c>
      <c r="E1017" s="173" t="s">
        <v>1</v>
      </c>
      <c r="F1017" s="174" t="s">
        <v>2153</v>
      </c>
      <c r="H1017" s="173" t="s">
        <v>1</v>
      </c>
      <c r="I1017" s="175"/>
      <c r="L1017" s="172"/>
      <c r="M1017" s="176"/>
      <c r="N1017" s="177"/>
      <c r="O1017" s="177"/>
      <c r="P1017" s="177"/>
      <c r="Q1017" s="177"/>
      <c r="R1017" s="177"/>
      <c r="S1017" s="177"/>
      <c r="T1017" s="178"/>
      <c r="AT1017" s="173" t="s">
        <v>190</v>
      </c>
      <c r="AU1017" s="173" t="s">
        <v>82</v>
      </c>
      <c r="AV1017" s="14" t="s">
        <v>30</v>
      </c>
      <c r="AW1017" s="14" t="s">
        <v>29</v>
      </c>
      <c r="AX1017" s="14" t="s">
        <v>73</v>
      </c>
      <c r="AY1017" s="173" t="s">
        <v>175</v>
      </c>
    </row>
    <row r="1018" spans="1:65" s="13" customFormat="1">
      <c r="B1018" s="163"/>
      <c r="D1018" s="164" t="s">
        <v>190</v>
      </c>
      <c r="E1018" s="165" t="s">
        <v>1</v>
      </c>
      <c r="F1018" s="166" t="s">
        <v>313</v>
      </c>
      <c r="H1018" s="167">
        <v>35</v>
      </c>
      <c r="I1018" s="168"/>
      <c r="L1018" s="163"/>
      <c r="M1018" s="169"/>
      <c r="N1018" s="170"/>
      <c r="O1018" s="170"/>
      <c r="P1018" s="170"/>
      <c r="Q1018" s="170"/>
      <c r="R1018" s="170"/>
      <c r="S1018" s="170"/>
      <c r="T1018" s="171"/>
      <c r="AT1018" s="165" t="s">
        <v>190</v>
      </c>
      <c r="AU1018" s="165" t="s">
        <v>82</v>
      </c>
      <c r="AV1018" s="13" t="s">
        <v>82</v>
      </c>
      <c r="AW1018" s="13" t="s">
        <v>29</v>
      </c>
      <c r="AX1018" s="13" t="s">
        <v>73</v>
      </c>
      <c r="AY1018" s="165" t="s">
        <v>175</v>
      </c>
    </row>
    <row r="1019" spans="1:65" s="14" customFormat="1">
      <c r="B1019" s="172"/>
      <c r="D1019" s="164" t="s">
        <v>190</v>
      </c>
      <c r="E1019" s="173" t="s">
        <v>1</v>
      </c>
      <c r="F1019" s="174" t="s">
        <v>2114</v>
      </c>
      <c r="H1019" s="173" t="s">
        <v>1</v>
      </c>
      <c r="I1019" s="175"/>
      <c r="L1019" s="172"/>
      <c r="M1019" s="176"/>
      <c r="N1019" s="177"/>
      <c r="O1019" s="177"/>
      <c r="P1019" s="177"/>
      <c r="Q1019" s="177"/>
      <c r="R1019" s="177"/>
      <c r="S1019" s="177"/>
      <c r="T1019" s="178"/>
      <c r="AT1019" s="173" t="s">
        <v>190</v>
      </c>
      <c r="AU1019" s="173" t="s">
        <v>82</v>
      </c>
      <c r="AV1019" s="14" t="s">
        <v>30</v>
      </c>
      <c r="AW1019" s="14" t="s">
        <v>29</v>
      </c>
      <c r="AX1019" s="14" t="s">
        <v>73</v>
      </c>
      <c r="AY1019" s="173" t="s">
        <v>175</v>
      </c>
    </row>
    <row r="1020" spans="1:65" s="13" customFormat="1">
      <c r="B1020" s="163"/>
      <c r="D1020" s="164" t="s">
        <v>190</v>
      </c>
      <c r="E1020" s="165" t="s">
        <v>1</v>
      </c>
      <c r="F1020" s="166" t="s">
        <v>317</v>
      </c>
      <c r="H1020" s="167">
        <v>36</v>
      </c>
      <c r="I1020" s="168"/>
      <c r="L1020" s="163"/>
      <c r="M1020" s="169"/>
      <c r="N1020" s="170"/>
      <c r="O1020" s="170"/>
      <c r="P1020" s="170"/>
      <c r="Q1020" s="170"/>
      <c r="R1020" s="170"/>
      <c r="S1020" s="170"/>
      <c r="T1020" s="171"/>
      <c r="AT1020" s="165" t="s">
        <v>190</v>
      </c>
      <c r="AU1020" s="165" t="s">
        <v>82</v>
      </c>
      <c r="AV1020" s="13" t="s">
        <v>82</v>
      </c>
      <c r="AW1020" s="13" t="s">
        <v>29</v>
      </c>
      <c r="AX1020" s="13" t="s">
        <v>73</v>
      </c>
      <c r="AY1020" s="165" t="s">
        <v>175</v>
      </c>
    </row>
    <row r="1021" spans="1:65" s="14" customFormat="1">
      <c r="B1021" s="172"/>
      <c r="D1021" s="164" t="s">
        <v>190</v>
      </c>
      <c r="E1021" s="173" t="s">
        <v>1</v>
      </c>
      <c r="F1021" s="174" t="s">
        <v>2115</v>
      </c>
      <c r="H1021" s="173" t="s">
        <v>1</v>
      </c>
      <c r="I1021" s="175"/>
      <c r="L1021" s="172"/>
      <c r="M1021" s="176"/>
      <c r="N1021" s="177"/>
      <c r="O1021" s="177"/>
      <c r="P1021" s="177"/>
      <c r="Q1021" s="177"/>
      <c r="R1021" s="177"/>
      <c r="S1021" s="177"/>
      <c r="T1021" s="178"/>
      <c r="AT1021" s="173" t="s">
        <v>190</v>
      </c>
      <c r="AU1021" s="173" t="s">
        <v>82</v>
      </c>
      <c r="AV1021" s="14" t="s">
        <v>30</v>
      </c>
      <c r="AW1021" s="14" t="s">
        <v>29</v>
      </c>
      <c r="AX1021" s="14" t="s">
        <v>73</v>
      </c>
      <c r="AY1021" s="173" t="s">
        <v>175</v>
      </c>
    </row>
    <row r="1022" spans="1:65" s="13" customFormat="1">
      <c r="B1022" s="163"/>
      <c r="D1022" s="164" t="s">
        <v>190</v>
      </c>
      <c r="E1022" s="165" t="s">
        <v>1</v>
      </c>
      <c r="F1022" s="166" t="s">
        <v>113</v>
      </c>
      <c r="H1022" s="167">
        <v>3</v>
      </c>
      <c r="I1022" s="168"/>
      <c r="L1022" s="163"/>
      <c r="M1022" s="169"/>
      <c r="N1022" s="170"/>
      <c r="O1022" s="170"/>
      <c r="P1022" s="170"/>
      <c r="Q1022" s="170"/>
      <c r="R1022" s="170"/>
      <c r="S1022" s="170"/>
      <c r="T1022" s="171"/>
      <c r="AT1022" s="165" t="s">
        <v>190</v>
      </c>
      <c r="AU1022" s="165" t="s">
        <v>82</v>
      </c>
      <c r="AV1022" s="13" t="s">
        <v>82</v>
      </c>
      <c r="AW1022" s="13" t="s">
        <v>29</v>
      </c>
      <c r="AX1022" s="13" t="s">
        <v>73</v>
      </c>
      <c r="AY1022" s="165" t="s">
        <v>175</v>
      </c>
    </row>
    <row r="1023" spans="1:65" s="15" customFormat="1">
      <c r="B1023" s="182"/>
      <c r="D1023" s="164" t="s">
        <v>190</v>
      </c>
      <c r="E1023" s="183" t="s">
        <v>1</v>
      </c>
      <c r="F1023" s="184" t="s">
        <v>716</v>
      </c>
      <c r="H1023" s="185">
        <v>74</v>
      </c>
      <c r="I1023" s="186"/>
      <c r="L1023" s="182"/>
      <c r="M1023" s="187"/>
      <c r="N1023" s="188"/>
      <c r="O1023" s="188"/>
      <c r="P1023" s="188"/>
      <c r="Q1023" s="188"/>
      <c r="R1023" s="188"/>
      <c r="S1023" s="188"/>
      <c r="T1023" s="189"/>
      <c r="AT1023" s="183" t="s">
        <v>190</v>
      </c>
      <c r="AU1023" s="183" t="s">
        <v>82</v>
      </c>
      <c r="AV1023" s="15" t="s">
        <v>184</v>
      </c>
      <c r="AW1023" s="15" t="s">
        <v>29</v>
      </c>
      <c r="AX1023" s="15" t="s">
        <v>30</v>
      </c>
      <c r="AY1023" s="183" t="s">
        <v>175</v>
      </c>
    </row>
    <row r="1024" spans="1:65" s="2" customFormat="1" ht="16.5" customHeight="1">
      <c r="A1024" s="33"/>
      <c r="B1024" s="149"/>
      <c r="C1024" s="190" t="s">
        <v>590</v>
      </c>
      <c r="D1024" s="190" t="s">
        <v>764</v>
      </c>
      <c r="E1024" s="191" t="s">
        <v>2154</v>
      </c>
      <c r="F1024" s="192" t="s">
        <v>2155</v>
      </c>
      <c r="G1024" s="193" t="s">
        <v>222</v>
      </c>
      <c r="H1024" s="194">
        <v>74.739999999999995</v>
      </c>
      <c r="I1024" s="195"/>
      <c r="J1024" s="196">
        <f>ROUND(I1024*H1024,2)</f>
        <v>0</v>
      </c>
      <c r="K1024" s="192" t="s">
        <v>1</v>
      </c>
      <c r="L1024" s="197"/>
      <c r="M1024" s="198" t="s">
        <v>1</v>
      </c>
      <c r="N1024" s="199" t="s">
        <v>38</v>
      </c>
      <c r="O1024" s="59"/>
      <c r="P1024" s="159">
        <f>O1024*H1024</f>
        <v>0</v>
      </c>
      <c r="Q1024" s="159">
        <v>1.26E-2</v>
      </c>
      <c r="R1024" s="159">
        <f>Q1024*H1024</f>
        <v>0.94172399999999989</v>
      </c>
      <c r="S1024" s="159">
        <v>0</v>
      </c>
      <c r="T1024" s="160">
        <f>S1024*H1024</f>
        <v>0</v>
      </c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R1024" s="161" t="s">
        <v>177</v>
      </c>
      <c r="AT1024" s="161" t="s">
        <v>764</v>
      </c>
      <c r="AU1024" s="161" t="s">
        <v>82</v>
      </c>
      <c r="AY1024" s="18" t="s">
        <v>175</v>
      </c>
      <c r="BE1024" s="162">
        <f>IF(N1024="základní",J1024,0)</f>
        <v>0</v>
      </c>
      <c r="BF1024" s="162">
        <f>IF(N1024="snížená",J1024,0)</f>
        <v>0</v>
      </c>
      <c r="BG1024" s="162">
        <f>IF(N1024="zákl. přenesená",J1024,0)</f>
        <v>0</v>
      </c>
      <c r="BH1024" s="162">
        <f>IF(N1024="sníž. přenesená",J1024,0)</f>
        <v>0</v>
      </c>
      <c r="BI1024" s="162">
        <f>IF(N1024="nulová",J1024,0)</f>
        <v>0</v>
      </c>
      <c r="BJ1024" s="18" t="s">
        <v>30</v>
      </c>
      <c r="BK1024" s="162">
        <f>ROUND(I1024*H1024,2)</f>
        <v>0</v>
      </c>
      <c r="BL1024" s="18" t="s">
        <v>184</v>
      </c>
      <c r="BM1024" s="161" t="s">
        <v>2156</v>
      </c>
    </row>
    <row r="1025" spans="1:65" s="13" customFormat="1">
      <c r="B1025" s="163"/>
      <c r="D1025" s="164" t="s">
        <v>190</v>
      </c>
      <c r="E1025" s="165" t="s">
        <v>1</v>
      </c>
      <c r="F1025" s="166" t="s">
        <v>2157</v>
      </c>
      <c r="H1025" s="167">
        <v>35.35</v>
      </c>
      <c r="I1025" s="168"/>
      <c r="L1025" s="163"/>
      <c r="M1025" s="169"/>
      <c r="N1025" s="170"/>
      <c r="O1025" s="170"/>
      <c r="P1025" s="170"/>
      <c r="Q1025" s="170"/>
      <c r="R1025" s="170"/>
      <c r="S1025" s="170"/>
      <c r="T1025" s="171"/>
      <c r="AT1025" s="165" t="s">
        <v>190</v>
      </c>
      <c r="AU1025" s="165" t="s">
        <v>82</v>
      </c>
      <c r="AV1025" s="13" t="s">
        <v>82</v>
      </c>
      <c r="AW1025" s="13" t="s">
        <v>29</v>
      </c>
      <c r="AX1025" s="13" t="s">
        <v>73</v>
      </c>
      <c r="AY1025" s="165" t="s">
        <v>175</v>
      </c>
    </row>
    <row r="1026" spans="1:65" s="13" customFormat="1">
      <c r="B1026" s="163"/>
      <c r="D1026" s="164" t="s">
        <v>190</v>
      </c>
      <c r="E1026" s="165" t="s">
        <v>1</v>
      </c>
      <c r="F1026" s="166" t="s">
        <v>2158</v>
      </c>
      <c r="H1026" s="167">
        <v>36.36</v>
      </c>
      <c r="I1026" s="168"/>
      <c r="L1026" s="163"/>
      <c r="M1026" s="169"/>
      <c r="N1026" s="170"/>
      <c r="O1026" s="170"/>
      <c r="P1026" s="170"/>
      <c r="Q1026" s="170"/>
      <c r="R1026" s="170"/>
      <c r="S1026" s="170"/>
      <c r="T1026" s="171"/>
      <c r="AT1026" s="165" t="s">
        <v>190</v>
      </c>
      <c r="AU1026" s="165" t="s">
        <v>82</v>
      </c>
      <c r="AV1026" s="13" t="s">
        <v>82</v>
      </c>
      <c r="AW1026" s="13" t="s">
        <v>29</v>
      </c>
      <c r="AX1026" s="13" t="s">
        <v>73</v>
      </c>
      <c r="AY1026" s="165" t="s">
        <v>175</v>
      </c>
    </row>
    <row r="1027" spans="1:65" s="13" customFormat="1">
      <c r="B1027" s="163"/>
      <c r="D1027" s="164" t="s">
        <v>190</v>
      </c>
      <c r="E1027" s="165" t="s">
        <v>1</v>
      </c>
      <c r="F1027" s="166" t="s">
        <v>1483</v>
      </c>
      <c r="H1027" s="167">
        <v>3.03</v>
      </c>
      <c r="I1027" s="168"/>
      <c r="L1027" s="163"/>
      <c r="M1027" s="169"/>
      <c r="N1027" s="170"/>
      <c r="O1027" s="170"/>
      <c r="P1027" s="170"/>
      <c r="Q1027" s="170"/>
      <c r="R1027" s="170"/>
      <c r="S1027" s="170"/>
      <c r="T1027" s="171"/>
      <c r="AT1027" s="165" t="s">
        <v>190</v>
      </c>
      <c r="AU1027" s="165" t="s">
        <v>82</v>
      </c>
      <c r="AV1027" s="13" t="s">
        <v>82</v>
      </c>
      <c r="AW1027" s="13" t="s">
        <v>29</v>
      </c>
      <c r="AX1027" s="13" t="s">
        <v>73</v>
      </c>
      <c r="AY1027" s="165" t="s">
        <v>175</v>
      </c>
    </row>
    <row r="1028" spans="1:65" s="15" customFormat="1">
      <c r="B1028" s="182"/>
      <c r="D1028" s="164" t="s">
        <v>190</v>
      </c>
      <c r="E1028" s="183" t="s">
        <v>1</v>
      </c>
      <c r="F1028" s="184" t="s">
        <v>716</v>
      </c>
      <c r="H1028" s="185">
        <v>74.739999999999995</v>
      </c>
      <c r="I1028" s="186"/>
      <c r="L1028" s="182"/>
      <c r="M1028" s="187"/>
      <c r="N1028" s="188"/>
      <c r="O1028" s="188"/>
      <c r="P1028" s="188"/>
      <c r="Q1028" s="188"/>
      <c r="R1028" s="188"/>
      <c r="S1028" s="188"/>
      <c r="T1028" s="189"/>
      <c r="AT1028" s="183" t="s">
        <v>190</v>
      </c>
      <c r="AU1028" s="183" t="s">
        <v>82</v>
      </c>
      <c r="AV1028" s="15" t="s">
        <v>184</v>
      </c>
      <c r="AW1028" s="15" t="s">
        <v>29</v>
      </c>
      <c r="AX1028" s="15" t="s">
        <v>30</v>
      </c>
      <c r="AY1028" s="183" t="s">
        <v>175</v>
      </c>
    </row>
    <row r="1029" spans="1:65" s="2" customFormat="1" ht="16.5" customHeight="1">
      <c r="A1029" s="33"/>
      <c r="B1029" s="149"/>
      <c r="C1029" s="190" t="s">
        <v>594</v>
      </c>
      <c r="D1029" s="190" t="s">
        <v>764</v>
      </c>
      <c r="E1029" s="191" t="s">
        <v>2159</v>
      </c>
      <c r="F1029" s="192" t="s">
        <v>2160</v>
      </c>
      <c r="G1029" s="193" t="s">
        <v>222</v>
      </c>
      <c r="H1029" s="194">
        <v>74.739999999999995</v>
      </c>
      <c r="I1029" s="195"/>
      <c r="J1029" s="196">
        <f>ROUND(I1029*H1029,2)</f>
        <v>0</v>
      </c>
      <c r="K1029" s="192" t="s">
        <v>1</v>
      </c>
      <c r="L1029" s="197"/>
      <c r="M1029" s="198" t="s">
        <v>1</v>
      </c>
      <c r="N1029" s="199" t="s">
        <v>38</v>
      </c>
      <c r="O1029" s="59"/>
      <c r="P1029" s="159">
        <f>O1029*H1029</f>
        <v>0</v>
      </c>
      <c r="Q1029" s="159">
        <v>6.1999999999999998E-3</v>
      </c>
      <c r="R1029" s="159">
        <f>Q1029*H1029</f>
        <v>0.46338799999999997</v>
      </c>
      <c r="S1029" s="159">
        <v>0</v>
      </c>
      <c r="T1029" s="160">
        <f>S1029*H1029</f>
        <v>0</v>
      </c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R1029" s="161" t="s">
        <v>177</v>
      </c>
      <c r="AT1029" s="161" t="s">
        <v>764</v>
      </c>
      <c r="AU1029" s="161" t="s">
        <v>82</v>
      </c>
      <c r="AY1029" s="18" t="s">
        <v>175</v>
      </c>
      <c r="BE1029" s="162">
        <f>IF(N1029="základní",J1029,0)</f>
        <v>0</v>
      </c>
      <c r="BF1029" s="162">
        <f>IF(N1029="snížená",J1029,0)</f>
        <v>0</v>
      </c>
      <c r="BG1029" s="162">
        <f>IF(N1029="zákl. přenesená",J1029,0)</f>
        <v>0</v>
      </c>
      <c r="BH1029" s="162">
        <f>IF(N1029="sníž. přenesená",J1029,0)</f>
        <v>0</v>
      </c>
      <c r="BI1029" s="162">
        <f>IF(N1029="nulová",J1029,0)</f>
        <v>0</v>
      </c>
      <c r="BJ1029" s="18" t="s">
        <v>30</v>
      </c>
      <c r="BK1029" s="162">
        <f>ROUND(I1029*H1029,2)</f>
        <v>0</v>
      </c>
      <c r="BL1029" s="18" t="s">
        <v>184</v>
      </c>
      <c r="BM1029" s="161" t="s">
        <v>2161</v>
      </c>
    </row>
    <row r="1030" spans="1:65" s="13" customFormat="1">
      <c r="B1030" s="163"/>
      <c r="D1030" s="164" t="s">
        <v>190</v>
      </c>
      <c r="E1030" s="165" t="s">
        <v>1</v>
      </c>
      <c r="F1030" s="166" t="s">
        <v>2157</v>
      </c>
      <c r="H1030" s="167">
        <v>35.35</v>
      </c>
      <c r="I1030" s="168"/>
      <c r="L1030" s="163"/>
      <c r="M1030" s="169"/>
      <c r="N1030" s="170"/>
      <c r="O1030" s="170"/>
      <c r="P1030" s="170"/>
      <c r="Q1030" s="170"/>
      <c r="R1030" s="170"/>
      <c r="S1030" s="170"/>
      <c r="T1030" s="171"/>
      <c r="AT1030" s="165" t="s">
        <v>190</v>
      </c>
      <c r="AU1030" s="165" t="s">
        <v>82</v>
      </c>
      <c r="AV1030" s="13" t="s">
        <v>82</v>
      </c>
      <c r="AW1030" s="13" t="s">
        <v>29</v>
      </c>
      <c r="AX1030" s="13" t="s">
        <v>73</v>
      </c>
      <c r="AY1030" s="165" t="s">
        <v>175</v>
      </c>
    </row>
    <row r="1031" spans="1:65" s="13" customFormat="1">
      <c r="B1031" s="163"/>
      <c r="D1031" s="164" t="s">
        <v>190</v>
      </c>
      <c r="E1031" s="165" t="s">
        <v>1</v>
      </c>
      <c r="F1031" s="166" t="s">
        <v>2158</v>
      </c>
      <c r="H1031" s="167">
        <v>36.36</v>
      </c>
      <c r="I1031" s="168"/>
      <c r="L1031" s="163"/>
      <c r="M1031" s="169"/>
      <c r="N1031" s="170"/>
      <c r="O1031" s="170"/>
      <c r="P1031" s="170"/>
      <c r="Q1031" s="170"/>
      <c r="R1031" s="170"/>
      <c r="S1031" s="170"/>
      <c r="T1031" s="171"/>
      <c r="AT1031" s="165" t="s">
        <v>190</v>
      </c>
      <c r="AU1031" s="165" t="s">
        <v>82</v>
      </c>
      <c r="AV1031" s="13" t="s">
        <v>82</v>
      </c>
      <c r="AW1031" s="13" t="s">
        <v>29</v>
      </c>
      <c r="AX1031" s="13" t="s">
        <v>73</v>
      </c>
      <c r="AY1031" s="165" t="s">
        <v>175</v>
      </c>
    </row>
    <row r="1032" spans="1:65" s="13" customFormat="1">
      <c r="B1032" s="163"/>
      <c r="D1032" s="164" t="s">
        <v>190</v>
      </c>
      <c r="E1032" s="165" t="s">
        <v>1</v>
      </c>
      <c r="F1032" s="166" t="s">
        <v>1483</v>
      </c>
      <c r="H1032" s="167">
        <v>3.03</v>
      </c>
      <c r="I1032" s="168"/>
      <c r="L1032" s="163"/>
      <c r="M1032" s="169"/>
      <c r="N1032" s="170"/>
      <c r="O1032" s="170"/>
      <c r="P1032" s="170"/>
      <c r="Q1032" s="170"/>
      <c r="R1032" s="170"/>
      <c r="S1032" s="170"/>
      <c r="T1032" s="171"/>
      <c r="AT1032" s="165" t="s">
        <v>190</v>
      </c>
      <c r="AU1032" s="165" t="s">
        <v>82</v>
      </c>
      <c r="AV1032" s="13" t="s">
        <v>82</v>
      </c>
      <c r="AW1032" s="13" t="s">
        <v>29</v>
      </c>
      <c r="AX1032" s="13" t="s">
        <v>73</v>
      </c>
      <c r="AY1032" s="165" t="s">
        <v>175</v>
      </c>
    </row>
    <row r="1033" spans="1:65" s="15" customFormat="1">
      <c r="B1033" s="182"/>
      <c r="D1033" s="164" t="s">
        <v>190</v>
      </c>
      <c r="E1033" s="183" t="s">
        <v>1</v>
      </c>
      <c r="F1033" s="184" t="s">
        <v>716</v>
      </c>
      <c r="H1033" s="185">
        <v>74.739999999999995</v>
      </c>
      <c r="I1033" s="186"/>
      <c r="L1033" s="182"/>
      <c r="M1033" s="187"/>
      <c r="N1033" s="188"/>
      <c r="O1033" s="188"/>
      <c r="P1033" s="188"/>
      <c r="Q1033" s="188"/>
      <c r="R1033" s="188"/>
      <c r="S1033" s="188"/>
      <c r="T1033" s="189"/>
      <c r="AT1033" s="183" t="s">
        <v>190</v>
      </c>
      <c r="AU1033" s="183" t="s">
        <v>82</v>
      </c>
      <c r="AV1033" s="15" t="s">
        <v>184</v>
      </c>
      <c r="AW1033" s="15" t="s">
        <v>29</v>
      </c>
      <c r="AX1033" s="15" t="s">
        <v>30</v>
      </c>
      <c r="AY1033" s="183" t="s">
        <v>175</v>
      </c>
    </row>
    <row r="1034" spans="1:65" s="2" customFormat="1" ht="16.5" customHeight="1">
      <c r="A1034" s="33"/>
      <c r="B1034" s="149"/>
      <c r="C1034" s="150" t="s">
        <v>598</v>
      </c>
      <c r="D1034" s="150" t="s">
        <v>181</v>
      </c>
      <c r="E1034" s="151" t="s">
        <v>2162</v>
      </c>
      <c r="F1034" s="152" t="s">
        <v>2163</v>
      </c>
      <c r="G1034" s="153" t="s">
        <v>222</v>
      </c>
      <c r="H1034" s="154">
        <v>43</v>
      </c>
      <c r="I1034" s="155"/>
      <c r="J1034" s="156">
        <f>ROUND(I1034*H1034,2)</f>
        <v>0</v>
      </c>
      <c r="K1034" s="152" t="s">
        <v>1</v>
      </c>
      <c r="L1034" s="34"/>
      <c r="M1034" s="157" t="s">
        <v>1</v>
      </c>
      <c r="N1034" s="158" t="s">
        <v>38</v>
      </c>
      <c r="O1034" s="59"/>
      <c r="P1034" s="159">
        <f>O1034*H1034</f>
        <v>0</v>
      </c>
      <c r="Q1034" s="159">
        <v>0</v>
      </c>
      <c r="R1034" s="159">
        <f>Q1034*H1034</f>
        <v>0</v>
      </c>
      <c r="S1034" s="159">
        <v>0</v>
      </c>
      <c r="T1034" s="160">
        <f>S1034*H1034</f>
        <v>0</v>
      </c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R1034" s="161" t="s">
        <v>184</v>
      </c>
      <c r="AT1034" s="161" t="s">
        <v>181</v>
      </c>
      <c r="AU1034" s="161" t="s">
        <v>82</v>
      </c>
      <c r="AY1034" s="18" t="s">
        <v>175</v>
      </c>
      <c r="BE1034" s="162">
        <f>IF(N1034="základní",J1034,0)</f>
        <v>0</v>
      </c>
      <c r="BF1034" s="162">
        <f>IF(N1034="snížená",J1034,0)</f>
        <v>0</v>
      </c>
      <c r="BG1034" s="162">
        <f>IF(N1034="zákl. přenesená",J1034,0)</f>
        <v>0</v>
      </c>
      <c r="BH1034" s="162">
        <f>IF(N1034="sníž. přenesená",J1034,0)</f>
        <v>0</v>
      </c>
      <c r="BI1034" s="162">
        <f>IF(N1034="nulová",J1034,0)</f>
        <v>0</v>
      </c>
      <c r="BJ1034" s="18" t="s">
        <v>30</v>
      </c>
      <c r="BK1034" s="162">
        <f>ROUND(I1034*H1034,2)</f>
        <v>0</v>
      </c>
      <c r="BL1034" s="18" t="s">
        <v>184</v>
      </c>
      <c r="BM1034" s="161" t="s">
        <v>2164</v>
      </c>
    </row>
    <row r="1035" spans="1:65" s="14" customFormat="1">
      <c r="B1035" s="172"/>
      <c r="D1035" s="164" t="s">
        <v>190</v>
      </c>
      <c r="E1035" s="173" t="s">
        <v>1</v>
      </c>
      <c r="F1035" s="174" t="s">
        <v>2165</v>
      </c>
      <c r="H1035" s="173" t="s">
        <v>1</v>
      </c>
      <c r="I1035" s="175"/>
      <c r="L1035" s="172"/>
      <c r="M1035" s="176"/>
      <c r="N1035" s="177"/>
      <c r="O1035" s="177"/>
      <c r="P1035" s="177"/>
      <c r="Q1035" s="177"/>
      <c r="R1035" s="177"/>
      <c r="S1035" s="177"/>
      <c r="T1035" s="178"/>
      <c r="AT1035" s="173" t="s">
        <v>190</v>
      </c>
      <c r="AU1035" s="173" t="s">
        <v>82</v>
      </c>
      <c r="AV1035" s="14" t="s">
        <v>30</v>
      </c>
      <c r="AW1035" s="14" t="s">
        <v>29</v>
      </c>
      <c r="AX1035" s="14" t="s">
        <v>73</v>
      </c>
      <c r="AY1035" s="173" t="s">
        <v>175</v>
      </c>
    </row>
    <row r="1036" spans="1:65" s="13" customFormat="1">
      <c r="B1036" s="163"/>
      <c r="D1036" s="164" t="s">
        <v>190</v>
      </c>
      <c r="E1036" s="165" t="s">
        <v>1</v>
      </c>
      <c r="F1036" s="166" t="s">
        <v>313</v>
      </c>
      <c r="H1036" s="167">
        <v>35</v>
      </c>
      <c r="I1036" s="168"/>
      <c r="L1036" s="163"/>
      <c r="M1036" s="169"/>
      <c r="N1036" s="170"/>
      <c r="O1036" s="170"/>
      <c r="P1036" s="170"/>
      <c r="Q1036" s="170"/>
      <c r="R1036" s="170"/>
      <c r="S1036" s="170"/>
      <c r="T1036" s="171"/>
      <c r="AT1036" s="165" t="s">
        <v>190</v>
      </c>
      <c r="AU1036" s="165" t="s">
        <v>82</v>
      </c>
      <c r="AV1036" s="13" t="s">
        <v>82</v>
      </c>
      <c r="AW1036" s="13" t="s">
        <v>29</v>
      </c>
      <c r="AX1036" s="13" t="s">
        <v>73</v>
      </c>
      <c r="AY1036" s="165" t="s">
        <v>175</v>
      </c>
    </row>
    <row r="1037" spans="1:65" s="14" customFormat="1">
      <c r="B1037" s="172"/>
      <c r="D1037" s="164" t="s">
        <v>190</v>
      </c>
      <c r="E1037" s="173" t="s">
        <v>1</v>
      </c>
      <c r="F1037" s="174" t="s">
        <v>2115</v>
      </c>
      <c r="H1037" s="173" t="s">
        <v>1</v>
      </c>
      <c r="I1037" s="175"/>
      <c r="L1037" s="172"/>
      <c r="M1037" s="176"/>
      <c r="N1037" s="177"/>
      <c r="O1037" s="177"/>
      <c r="P1037" s="177"/>
      <c r="Q1037" s="177"/>
      <c r="R1037" s="177"/>
      <c r="S1037" s="177"/>
      <c r="T1037" s="178"/>
      <c r="AT1037" s="173" t="s">
        <v>190</v>
      </c>
      <c r="AU1037" s="173" t="s">
        <v>82</v>
      </c>
      <c r="AV1037" s="14" t="s">
        <v>30</v>
      </c>
      <c r="AW1037" s="14" t="s">
        <v>29</v>
      </c>
      <c r="AX1037" s="14" t="s">
        <v>73</v>
      </c>
      <c r="AY1037" s="173" t="s">
        <v>175</v>
      </c>
    </row>
    <row r="1038" spans="1:65" s="13" customFormat="1">
      <c r="B1038" s="163"/>
      <c r="D1038" s="164" t="s">
        <v>190</v>
      </c>
      <c r="E1038" s="165" t="s">
        <v>1</v>
      </c>
      <c r="F1038" s="166" t="s">
        <v>177</v>
      </c>
      <c r="H1038" s="167">
        <v>8</v>
      </c>
      <c r="I1038" s="168"/>
      <c r="L1038" s="163"/>
      <c r="M1038" s="169"/>
      <c r="N1038" s="170"/>
      <c r="O1038" s="170"/>
      <c r="P1038" s="170"/>
      <c r="Q1038" s="170"/>
      <c r="R1038" s="170"/>
      <c r="S1038" s="170"/>
      <c r="T1038" s="171"/>
      <c r="AT1038" s="165" t="s">
        <v>190</v>
      </c>
      <c r="AU1038" s="165" t="s">
        <v>82</v>
      </c>
      <c r="AV1038" s="13" t="s">
        <v>82</v>
      </c>
      <c r="AW1038" s="13" t="s">
        <v>29</v>
      </c>
      <c r="AX1038" s="13" t="s">
        <v>73</v>
      </c>
      <c r="AY1038" s="165" t="s">
        <v>175</v>
      </c>
    </row>
    <row r="1039" spans="1:65" s="15" customFormat="1">
      <c r="B1039" s="182"/>
      <c r="D1039" s="164" t="s">
        <v>190</v>
      </c>
      <c r="E1039" s="183" t="s">
        <v>1</v>
      </c>
      <c r="F1039" s="184" t="s">
        <v>716</v>
      </c>
      <c r="H1039" s="185">
        <v>43</v>
      </c>
      <c r="I1039" s="186"/>
      <c r="L1039" s="182"/>
      <c r="M1039" s="187"/>
      <c r="N1039" s="188"/>
      <c r="O1039" s="188"/>
      <c r="P1039" s="188"/>
      <c r="Q1039" s="188"/>
      <c r="R1039" s="188"/>
      <c r="S1039" s="188"/>
      <c r="T1039" s="189"/>
      <c r="AT1039" s="183" t="s">
        <v>190</v>
      </c>
      <c r="AU1039" s="183" t="s">
        <v>82</v>
      </c>
      <c r="AV1039" s="15" t="s">
        <v>184</v>
      </c>
      <c r="AW1039" s="15" t="s">
        <v>29</v>
      </c>
      <c r="AX1039" s="15" t="s">
        <v>30</v>
      </c>
      <c r="AY1039" s="183" t="s">
        <v>175</v>
      </c>
    </row>
    <row r="1040" spans="1:65" s="2" customFormat="1" ht="16.5" customHeight="1">
      <c r="A1040" s="33"/>
      <c r="B1040" s="149"/>
      <c r="C1040" s="190" t="s">
        <v>601</v>
      </c>
      <c r="D1040" s="190" t="s">
        <v>764</v>
      </c>
      <c r="E1040" s="191" t="s">
        <v>2166</v>
      </c>
      <c r="F1040" s="192" t="s">
        <v>2167</v>
      </c>
      <c r="G1040" s="193" t="s">
        <v>222</v>
      </c>
      <c r="H1040" s="194">
        <v>43.43</v>
      </c>
      <c r="I1040" s="195"/>
      <c r="J1040" s="196">
        <f>ROUND(I1040*H1040,2)</f>
        <v>0</v>
      </c>
      <c r="K1040" s="192" t="s">
        <v>1</v>
      </c>
      <c r="L1040" s="197"/>
      <c r="M1040" s="198" t="s">
        <v>1</v>
      </c>
      <c r="N1040" s="199" t="s">
        <v>38</v>
      </c>
      <c r="O1040" s="59"/>
      <c r="P1040" s="159">
        <f>O1040*H1040</f>
        <v>0</v>
      </c>
      <c r="Q1040" s="159">
        <v>6.1999999999999998E-3</v>
      </c>
      <c r="R1040" s="159">
        <f>Q1040*H1040</f>
        <v>0.26926600000000001</v>
      </c>
      <c r="S1040" s="159">
        <v>0</v>
      </c>
      <c r="T1040" s="160">
        <f>S1040*H1040</f>
        <v>0</v>
      </c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R1040" s="161" t="s">
        <v>177</v>
      </c>
      <c r="AT1040" s="161" t="s">
        <v>764</v>
      </c>
      <c r="AU1040" s="161" t="s">
        <v>82</v>
      </c>
      <c r="AY1040" s="18" t="s">
        <v>175</v>
      </c>
      <c r="BE1040" s="162">
        <f>IF(N1040="základní",J1040,0)</f>
        <v>0</v>
      </c>
      <c r="BF1040" s="162">
        <f>IF(N1040="snížená",J1040,0)</f>
        <v>0</v>
      </c>
      <c r="BG1040" s="162">
        <f>IF(N1040="zákl. přenesená",J1040,0)</f>
        <v>0</v>
      </c>
      <c r="BH1040" s="162">
        <f>IF(N1040="sníž. přenesená",J1040,0)</f>
        <v>0</v>
      </c>
      <c r="BI1040" s="162">
        <f>IF(N1040="nulová",J1040,0)</f>
        <v>0</v>
      </c>
      <c r="BJ1040" s="18" t="s">
        <v>30</v>
      </c>
      <c r="BK1040" s="162">
        <f>ROUND(I1040*H1040,2)</f>
        <v>0</v>
      </c>
      <c r="BL1040" s="18" t="s">
        <v>184</v>
      </c>
      <c r="BM1040" s="161" t="s">
        <v>2168</v>
      </c>
    </row>
    <row r="1041" spans="1:65" s="13" customFormat="1">
      <c r="B1041" s="163"/>
      <c r="D1041" s="164" t="s">
        <v>190</v>
      </c>
      <c r="E1041" s="165" t="s">
        <v>1</v>
      </c>
      <c r="F1041" s="166" t="s">
        <v>2157</v>
      </c>
      <c r="H1041" s="167">
        <v>35.35</v>
      </c>
      <c r="I1041" s="168"/>
      <c r="L1041" s="163"/>
      <c r="M1041" s="169"/>
      <c r="N1041" s="170"/>
      <c r="O1041" s="170"/>
      <c r="P1041" s="170"/>
      <c r="Q1041" s="170"/>
      <c r="R1041" s="170"/>
      <c r="S1041" s="170"/>
      <c r="T1041" s="171"/>
      <c r="AT1041" s="165" t="s">
        <v>190</v>
      </c>
      <c r="AU1041" s="165" t="s">
        <v>82</v>
      </c>
      <c r="AV1041" s="13" t="s">
        <v>82</v>
      </c>
      <c r="AW1041" s="13" t="s">
        <v>29</v>
      </c>
      <c r="AX1041" s="13" t="s">
        <v>73</v>
      </c>
      <c r="AY1041" s="165" t="s">
        <v>175</v>
      </c>
    </row>
    <row r="1042" spans="1:65" s="13" customFormat="1">
      <c r="B1042" s="163"/>
      <c r="D1042" s="164" t="s">
        <v>190</v>
      </c>
      <c r="E1042" s="165" t="s">
        <v>1</v>
      </c>
      <c r="F1042" s="166" t="s">
        <v>1216</v>
      </c>
      <c r="H1042" s="167">
        <v>8.08</v>
      </c>
      <c r="I1042" s="168"/>
      <c r="L1042" s="163"/>
      <c r="M1042" s="169"/>
      <c r="N1042" s="170"/>
      <c r="O1042" s="170"/>
      <c r="P1042" s="170"/>
      <c r="Q1042" s="170"/>
      <c r="R1042" s="170"/>
      <c r="S1042" s="170"/>
      <c r="T1042" s="171"/>
      <c r="AT1042" s="165" t="s">
        <v>190</v>
      </c>
      <c r="AU1042" s="165" t="s">
        <v>82</v>
      </c>
      <c r="AV1042" s="13" t="s">
        <v>82</v>
      </c>
      <c r="AW1042" s="13" t="s">
        <v>29</v>
      </c>
      <c r="AX1042" s="13" t="s">
        <v>73</v>
      </c>
      <c r="AY1042" s="165" t="s">
        <v>175</v>
      </c>
    </row>
    <row r="1043" spans="1:65" s="15" customFormat="1">
      <c r="B1043" s="182"/>
      <c r="D1043" s="164" t="s">
        <v>190</v>
      </c>
      <c r="E1043" s="183" t="s">
        <v>1</v>
      </c>
      <c r="F1043" s="184" t="s">
        <v>716</v>
      </c>
      <c r="H1043" s="185">
        <v>43.43</v>
      </c>
      <c r="I1043" s="186"/>
      <c r="L1043" s="182"/>
      <c r="M1043" s="187"/>
      <c r="N1043" s="188"/>
      <c r="O1043" s="188"/>
      <c r="P1043" s="188"/>
      <c r="Q1043" s="188"/>
      <c r="R1043" s="188"/>
      <c r="S1043" s="188"/>
      <c r="T1043" s="189"/>
      <c r="AT1043" s="183" t="s">
        <v>190</v>
      </c>
      <c r="AU1043" s="183" t="s">
        <v>82</v>
      </c>
      <c r="AV1043" s="15" t="s">
        <v>184</v>
      </c>
      <c r="AW1043" s="15" t="s">
        <v>29</v>
      </c>
      <c r="AX1043" s="15" t="s">
        <v>30</v>
      </c>
      <c r="AY1043" s="183" t="s">
        <v>175</v>
      </c>
    </row>
    <row r="1044" spans="1:65" s="2" customFormat="1" ht="16.5" customHeight="1">
      <c r="A1044" s="33"/>
      <c r="B1044" s="149"/>
      <c r="C1044" s="190" t="s">
        <v>604</v>
      </c>
      <c r="D1044" s="190" t="s">
        <v>764</v>
      </c>
      <c r="E1044" s="191" t="s">
        <v>2169</v>
      </c>
      <c r="F1044" s="192" t="s">
        <v>2170</v>
      </c>
      <c r="G1044" s="193" t="s">
        <v>222</v>
      </c>
      <c r="H1044" s="194">
        <v>43.43</v>
      </c>
      <c r="I1044" s="195"/>
      <c r="J1044" s="196">
        <f>ROUND(I1044*H1044,2)</f>
        <v>0</v>
      </c>
      <c r="K1044" s="192" t="s">
        <v>1</v>
      </c>
      <c r="L1044" s="197"/>
      <c r="M1044" s="198" t="s">
        <v>1</v>
      </c>
      <c r="N1044" s="199" t="s">
        <v>38</v>
      </c>
      <c r="O1044" s="59"/>
      <c r="P1044" s="159">
        <f>O1044*H1044</f>
        <v>0</v>
      </c>
      <c r="Q1044" s="159">
        <v>5.0000000000000001E-4</v>
      </c>
      <c r="R1044" s="159">
        <f>Q1044*H1044</f>
        <v>2.1715000000000002E-2</v>
      </c>
      <c r="S1044" s="159">
        <v>0</v>
      </c>
      <c r="T1044" s="160">
        <f>S1044*H1044</f>
        <v>0</v>
      </c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R1044" s="161" t="s">
        <v>177</v>
      </c>
      <c r="AT1044" s="161" t="s">
        <v>764</v>
      </c>
      <c r="AU1044" s="161" t="s">
        <v>82</v>
      </c>
      <c r="AY1044" s="18" t="s">
        <v>175</v>
      </c>
      <c r="BE1044" s="162">
        <f>IF(N1044="základní",J1044,0)</f>
        <v>0</v>
      </c>
      <c r="BF1044" s="162">
        <f>IF(N1044="snížená",J1044,0)</f>
        <v>0</v>
      </c>
      <c r="BG1044" s="162">
        <f>IF(N1044="zákl. přenesená",J1044,0)</f>
        <v>0</v>
      </c>
      <c r="BH1044" s="162">
        <f>IF(N1044="sníž. přenesená",J1044,0)</f>
        <v>0</v>
      </c>
      <c r="BI1044" s="162">
        <f>IF(N1044="nulová",J1044,0)</f>
        <v>0</v>
      </c>
      <c r="BJ1044" s="18" t="s">
        <v>30</v>
      </c>
      <c r="BK1044" s="162">
        <f>ROUND(I1044*H1044,2)</f>
        <v>0</v>
      </c>
      <c r="BL1044" s="18" t="s">
        <v>184</v>
      </c>
      <c r="BM1044" s="161" t="s">
        <v>2171</v>
      </c>
    </row>
    <row r="1045" spans="1:65" s="13" customFormat="1">
      <c r="B1045" s="163"/>
      <c r="D1045" s="164" t="s">
        <v>190</v>
      </c>
      <c r="E1045" s="165" t="s">
        <v>1</v>
      </c>
      <c r="F1045" s="166" t="s">
        <v>2157</v>
      </c>
      <c r="H1045" s="167">
        <v>35.35</v>
      </c>
      <c r="I1045" s="168"/>
      <c r="L1045" s="163"/>
      <c r="M1045" s="169"/>
      <c r="N1045" s="170"/>
      <c r="O1045" s="170"/>
      <c r="P1045" s="170"/>
      <c r="Q1045" s="170"/>
      <c r="R1045" s="170"/>
      <c r="S1045" s="170"/>
      <c r="T1045" s="171"/>
      <c r="AT1045" s="165" t="s">
        <v>190</v>
      </c>
      <c r="AU1045" s="165" t="s">
        <v>82</v>
      </c>
      <c r="AV1045" s="13" t="s">
        <v>82</v>
      </c>
      <c r="AW1045" s="13" t="s">
        <v>29</v>
      </c>
      <c r="AX1045" s="13" t="s">
        <v>73</v>
      </c>
      <c r="AY1045" s="165" t="s">
        <v>175</v>
      </c>
    </row>
    <row r="1046" spans="1:65" s="13" customFormat="1">
      <c r="B1046" s="163"/>
      <c r="D1046" s="164" t="s">
        <v>190</v>
      </c>
      <c r="E1046" s="165" t="s">
        <v>1</v>
      </c>
      <c r="F1046" s="166" t="s">
        <v>1216</v>
      </c>
      <c r="H1046" s="167">
        <v>8.08</v>
      </c>
      <c r="I1046" s="168"/>
      <c r="L1046" s="163"/>
      <c r="M1046" s="169"/>
      <c r="N1046" s="170"/>
      <c r="O1046" s="170"/>
      <c r="P1046" s="170"/>
      <c r="Q1046" s="170"/>
      <c r="R1046" s="170"/>
      <c r="S1046" s="170"/>
      <c r="T1046" s="171"/>
      <c r="AT1046" s="165" t="s">
        <v>190</v>
      </c>
      <c r="AU1046" s="165" t="s">
        <v>82</v>
      </c>
      <c r="AV1046" s="13" t="s">
        <v>82</v>
      </c>
      <c r="AW1046" s="13" t="s">
        <v>29</v>
      </c>
      <c r="AX1046" s="13" t="s">
        <v>73</v>
      </c>
      <c r="AY1046" s="165" t="s">
        <v>175</v>
      </c>
    </row>
    <row r="1047" spans="1:65" s="15" customFormat="1">
      <c r="B1047" s="182"/>
      <c r="D1047" s="164" t="s">
        <v>190</v>
      </c>
      <c r="E1047" s="183" t="s">
        <v>1</v>
      </c>
      <c r="F1047" s="184" t="s">
        <v>716</v>
      </c>
      <c r="H1047" s="185">
        <v>43.43</v>
      </c>
      <c r="I1047" s="186"/>
      <c r="L1047" s="182"/>
      <c r="M1047" s="187"/>
      <c r="N1047" s="188"/>
      <c r="O1047" s="188"/>
      <c r="P1047" s="188"/>
      <c r="Q1047" s="188"/>
      <c r="R1047" s="188"/>
      <c r="S1047" s="188"/>
      <c r="T1047" s="189"/>
      <c r="AT1047" s="183" t="s">
        <v>190</v>
      </c>
      <c r="AU1047" s="183" t="s">
        <v>82</v>
      </c>
      <c r="AV1047" s="15" t="s">
        <v>184</v>
      </c>
      <c r="AW1047" s="15" t="s">
        <v>29</v>
      </c>
      <c r="AX1047" s="15" t="s">
        <v>30</v>
      </c>
      <c r="AY1047" s="183" t="s">
        <v>175</v>
      </c>
    </row>
    <row r="1048" spans="1:65" s="2" customFormat="1" ht="16.5" customHeight="1">
      <c r="A1048" s="33"/>
      <c r="B1048" s="149"/>
      <c r="C1048" s="150" t="s">
        <v>421</v>
      </c>
      <c r="D1048" s="150" t="s">
        <v>181</v>
      </c>
      <c r="E1048" s="151" t="s">
        <v>2172</v>
      </c>
      <c r="F1048" s="152" t="s">
        <v>2173</v>
      </c>
      <c r="G1048" s="153" t="s">
        <v>222</v>
      </c>
      <c r="H1048" s="154">
        <v>1</v>
      </c>
      <c r="I1048" s="155"/>
      <c r="J1048" s="156">
        <f>ROUND(I1048*H1048,2)</f>
        <v>0</v>
      </c>
      <c r="K1048" s="152" t="s">
        <v>1</v>
      </c>
      <c r="L1048" s="34"/>
      <c r="M1048" s="157" t="s">
        <v>1</v>
      </c>
      <c r="N1048" s="158" t="s">
        <v>38</v>
      </c>
      <c r="O1048" s="59"/>
      <c r="P1048" s="159">
        <f>O1048*H1048</f>
        <v>0</v>
      </c>
      <c r="Q1048" s="159">
        <v>0</v>
      </c>
      <c r="R1048" s="159">
        <f>Q1048*H1048</f>
        <v>0</v>
      </c>
      <c r="S1048" s="159">
        <v>0</v>
      </c>
      <c r="T1048" s="160">
        <f>S1048*H1048</f>
        <v>0</v>
      </c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R1048" s="161" t="s">
        <v>184</v>
      </c>
      <c r="AT1048" s="161" t="s">
        <v>181</v>
      </c>
      <c r="AU1048" s="161" t="s">
        <v>82</v>
      </c>
      <c r="AY1048" s="18" t="s">
        <v>175</v>
      </c>
      <c r="BE1048" s="162">
        <f>IF(N1048="základní",J1048,0)</f>
        <v>0</v>
      </c>
      <c r="BF1048" s="162">
        <f>IF(N1048="snížená",J1048,0)</f>
        <v>0</v>
      </c>
      <c r="BG1048" s="162">
        <f>IF(N1048="zákl. přenesená",J1048,0)</f>
        <v>0</v>
      </c>
      <c r="BH1048" s="162">
        <f>IF(N1048="sníž. přenesená",J1048,0)</f>
        <v>0</v>
      </c>
      <c r="BI1048" s="162">
        <f>IF(N1048="nulová",J1048,0)</f>
        <v>0</v>
      </c>
      <c r="BJ1048" s="18" t="s">
        <v>30</v>
      </c>
      <c r="BK1048" s="162">
        <f>ROUND(I1048*H1048,2)</f>
        <v>0</v>
      </c>
      <c r="BL1048" s="18" t="s">
        <v>184</v>
      </c>
      <c r="BM1048" s="161" t="s">
        <v>2174</v>
      </c>
    </row>
    <row r="1049" spans="1:65" s="14" customFormat="1">
      <c r="B1049" s="172"/>
      <c r="D1049" s="164" t="s">
        <v>190</v>
      </c>
      <c r="E1049" s="173" t="s">
        <v>1</v>
      </c>
      <c r="F1049" s="174" t="s">
        <v>2093</v>
      </c>
      <c r="H1049" s="173" t="s">
        <v>1</v>
      </c>
      <c r="I1049" s="175"/>
      <c r="L1049" s="172"/>
      <c r="M1049" s="176"/>
      <c r="N1049" s="177"/>
      <c r="O1049" s="177"/>
      <c r="P1049" s="177"/>
      <c r="Q1049" s="177"/>
      <c r="R1049" s="177"/>
      <c r="S1049" s="177"/>
      <c r="T1049" s="178"/>
      <c r="AT1049" s="173" t="s">
        <v>190</v>
      </c>
      <c r="AU1049" s="173" t="s">
        <v>82</v>
      </c>
      <c r="AV1049" s="14" t="s">
        <v>30</v>
      </c>
      <c r="AW1049" s="14" t="s">
        <v>29</v>
      </c>
      <c r="AX1049" s="14" t="s">
        <v>73</v>
      </c>
      <c r="AY1049" s="173" t="s">
        <v>175</v>
      </c>
    </row>
    <row r="1050" spans="1:65" s="13" customFormat="1">
      <c r="B1050" s="163"/>
      <c r="D1050" s="164" t="s">
        <v>190</v>
      </c>
      <c r="E1050" s="165" t="s">
        <v>1</v>
      </c>
      <c r="F1050" s="166" t="s">
        <v>30</v>
      </c>
      <c r="H1050" s="167">
        <v>1</v>
      </c>
      <c r="I1050" s="168"/>
      <c r="L1050" s="163"/>
      <c r="M1050" s="169"/>
      <c r="N1050" s="170"/>
      <c r="O1050" s="170"/>
      <c r="P1050" s="170"/>
      <c r="Q1050" s="170"/>
      <c r="R1050" s="170"/>
      <c r="S1050" s="170"/>
      <c r="T1050" s="171"/>
      <c r="AT1050" s="165" t="s">
        <v>190</v>
      </c>
      <c r="AU1050" s="165" t="s">
        <v>82</v>
      </c>
      <c r="AV1050" s="13" t="s">
        <v>82</v>
      </c>
      <c r="AW1050" s="13" t="s">
        <v>29</v>
      </c>
      <c r="AX1050" s="13" t="s">
        <v>30</v>
      </c>
      <c r="AY1050" s="165" t="s">
        <v>175</v>
      </c>
    </row>
    <row r="1051" spans="1:65" s="2" customFormat="1" ht="16.5" customHeight="1">
      <c r="A1051" s="33"/>
      <c r="B1051" s="149"/>
      <c r="C1051" s="190" t="s">
        <v>610</v>
      </c>
      <c r="D1051" s="190" t="s">
        <v>764</v>
      </c>
      <c r="E1051" s="191" t="s">
        <v>2175</v>
      </c>
      <c r="F1051" s="192" t="s">
        <v>2176</v>
      </c>
      <c r="G1051" s="193" t="s">
        <v>222</v>
      </c>
      <c r="H1051" s="194">
        <v>1.01</v>
      </c>
      <c r="I1051" s="195"/>
      <c r="J1051" s="196">
        <f>ROUND(I1051*H1051,2)</f>
        <v>0</v>
      </c>
      <c r="K1051" s="192" t="s">
        <v>1</v>
      </c>
      <c r="L1051" s="197"/>
      <c r="M1051" s="198" t="s">
        <v>1</v>
      </c>
      <c r="N1051" s="199" t="s">
        <v>38</v>
      </c>
      <c r="O1051" s="59"/>
      <c r="P1051" s="159">
        <f>O1051*H1051</f>
        <v>0</v>
      </c>
      <c r="Q1051" s="159">
        <v>4.1999999999999997E-3</v>
      </c>
      <c r="R1051" s="159">
        <f>Q1051*H1051</f>
        <v>4.2420000000000001E-3</v>
      </c>
      <c r="S1051" s="159">
        <v>0</v>
      </c>
      <c r="T1051" s="160">
        <f>S1051*H1051</f>
        <v>0</v>
      </c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R1051" s="161" t="s">
        <v>177</v>
      </c>
      <c r="AT1051" s="161" t="s">
        <v>764</v>
      </c>
      <c r="AU1051" s="161" t="s">
        <v>82</v>
      </c>
      <c r="AY1051" s="18" t="s">
        <v>175</v>
      </c>
      <c r="BE1051" s="162">
        <f>IF(N1051="základní",J1051,0)</f>
        <v>0</v>
      </c>
      <c r="BF1051" s="162">
        <f>IF(N1051="snížená",J1051,0)</f>
        <v>0</v>
      </c>
      <c r="BG1051" s="162">
        <f>IF(N1051="zákl. přenesená",J1051,0)</f>
        <v>0</v>
      </c>
      <c r="BH1051" s="162">
        <f>IF(N1051="sníž. přenesená",J1051,0)</f>
        <v>0</v>
      </c>
      <c r="BI1051" s="162">
        <f>IF(N1051="nulová",J1051,0)</f>
        <v>0</v>
      </c>
      <c r="BJ1051" s="18" t="s">
        <v>30</v>
      </c>
      <c r="BK1051" s="162">
        <f>ROUND(I1051*H1051,2)</f>
        <v>0</v>
      </c>
      <c r="BL1051" s="18" t="s">
        <v>184</v>
      </c>
      <c r="BM1051" s="161" t="s">
        <v>2177</v>
      </c>
    </row>
    <row r="1052" spans="1:65" s="13" customFormat="1">
      <c r="B1052" s="163"/>
      <c r="D1052" s="164" t="s">
        <v>190</v>
      </c>
      <c r="E1052" s="165" t="s">
        <v>1</v>
      </c>
      <c r="F1052" s="166" t="s">
        <v>888</v>
      </c>
      <c r="H1052" s="167">
        <v>1.01</v>
      </c>
      <c r="I1052" s="168"/>
      <c r="L1052" s="163"/>
      <c r="M1052" s="169"/>
      <c r="N1052" s="170"/>
      <c r="O1052" s="170"/>
      <c r="P1052" s="170"/>
      <c r="Q1052" s="170"/>
      <c r="R1052" s="170"/>
      <c r="S1052" s="170"/>
      <c r="T1052" s="171"/>
      <c r="AT1052" s="165" t="s">
        <v>190</v>
      </c>
      <c r="AU1052" s="165" t="s">
        <v>82</v>
      </c>
      <c r="AV1052" s="13" t="s">
        <v>82</v>
      </c>
      <c r="AW1052" s="13" t="s">
        <v>29</v>
      </c>
      <c r="AX1052" s="13" t="s">
        <v>73</v>
      </c>
      <c r="AY1052" s="165" t="s">
        <v>175</v>
      </c>
    </row>
    <row r="1053" spans="1:65" s="15" customFormat="1">
      <c r="B1053" s="182"/>
      <c r="D1053" s="164" t="s">
        <v>190</v>
      </c>
      <c r="E1053" s="183" t="s">
        <v>1</v>
      </c>
      <c r="F1053" s="184" t="s">
        <v>716</v>
      </c>
      <c r="H1053" s="185">
        <v>1.01</v>
      </c>
      <c r="I1053" s="186"/>
      <c r="L1053" s="182"/>
      <c r="M1053" s="187"/>
      <c r="N1053" s="188"/>
      <c r="O1053" s="188"/>
      <c r="P1053" s="188"/>
      <c r="Q1053" s="188"/>
      <c r="R1053" s="188"/>
      <c r="S1053" s="188"/>
      <c r="T1053" s="189"/>
      <c r="AT1053" s="183" t="s">
        <v>190</v>
      </c>
      <c r="AU1053" s="183" t="s">
        <v>82</v>
      </c>
      <c r="AV1053" s="15" t="s">
        <v>184</v>
      </c>
      <c r="AW1053" s="15" t="s">
        <v>29</v>
      </c>
      <c r="AX1053" s="15" t="s">
        <v>30</v>
      </c>
      <c r="AY1053" s="183" t="s">
        <v>175</v>
      </c>
    </row>
    <row r="1054" spans="1:65" s="2" customFormat="1" ht="16.5" customHeight="1">
      <c r="A1054" s="33"/>
      <c r="B1054" s="149"/>
      <c r="C1054" s="190" t="s">
        <v>614</v>
      </c>
      <c r="D1054" s="190" t="s">
        <v>764</v>
      </c>
      <c r="E1054" s="191" t="s">
        <v>2178</v>
      </c>
      <c r="F1054" s="192" t="s">
        <v>2179</v>
      </c>
      <c r="G1054" s="193" t="s">
        <v>222</v>
      </c>
      <c r="H1054" s="194">
        <v>1.01</v>
      </c>
      <c r="I1054" s="195"/>
      <c r="J1054" s="196">
        <f>ROUND(I1054*H1054,2)</f>
        <v>0</v>
      </c>
      <c r="K1054" s="192" t="s">
        <v>1</v>
      </c>
      <c r="L1054" s="197"/>
      <c r="M1054" s="198" t="s">
        <v>1</v>
      </c>
      <c r="N1054" s="199" t="s">
        <v>38</v>
      </c>
      <c r="O1054" s="59"/>
      <c r="P1054" s="159">
        <f>O1054*H1054</f>
        <v>0</v>
      </c>
      <c r="Q1054" s="159">
        <v>2.0000000000000001E-4</v>
      </c>
      <c r="R1054" s="159">
        <f>Q1054*H1054</f>
        <v>2.02E-4</v>
      </c>
      <c r="S1054" s="159">
        <v>0</v>
      </c>
      <c r="T1054" s="160">
        <f>S1054*H1054</f>
        <v>0</v>
      </c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R1054" s="161" t="s">
        <v>177</v>
      </c>
      <c r="AT1054" s="161" t="s">
        <v>764</v>
      </c>
      <c r="AU1054" s="161" t="s">
        <v>82</v>
      </c>
      <c r="AY1054" s="18" t="s">
        <v>175</v>
      </c>
      <c r="BE1054" s="162">
        <f>IF(N1054="základní",J1054,0)</f>
        <v>0</v>
      </c>
      <c r="BF1054" s="162">
        <f>IF(N1054="snížená",J1054,0)</f>
        <v>0</v>
      </c>
      <c r="BG1054" s="162">
        <f>IF(N1054="zákl. přenesená",J1054,0)</f>
        <v>0</v>
      </c>
      <c r="BH1054" s="162">
        <f>IF(N1054="sníž. přenesená",J1054,0)</f>
        <v>0</v>
      </c>
      <c r="BI1054" s="162">
        <f>IF(N1054="nulová",J1054,0)</f>
        <v>0</v>
      </c>
      <c r="BJ1054" s="18" t="s">
        <v>30</v>
      </c>
      <c r="BK1054" s="162">
        <f>ROUND(I1054*H1054,2)</f>
        <v>0</v>
      </c>
      <c r="BL1054" s="18" t="s">
        <v>184</v>
      </c>
      <c r="BM1054" s="161" t="s">
        <v>2180</v>
      </c>
    </row>
    <row r="1055" spans="1:65" s="13" customFormat="1">
      <c r="B1055" s="163"/>
      <c r="D1055" s="164" t="s">
        <v>190</v>
      </c>
      <c r="E1055" s="165" t="s">
        <v>1</v>
      </c>
      <c r="F1055" s="166" t="s">
        <v>888</v>
      </c>
      <c r="H1055" s="167">
        <v>1.01</v>
      </c>
      <c r="I1055" s="168"/>
      <c r="L1055" s="163"/>
      <c r="M1055" s="169"/>
      <c r="N1055" s="170"/>
      <c r="O1055" s="170"/>
      <c r="P1055" s="170"/>
      <c r="Q1055" s="170"/>
      <c r="R1055" s="170"/>
      <c r="S1055" s="170"/>
      <c r="T1055" s="171"/>
      <c r="AT1055" s="165" t="s">
        <v>190</v>
      </c>
      <c r="AU1055" s="165" t="s">
        <v>82</v>
      </c>
      <c r="AV1055" s="13" t="s">
        <v>82</v>
      </c>
      <c r="AW1055" s="13" t="s">
        <v>29</v>
      </c>
      <c r="AX1055" s="13" t="s">
        <v>73</v>
      </c>
      <c r="AY1055" s="165" t="s">
        <v>175</v>
      </c>
    </row>
    <row r="1056" spans="1:65" s="15" customFormat="1">
      <c r="B1056" s="182"/>
      <c r="D1056" s="164" t="s">
        <v>190</v>
      </c>
      <c r="E1056" s="183" t="s">
        <v>1</v>
      </c>
      <c r="F1056" s="184" t="s">
        <v>716</v>
      </c>
      <c r="H1056" s="185">
        <v>1.01</v>
      </c>
      <c r="I1056" s="186"/>
      <c r="L1056" s="182"/>
      <c r="M1056" s="187"/>
      <c r="N1056" s="188"/>
      <c r="O1056" s="188"/>
      <c r="P1056" s="188"/>
      <c r="Q1056" s="188"/>
      <c r="R1056" s="188"/>
      <c r="S1056" s="188"/>
      <c r="T1056" s="189"/>
      <c r="AT1056" s="183" t="s">
        <v>190</v>
      </c>
      <c r="AU1056" s="183" t="s">
        <v>82</v>
      </c>
      <c r="AV1056" s="15" t="s">
        <v>184</v>
      </c>
      <c r="AW1056" s="15" t="s">
        <v>29</v>
      </c>
      <c r="AX1056" s="15" t="s">
        <v>30</v>
      </c>
      <c r="AY1056" s="183" t="s">
        <v>175</v>
      </c>
    </row>
    <row r="1057" spans="1:65" s="2" customFormat="1" ht="16.5" customHeight="1">
      <c r="A1057" s="33"/>
      <c r="B1057" s="149"/>
      <c r="C1057" s="150" t="s">
        <v>618</v>
      </c>
      <c r="D1057" s="150" t="s">
        <v>181</v>
      </c>
      <c r="E1057" s="151" t="s">
        <v>2181</v>
      </c>
      <c r="F1057" s="152" t="s">
        <v>2182</v>
      </c>
      <c r="G1057" s="153" t="s">
        <v>222</v>
      </c>
      <c r="H1057" s="154">
        <v>7</v>
      </c>
      <c r="I1057" s="155"/>
      <c r="J1057" s="156">
        <f>ROUND(I1057*H1057,2)</f>
        <v>0</v>
      </c>
      <c r="K1057" s="152" t="s">
        <v>710</v>
      </c>
      <c r="L1057" s="34"/>
      <c r="M1057" s="157" t="s">
        <v>1</v>
      </c>
      <c r="N1057" s="158" t="s">
        <v>38</v>
      </c>
      <c r="O1057" s="59"/>
      <c r="P1057" s="159">
        <f>O1057*H1057</f>
        <v>0</v>
      </c>
      <c r="Q1057" s="159">
        <v>0</v>
      </c>
      <c r="R1057" s="159">
        <f>Q1057*H1057</f>
        <v>0</v>
      </c>
      <c r="S1057" s="159">
        <v>0</v>
      </c>
      <c r="T1057" s="160">
        <f>S1057*H1057</f>
        <v>0</v>
      </c>
      <c r="U1057" s="33"/>
      <c r="V1057" s="33"/>
      <c r="W1057" s="33"/>
      <c r="X1057" s="33"/>
      <c r="Y1057" s="33"/>
      <c r="Z1057" s="33"/>
      <c r="AA1057" s="33"/>
      <c r="AB1057" s="33"/>
      <c r="AC1057" s="33"/>
      <c r="AD1057" s="33"/>
      <c r="AE1057" s="33"/>
      <c r="AR1057" s="161" t="s">
        <v>184</v>
      </c>
      <c r="AT1057" s="161" t="s">
        <v>181</v>
      </c>
      <c r="AU1057" s="161" t="s">
        <v>82</v>
      </c>
      <c r="AY1057" s="18" t="s">
        <v>175</v>
      </c>
      <c r="BE1057" s="162">
        <f>IF(N1057="základní",J1057,0)</f>
        <v>0</v>
      </c>
      <c r="BF1057" s="162">
        <f>IF(N1057="snížená",J1057,0)</f>
        <v>0</v>
      </c>
      <c r="BG1057" s="162">
        <f>IF(N1057="zákl. přenesená",J1057,0)</f>
        <v>0</v>
      </c>
      <c r="BH1057" s="162">
        <f>IF(N1057="sníž. přenesená",J1057,0)</f>
        <v>0</v>
      </c>
      <c r="BI1057" s="162">
        <f>IF(N1057="nulová",J1057,0)</f>
        <v>0</v>
      </c>
      <c r="BJ1057" s="18" t="s">
        <v>30</v>
      </c>
      <c r="BK1057" s="162">
        <f>ROUND(I1057*H1057,2)</f>
        <v>0</v>
      </c>
      <c r="BL1057" s="18" t="s">
        <v>184</v>
      </c>
      <c r="BM1057" s="161" t="s">
        <v>2183</v>
      </c>
    </row>
    <row r="1058" spans="1:65" s="14" customFormat="1">
      <c r="B1058" s="172"/>
      <c r="D1058" s="164" t="s">
        <v>190</v>
      </c>
      <c r="E1058" s="173" t="s">
        <v>1</v>
      </c>
      <c r="F1058" s="174" t="s">
        <v>2093</v>
      </c>
      <c r="H1058" s="173" t="s">
        <v>1</v>
      </c>
      <c r="I1058" s="175"/>
      <c r="L1058" s="172"/>
      <c r="M1058" s="176"/>
      <c r="N1058" s="177"/>
      <c r="O1058" s="177"/>
      <c r="P1058" s="177"/>
      <c r="Q1058" s="177"/>
      <c r="R1058" s="177"/>
      <c r="S1058" s="177"/>
      <c r="T1058" s="178"/>
      <c r="AT1058" s="173" t="s">
        <v>190</v>
      </c>
      <c r="AU1058" s="173" t="s">
        <v>82</v>
      </c>
      <c r="AV1058" s="14" t="s">
        <v>30</v>
      </c>
      <c r="AW1058" s="14" t="s">
        <v>29</v>
      </c>
      <c r="AX1058" s="14" t="s">
        <v>73</v>
      </c>
      <c r="AY1058" s="173" t="s">
        <v>175</v>
      </c>
    </row>
    <row r="1059" spans="1:65" s="13" customFormat="1">
      <c r="B1059" s="163"/>
      <c r="D1059" s="164" t="s">
        <v>190</v>
      </c>
      <c r="E1059" s="165" t="s">
        <v>1</v>
      </c>
      <c r="F1059" s="166" t="s">
        <v>2184</v>
      </c>
      <c r="H1059" s="167">
        <v>7</v>
      </c>
      <c r="I1059" s="168"/>
      <c r="L1059" s="163"/>
      <c r="M1059" s="169"/>
      <c r="N1059" s="170"/>
      <c r="O1059" s="170"/>
      <c r="P1059" s="170"/>
      <c r="Q1059" s="170"/>
      <c r="R1059" s="170"/>
      <c r="S1059" s="170"/>
      <c r="T1059" s="171"/>
      <c r="AT1059" s="165" t="s">
        <v>190</v>
      </c>
      <c r="AU1059" s="165" t="s">
        <v>82</v>
      </c>
      <c r="AV1059" s="13" t="s">
        <v>82</v>
      </c>
      <c r="AW1059" s="13" t="s">
        <v>29</v>
      </c>
      <c r="AX1059" s="13" t="s">
        <v>73</v>
      </c>
      <c r="AY1059" s="165" t="s">
        <v>175</v>
      </c>
    </row>
    <row r="1060" spans="1:65" s="15" customFormat="1">
      <c r="B1060" s="182"/>
      <c r="D1060" s="164" t="s">
        <v>190</v>
      </c>
      <c r="E1060" s="183" t="s">
        <v>1</v>
      </c>
      <c r="F1060" s="184" t="s">
        <v>716</v>
      </c>
      <c r="H1060" s="185">
        <v>7</v>
      </c>
      <c r="I1060" s="186"/>
      <c r="L1060" s="182"/>
      <c r="M1060" s="187"/>
      <c r="N1060" s="188"/>
      <c r="O1060" s="188"/>
      <c r="P1060" s="188"/>
      <c r="Q1060" s="188"/>
      <c r="R1060" s="188"/>
      <c r="S1060" s="188"/>
      <c r="T1060" s="189"/>
      <c r="AT1060" s="183" t="s">
        <v>190</v>
      </c>
      <c r="AU1060" s="183" t="s">
        <v>82</v>
      </c>
      <c r="AV1060" s="15" t="s">
        <v>184</v>
      </c>
      <c r="AW1060" s="15" t="s">
        <v>29</v>
      </c>
      <c r="AX1060" s="15" t="s">
        <v>30</v>
      </c>
      <c r="AY1060" s="183" t="s">
        <v>175</v>
      </c>
    </row>
    <row r="1061" spans="1:65" s="2" customFormat="1" ht="16.5" customHeight="1">
      <c r="A1061" s="33"/>
      <c r="B1061" s="149"/>
      <c r="C1061" s="190" t="s">
        <v>622</v>
      </c>
      <c r="D1061" s="190" t="s">
        <v>764</v>
      </c>
      <c r="E1061" s="191" t="s">
        <v>2185</v>
      </c>
      <c r="F1061" s="192" t="s">
        <v>2186</v>
      </c>
      <c r="G1061" s="193" t="s">
        <v>222</v>
      </c>
      <c r="H1061" s="194">
        <v>4.04</v>
      </c>
      <c r="I1061" s="195"/>
      <c r="J1061" s="196">
        <f>ROUND(I1061*H1061,2)</f>
        <v>0</v>
      </c>
      <c r="K1061" s="192" t="s">
        <v>1</v>
      </c>
      <c r="L1061" s="197"/>
      <c r="M1061" s="198" t="s">
        <v>1</v>
      </c>
      <c r="N1061" s="199" t="s">
        <v>38</v>
      </c>
      <c r="O1061" s="59"/>
      <c r="P1061" s="159">
        <f>O1061*H1061</f>
        <v>0</v>
      </c>
      <c r="Q1061" s="159">
        <v>8.8999999999999996E-2</v>
      </c>
      <c r="R1061" s="159">
        <f>Q1061*H1061</f>
        <v>0.35955999999999999</v>
      </c>
      <c r="S1061" s="159">
        <v>0</v>
      </c>
      <c r="T1061" s="160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161" t="s">
        <v>177</v>
      </c>
      <c r="AT1061" s="161" t="s">
        <v>764</v>
      </c>
      <c r="AU1061" s="161" t="s">
        <v>82</v>
      </c>
      <c r="AY1061" s="18" t="s">
        <v>175</v>
      </c>
      <c r="BE1061" s="162">
        <f>IF(N1061="základní",J1061,0)</f>
        <v>0</v>
      </c>
      <c r="BF1061" s="162">
        <f>IF(N1061="snížená",J1061,0)</f>
        <v>0</v>
      </c>
      <c r="BG1061" s="162">
        <f>IF(N1061="zákl. přenesená",J1061,0)</f>
        <v>0</v>
      </c>
      <c r="BH1061" s="162">
        <f>IF(N1061="sníž. přenesená",J1061,0)</f>
        <v>0</v>
      </c>
      <c r="BI1061" s="162">
        <f>IF(N1061="nulová",J1061,0)</f>
        <v>0</v>
      </c>
      <c r="BJ1061" s="18" t="s">
        <v>30</v>
      </c>
      <c r="BK1061" s="162">
        <f>ROUND(I1061*H1061,2)</f>
        <v>0</v>
      </c>
      <c r="BL1061" s="18" t="s">
        <v>184</v>
      </c>
      <c r="BM1061" s="161" t="s">
        <v>2187</v>
      </c>
    </row>
    <row r="1062" spans="1:65" s="14" customFormat="1">
      <c r="B1062" s="172"/>
      <c r="D1062" s="164" t="s">
        <v>190</v>
      </c>
      <c r="E1062" s="173" t="s">
        <v>1</v>
      </c>
      <c r="F1062" s="174" t="s">
        <v>2093</v>
      </c>
      <c r="H1062" s="173" t="s">
        <v>1</v>
      </c>
      <c r="I1062" s="175"/>
      <c r="L1062" s="172"/>
      <c r="M1062" s="176"/>
      <c r="N1062" s="177"/>
      <c r="O1062" s="177"/>
      <c r="P1062" s="177"/>
      <c r="Q1062" s="177"/>
      <c r="R1062" s="177"/>
      <c r="S1062" s="177"/>
      <c r="T1062" s="178"/>
      <c r="AT1062" s="173" t="s">
        <v>190</v>
      </c>
      <c r="AU1062" s="173" t="s">
        <v>82</v>
      </c>
      <c r="AV1062" s="14" t="s">
        <v>30</v>
      </c>
      <c r="AW1062" s="14" t="s">
        <v>29</v>
      </c>
      <c r="AX1062" s="14" t="s">
        <v>73</v>
      </c>
      <c r="AY1062" s="173" t="s">
        <v>175</v>
      </c>
    </row>
    <row r="1063" spans="1:65" s="13" customFormat="1">
      <c r="B1063" s="163"/>
      <c r="D1063" s="164" t="s">
        <v>190</v>
      </c>
      <c r="E1063" s="165" t="s">
        <v>1</v>
      </c>
      <c r="F1063" s="166" t="s">
        <v>2188</v>
      </c>
      <c r="H1063" s="167">
        <v>4.04</v>
      </c>
      <c r="I1063" s="168"/>
      <c r="L1063" s="163"/>
      <c r="M1063" s="169"/>
      <c r="N1063" s="170"/>
      <c r="O1063" s="170"/>
      <c r="P1063" s="170"/>
      <c r="Q1063" s="170"/>
      <c r="R1063" s="170"/>
      <c r="S1063" s="170"/>
      <c r="T1063" s="171"/>
      <c r="AT1063" s="165" t="s">
        <v>190</v>
      </c>
      <c r="AU1063" s="165" t="s">
        <v>82</v>
      </c>
      <c r="AV1063" s="13" t="s">
        <v>82</v>
      </c>
      <c r="AW1063" s="13" t="s">
        <v>29</v>
      </c>
      <c r="AX1063" s="13" t="s">
        <v>73</v>
      </c>
      <c r="AY1063" s="165" t="s">
        <v>175</v>
      </c>
    </row>
    <row r="1064" spans="1:65" s="15" customFormat="1">
      <c r="B1064" s="182"/>
      <c r="D1064" s="164" t="s">
        <v>190</v>
      </c>
      <c r="E1064" s="183" t="s">
        <v>1</v>
      </c>
      <c r="F1064" s="184" t="s">
        <v>716</v>
      </c>
      <c r="H1064" s="185">
        <v>4.04</v>
      </c>
      <c r="I1064" s="186"/>
      <c r="L1064" s="182"/>
      <c r="M1064" s="187"/>
      <c r="N1064" s="188"/>
      <c r="O1064" s="188"/>
      <c r="P1064" s="188"/>
      <c r="Q1064" s="188"/>
      <c r="R1064" s="188"/>
      <c r="S1064" s="188"/>
      <c r="T1064" s="189"/>
      <c r="AT1064" s="183" t="s">
        <v>190</v>
      </c>
      <c r="AU1064" s="183" t="s">
        <v>82</v>
      </c>
      <c r="AV1064" s="15" t="s">
        <v>184</v>
      </c>
      <c r="AW1064" s="15" t="s">
        <v>29</v>
      </c>
      <c r="AX1064" s="15" t="s">
        <v>30</v>
      </c>
      <c r="AY1064" s="183" t="s">
        <v>175</v>
      </c>
    </row>
    <row r="1065" spans="1:65" s="2" customFormat="1" ht="16.5" customHeight="1">
      <c r="A1065" s="33"/>
      <c r="B1065" s="149"/>
      <c r="C1065" s="190" t="s">
        <v>626</v>
      </c>
      <c r="D1065" s="190" t="s">
        <v>764</v>
      </c>
      <c r="E1065" s="191" t="s">
        <v>2189</v>
      </c>
      <c r="F1065" s="192" t="s">
        <v>2190</v>
      </c>
      <c r="G1065" s="193" t="s">
        <v>222</v>
      </c>
      <c r="H1065" s="194">
        <v>2.02</v>
      </c>
      <c r="I1065" s="195"/>
      <c r="J1065" s="196">
        <f>ROUND(I1065*H1065,2)</f>
        <v>0</v>
      </c>
      <c r="K1065" s="192" t="s">
        <v>1</v>
      </c>
      <c r="L1065" s="197"/>
      <c r="M1065" s="198" t="s">
        <v>1</v>
      </c>
      <c r="N1065" s="199" t="s">
        <v>38</v>
      </c>
      <c r="O1065" s="59"/>
      <c r="P1065" s="159">
        <f>O1065*H1065</f>
        <v>0</v>
      </c>
      <c r="Q1065" s="159">
        <v>7.9000000000000001E-2</v>
      </c>
      <c r="R1065" s="159">
        <f>Q1065*H1065</f>
        <v>0.15958</v>
      </c>
      <c r="S1065" s="159">
        <v>0</v>
      </c>
      <c r="T1065" s="160">
        <f>S1065*H1065</f>
        <v>0</v>
      </c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R1065" s="161" t="s">
        <v>177</v>
      </c>
      <c r="AT1065" s="161" t="s">
        <v>764</v>
      </c>
      <c r="AU1065" s="161" t="s">
        <v>82</v>
      </c>
      <c r="AY1065" s="18" t="s">
        <v>175</v>
      </c>
      <c r="BE1065" s="162">
        <f>IF(N1065="základní",J1065,0)</f>
        <v>0</v>
      </c>
      <c r="BF1065" s="162">
        <f>IF(N1065="snížená",J1065,0)</f>
        <v>0</v>
      </c>
      <c r="BG1065" s="162">
        <f>IF(N1065="zákl. přenesená",J1065,0)</f>
        <v>0</v>
      </c>
      <c r="BH1065" s="162">
        <f>IF(N1065="sníž. přenesená",J1065,0)</f>
        <v>0</v>
      </c>
      <c r="BI1065" s="162">
        <f>IF(N1065="nulová",J1065,0)</f>
        <v>0</v>
      </c>
      <c r="BJ1065" s="18" t="s">
        <v>30</v>
      </c>
      <c r="BK1065" s="162">
        <f>ROUND(I1065*H1065,2)</f>
        <v>0</v>
      </c>
      <c r="BL1065" s="18" t="s">
        <v>184</v>
      </c>
      <c r="BM1065" s="161" t="s">
        <v>2191</v>
      </c>
    </row>
    <row r="1066" spans="1:65" s="14" customFormat="1">
      <c r="B1066" s="172"/>
      <c r="D1066" s="164" t="s">
        <v>190</v>
      </c>
      <c r="E1066" s="173" t="s">
        <v>1</v>
      </c>
      <c r="F1066" s="174" t="s">
        <v>2093</v>
      </c>
      <c r="H1066" s="173" t="s">
        <v>1</v>
      </c>
      <c r="I1066" s="175"/>
      <c r="L1066" s="172"/>
      <c r="M1066" s="176"/>
      <c r="N1066" s="177"/>
      <c r="O1066" s="177"/>
      <c r="P1066" s="177"/>
      <c r="Q1066" s="177"/>
      <c r="R1066" s="177"/>
      <c r="S1066" s="177"/>
      <c r="T1066" s="178"/>
      <c r="AT1066" s="173" t="s">
        <v>190</v>
      </c>
      <c r="AU1066" s="173" t="s">
        <v>82</v>
      </c>
      <c r="AV1066" s="14" t="s">
        <v>30</v>
      </c>
      <c r="AW1066" s="14" t="s">
        <v>29</v>
      </c>
      <c r="AX1066" s="14" t="s">
        <v>73</v>
      </c>
      <c r="AY1066" s="173" t="s">
        <v>175</v>
      </c>
    </row>
    <row r="1067" spans="1:65" s="13" customFormat="1">
      <c r="B1067" s="163"/>
      <c r="D1067" s="164" t="s">
        <v>190</v>
      </c>
      <c r="E1067" s="165" t="s">
        <v>1</v>
      </c>
      <c r="F1067" s="166" t="s">
        <v>1187</v>
      </c>
      <c r="H1067" s="167">
        <v>2.02</v>
      </c>
      <c r="I1067" s="168"/>
      <c r="L1067" s="163"/>
      <c r="M1067" s="169"/>
      <c r="N1067" s="170"/>
      <c r="O1067" s="170"/>
      <c r="P1067" s="170"/>
      <c r="Q1067" s="170"/>
      <c r="R1067" s="170"/>
      <c r="S1067" s="170"/>
      <c r="T1067" s="171"/>
      <c r="AT1067" s="165" t="s">
        <v>190</v>
      </c>
      <c r="AU1067" s="165" t="s">
        <v>82</v>
      </c>
      <c r="AV1067" s="13" t="s">
        <v>82</v>
      </c>
      <c r="AW1067" s="13" t="s">
        <v>29</v>
      </c>
      <c r="AX1067" s="13" t="s">
        <v>73</v>
      </c>
      <c r="AY1067" s="165" t="s">
        <v>175</v>
      </c>
    </row>
    <row r="1068" spans="1:65" s="15" customFormat="1">
      <c r="B1068" s="182"/>
      <c r="D1068" s="164" t="s">
        <v>190</v>
      </c>
      <c r="E1068" s="183" t="s">
        <v>1</v>
      </c>
      <c r="F1068" s="184" t="s">
        <v>716</v>
      </c>
      <c r="H1068" s="185">
        <v>2.02</v>
      </c>
      <c r="I1068" s="186"/>
      <c r="L1068" s="182"/>
      <c r="M1068" s="187"/>
      <c r="N1068" s="188"/>
      <c r="O1068" s="188"/>
      <c r="P1068" s="188"/>
      <c r="Q1068" s="188"/>
      <c r="R1068" s="188"/>
      <c r="S1068" s="188"/>
      <c r="T1068" s="189"/>
      <c r="AT1068" s="183" t="s">
        <v>190</v>
      </c>
      <c r="AU1068" s="183" t="s">
        <v>82</v>
      </c>
      <c r="AV1068" s="15" t="s">
        <v>184</v>
      </c>
      <c r="AW1068" s="15" t="s">
        <v>29</v>
      </c>
      <c r="AX1068" s="15" t="s">
        <v>30</v>
      </c>
      <c r="AY1068" s="183" t="s">
        <v>175</v>
      </c>
    </row>
    <row r="1069" spans="1:65" s="2" customFormat="1" ht="16.5" customHeight="1">
      <c r="A1069" s="33"/>
      <c r="B1069" s="149"/>
      <c r="C1069" s="190" t="s">
        <v>629</v>
      </c>
      <c r="D1069" s="190" t="s">
        <v>764</v>
      </c>
      <c r="E1069" s="191" t="s">
        <v>2192</v>
      </c>
      <c r="F1069" s="192" t="s">
        <v>2193</v>
      </c>
      <c r="G1069" s="193" t="s">
        <v>222</v>
      </c>
      <c r="H1069" s="194">
        <v>1.01</v>
      </c>
      <c r="I1069" s="195"/>
      <c r="J1069" s="196">
        <f>ROUND(I1069*H1069,2)</f>
        <v>0</v>
      </c>
      <c r="K1069" s="192" t="s">
        <v>1</v>
      </c>
      <c r="L1069" s="197"/>
      <c r="M1069" s="198" t="s">
        <v>1</v>
      </c>
      <c r="N1069" s="199" t="s">
        <v>38</v>
      </c>
      <c r="O1069" s="59"/>
      <c r="P1069" s="159">
        <f>O1069*H1069</f>
        <v>0</v>
      </c>
      <c r="Q1069" s="159">
        <v>0.108</v>
      </c>
      <c r="R1069" s="159">
        <f>Q1069*H1069</f>
        <v>0.10908</v>
      </c>
      <c r="S1069" s="159">
        <v>0</v>
      </c>
      <c r="T1069" s="160">
        <f>S1069*H1069</f>
        <v>0</v>
      </c>
      <c r="U1069" s="33"/>
      <c r="V1069" s="33"/>
      <c r="W1069" s="33"/>
      <c r="X1069" s="33"/>
      <c r="Y1069" s="33"/>
      <c r="Z1069" s="33"/>
      <c r="AA1069" s="33"/>
      <c r="AB1069" s="33"/>
      <c r="AC1069" s="33"/>
      <c r="AD1069" s="33"/>
      <c r="AE1069" s="33"/>
      <c r="AR1069" s="161" t="s">
        <v>177</v>
      </c>
      <c r="AT1069" s="161" t="s">
        <v>764</v>
      </c>
      <c r="AU1069" s="161" t="s">
        <v>82</v>
      </c>
      <c r="AY1069" s="18" t="s">
        <v>175</v>
      </c>
      <c r="BE1069" s="162">
        <f>IF(N1069="základní",J1069,0)</f>
        <v>0</v>
      </c>
      <c r="BF1069" s="162">
        <f>IF(N1069="snížená",J1069,0)</f>
        <v>0</v>
      </c>
      <c r="BG1069" s="162">
        <f>IF(N1069="zákl. přenesená",J1069,0)</f>
        <v>0</v>
      </c>
      <c r="BH1069" s="162">
        <f>IF(N1069="sníž. přenesená",J1069,0)</f>
        <v>0</v>
      </c>
      <c r="BI1069" s="162">
        <f>IF(N1069="nulová",J1069,0)</f>
        <v>0</v>
      </c>
      <c r="BJ1069" s="18" t="s">
        <v>30</v>
      </c>
      <c r="BK1069" s="162">
        <f>ROUND(I1069*H1069,2)</f>
        <v>0</v>
      </c>
      <c r="BL1069" s="18" t="s">
        <v>184</v>
      </c>
      <c r="BM1069" s="161" t="s">
        <v>2194</v>
      </c>
    </row>
    <row r="1070" spans="1:65" s="14" customFormat="1">
      <c r="B1070" s="172"/>
      <c r="D1070" s="164" t="s">
        <v>190</v>
      </c>
      <c r="E1070" s="173" t="s">
        <v>1</v>
      </c>
      <c r="F1070" s="174" t="s">
        <v>1525</v>
      </c>
      <c r="H1070" s="173" t="s">
        <v>1</v>
      </c>
      <c r="I1070" s="175"/>
      <c r="L1070" s="172"/>
      <c r="M1070" s="176"/>
      <c r="N1070" s="177"/>
      <c r="O1070" s="177"/>
      <c r="P1070" s="177"/>
      <c r="Q1070" s="177"/>
      <c r="R1070" s="177"/>
      <c r="S1070" s="177"/>
      <c r="T1070" s="178"/>
      <c r="AT1070" s="173" t="s">
        <v>190</v>
      </c>
      <c r="AU1070" s="173" t="s">
        <v>82</v>
      </c>
      <c r="AV1070" s="14" t="s">
        <v>30</v>
      </c>
      <c r="AW1070" s="14" t="s">
        <v>29</v>
      </c>
      <c r="AX1070" s="14" t="s">
        <v>73</v>
      </c>
      <c r="AY1070" s="173" t="s">
        <v>175</v>
      </c>
    </row>
    <row r="1071" spans="1:65" s="13" customFormat="1">
      <c r="B1071" s="163"/>
      <c r="D1071" s="164" t="s">
        <v>190</v>
      </c>
      <c r="E1071" s="165" t="s">
        <v>1</v>
      </c>
      <c r="F1071" s="166" t="s">
        <v>888</v>
      </c>
      <c r="H1071" s="167">
        <v>1.01</v>
      </c>
      <c r="I1071" s="168"/>
      <c r="L1071" s="163"/>
      <c r="M1071" s="169"/>
      <c r="N1071" s="170"/>
      <c r="O1071" s="170"/>
      <c r="P1071" s="170"/>
      <c r="Q1071" s="170"/>
      <c r="R1071" s="170"/>
      <c r="S1071" s="170"/>
      <c r="T1071" s="171"/>
      <c r="AT1071" s="165" t="s">
        <v>190</v>
      </c>
      <c r="AU1071" s="165" t="s">
        <v>82</v>
      </c>
      <c r="AV1071" s="13" t="s">
        <v>82</v>
      </c>
      <c r="AW1071" s="13" t="s">
        <v>29</v>
      </c>
      <c r="AX1071" s="13" t="s">
        <v>73</v>
      </c>
      <c r="AY1071" s="165" t="s">
        <v>175</v>
      </c>
    </row>
    <row r="1072" spans="1:65" s="15" customFormat="1">
      <c r="B1072" s="182"/>
      <c r="D1072" s="164" t="s">
        <v>190</v>
      </c>
      <c r="E1072" s="183" t="s">
        <v>1</v>
      </c>
      <c r="F1072" s="184" t="s">
        <v>716</v>
      </c>
      <c r="H1072" s="185">
        <v>1.01</v>
      </c>
      <c r="I1072" s="186"/>
      <c r="L1072" s="182"/>
      <c r="M1072" s="187"/>
      <c r="N1072" s="188"/>
      <c r="O1072" s="188"/>
      <c r="P1072" s="188"/>
      <c r="Q1072" s="188"/>
      <c r="R1072" s="188"/>
      <c r="S1072" s="188"/>
      <c r="T1072" s="189"/>
      <c r="AT1072" s="183" t="s">
        <v>190</v>
      </c>
      <c r="AU1072" s="183" t="s">
        <v>82</v>
      </c>
      <c r="AV1072" s="15" t="s">
        <v>184</v>
      </c>
      <c r="AW1072" s="15" t="s">
        <v>29</v>
      </c>
      <c r="AX1072" s="15" t="s">
        <v>30</v>
      </c>
      <c r="AY1072" s="183" t="s">
        <v>175</v>
      </c>
    </row>
    <row r="1073" spans="1:65" s="2" customFormat="1" ht="16.5" customHeight="1">
      <c r="A1073" s="33"/>
      <c r="B1073" s="149"/>
      <c r="C1073" s="150" t="s">
        <v>632</v>
      </c>
      <c r="D1073" s="150" t="s">
        <v>181</v>
      </c>
      <c r="E1073" s="151" t="s">
        <v>2195</v>
      </c>
      <c r="F1073" s="152" t="s">
        <v>2196</v>
      </c>
      <c r="G1073" s="153" t="s">
        <v>222</v>
      </c>
      <c r="H1073" s="154">
        <v>2</v>
      </c>
      <c r="I1073" s="155"/>
      <c r="J1073" s="156">
        <f>ROUND(I1073*H1073,2)</f>
        <v>0</v>
      </c>
      <c r="K1073" s="152" t="s">
        <v>710</v>
      </c>
      <c r="L1073" s="34"/>
      <c r="M1073" s="157" t="s">
        <v>1</v>
      </c>
      <c r="N1073" s="158" t="s">
        <v>38</v>
      </c>
      <c r="O1073" s="59"/>
      <c r="P1073" s="159">
        <f>O1073*H1073</f>
        <v>0</v>
      </c>
      <c r="Q1073" s="159">
        <v>0</v>
      </c>
      <c r="R1073" s="159">
        <f>Q1073*H1073</f>
        <v>0</v>
      </c>
      <c r="S1073" s="159">
        <v>0</v>
      </c>
      <c r="T1073" s="160">
        <f>S1073*H1073</f>
        <v>0</v>
      </c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R1073" s="161" t="s">
        <v>184</v>
      </c>
      <c r="AT1073" s="161" t="s">
        <v>181</v>
      </c>
      <c r="AU1073" s="161" t="s">
        <v>82</v>
      </c>
      <c r="AY1073" s="18" t="s">
        <v>175</v>
      </c>
      <c r="BE1073" s="162">
        <f>IF(N1073="základní",J1073,0)</f>
        <v>0</v>
      </c>
      <c r="BF1073" s="162">
        <f>IF(N1073="snížená",J1073,0)</f>
        <v>0</v>
      </c>
      <c r="BG1073" s="162">
        <f>IF(N1073="zákl. přenesená",J1073,0)</f>
        <v>0</v>
      </c>
      <c r="BH1073" s="162">
        <f>IF(N1073="sníž. přenesená",J1073,0)</f>
        <v>0</v>
      </c>
      <c r="BI1073" s="162">
        <f>IF(N1073="nulová",J1073,0)</f>
        <v>0</v>
      </c>
      <c r="BJ1073" s="18" t="s">
        <v>30</v>
      </c>
      <c r="BK1073" s="162">
        <f>ROUND(I1073*H1073,2)</f>
        <v>0</v>
      </c>
      <c r="BL1073" s="18" t="s">
        <v>184</v>
      </c>
      <c r="BM1073" s="161" t="s">
        <v>2197</v>
      </c>
    </row>
    <row r="1074" spans="1:65" s="14" customFormat="1">
      <c r="B1074" s="172"/>
      <c r="D1074" s="164" t="s">
        <v>190</v>
      </c>
      <c r="E1074" s="173" t="s">
        <v>1</v>
      </c>
      <c r="F1074" s="174" t="s">
        <v>2093</v>
      </c>
      <c r="H1074" s="173" t="s">
        <v>1</v>
      </c>
      <c r="I1074" s="175"/>
      <c r="L1074" s="172"/>
      <c r="M1074" s="176"/>
      <c r="N1074" s="177"/>
      <c r="O1074" s="177"/>
      <c r="P1074" s="177"/>
      <c r="Q1074" s="177"/>
      <c r="R1074" s="177"/>
      <c r="S1074" s="177"/>
      <c r="T1074" s="178"/>
      <c r="AT1074" s="173" t="s">
        <v>190</v>
      </c>
      <c r="AU1074" s="173" t="s">
        <v>82</v>
      </c>
      <c r="AV1074" s="14" t="s">
        <v>30</v>
      </c>
      <c r="AW1074" s="14" t="s">
        <v>29</v>
      </c>
      <c r="AX1074" s="14" t="s">
        <v>73</v>
      </c>
      <c r="AY1074" s="173" t="s">
        <v>175</v>
      </c>
    </row>
    <row r="1075" spans="1:65" s="13" customFormat="1">
      <c r="B1075" s="163"/>
      <c r="D1075" s="164" t="s">
        <v>190</v>
      </c>
      <c r="E1075" s="165" t="s">
        <v>1</v>
      </c>
      <c r="F1075" s="166" t="s">
        <v>82</v>
      </c>
      <c r="H1075" s="167">
        <v>2</v>
      </c>
      <c r="I1075" s="168"/>
      <c r="L1075" s="163"/>
      <c r="M1075" s="169"/>
      <c r="N1075" s="170"/>
      <c r="O1075" s="170"/>
      <c r="P1075" s="170"/>
      <c r="Q1075" s="170"/>
      <c r="R1075" s="170"/>
      <c r="S1075" s="170"/>
      <c r="T1075" s="171"/>
      <c r="AT1075" s="165" t="s">
        <v>190</v>
      </c>
      <c r="AU1075" s="165" t="s">
        <v>82</v>
      </c>
      <c r="AV1075" s="13" t="s">
        <v>82</v>
      </c>
      <c r="AW1075" s="13" t="s">
        <v>29</v>
      </c>
      <c r="AX1075" s="13" t="s">
        <v>30</v>
      </c>
      <c r="AY1075" s="165" t="s">
        <v>175</v>
      </c>
    </row>
    <row r="1076" spans="1:65" s="2" customFormat="1" ht="16.5" customHeight="1">
      <c r="A1076" s="33"/>
      <c r="B1076" s="149"/>
      <c r="C1076" s="190" t="s">
        <v>635</v>
      </c>
      <c r="D1076" s="190" t="s">
        <v>764</v>
      </c>
      <c r="E1076" s="191" t="s">
        <v>2198</v>
      </c>
      <c r="F1076" s="192" t="s">
        <v>2199</v>
      </c>
      <c r="G1076" s="193" t="s">
        <v>222</v>
      </c>
      <c r="H1076" s="194">
        <v>2.02</v>
      </c>
      <c r="I1076" s="195"/>
      <c r="J1076" s="196">
        <f>ROUND(I1076*H1076,2)</f>
        <v>0</v>
      </c>
      <c r="K1076" s="192" t="s">
        <v>1</v>
      </c>
      <c r="L1076" s="197"/>
      <c r="M1076" s="198" t="s">
        <v>1</v>
      </c>
      <c r="N1076" s="199" t="s">
        <v>38</v>
      </c>
      <c r="O1076" s="59"/>
      <c r="P1076" s="159">
        <f>O1076*H1076</f>
        <v>0</v>
      </c>
      <c r="Q1076" s="159">
        <v>8.6999999999999994E-2</v>
      </c>
      <c r="R1076" s="159">
        <f>Q1076*H1076</f>
        <v>0.17573999999999998</v>
      </c>
      <c r="S1076" s="159">
        <v>0</v>
      </c>
      <c r="T1076" s="160">
        <f>S1076*H1076</f>
        <v>0</v>
      </c>
      <c r="U1076" s="33"/>
      <c r="V1076" s="33"/>
      <c r="W1076" s="33"/>
      <c r="X1076" s="33"/>
      <c r="Y1076" s="33"/>
      <c r="Z1076" s="33"/>
      <c r="AA1076" s="33"/>
      <c r="AB1076" s="33"/>
      <c r="AC1076" s="33"/>
      <c r="AD1076" s="33"/>
      <c r="AE1076" s="33"/>
      <c r="AR1076" s="161" t="s">
        <v>177</v>
      </c>
      <c r="AT1076" s="161" t="s">
        <v>764</v>
      </c>
      <c r="AU1076" s="161" t="s">
        <v>82</v>
      </c>
      <c r="AY1076" s="18" t="s">
        <v>175</v>
      </c>
      <c r="BE1076" s="162">
        <f>IF(N1076="základní",J1076,0)</f>
        <v>0</v>
      </c>
      <c r="BF1076" s="162">
        <f>IF(N1076="snížená",J1076,0)</f>
        <v>0</v>
      </c>
      <c r="BG1076" s="162">
        <f>IF(N1076="zákl. přenesená",J1076,0)</f>
        <v>0</v>
      </c>
      <c r="BH1076" s="162">
        <f>IF(N1076="sníž. přenesená",J1076,0)</f>
        <v>0</v>
      </c>
      <c r="BI1076" s="162">
        <f>IF(N1076="nulová",J1076,0)</f>
        <v>0</v>
      </c>
      <c r="BJ1076" s="18" t="s">
        <v>30</v>
      </c>
      <c r="BK1076" s="162">
        <f>ROUND(I1076*H1076,2)</f>
        <v>0</v>
      </c>
      <c r="BL1076" s="18" t="s">
        <v>184</v>
      </c>
      <c r="BM1076" s="161" t="s">
        <v>2200</v>
      </c>
    </row>
    <row r="1077" spans="1:65" s="14" customFormat="1">
      <c r="B1077" s="172"/>
      <c r="D1077" s="164" t="s">
        <v>190</v>
      </c>
      <c r="E1077" s="173" t="s">
        <v>1</v>
      </c>
      <c r="F1077" s="174" t="s">
        <v>2093</v>
      </c>
      <c r="H1077" s="173" t="s">
        <v>1</v>
      </c>
      <c r="I1077" s="175"/>
      <c r="L1077" s="172"/>
      <c r="M1077" s="176"/>
      <c r="N1077" s="177"/>
      <c r="O1077" s="177"/>
      <c r="P1077" s="177"/>
      <c r="Q1077" s="177"/>
      <c r="R1077" s="177"/>
      <c r="S1077" s="177"/>
      <c r="T1077" s="178"/>
      <c r="AT1077" s="173" t="s">
        <v>190</v>
      </c>
      <c r="AU1077" s="173" t="s">
        <v>82</v>
      </c>
      <c r="AV1077" s="14" t="s">
        <v>30</v>
      </c>
      <c r="AW1077" s="14" t="s">
        <v>29</v>
      </c>
      <c r="AX1077" s="14" t="s">
        <v>73</v>
      </c>
      <c r="AY1077" s="173" t="s">
        <v>175</v>
      </c>
    </row>
    <row r="1078" spans="1:65" s="13" customFormat="1">
      <c r="B1078" s="163"/>
      <c r="D1078" s="164" t="s">
        <v>190</v>
      </c>
      <c r="E1078" s="165" t="s">
        <v>1</v>
      </c>
      <c r="F1078" s="166" t="s">
        <v>1187</v>
      </c>
      <c r="H1078" s="167">
        <v>2.02</v>
      </c>
      <c r="I1078" s="168"/>
      <c r="L1078" s="163"/>
      <c r="M1078" s="169"/>
      <c r="N1078" s="170"/>
      <c r="O1078" s="170"/>
      <c r="P1078" s="170"/>
      <c r="Q1078" s="170"/>
      <c r="R1078" s="170"/>
      <c r="S1078" s="170"/>
      <c r="T1078" s="171"/>
      <c r="AT1078" s="165" t="s">
        <v>190</v>
      </c>
      <c r="AU1078" s="165" t="s">
        <v>82</v>
      </c>
      <c r="AV1078" s="13" t="s">
        <v>82</v>
      </c>
      <c r="AW1078" s="13" t="s">
        <v>29</v>
      </c>
      <c r="AX1078" s="13" t="s">
        <v>73</v>
      </c>
      <c r="AY1078" s="165" t="s">
        <v>175</v>
      </c>
    </row>
    <row r="1079" spans="1:65" s="15" customFormat="1">
      <c r="B1079" s="182"/>
      <c r="D1079" s="164" t="s">
        <v>190</v>
      </c>
      <c r="E1079" s="183" t="s">
        <v>1</v>
      </c>
      <c r="F1079" s="184" t="s">
        <v>716</v>
      </c>
      <c r="H1079" s="185">
        <v>2.02</v>
      </c>
      <c r="I1079" s="186"/>
      <c r="L1079" s="182"/>
      <c r="M1079" s="187"/>
      <c r="N1079" s="188"/>
      <c r="O1079" s="188"/>
      <c r="P1079" s="188"/>
      <c r="Q1079" s="188"/>
      <c r="R1079" s="188"/>
      <c r="S1079" s="188"/>
      <c r="T1079" s="189"/>
      <c r="AT1079" s="183" t="s">
        <v>190</v>
      </c>
      <c r="AU1079" s="183" t="s">
        <v>82</v>
      </c>
      <c r="AV1079" s="15" t="s">
        <v>184</v>
      </c>
      <c r="AW1079" s="15" t="s">
        <v>29</v>
      </c>
      <c r="AX1079" s="15" t="s">
        <v>30</v>
      </c>
      <c r="AY1079" s="183" t="s">
        <v>175</v>
      </c>
    </row>
    <row r="1080" spans="1:65" s="2" customFormat="1" ht="16.5" customHeight="1">
      <c r="A1080" s="33"/>
      <c r="B1080" s="149"/>
      <c r="C1080" s="150" t="s">
        <v>638</v>
      </c>
      <c r="D1080" s="150" t="s">
        <v>181</v>
      </c>
      <c r="E1080" s="151" t="s">
        <v>2201</v>
      </c>
      <c r="F1080" s="152" t="s">
        <v>2202</v>
      </c>
      <c r="G1080" s="153" t="s">
        <v>222</v>
      </c>
      <c r="H1080" s="154">
        <v>8</v>
      </c>
      <c r="I1080" s="155"/>
      <c r="J1080" s="156">
        <f>ROUND(I1080*H1080,2)</f>
        <v>0</v>
      </c>
      <c r="K1080" s="152" t="s">
        <v>710</v>
      </c>
      <c r="L1080" s="34"/>
      <c r="M1080" s="157" t="s">
        <v>1</v>
      </c>
      <c r="N1080" s="158" t="s">
        <v>38</v>
      </c>
      <c r="O1080" s="59"/>
      <c r="P1080" s="159">
        <f>O1080*H1080</f>
        <v>0</v>
      </c>
      <c r="Q1080" s="159">
        <v>0</v>
      </c>
      <c r="R1080" s="159">
        <f>Q1080*H1080</f>
        <v>0</v>
      </c>
      <c r="S1080" s="159">
        <v>0</v>
      </c>
      <c r="T1080" s="160">
        <f>S1080*H1080</f>
        <v>0</v>
      </c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R1080" s="161" t="s">
        <v>184</v>
      </c>
      <c r="AT1080" s="161" t="s">
        <v>181</v>
      </c>
      <c r="AU1080" s="161" t="s">
        <v>82</v>
      </c>
      <c r="AY1080" s="18" t="s">
        <v>175</v>
      </c>
      <c r="BE1080" s="162">
        <f>IF(N1080="základní",J1080,0)</f>
        <v>0</v>
      </c>
      <c r="BF1080" s="162">
        <f>IF(N1080="snížená",J1080,0)</f>
        <v>0</v>
      </c>
      <c r="BG1080" s="162">
        <f>IF(N1080="zákl. přenesená",J1080,0)</f>
        <v>0</v>
      </c>
      <c r="BH1080" s="162">
        <f>IF(N1080="sníž. přenesená",J1080,0)</f>
        <v>0</v>
      </c>
      <c r="BI1080" s="162">
        <f>IF(N1080="nulová",J1080,0)</f>
        <v>0</v>
      </c>
      <c r="BJ1080" s="18" t="s">
        <v>30</v>
      </c>
      <c r="BK1080" s="162">
        <f>ROUND(I1080*H1080,2)</f>
        <v>0</v>
      </c>
      <c r="BL1080" s="18" t="s">
        <v>184</v>
      </c>
      <c r="BM1080" s="161" t="s">
        <v>2203</v>
      </c>
    </row>
    <row r="1081" spans="1:65" s="14" customFormat="1">
      <c r="B1081" s="172"/>
      <c r="D1081" s="164" t="s">
        <v>190</v>
      </c>
      <c r="E1081" s="173" t="s">
        <v>1</v>
      </c>
      <c r="F1081" s="174" t="s">
        <v>1518</v>
      </c>
      <c r="H1081" s="173" t="s">
        <v>1</v>
      </c>
      <c r="I1081" s="175"/>
      <c r="L1081" s="172"/>
      <c r="M1081" s="176"/>
      <c r="N1081" s="177"/>
      <c r="O1081" s="177"/>
      <c r="P1081" s="177"/>
      <c r="Q1081" s="177"/>
      <c r="R1081" s="177"/>
      <c r="S1081" s="177"/>
      <c r="T1081" s="178"/>
      <c r="AT1081" s="173" t="s">
        <v>190</v>
      </c>
      <c r="AU1081" s="173" t="s">
        <v>82</v>
      </c>
      <c r="AV1081" s="14" t="s">
        <v>30</v>
      </c>
      <c r="AW1081" s="14" t="s">
        <v>29</v>
      </c>
      <c r="AX1081" s="14" t="s">
        <v>73</v>
      </c>
      <c r="AY1081" s="173" t="s">
        <v>175</v>
      </c>
    </row>
    <row r="1082" spans="1:65" s="13" customFormat="1">
      <c r="B1082" s="163"/>
      <c r="D1082" s="164" t="s">
        <v>190</v>
      </c>
      <c r="E1082" s="165" t="s">
        <v>1</v>
      </c>
      <c r="F1082" s="166" t="s">
        <v>2204</v>
      </c>
      <c r="H1082" s="167">
        <v>4</v>
      </c>
      <c r="I1082" s="168"/>
      <c r="L1082" s="163"/>
      <c r="M1082" s="169"/>
      <c r="N1082" s="170"/>
      <c r="O1082" s="170"/>
      <c r="P1082" s="170"/>
      <c r="Q1082" s="170"/>
      <c r="R1082" s="170"/>
      <c r="S1082" s="170"/>
      <c r="T1082" s="171"/>
      <c r="AT1082" s="165" t="s">
        <v>190</v>
      </c>
      <c r="AU1082" s="165" t="s">
        <v>82</v>
      </c>
      <c r="AV1082" s="13" t="s">
        <v>82</v>
      </c>
      <c r="AW1082" s="13" t="s">
        <v>29</v>
      </c>
      <c r="AX1082" s="13" t="s">
        <v>73</v>
      </c>
      <c r="AY1082" s="165" t="s">
        <v>175</v>
      </c>
    </row>
    <row r="1083" spans="1:65" s="14" customFormat="1">
      <c r="B1083" s="172"/>
      <c r="D1083" s="164" t="s">
        <v>190</v>
      </c>
      <c r="E1083" s="173" t="s">
        <v>1</v>
      </c>
      <c r="F1083" s="174" t="s">
        <v>2114</v>
      </c>
      <c r="H1083" s="173" t="s">
        <v>1</v>
      </c>
      <c r="I1083" s="175"/>
      <c r="L1083" s="172"/>
      <c r="M1083" s="176"/>
      <c r="N1083" s="177"/>
      <c r="O1083" s="177"/>
      <c r="P1083" s="177"/>
      <c r="Q1083" s="177"/>
      <c r="R1083" s="177"/>
      <c r="S1083" s="177"/>
      <c r="T1083" s="178"/>
      <c r="AT1083" s="173" t="s">
        <v>190</v>
      </c>
      <c r="AU1083" s="173" t="s">
        <v>82</v>
      </c>
      <c r="AV1083" s="14" t="s">
        <v>30</v>
      </c>
      <c r="AW1083" s="14" t="s">
        <v>29</v>
      </c>
      <c r="AX1083" s="14" t="s">
        <v>73</v>
      </c>
      <c r="AY1083" s="173" t="s">
        <v>175</v>
      </c>
    </row>
    <row r="1084" spans="1:65" s="13" customFormat="1">
      <c r="B1084" s="163"/>
      <c r="D1084" s="164" t="s">
        <v>190</v>
      </c>
      <c r="E1084" s="165" t="s">
        <v>1</v>
      </c>
      <c r="F1084" s="166" t="s">
        <v>2204</v>
      </c>
      <c r="H1084" s="167">
        <v>4</v>
      </c>
      <c r="I1084" s="168"/>
      <c r="L1084" s="163"/>
      <c r="M1084" s="169"/>
      <c r="N1084" s="170"/>
      <c r="O1084" s="170"/>
      <c r="P1084" s="170"/>
      <c r="Q1084" s="170"/>
      <c r="R1084" s="170"/>
      <c r="S1084" s="170"/>
      <c r="T1084" s="171"/>
      <c r="AT1084" s="165" t="s">
        <v>190</v>
      </c>
      <c r="AU1084" s="165" t="s">
        <v>82</v>
      </c>
      <c r="AV1084" s="13" t="s">
        <v>82</v>
      </c>
      <c r="AW1084" s="13" t="s">
        <v>29</v>
      </c>
      <c r="AX1084" s="13" t="s">
        <v>73</v>
      </c>
      <c r="AY1084" s="165" t="s">
        <v>175</v>
      </c>
    </row>
    <row r="1085" spans="1:65" s="15" customFormat="1">
      <c r="B1085" s="182"/>
      <c r="D1085" s="164" t="s">
        <v>190</v>
      </c>
      <c r="E1085" s="183" t="s">
        <v>1</v>
      </c>
      <c r="F1085" s="184" t="s">
        <v>716</v>
      </c>
      <c r="H1085" s="185">
        <v>8</v>
      </c>
      <c r="I1085" s="186"/>
      <c r="L1085" s="182"/>
      <c r="M1085" s="187"/>
      <c r="N1085" s="188"/>
      <c r="O1085" s="188"/>
      <c r="P1085" s="188"/>
      <c r="Q1085" s="188"/>
      <c r="R1085" s="188"/>
      <c r="S1085" s="188"/>
      <c r="T1085" s="189"/>
      <c r="AT1085" s="183" t="s">
        <v>190</v>
      </c>
      <c r="AU1085" s="183" t="s">
        <v>82</v>
      </c>
      <c r="AV1085" s="15" t="s">
        <v>184</v>
      </c>
      <c r="AW1085" s="15" t="s">
        <v>29</v>
      </c>
      <c r="AX1085" s="15" t="s">
        <v>30</v>
      </c>
      <c r="AY1085" s="183" t="s">
        <v>175</v>
      </c>
    </row>
    <row r="1086" spans="1:65" s="2" customFormat="1" ht="16.5" customHeight="1">
      <c r="A1086" s="33"/>
      <c r="B1086" s="149"/>
      <c r="C1086" s="190" t="s">
        <v>430</v>
      </c>
      <c r="D1086" s="190" t="s">
        <v>764</v>
      </c>
      <c r="E1086" s="191" t="s">
        <v>2205</v>
      </c>
      <c r="F1086" s="192" t="s">
        <v>2206</v>
      </c>
      <c r="G1086" s="193" t="s">
        <v>222</v>
      </c>
      <c r="H1086" s="194">
        <v>2.02</v>
      </c>
      <c r="I1086" s="195"/>
      <c r="J1086" s="196">
        <f>ROUND(I1086*H1086,2)</f>
        <v>0</v>
      </c>
      <c r="K1086" s="192" t="s">
        <v>1</v>
      </c>
      <c r="L1086" s="197"/>
      <c r="M1086" s="198" t="s">
        <v>1</v>
      </c>
      <c r="N1086" s="199" t="s">
        <v>38</v>
      </c>
      <c r="O1086" s="59"/>
      <c r="P1086" s="159">
        <f>O1086*H1086</f>
        <v>0</v>
      </c>
      <c r="Q1086" s="159">
        <v>0.19500000000000001</v>
      </c>
      <c r="R1086" s="159">
        <f>Q1086*H1086</f>
        <v>0.39390000000000003</v>
      </c>
      <c r="S1086" s="159">
        <v>0</v>
      </c>
      <c r="T1086" s="160">
        <f>S1086*H1086</f>
        <v>0</v>
      </c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R1086" s="161" t="s">
        <v>177</v>
      </c>
      <c r="AT1086" s="161" t="s">
        <v>764</v>
      </c>
      <c r="AU1086" s="161" t="s">
        <v>82</v>
      </c>
      <c r="AY1086" s="18" t="s">
        <v>175</v>
      </c>
      <c r="BE1086" s="162">
        <f>IF(N1086="základní",J1086,0)</f>
        <v>0</v>
      </c>
      <c r="BF1086" s="162">
        <f>IF(N1086="snížená",J1086,0)</f>
        <v>0</v>
      </c>
      <c r="BG1086" s="162">
        <f>IF(N1086="zákl. přenesená",J1086,0)</f>
        <v>0</v>
      </c>
      <c r="BH1086" s="162">
        <f>IF(N1086="sníž. přenesená",J1086,0)</f>
        <v>0</v>
      </c>
      <c r="BI1086" s="162">
        <f>IF(N1086="nulová",J1086,0)</f>
        <v>0</v>
      </c>
      <c r="BJ1086" s="18" t="s">
        <v>30</v>
      </c>
      <c r="BK1086" s="162">
        <f>ROUND(I1086*H1086,2)</f>
        <v>0</v>
      </c>
      <c r="BL1086" s="18" t="s">
        <v>184</v>
      </c>
      <c r="BM1086" s="161" t="s">
        <v>2207</v>
      </c>
    </row>
    <row r="1087" spans="1:65" s="14" customFormat="1">
      <c r="B1087" s="172"/>
      <c r="D1087" s="164" t="s">
        <v>190</v>
      </c>
      <c r="E1087" s="173" t="s">
        <v>1</v>
      </c>
      <c r="F1087" s="174" t="s">
        <v>1518</v>
      </c>
      <c r="H1087" s="173" t="s">
        <v>1</v>
      </c>
      <c r="I1087" s="175"/>
      <c r="L1087" s="172"/>
      <c r="M1087" s="176"/>
      <c r="N1087" s="177"/>
      <c r="O1087" s="177"/>
      <c r="P1087" s="177"/>
      <c r="Q1087" s="177"/>
      <c r="R1087" s="177"/>
      <c r="S1087" s="177"/>
      <c r="T1087" s="178"/>
      <c r="AT1087" s="173" t="s">
        <v>190</v>
      </c>
      <c r="AU1087" s="173" t="s">
        <v>82</v>
      </c>
      <c r="AV1087" s="14" t="s">
        <v>30</v>
      </c>
      <c r="AW1087" s="14" t="s">
        <v>29</v>
      </c>
      <c r="AX1087" s="14" t="s">
        <v>73</v>
      </c>
      <c r="AY1087" s="173" t="s">
        <v>175</v>
      </c>
    </row>
    <row r="1088" spans="1:65" s="13" customFormat="1">
      <c r="B1088" s="163"/>
      <c r="D1088" s="164" t="s">
        <v>190</v>
      </c>
      <c r="E1088" s="165" t="s">
        <v>1</v>
      </c>
      <c r="F1088" s="166" t="s">
        <v>888</v>
      </c>
      <c r="H1088" s="167">
        <v>1.01</v>
      </c>
      <c r="I1088" s="168"/>
      <c r="L1088" s="163"/>
      <c r="M1088" s="169"/>
      <c r="N1088" s="170"/>
      <c r="O1088" s="170"/>
      <c r="P1088" s="170"/>
      <c r="Q1088" s="170"/>
      <c r="R1088" s="170"/>
      <c r="S1088" s="170"/>
      <c r="T1088" s="171"/>
      <c r="AT1088" s="165" t="s">
        <v>190</v>
      </c>
      <c r="AU1088" s="165" t="s">
        <v>82</v>
      </c>
      <c r="AV1088" s="13" t="s">
        <v>82</v>
      </c>
      <c r="AW1088" s="13" t="s">
        <v>29</v>
      </c>
      <c r="AX1088" s="13" t="s">
        <v>73</v>
      </c>
      <c r="AY1088" s="165" t="s">
        <v>175</v>
      </c>
    </row>
    <row r="1089" spans="1:65" s="14" customFormat="1">
      <c r="B1089" s="172"/>
      <c r="D1089" s="164" t="s">
        <v>190</v>
      </c>
      <c r="E1089" s="173" t="s">
        <v>1</v>
      </c>
      <c r="F1089" s="174" t="s">
        <v>2114</v>
      </c>
      <c r="H1089" s="173" t="s">
        <v>1</v>
      </c>
      <c r="I1089" s="175"/>
      <c r="L1089" s="172"/>
      <c r="M1089" s="176"/>
      <c r="N1089" s="177"/>
      <c r="O1089" s="177"/>
      <c r="P1089" s="177"/>
      <c r="Q1089" s="177"/>
      <c r="R1089" s="177"/>
      <c r="S1089" s="177"/>
      <c r="T1089" s="178"/>
      <c r="AT1089" s="173" t="s">
        <v>190</v>
      </c>
      <c r="AU1089" s="173" t="s">
        <v>82</v>
      </c>
      <c r="AV1089" s="14" t="s">
        <v>30</v>
      </c>
      <c r="AW1089" s="14" t="s">
        <v>29</v>
      </c>
      <c r="AX1089" s="14" t="s">
        <v>73</v>
      </c>
      <c r="AY1089" s="173" t="s">
        <v>175</v>
      </c>
    </row>
    <row r="1090" spans="1:65" s="13" customFormat="1">
      <c r="B1090" s="163"/>
      <c r="D1090" s="164" t="s">
        <v>190</v>
      </c>
      <c r="E1090" s="165" t="s">
        <v>1</v>
      </c>
      <c r="F1090" s="166" t="s">
        <v>888</v>
      </c>
      <c r="H1090" s="167">
        <v>1.01</v>
      </c>
      <c r="I1090" s="168"/>
      <c r="L1090" s="163"/>
      <c r="M1090" s="169"/>
      <c r="N1090" s="170"/>
      <c r="O1090" s="170"/>
      <c r="P1090" s="170"/>
      <c r="Q1090" s="170"/>
      <c r="R1090" s="170"/>
      <c r="S1090" s="170"/>
      <c r="T1090" s="171"/>
      <c r="AT1090" s="165" t="s">
        <v>190</v>
      </c>
      <c r="AU1090" s="165" t="s">
        <v>82</v>
      </c>
      <c r="AV1090" s="13" t="s">
        <v>82</v>
      </c>
      <c r="AW1090" s="13" t="s">
        <v>29</v>
      </c>
      <c r="AX1090" s="13" t="s">
        <v>73</v>
      </c>
      <c r="AY1090" s="165" t="s">
        <v>175</v>
      </c>
    </row>
    <row r="1091" spans="1:65" s="15" customFormat="1">
      <c r="B1091" s="182"/>
      <c r="D1091" s="164" t="s">
        <v>190</v>
      </c>
      <c r="E1091" s="183" t="s">
        <v>1</v>
      </c>
      <c r="F1091" s="184" t="s">
        <v>716</v>
      </c>
      <c r="H1091" s="185">
        <v>2.02</v>
      </c>
      <c r="I1091" s="186"/>
      <c r="L1091" s="182"/>
      <c r="M1091" s="187"/>
      <c r="N1091" s="188"/>
      <c r="O1091" s="188"/>
      <c r="P1091" s="188"/>
      <c r="Q1091" s="188"/>
      <c r="R1091" s="188"/>
      <c r="S1091" s="188"/>
      <c r="T1091" s="189"/>
      <c r="AT1091" s="183" t="s">
        <v>190</v>
      </c>
      <c r="AU1091" s="183" t="s">
        <v>82</v>
      </c>
      <c r="AV1091" s="15" t="s">
        <v>184</v>
      </c>
      <c r="AW1091" s="15" t="s">
        <v>29</v>
      </c>
      <c r="AX1091" s="15" t="s">
        <v>30</v>
      </c>
      <c r="AY1091" s="183" t="s">
        <v>175</v>
      </c>
    </row>
    <row r="1092" spans="1:65" s="2" customFormat="1" ht="16.5" customHeight="1">
      <c r="A1092" s="33"/>
      <c r="B1092" s="149"/>
      <c r="C1092" s="190" t="s">
        <v>455</v>
      </c>
      <c r="D1092" s="190" t="s">
        <v>764</v>
      </c>
      <c r="E1092" s="191" t="s">
        <v>2208</v>
      </c>
      <c r="F1092" s="192" t="s">
        <v>2209</v>
      </c>
      <c r="G1092" s="193" t="s">
        <v>222</v>
      </c>
      <c r="H1092" s="194">
        <v>2.02</v>
      </c>
      <c r="I1092" s="195"/>
      <c r="J1092" s="196">
        <f>ROUND(I1092*H1092,2)</f>
        <v>0</v>
      </c>
      <c r="K1092" s="192" t="s">
        <v>1</v>
      </c>
      <c r="L1092" s="197"/>
      <c r="M1092" s="198" t="s">
        <v>1</v>
      </c>
      <c r="N1092" s="199" t="s">
        <v>38</v>
      </c>
      <c r="O1092" s="59"/>
      <c r="P1092" s="159">
        <f>O1092*H1092</f>
        <v>0</v>
      </c>
      <c r="Q1092" s="159">
        <v>0.14699999999999999</v>
      </c>
      <c r="R1092" s="159">
        <f>Q1092*H1092</f>
        <v>0.29693999999999998</v>
      </c>
      <c r="S1092" s="159">
        <v>0</v>
      </c>
      <c r="T1092" s="160">
        <f>S1092*H1092</f>
        <v>0</v>
      </c>
      <c r="U1092" s="33"/>
      <c r="V1092" s="33"/>
      <c r="W1092" s="33"/>
      <c r="X1092" s="33"/>
      <c r="Y1092" s="33"/>
      <c r="Z1092" s="33"/>
      <c r="AA1092" s="33"/>
      <c r="AB1092" s="33"/>
      <c r="AC1092" s="33"/>
      <c r="AD1092" s="33"/>
      <c r="AE1092" s="33"/>
      <c r="AR1092" s="161" t="s">
        <v>177</v>
      </c>
      <c r="AT1092" s="161" t="s">
        <v>764</v>
      </c>
      <c r="AU1092" s="161" t="s">
        <v>82</v>
      </c>
      <c r="AY1092" s="18" t="s">
        <v>175</v>
      </c>
      <c r="BE1092" s="162">
        <f>IF(N1092="základní",J1092,0)</f>
        <v>0</v>
      </c>
      <c r="BF1092" s="162">
        <f>IF(N1092="snížená",J1092,0)</f>
        <v>0</v>
      </c>
      <c r="BG1092" s="162">
        <f>IF(N1092="zákl. přenesená",J1092,0)</f>
        <v>0</v>
      </c>
      <c r="BH1092" s="162">
        <f>IF(N1092="sníž. přenesená",J1092,0)</f>
        <v>0</v>
      </c>
      <c r="BI1092" s="162">
        <f>IF(N1092="nulová",J1092,0)</f>
        <v>0</v>
      </c>
      <c r="BJ1092" s="18" t="s">
        <v>30</v>
      </c>
      <c r="BK1092" s="162">
        <f>ROUND(I1092*H1092,2)</f>
        <v>0</v>
      </c>
      <c r="BL1092" s="18" t="s">
        <v>184</v>
      </c>
      <c r="BM1092" s="161" t="s">
        <v>2210</v>
      </c>
    </row>
    <row r="1093" spans="1:65" s="14" customFormat="1">
      <c r="B1093" s="172"/>
      <c r="D1093" s="164" t="s">
        <v>190</v>
      </c>
      <c r="E1093" s="173" t="s">
        <v>1</v>
      </c>
      <c r="F1093" s="174" t="s">
        <v>2153</v>
      </c>
      <c r="H1093" s="173" t="s">
        <v>1</v>
      </c>
      <c r="I1093" s="175"/>
      <c r="L1093" s="172"/>
      <c r="M1093" s="176"/>
      <c r="N1093" s="177"/>
      <c r="O1093" s="177"/>
      <c r="P1093" s="177"/>
      <c r="Q1093" s="177"/>
      <c r="R1093" s="177"/>
      <c r="S1093" s="177"/>
      <c r="T1093" s="178"/>
      <c r="AT1093" s="173" t="s">
        <v>190</v>
      </c>
      <c r="AU1093" s="173" t="s">
        <v>82</v>
      </c>
      <c r="AV1093" s="14" t="s">
        <v>30</v>
      </c>
      <c r="AW1093" s="14" t="s">
        <v>29</v>
      </c>
      <c r="AX1093" s="14" t="s">
        <v>73</v>
      </c>
      <c r="AY1093" s="173" t="s">
        <v>175</v>
      </c>
    </row>
    <row r="1094" spans="1:65" s="13" customFormat="1">
      <c r="B1094" s="163"/>
      <c r="D1094" s="164" t="s">
        <v>190</v>
      </c>
      <c r="E1094" s="165" t="s">
        <v>1</v>
      </c>
      <c r="F1094" s="166" t="s">
        <v>888</v>
      </c>
      <c r="H1094" s="167">
        <v>1.01</v>
      </c>
      <c r="I1094" s="168"/>
      <c r="L1094" s="163"/>
      <c r="M1094" s="169"/>
      <c r="N1094" s="170"/>
      <c r="O1094" s="170"/>
      <c r="P1094" s="170"/>
      <c r="Q1094" s="170"/>
      <c r="R1094" s="170"/>
      <c r="S1094" s="170"/>
      <c r="T1094" s="171"/>
      <c r="AT1094" s="165" t="s">
        <v>190</v>
      </c>
      <c r="AU1094" s="165" t="s">
        <v>82</v>
      </c>
      <c r="AV1094" s="13" t="s">
        <v>82</v>
      </c>
      <c r="AW1094" s="13" t="s">
        <v>29</v>
      </c>
      <c r="AX1094" s="13" t="s">
        <v>73</v>
      </c>
      <c r="AY1094" s="165" t="s">
        <v>175</v>
      </c>
    </row>
    <row r="1095" spans="1:65" s="14" customFormat="1">
      <c r="B1095" s="172"/>
      <c r="D1095" s="164" t="s">
        <v>190</v>
      </c>
      <c r="E1095" s="173" t="s">
        <v>1</v>
      </c>
      <c r="F1095" s="174" t="s">
        <v>2114</v>
      </c>
      <c r="H1095" s="173" t="s">
        <v>1</v>
      </c>
      <c r="I1095" s="175"/>
      <c r="L1095" s="172"/>
      <c r="M1095" s="176"/>
      <c r="N1095" s="177"/>
      <c r="O1095" s="177"/>
      <c r="P1095" s="177"/>
      <c r="Q1095" s="177"/>
      <c r="R1095" s="177"/>
      <c r="S1095" s="177"/>
      <c r="T1095" s="178"/>
      <c r="AT1095" s="173" t="s">
        <v>190</v>
      </c>
      <c r="AU1095" s="173" t="s">
        <v>82</v>
      </c>
      <c r="AV1095" s="14" t="s">
        <v>30</v>
      </c>
      <c r="AW1095" s="14" t="s">
        <v>29</v>
      </c>
      <c r="AX1095" s="14" t="s">
        <v>73</v>
      </c>
      <c r="AY1095" s="173" t="s">
        <v>175</v>
      </c>
    </row>
    <row r="1096" spans="1:65" s="13" customFormat="1">
      <c r="B1096" s="163"/>
      <c r="D1096" s="164" t="s">
        <v>190</v>
      </c>
      <c r="E1096" s="165" t="s">
        <v>1</v>
      </c>
      <c r="F1096" s="166" t="s">
        <v>888</v>
      </c>
      <c r="H1096" s="167">
        <v>1.01</v>
      </c>
      <c r="I1096" s="168"/>
      <c r="L1096" s="163"/>
      <c r="M1096" s="169"/>
      <c r="N1096" s="170"/>
      <c r="O1096" s="170"/>
      <c r="P1096" s="170"/>
      <c r="Q1096" s="170"/>
      <c r="R1096" s="170"/>
      <c r="S1096" s="170"/>
      <c r="T1096" s="171"/>
      <c r="AT1096" s="165" t="s">
        <v>190</v>
      </c>
      <c r="AU1096" s="165" t="s">
        <v>82</v>
      </c>
      <c r="AV1096" s="13" t="s">
        <v>82</v>
      </c>
      <c r="AW1096" s="13" t="s">
        <v>29</v>
      </c>
      <c r="AX1096" s="13" t="s">
        <v>73</v>
      </c>
      <c r="AY1096" s="165" t="s">
        <v>175</v>
      </c>
    </row>
    <row r="1097" spans="1:65" s="15" customFormat="1">
      <c r="B1097" s="182"/>
      <c r="D1097" s="164" t="s">
        <v>190</v>
      </c>
      <c r="E1097" s="183" t="s">
        <v>1</v>
      </c>
      <c r="F1097" s="184" t="s">
        <v>716</v>
      </c>
      <c r="H1097" s="185">
        <v>2.02</v>
      </c>
      <c r="I1097" s="186"/>
      <c r="L1097" s="182"/>
      <c r="M1097" s="187"/>
      <c r="N1097" s="188"/>
      <c r="O1097" s="188"/>
      <c r="P1097" s="188"/>
      <c r="Q1097" s="188"/>
      <c r="R1097" s="188"/>
      <c r="S1097" s="188"/>
      <c r="T1097" s="189"/>
      <c r="AT1097" s="183" t="s">
        <v>190</v>
      </c>
      <c r="AU1097" s="183" t="s">
        <v>82</v>
      </c>
      <c r="AV1097" s="15" t="s">
        <v>184</v>
      </c>
      <c r="AW1097" s="15" t="s">
        <v>29</v>
      </c>
      <c r="AX1097" s="15" t="s">
        <v>30</v>
      </c>
      <c r="AY1097" s="183" t="s">
        <v>175</v>
      </c>
    </row>
    <row r="1098" spans="1:65" s="2" customFormat="1" ht="16.5" customHeight="1">
      <c r="A1098" s="33"/>
      <c r="B1098" s="149"/>
      <c r="C1098" s="190" t="s">
        <v>467</v>
      </c>
      <c r="D1098" s="190" t="s">
        <v>764</v>
      </c>
      <c r="E1098" s="191" t="s">
        <v>2211</v>
      </c>
      <c r="F1098" s="192" t="s">
        <v>2212</v>
      </c>
      <c r="G1098" s="193" t="s">
        <v>222</v>
      </c>
      <c r="H1098" s="194">
        <v>4.04</v>
      </c>
      <c r="I1098" s="195"/>
      <c r="J1098" s="196">
        <f>ROUND(I1098*H1098,2)</f>
        <v>0</v>
      </c>
      <c r="K1098" s="192" t="s">
        <v>1</v>
      </c>
      <c r="L1098" s="197"/>
      <c r="M1098" s="198" t="s">
        <v>1</v>
      </c>
      <c r="N1098" s="199" t="s">
        <v>38</v>
      </c>
      <c r="O1098" s="59"/>
      <c r="P1098" s="159">
        <f>O1098*H1098</f>
        <v>0</v>
      </c>
      <c r="Q1098" s="159">
        <v>1.6199999999999999E-2</v>
      </c>
      <c r="R1098" s="159">
        <f>Q1098*H1098</f>
        <v>6.5447999999999992E-2</v>
      </c>
      <c r="S1098" s="159">
        <v>0</v>
      </c>
      <c r="T1098" s="160">
        <f>S1098*H1098</f>
        <v>0</v>
      </c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R1098" s="161" t="s">
        <v>177</v>
      </c>
      <c r="AT1098" s="161" t="s">
        <v>764</v>
      </c>
      <c r="AU1098" s="161" t="s">
        <v>82</v>
      </c>
      <c r="AY1098" s="18" t="s">
        <v>175</v>
      </c>
      <c r="BE1098" s="162">
        <f>IF(N1098="základní",J1098,0)</f>
        <v>0</v>
      </c>
      <c r="BF1098" s="162">
        <f>IF(N1098="snížená",J1098,0)</f>
        <v>0</v>
      </c>
      <c r="BG1098" s="162">
        <f>IF(N1098="zákl. přenesená",J1098,0)</f>
        <v>0</v>
      </c>
      <c r="BH1098" s="162">
        <f>IF(N1098="sníž. přenesená",J1098,0)</f>
        <v>0</v>
      </c>
      <c r="BI1098" s="162">
        <f>IF(N1098="nulová",J1098,0)</f>
        <v>0</v>
      </c>
      <c r="BJ1098" s="18" t="s">
        <v>30</v>
      </c>
      <c r="BK1098" s="162">
        <f>ROUND(I1098*H1098,2)</f>
        <v>0</v>
      </c>
      <c r="BL1098" s="18" t="s">
        <v>184</v>
      </c>
      <c r="BM1098" s="161" t="s">
        <v>2213</v>
      </c>
    </row>
    <row r="1099" spans="1:65" s="14" customFormat="1">
      <c r="B1099" s="172"/>
      <c r="D1099" s="164" t="s">
        <v>190</v>
      </c>
      <c r="E1099" s="173" t="s">
        <v>1</v>
      </c>
      <c r="F1099" s="174" t="s">
        <v>1518</v>
      </c>
      <c r="H1099" s="173" t="s">
        <v>1</v>
      </c>
      <c r="I1099" s="175"/>
      <c r="L1099" s="172"/>
      <c r="M1099" s="176"/>
      <c r="N1099" s="177"/>
      <c r="O1099" s="177"/>
      <c r="P1099" s="177"/>
      <c r="Q1099" s="177"/>
      <c r="R1099" s="177"/>
      <c r="S1099" s="177"/>
      <c r="T1099" s="178"/>
      <c r="AT1099" s="173" t="s">
        <v>190</v>
      </c>
      <c r="AU1099" s="173" t="s">
        <v>82</v>
      </c>
      <c r="AV1099" s="14" t="s">
        <v>30</v>
      </c>
      <c r="AW1099" s="14" t="s">
        <v>29</v>
      </c>
      <c r="AX1099" s="14" t="s">
        <v>73</v>
      </c>
      <c r="AY1099" s="173" t="s">
        <v>175</v>
      </c>
    </row>
    <row r="1100" spans="1:65" s="13" customFormat="1">
      <c r="B1100" s="163"/>
      <c r="D1100" s="164" t="s">
        <v>190</v>
      </c>
      <c r="E1100" s="165" t="s">
        <v>1</v>
      </c>
      <c r="F1100" s="166" t="s">
        <v>1187</v>
      </c>
      <c r="H1100" s="167">
        <v>2.02</v>
      </c>
      <c r="I1100" s="168"/>
      <c r="L1100" s="163"/>
      <c r="M1100" s="169"/>
      <c r="N1100" s="170"/>
      <c r="O1100" s="170"/>
      <c r="P1100" s="170"/>
      <c r="Q1100" s="170"/>
      <c r="R1100" s="170"/>
      <c r="S1100" s="170"/>
      <c r="T1100" s="171"/>
      <c r="AT1100" s="165" t="s">
        <v>190</v>
      </c>
      <c r="AU1100" s="165" t="s">
        <v>82</v>
      </c>
      <c r="AV1100" s="13" t="s">
        <v>82</v>
      </c>
      <c r="AW1100" s="13" t="s">
        <v>29</v>
      </c>
      <c r="AX1100" s="13" t="s">
        <v>73</v>
      </c>
      <c r="AY1100" s="165" t="s">
        <v>175</v>
      </c>
    </row>
    <row r="1101" spans="1:65" s="14" customFormat="1">
      <c r="B1101" s="172"/>
      <c r="D1101" s="164" t="s">
        <v>190</v>
      </c>
      <c r="E1101" s="173" t="s">
        <v>1</v>
      </c>
      <c r="F1101" s="174" t="s">
        <v>1520</v>
      </c>
      <c r="H1101" s="173" t="s">
        <v>1</v>
      </c>
      <c r="I1101" s="175"/>
      <c r="L1101" s="172"/>
      <c r="M1101" s="176"/>
      <c r="N1101" s="177"/>
      <c r="O1101" s="177"/>
      <c r="P1101" s="177"/>
      <c r="Q1101" s="177"/>
      <c r="R1101" s="177"/>
      <c r="S1101" s="177"/>
      <c r="T1101" s="178"/>
      <c r="AT1101" s="173" t="s">
        <v>190</v>
      </c>
      <c r="AU1101" s="173" t="s">
        <v>82</v>
      </c>
      <c r="AV1101" s="14" t="s">
        <v>30</v>
      </c>
      <c r="AW1101" s="14" t="s">
        <v>29</v>
      </c>
      <c r="AX1101" s="14" t="s">
        <v>73</v>
      </c>
      <c r="AY1101" s="173" t="s">
        <v>175</v>
      </c>
    </row>
    <row r="1102" spans="1:65" s="13" customFormat="1">
      <c r="B1102" s="163"/>
      <c r="D1102" s="164" t="s">
        <v>190</v>
      </c>
      <c r="E1102" s="165" t="s">
        <v>1</v>
      </c>
      <c r="F1102" s="166" t="s">
        <v>1187</v>
      </c>
      <c r="H1102" s="167">
        <v>2.02</v>
      </c>
      <c r="I1102" s="168"/>
      <c r="L1102" s="163"/>
      <c r="M1102" s="169"/>
      <c r="N1102" s="170"/>
      <c r="O1102" s="170"/>
      <c r="P1102" s="170"/>
      <c r="Q1102" s="170"/>
      <c r="R1102" s="170"/>
      <c r="S1102" s="170"/>
      <c r="T1102" s="171"/>
      <c r="AT1102" s="165" t="s">
        <v>190</v>
      </c>
      <c r="AU1102" s="165" t="s">
        <v>82</v>
      </c>
      <c r="AV1102" s="13" t="s">
        <v>82</v>
      </c>
      <c r="AW1102" s="13" t="s">
        <v>29</v>
      </c>
      <c r="AX1102" s="13" t="s">
        <v>73</v>
      </c>
      <c r="AY1102" s="165" t="s">
        <v>175</v>
      </c>
    </row>
    <row r="1103" spans="1:65" s="15" customFormat="1">
      <c r="B1103" s="182"/>
      <c r="D1103" s="164" t="s">
        <v>190</v>
      </c>
      <c r="E1103" s="183" t="s">
        <v>1</v>
      </c>
      <c r="F1103" s="184" t="s">
        <v>716</v>
      </c>
      <c r="H1103" s="185">
        <v>4.04</v>
      </c>
      <c r="I1103" s="186"/>
      <c r="L1103" s="182"/>
      <c r="M1103" s="187"/>
      <c r="N1103" s="188"/>
      <c r="O1103" s="188"/>
      <c r="P1103" s="188"/>
      <c r="Q1103" s="188"/>
      <c r="R1103" s="188"/>
      <c r="S1103" s="188"/>
      <c r="T1103" s="189"/>
      <c r="AT1103" s="183" t="s">
        <v>190</v>
      </c>
      <c r="AU1103" s="183" t="s">
        <v>82</v>
      </c>
      <c r="AV1103" s="15" t="s">
        <v>184</v>
      </c>
      <c r="AW1103" s="15" t="s">
        <v>29</v>
      </c>
      <c r="AX1103" s="15" t="s">
        <v>30</v>
      </c>
      <c r="AY1103" s="183" t="s">
        <v>175</v>
      </c>
    </row>
    <row r="1104" spans="1:65" s="2" customFormat="1" ht="16.5" customHeight="1">
      <c r="A1104" s="33"/>
      <c r="B1104" s="149"/>
      <c r="C1104" s="150" t="s">
        <v>648</v>
      </c>
      <c r="D1104" s="150" t="s">
        <v>181</v>
      </c>
      <c r="E1104" s="151" t="s">
        <v>2214</v>
      </c>
      <c r="F1104" s="152" t="s">
        <v>2215</v>
      </c>
      <c r="G1104" s="153" t="s">
        <v>222</v>
      </c>
      <c r="H1104" s="154">
        <v>4</v>
      </c>
      <c r="I1104" s="155"/>
      <c r="J1104" s="156">
        <f>ROUND(I1104*H1104,2)</f>
        <v>0</v>
      </c>
      <c r="K1104" s="152" t="s">
        <v>710</v>
      </c>
      <c r="L1104" s="34"/>
      <c r="M1104" s="157" t="s">
        <v>1</v>
      </c>
      <c r="N1104" s="158" t="s">
        <v>38</v>
      </c>
      <c r="O1104" s="59"/>
      <c r="P1104" s="159">
        <f>O1104*H1104</f>
        <v>0</v>
      </c>
      <c r="Q1104" s="159">
        <v>0</v>
      </c>
      <c r="R1104" s="159">
        <f>Q1104*H1104</f>
        <v>0</v>
      </c>
      <c r="S1104" s="159">
        <v>0</v>
      </c>
      <c r="T1104" s="160">
        <f>S1104*H1104</f>
        <v>0</v>
      </c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R1104" s="161" t="s">
        <v>184</v>
      </c>
      <c r="AT1104" s="161" t="s">
        <v>181</v>
      </c>
      <c r="AU1104" s="161" t="s">
        <v>82</v>
      </c>
      <c r="AY1104" s="18" t="s">
        <v>175</v>
      </c>
      <c r="BE1104" s="162">
        <f>IF(N1104="základní",J1104,0)</f>
        <v>0</v>
      </c>
      <c r="BF1104" s="162">
        <f>IF(N1104="snížená",J1104,0)</f>
        <v>0</v>
      </c>
      <c r="BG1104" s="162">
        <f>IF(N1104="zákl. přenesená",J1104,0)</f>
        <v>0</v>
      </c>
      <c r="BH1104" s="162">
        <f>IF(N1104="sníž. přenesená",J1104,0)</f>
        <v>0</v>
      </c>
      <c r="BI1104" s="162">
        <f>IF(N1104="nulová",J1104,0)</f>
        <v>0</v>
      </c>
      <c r="BJ1104" s="18" t="s">
        <v>30</v>
      </c>
      <c r="BK1104" s="162">
        <f>ROUND(I1104*H1104,2)</f>
        <v>0</v>
      </c>
      <c r="BL1104" s="18" t="s">
        <v>184</v>
      </c>
      <c r="BM1104" s="161" t="s">
        <v>2216</v>
      </c>
    </row>
    <row r="1105" spans="1:65" s="14" customFormat="1">
      <c r="B1105" s="172"/>
      <c r="D1105" s="164" t="s">
        <v>190</v>
      </c>
      <c r="E1105" s="173" t="s">
        <v>1</v>
      </c>
      <c r="F1105" s="174" t="s">
        <v>1516</v>
      </c>
      <c r="H1105" s="173" t="s">
        <v>1</v>
      </c>
      <c r="I1105" s="175"/>
      <c r="L1105" s="172"/>
      <c r="M1105" s="176"/>
      <c r="N1105" s="177"/>
      <c r="O1105" s="177"/>
      <c r="P1105" s="177"/>
      <c r="Q1105" s="177"/>
      <c r="R1105" s="177"/>
      <c r="S1105" s="177"/>
      <c r="T1105" s="178"/>
      <c r="AT1105" s="173" t="s">
        <v>190</v>
      </c>
      <c r="AU1105" s="173" t="s">
        <v>82</v>
      </c>
      <c r="AV1105" s="14" t="s">
        <v>30</v>
      </c>
      <c r="AW1105" s="14" t="s">
        <v>29</v>
      </c>
      <c r="AX1105" s="14" t="s">
        <v>73</v>
      </c>
      <c r="AY1105" s="173" t="s">
        <v>175</v>
      </c>
    </row>
    <row r="1106" spans="1:65" s="13" customFormat="1">
      <c r="B1106" s="163"/>
      <c r="D1106" s="164" t="s">
        <v>190</v>
      </c>
      <c r="E1106" s="165" t="s">
        <v>1</v>
      </c>
      <c r="F1106" s="166" t="s">
        <v>2217</v>
      </c>
      <c r="H1106" s="167">
        <v>2</v>
      </c>
      <c r="I1106" s="168"/>
      <c r="L1106" s="163"/>
      <c r="M1106" s="169"/>
      <c r="N1106" s="170"/>
      <c r="O1106" s="170"/>
      <c r="P1106" s="170"/>
      <c r="Q1106" s="170"/>
      <c r="R1106" s="170"/>
      <c r="S1106" s="170"/>
      <c r="T1106" s="171"/>
      <c r="AT1106" s="165" t="s">
        <v>190</v>
      </c>
      <c r="AU1106" s="165" t="s">
        <v>82</v>
      </c>
      <c r="AV1106" s="13" t="s">
        <v>82</v>
      </c>
      <c r="AW1106" s="13" t="s">
        <v>29</v>
      </c>
      <c r="AX1106" s="13" t="s">
        <v>73</v>
      </c>
      <c r="AY1106" s="165" t="s">
        <v>175</v>
      </c>
    </row>
    <row r="1107" spans="1:65" s="14" customFormat="1">
      <c r="B1107" s="172"/>
      <c r="D1107" s="164" t="s">
        <v>190</v>
      </c>
      <c r="E1107" s="173" t="s">
        <v>1</v>
      </c>
      <c r="F1107" s="174" t="s">
        <v>1516</v>
      </c>
      <c r="H1107" s="173" t="s">
        <v>1</v>
      </c>
      <c r="I1107" s="175"/>
      <c r="L1107" s="172"/>
      <c r="M1107" s="176"/>
      <c r="N1107" s="177"/>
      <c r="O1107" s="177"/>
      <c r="P1107" s="177"/>
      <c r="Q1107" s="177"/>
      <c r="R1107" s="177"/>
      <c r="S1107" s="177"/>
      <c r="T1107" s="178"/>
      <c r="AT1107" s="173" t="s">
        <v>190</v>
      </c>
      <c r="AU1107" s="173" t="s">
        <v>82</v>
      </c>
      <c r="AV1107" s="14" t="s">
        <v>30</v>
      </c>
      <c r="AW1107" s="14" t="s">
        <v>29</v>
      </c>
      <c r="AX1107" s="14" t="s">
        <v>73</v>
      </c>
      <c r="AY1107" s="173" t="s">
        <v>175</v>
      </c>
    </row>
    <row r="1108" spans="1:65" s="13" customFormat="1">
      <c r="B1108" s="163"/>
      <c r="D1108" s="164" t="s">
        <v>190</v>
      </c>
      <c r="E1108" s="165" t="s">
        <v>1</v>
      </c>
      <c r="F1108" s="166" t="s">
        <v>82</v>
      </c>
      <c r="H1108" s="167">
        <v>2</v>
      </c>
      <c r="I1108" s="168"/>
      <c r="L1108" s="163"/>
      <c r="M1108" s="169"/>
      <c r="N1108" s="170"/>
      <c r="O1108" s="170"/>
      <c r="P1108" s="170"/>
      <c r="Q1108" s="170"/>
      <c r="R1108" s="170"/>
      <c r="S1108" s="170"/>
      <c r="T1108" s="171"/>
      <c r="AT1108" s="165" t="s">
        <v>190</v>
      </c>
      <c r="AU1108" s="165" t="s">
        <v>82</v>
      </c>
      <c r="AV1108" s="13" t="s">
        <v>82</v>
      </c>
      <c r="AW1108" s="13" t="s">
        <v>29</v>
      </c>
      <c r="AX1108" s="13" t="s">
        <v>73</v>
      </c>
      <c r="AY1108" s="165" t="s">
        <v>175</v>
      </c>
    </row>
    <row r="1109" spans="1:65" s="15" customFormat="1">
      <c r="B1109" s="182"/>
      <c r="D1109" s="164" t="s">
        <v>190</v>
      </c>
      <c r="E1109" s="183" t="s">
        <v>1</v>
      </c>
      <c r="F1109" s="184" t="s">
        <v>716</v>
      </c>
      <c r="H1109" s="185">
        <v>4</v>
      </c>
      <c r="I1109" s="186"/>
      <c r="L1109" s="182"/>
      <c r="M1109" s="187"/>
      <c r="N1109" s="188"/>
      <c r="O1109" s="188"/>
      <c r="P1109" s="188"/>
      <c r="Q1109" s="188"/>
      <c r="R1109" s="188"/>
      <c r="S1109" s="188"/>
      <c r="T1109" s="189"/>
      <c r="AT1109" s="183" t="s">
        <v>190</v>
      </c>
      <c r="AU1109" s="183" t="s">
        <v>82</v>
      </c>
      <c r="AV1109" s="15" t="s">
        <v>184</v>
      </c>
      <c r="AW1109" s="15" t="s">
        <v>29</v>
      </c>
      <c r="AX1109" s="15" t="s">
        <v>30</v>
      </c>
      <c r="AY1109" s="183" t="s">
        <v>175</v>
      </c>
    </row>
    <row r="1110" spans="1:65" s="2" customFormat="1" ht="16.5" customHeight="1">
      <c r="A1110" s="33"/>
      <c r="B1110" s="149"/>
      <c r="C1110" s="190" t="s">
        <v>651</v>
      </c>
      <c r="D1110" s="190" t="s">
        <v>764</v>
      </c>
      <c r="E1110" s="191" t="s">
        <v>2218</v>
      </c>
      <c r="F1110" s="192" t="s">
        <v>2219</v>
      </c>
      <c r="G1110" s="193" t="s">
        <v>222</v>
      </c>
      <c r="H1110" s="194">
        <v>1.01</v>
      </c>
      <c r="I1110" s="195"/>
      <c r="J1110" s="196">
        <f>ROUND(I1110*H1110,2)</f>
        <v>0</v>
      </c>
      <c r="K1110" s="192" t="s">
        <v>1</v>
      </c>
      <c r="L1110" s="197"/>
      <c r="M1110" s="198" t="s">
        <v>1</v>
      </c>
      <c r="N1110" s="199" t="s">
        <v>38</v>
      </c>
      <c r="O1110" s="59"/>
      <c r="P1110" s="159">
        <f>O1110*H1110</f>
        <v>0</v>
      </c>
      <c r="Q1110" s="159">
        <v>0.13500000000000001</v>
      </c>
      <c r="R1110" s="159">
        <f>Q1110*H1110</f>
        <v>0.13635</v>
      </c>
      <c r="S1110" s="159">
        <v>0</v>
      </c>
      <c r="T1110" s="160">
        <f>S1110*H1110</f>
        <v>0</v>
      </c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R1110" s="161" t="s">
        <v>177</v>
      </c>
      <c r="AT1110" s="161" t="s">
        <v>764</v>
      </c>
      <c r="AU1110" s="161" t="s">
        <v>82</v>
      </c>
      <c r="AY1110" s="18" t="s">
        <v>175</v>
      </c>
      <c r="BE1110" s="162">
        <f>IF(N1110="základní",J1110,0)</f>
        <v>0</v>
      </c>
      <c r="BF1110" s="162">
        <f>IF(N1110="snížená",J1110,0)</f>
        <v>0</v>
      </c>
      <c r="BG1110" s="162">
        <f>IF(N1110="zákl. přenesená",J1110,0)</f>
        <v>0</v>
      </c>
      <c r="BH1110" s="162">
        <f>IF(N1110="sníž. přenesená",J1110,0)</f>
        <v>0</v>
      </c>
      <c r="BI1110" s="162">
        <f>IF(N1110="nulová",J1110,0)</f>
        <v>0</v>
      </c>
      <c r="BJ1110" s="18" t="s">
        <v>30</v>
      </c>
      <c r="BK1110" s="162">
        <f>ROUND(I1110*H1110,2)</f>
        <v>0</v>
      </c>
      <c r="BL1110" s="18" t="s">
        <v>184</v>
      </c>
      <c r="BM1110" s="161" t="s">
        <v>2220</v>
      </c>
    </row>
    <row r="1111" spans="1:65" s="14" customFormat="1">
      <c r="B1111" s="172"/>
      <c r="D1111" s="164" t="s">
        <v>190</v>
      </c>
      <c r="E1111" s="173" t="s">
        <v>1</v>
      </c>
      <c r="F1111" s="174" t="s">
        <v>1516</v>
      </c>
      <c r="H1111" s="173" t="s">
        <v>1</v>
      </c>
      <c r="I1111" s="175"/>
      <c r="L1111" s="172"/>
      <c r="M1111" s="176"/>
      <c r="N1111" s="177"/>
      <c r="O1111" s="177"/>
      <c r="P1111" s="177"/>
      <c r="Q1111" s="177"/>
      <c r="R1111" s="177"/>
      <c r="S1111" s="177"/>
      <c r="T1111" s="178"/>
      <c r="AT1111" s="173" t="s">
        <v>190</v>
      </c>
      <c r="AU1111" s="173" t="s">
        <v>82</v>
      </c>
      <c r="AV1111" s="14" t="s">
        <v>30</v>
      </c>
      <c r="AW1111" s="14" t="s">
        <v>29</v>
      </c>
      <c r="AX1111" s="14" t="s">
        <v>73</v>
      </c>
      <c r="AY1111" s="173" t="s">
        <v>175</v>
      </c>
    </row>
    <row r="1112" spans="1:65" s="13" customFormat="1">
      <c r="B1112" s="163"/>
      <c r="D1112" s="164" t="s">
        <v>190</v>
      </c>
      <c r="E1112" s="165" t="s">
        <v>1</v>
      </c>
      <c r="F1112" s="166" t="s">
        <v>888</v>
      </c>
      <c r="H1112" s="167">
        <v>1.01</v>
      </c>
      <c r="I1112" s="168"/>
      <c r="L1112" s="163"/>
      <c r="M1112" s="169"/>
      <c r="N1112" s="170"/>
      <c r="O1112" s="170"/>
      <c r="P1112" s="170"/>
      <c r="Q1112" s="170"/>
      <c r="R1112" s="170"/>
      <c r="S1112" s="170"/>
      <c r="T1112" s="171"/>
      <c r="AT1112" s="165" t="s">
        <v>190</v>
      </c>
      <c r="AU1112" s="165" t="s">
        <v>82</v>
      </c>
      <c r="AV1112" s="13" t="s">
        <v>82</v>
      </c>
      <c r="AW1112" s="13" t="s">
        <v>29</v>
      </c>
      <c r="AX1112" s="13" t="s">
        <v>73</v>
      </c>
      <c r="AY1112" s="165" t="s">
        <v>175</v>
      </c>
    </row>
    <row r="1113" spans="1:65" s="15" customFormat="1">
      <c r="B1113" s="182"/>
      <c r="D1113" s="164" t="s">
        <v>190</v>
      </c>
      <c r="E1113" s="183" t="s">
        <v>1</v>
      </c>
      <c r="F1113" s="184" t="s">
        <v>716</v>
      </c>
      <c r="H1113" s="185">
        <v>1.01</v>
      </c>
      <c r="I1113" s="186"/>
      <c r="L1113" s="182"/>
      <c r="M1113" s="187"/>
      <c r="N1113" s="188"/>
      <c r="O1113" s="188"/>
      <c r="P1113" s="188"/>
      <c r="Q1113" s="188"/>
      <c r="R1113" s="188"/>
      <c r="S1113" s="188"/>
      <c r="T1113" s="189"/>
      <c r="AT1113" s="183" t="s">
        <v>190</v>
      </c>
      <c r="AU1113" s="183" t="s">
        <v>82</v>
      </c>
      <c r="AV1113" s="15" t="s">
        <v>184</v>
      </c>
      <c r="AW1113" s="15" t="s">
        <v>29</v>
      </c>
      <c r="AX1113" s="15" t="s">
        <v>30</v>
      </c>
      <c r="AY1113" s="183" t="s">
        <v>175</v>
      </c>
    </row>
    <row r="1114" spans="1:65" s="2" customFormat="1" ht="16.5" customHeight="1">
      <c r="A1114" s="33"/>
      <c r="B1114" s="149"/>
      <c r="C1114" s="190" t="s">
        <v>655</v>
      </c>
      <c r="D1114" s="190" t="s">
        <v>764</v>
      </c>
      <c r="E1114" s="191" t="s">
        <v>2221</v>
      </c>
      <c r="F1114" s="192" t="s">
        <v>2222</v>
      </c>
      <c r="G1114" s="193" t="s">
        <v>222</v>
      </c>
      <c r="H1114" s="194">
        <v>1.01</v>
      </c>
      <c r="I1114" s="195"/>
      <c r="J1114" s="196">
        <f>ROUND(I1114*H1114,2)</f>
        <v>0</v>
      </c>
      <c r="K1114" s="192" t="s">
        <v>1</v>
      </c>
      <c r="L1114" s="197"/>
      <c r="M1114" s="198" t="s">
        <v>1</v>
      </c>
      <c r="N1114" s="199" t="s">
        <v>38</v>
      </c>
      <c r="O1114" s="59"/>
      <c r="P1114" s="159">
        <f>O1114*H1114</f>
        <v>0</v>
      </c>
      <c r="Q1114" s="159">
        <v>0.1</v>
      </c>
      <c r="R1114" s="159">
        <f>Q1114*H1114</f>
        <v>0.10100000000000001</v>
      </c>
      <c r="S1114" s="159">
        <v>0</v>
      </c>
      <c r="T1114" s="160">
        <f>S1114*H1114</f>
        <v>0</v>
      </c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R1114" s="161" t="s">
        <v>177</v>
      </c>
      <c r="AT1114" s="161" t="s">
        <v>764</v>
      </c>
      <c r="AU1114" s="161" t="s">
        <v>82</v>
      </c>
      <c r="AY1114" s="18" t="s">
        <v>175</v>
      </c>
      <c r="BE1114" s="162">
        <f>IF(N1114="základní",J1114,0)</f>
        <v>0</v>
      </c>
      <c r="BF1114" s="162">
        <f>IF(N1114="snížená",J1114,0)</f>
        <v>0</v>
      </c>
      <c r="BG1114" s="162">
        <f>IF(N1114="zákl. přenesená",J1114,0)</f>
        <v>0</v>
      </c>
      <c r="BH1114" s="162">
        <f>IF(N1114="sníž. přenesená",J1114,0)</f>
        <v>0</v>
      </c>
      <c r="BI1114" s="162">
        <f>IF(N1114="nulová",J1114,0)</f>
        <v>0</v>
      </c>
      <c r="BJ1114" s="18" t="s">
        <v>30</v>
      </c>
      <c r="BK1114" s="162">
        <f>ROUND(I1114*H1114,2)</f>
        <v>0</v>
      </c>
      <c r="BL1114" s="18" t="s">
        <v>184</v>
      </c>
      <c r="BM1114" s="161" t="s">
        <v>2223</v>
      </c>
    </row>
    <row r="1115" spans="1:65" s="14" customFormat="1">
      <c r="B1115" s="172"/>
      <c r="D1115" s="164" t="s">
        <v>190</v>
      </c>
      <c r="E1115" s="173" t="s">
        <v>1</v>
      </c>
      <c r="F1115" s="174" t="s">
        <v>1516</v>
      </c>
      <c r="H1115" s="173" t="s">
        <v>1</v>
      </c>
      <c r="I1115" s="175"/>
      <c r="L1115" s="172"/>
      <c r="M1115" s="176"/>
      <c r="N1115" s="177"/>
      <c r="O1115" s="177"/>
      <c r="P1115" s="177"/>
      <c r="Q1115" s="177"/>
      <c r="R1115" s="177"/>
      <c r="S1115" s="177"/>
      <c r="T1115" s="178"/>
      <c r="AT1115" s="173" t="s">
        <v>190</v>
      </c>
      <c r="AU1115" s="173" t="s">
        <v>82</v>
      </c>
      <c r="AV1115" s="14" t="s">
        <v>30</v>
      </c>
      <c r="AW1115" s="14" t="s">
        <v>29</v>
      </c>
      <c r="AX1115" s="14" t="s">
        <v>73</v>
      </c>
      <c r="AY1115" s="173" t="s">
        <v>175</v>
      </c>
    </row>
    <row r="1116" spans="1:65" s="13" customFormat="1">
      <c r="B1116" s="163"/>
      <c r="D1116" s="164" t="s">
        <v>190</v>
      </c>
      <c r="E1116" s="165" t="s">
        <v>1</v>
      </c>
      <c r="F1116" s="166" t="s">
        <v>888</v>
      </c>
      <c r="H1116" s="167">
        <v>1.01</v>
      </c>
      <c r="I1116" s="168"/>
      <c r="L1116" s="163"/>
      <c r="M1116" s="169"/>
      <c r="N1116" s="170"/>
      <c r="O1116" s="170"/>
      <c r="P1116" s="170"/>
      <c r="Q1116" s="170"/>
      <c r="R1116" s="170"/>
      <c r="S1116" s="170"/>
      <c r="T1116" s="171"/>
      <c r="AT1116" s="165" t="s">
        <v>190</v>
      </c>
      <c r="AU1116" s="165" t="s">
        <v>82</v>
      </c>
      <c r="AV1116" s="13" t="s">
        <v>82</v>
      </c>
      <c r="AW1116" s="13" t="s">
        <v>29</v>
      </c>
      <c r="AX1116" s="13" t="s">
        <v>73</v>
      </c>
      <c r="AY1116" s="165" t="s">
        <v>175</v>
      </c>
    </row>
    <row r="1117" spans="1:65" s="15" customFormat="1">
      <c r="B1117" s="182"/>
      <c r="D1117" s="164" t="s">
        <v>190</v>
      </c>
      <c r="E1117" s="183" t="s">
        <v>1</v>
      </c>
      <c r="F1117" s="184" t="s">
        <v>716</v>
      </c>
      <c r="H1117" s="185">
        <v>1.01</v>
      </c>
      <c r="I1117" s="186"/>
      <c r="L1117" s="182"/>
      <c r="M1117" s="187"/>
      <c r="N1117" s="188"/>
      <c r="O1117" s="188"/>
      <c r="P1117" s="188"/>
      <c r="Q1117" s="188"/>
      <c r="R1117" s="188"/>
      <c r="S1117" s="188"/>
      <c r="T1117" s="189"/>
      <c r="AT1117" s="183" t="s">
        <v>190</v>
      </c>
      <c r="AU1117" s="183" t="s">
        <v>82</v>
      </c>
      <c r="AV1117" s="15" t="s">
        <v>184</v>
      </c>
      <c r="AW1117" s="15" t="s">
        <v>29</v>
      </c>
      <c r="AX1117" s="15" t="s">
        <v>30</v>
      </c>
      <c r="AY1117" s="183" t="s">
        <v>175</v>
      </c>
    </row>
    <row r="1118" spans="1:65" s="2" customFormat="1" ht="16.5" customHeight="1">
      <c r="A1118" s="33"/>
      <c r="B1118" s="149"/>
      <c r="C1118" s="190" t="s">
        <v>659</v>
      </c>
      <c r="D1118" s="190" t="s">
        <v>764</v>
      </c>
      <c r="E1118" s="191" t="s">
        <v>2224</v>
      </c>
      <c r="F1118" s="192" t="s">
        <v>2225</v>
      </c>
      <c r="G1118" s="193" t="s">
        <v>222</v>
      </c>
      <c r="H1118" s="194">
        <v>2.02</v>
      </c>
      <c r="I1118" s="195"/>
      <c r="J1118" s="196">
        <f>ROUND(I1118*H1118,2)</f>
        <v>0</v>
      </c>
      <c r="K1118" s="192" t="s">
        <v>1</v>
      </c>
      <c r="L1118" s="197"/>
      <c r="M1118" s="198" t="s">
        <v>1</v>
      </c>
      <c r="N1118" s="199" t="s">
        <v>38</v>
      </c>
      <c r="O1118" s="59"/>
      <c r="P1118" s="159">
        <f>O1118*H1118</f>
        <v>0</v>
      </c>
      <c r="Q1118" s="159">
        <v>6.4100000000000004E-2</v>
      </c>
      <c r="R1118" s="159">
        <f>Q1118*H1118</f>
        <v>0.12948200000000001</v>
      </c>
      <c r="S1118" s="159">
        <v>0</v>
      </c>
      <c r="T1118" s="160">
        <f>S1118*H1118</f>
        <v>0</v>
      </c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R1118" s="161" t="s">
        <v>177</v>
      </c>
      <c r="AT1118" s="161" t="s">
        <v>764</v>
      </c>
      <c r="AU1118" s="161" t="s">
        <v>82</v>
      </c>
      <c r="AY1118" s="18" t="s">
        <v>175</v>
      </c>
      <c r="BE1118" s="162">
        <f>IF(N1118="základní",J1118,0)</f>
        <v>0</v>
      </c>
      <c r="BF1118" s="162">
        <f>IF(N1118="snížená",J1118,0)</f>
        <v>0</v>
      </c>
      <c r="BG1118" s="162">
        <f>IF(N1118="zákl. přenesená",J1118,0)</f>
        <v>0</v>
      </c>
      <c r="BH1118" s="162">
        <f>IF(N1118="sníž. přenesená",J1118,0)</f>
        <v>0</v>
      </c>
      <c r="BI1118" s="162">
        <f>IF(N1118="nulová",J1118,0)</f>
        <v>0</v>
      </c>
      <c r="BJ1118" s="18" t="s">
        <v>30</v>
      </c>
      <c r="BK1118" s="162">
        <f>ROUND(I1118*H1118,2)</f>
        <v>0</v>
      </c>
      <c r="BL1118" s="18" t="s">
        <v>184</v>
      </c>
      <c r="BM1118" s="161" t="s">
        <v>2226</v>
      </c>
    </row>
    <row r="1119" spans="1:65" s="14" customFormat="1">
      <c r="B1119" s="172"/>
      <c r="D1119" s="164" t="s">
        <v>190</v>
      </c>
      <c r="E1119" s="173" t="s">
        <v>1</v>
      </c>
      <c r="F1119" s="174" t="s">
        <v>2227</v>
      </c>
      <c r="H1119" s="173" t="s">
        <v>1</v>
      </c>
      <c r="I1119" s="175"/>
      <c r="L1119" s="172"/>
      <c r="M1119" s="176"/>
      <c r="N1119" s="177"/>
      <c r="O1119" s="177"/>
      <c r="P1119" s="177"/>
      <c r="Q1119" s="177"/>
      <c r="R1119" s="177"/>
      <c r="S1119" s="177"/>
      <c r="T1119" s="178"/>
      <c r="AT1119" s="173" t="s">
        <v>190</v>
      </c>
      <c r="AU1119" s="173" t="s">
        <v>82</v>
      </c>
      <c r="AV1119" s="14" t="s">
        <v>30</v>
      </c>
      <c r="AW1119" s="14" t="s">
        <v>29</v>
      </c>
      <c r="AX1119" s="14" t="s">
        <v>73</v>
      </c>
      <c r="AY1119" s="173" t="s">
        <v>175</v>
      </c>
    </row>
    <row r="1120" spans="1:65" s="13" customFormat="1">
      <c r="B1120" s="163"/>
      <c r="D1120" s="164" t="s">
        <v>190</v>
      </c>
      <c r="E1120" s="165" t="s">
        <v>1</v>
      </c>
      <c r="F1120" s="166" t="s">
        <v>1187</v>
      </c>
      <c r="H1120" s="167">
        <v>2.02</v>
      </c>
      <c r="I1120" s="168"/>
      <c r="L1120" s="163"/>
      <c r="M1120" s="169"/>
      <c r="N1120" s="170"/>
      <c r="O1120" s="170"/>
      <c r="P1120" s="170"/>
      <c r="Q1120" s="170"/>
      <c r="R1120" s="170"/>
      <c r="S1120" s="170"/>
      <c r="T1120" s="171"/>
      <c r="AT1120" s="165" t="s">
        <v>190</v>
      </c>
      <c r="AU1120" s="165" t="s">
        <v>82</v>
      </c>
      <c r="AV1120" s="13" t="s">
        <v>82</v>
      </c>
      <c r="AW1120" s="13" t="s">
        <v>29</v>
      </c>
      <c r="AX1120" s="13" t="s">
        <v>73</v>
      </c>
      <c r="AY1120" s="165" t="s">
        <v>175</v>
      </c>
    </row>
    <row r="1121" spans="1:65" s="15" customFormat="1">
      <c r="B1121" s="182"/>
      <c r="D1121" s="164" t="s">
        <v>190</v>
      </c>
      <c r="E1121" s="183" t="s">
        <v>1</v>
      </c>
      <c r="F1121" s="184" t="s">
        <v>716</v>
      </c>
      <c r="H1121" s="185">
        <v>2.02</v>
      </c>
      <c r="I1121" s="186"/>
      <c r="L1121" s="182"/>
      <c r="M1121" s="187"/>
      <c r="N1121" s="188"/>
      <c r="O1121" s="188"/>
      <c r="P1121" s="188"/>
      <c r="Q1121" s="188"/>
      <c r="R1121" s="188"/>
      <c r="S1121" s="188"/>
      <c r="T1121" s="189"/>
      <c r="AT1121" s="183" t="s">
        <v>190</v>
      </c>
      <c r="AU1121" s="183" t="s">
        <v>82</v>
      </c>
      <c r="AV1121" s="15" t="s">
        <v>184</v>
      </c>
      <c r="AW1121" s="15" t="s">
        <v>29</v>
      </c>
      <c r="AX1121" s="15" t="s">
        <v>30</v>
      </c>
      <c r="AY1121" s="183" t="s">
        <v>175</v>
      </c>
    </row>
    <row r="1122" spans="1:65" s="2" customFormat="1" ht="16.5" customHeight="1">
      <c r="A1122" s="33"/>
      <c r="B1122" s="149"/>
      <c r="C1122" s="150" t="s">
        <v>663</v>
      </c>
      <c r="D1122" s="150" t="s">
        <v>181</v>
      </c>
      <c r="E1122" s="151" t="s">
        <v>2228</v>
      </c>
      <c r="F1122" s="152" t="s">
        <v>2229</v>
      </c>
      <c r="G1122" s="153" t="s">
        <v>222</v>
      </c>
      <c r="H1122" s="154">
        <v>1</v>
      </c>
      <c r="I1122" s="155"/>
      <c r="J1122" s="156">
        <f>ROUND(I1122*H1122,2)</f>
        <v>0</v>
      </c>
      <c r="K1122" s="152" t="s">
        <v>710</v>
      </c>
      <c r="L1122" s="34"/>
      <c r="M1122" s="157" t="s">
        <v>1</v>
      </c>
      <c r="N1122" s="158" t="s">
        <v>38</v>
      </c>
      <c r="O1122" s="59"/>
      <c r="P1122" s="159">
        <f>O1122*H1122</f>
        <v>0</v>
      </c>
      <c r="Q1122" s="159">
        <v>0</v>
      </c>
      <c r="R1122" s="159">
        <f>Q1122*H1122</f>
        <v>0</v>
      </c>
      <c r="S1122" s="159">
        <v>0</v>
      </c>
      <c r="T1122" s="160">
        <f>S1122*H1122</f>
        <v>0</v>
      </c>
      <c r="U1122" s="33"/>
      <c r="V1122" s="33"/>
      <c r="W1122" s="33"/>
      <c r="X1122" s="33"/>
      <c r="Y1122" s="33"/>
      <c r="Z1122" s="33"/>
      <c r="AA1122" s="33"/>
      <c r="AB1122" s="33"/>
      <c r="AC1122" s="33"/>
      <c r="AD1122" s="33"/>
      <c r="AE1122" s="33"/>
      <c r="AR1122" s="161" t="s">
        <v>184</v>
      </c>
      <c r="AT1122" s="161" t="s">
        <v>181</v>
      </c>
      <c r="AU1122" s="161" t="s">
        <v>82</v>
      </c>
      <c r="AY1122" s="18" t="s">
        <v>175</v>
      </c>
      <c r="BE1122" s="162">
        <f>IF(N1122="základní",J1122,0)</f>
        <v>0</v>
      </c>
      <c r="BF1122" s="162">
        <f>IF(N1122="snížená",J1122,0)</f>
        <v>0</v>
      </c>
      <c r="BG1122" s="162">
        <f>IF(N1122="zákl. přenesená",J1122,0)</f>
        <v>0</v>
      </c>
      <c r="BH1122" s="162">
        <f>IF(N1122="sníž. přenesená",J1122,0)</f>
        <v>0</v>
      </c>
      <c r="BI1122" s="162">
        <f>IF(N1122="nulová",J1122,0)</f>
        <v>0</v>
      </c>
      <c r="BJ1122" s="18" t="s">
        <v>30</v>
      </c>
      <c r="BK1122" s="162">
        <f>ROUND(I1122*H1122,2)</f>
        <v>0</v>
      </c>
      <c r="BL1122" s="18" t="s">
        <v>184</v>
      </c>
      <c r="BM1122" s="161" t="s">
        <v>2230</v>
      </c>
    </row>
    <row r="1123" spans="1:65" s="14" customFormat="1">
      <c r="B1123" s="172"/>
      <c r="D1123" s="164" t="s">
        <v>190</v>
      </c>
      <c r="E1123" s="173" t="s">
        <v>1</v>
      </c>
      <c r="F1123" s="174" t="s">
        <v>2093</v>
      </c>
      <c r="H1123" s="173" t="s">
        <v>1</v>
      </c>
      <c r="I1123" s="175"/>
      <c r="L1123" s="172"/>
      <c r="M1123" s="176"/>
      <c r="N1123" s="177"/>
      <c r="O1123" s="177"/>
      <c r="P1123" s="177"/>
      <c r="Q1123" s="177"/>
      <c r="R1123" s="177"/>
      <c r="S1123" s="177"/>
      <c r="T1123" s="178"/>
      <c r="AT1123" s="173" t="s">
        <v>190</v>
      </c>
      <c r="AU1123" s="173" t="s">
        <v>82</v>
      </c>
      <c r="AV1123" s="14" t="s">
        <v>30</v>
      </c>
      <c r="AW1123" s="14" t="s">
        <v>29</v>
      </c>
      <c r="AX1123" s="14" t="s">
        <v>73</v>
      </c>
      <c r="AY1123" s="173" t="s">
        <v>175</v>
      </c>
    </row>
    <row r="1124" spans="1:65" s="13" customFormat="1">
      <c r="B1124" s="163"/>
      <c r="D1124" s="164" t="s">
        <v>190</v>
      </c>
      <c r="E1124" s="165" t="s">
        <v>1</v>
      </c>
      <c r="F1124" s="166" t="s">
        <v>30</v>
      </c>
      <c r="H1124" s="167">
        <v>1</v>
      </c>
      <c r="I1124" s="168"/>
      <c r="L1124" s="163"/>
      <c r="M1124" s="169"/>
      <c r="N1124" s="170"/>
      <c r="O1124" s="170"/>
      <c r="P1124" s="170"/>
      <c r="Q1124" s="170"/>
      <c r="R1124" s="170"/>
      <c r="S1124" s="170"/>
      <c r="T1124" s="171"/>
      <c r="AT1124" s="165" t="s">
        <v>190</v>
      </c>
      <c r="AU1124" s="165" t="s">
        <v>82</v>
      </c>
      <c r="AV1124" s="13" t="s">
        <v>82</v>
      </c>
      <c r="AW1124" s="13" t="s">
        <v>29</v>
      </c>
      <c r="AX1124" s="13" t="s">
        <v>30</v>
      </c>
      <c r="AY1124" s="165" t="s">
        <v>175</v>
      </c>
    </row>
    <row r="1125" spans="1:65" s="2" customFormat="1" ht="24.15" customHeight="1">
      <c r="A1125" s="33"/>
      <c r="B1125" s="149"/>
      <c r="C1125" s="190" t="s">
        <v>666</v>
      </c>
      <c r="D1125" s="190" t="s">
        <v>764</v>
      </c>
      <c r="E1125" s="191" t="s">
        <v>2231</v>
      </c>
      <c r="F1125" s="192" t="s">
        <v>2232</v>
      </c>
      <c r="G1125" s="193" t="s">
        <v>222</v>
      </c>
      <c r="H1125" s="194">
        <v>1.01</v>
      </c>
      <c r="I1125" s="195"/>
      <c r="J1125" s="196">
        <f>ROUND(I1125*H1125,2)</f>
        <v>0</v>
      </c>
      <c r="K1125" s="192" t="s">
        <v>1</v>
      </c>
      <c r="L1125" s="197"/>
      <c r="M1125" s="198" t="s">
        <v>1</v>
      </c>
      <c r="N1125" s="199" t="s">
        <v>38</v>
      </c>
      <c r="O1125" s="59"/>
      <c r="P1125" s="159">
        <f>O1125*H1125</f>
        <v>0</v>
      </c>
      <c r="Q1125" s="159">
        <v>0.16400000000000001</v>
      </c>
      <c r="R1125" s="159">
        <f>Q1125*H1125</f>
        <v>0.16564000000000001</v>
      </c>
      <c r="S1125" s="159">
        <v>0</v>
      </c>
      <c r="T1125" s="160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161" t="s">
        <v>177</v>
      </c>
      <c r="AT1125" s="161" t="s">
        <v>764</v>
      </c>
      <c r="AU1125" s="161" t="s">
        <v>82</v>
      </c>
      <c r="AY1125" s="18" t="s">
        <v>175</v>
      </c>
      <c r="BE1125" s="162">
        <f>IF(N1125="základní",J1125,0)</f>
        <v>0</v>
      </c>
      <c r="BF1125" s="162">
        <f>IF(N1125="snížená",J1125,0)</f>
        <v>0</v>
      </c>
      <c r="BG1125" s="162">
        <f>IF(N1125="zákl. přenesená",J1125,0)</f>
        <v>0</v>
      </c>
      <c r="BH1125" s="162">
        <f>IF(N1125="sníž. přenesená",J1125,0)</f>
        <v>0</v>
      </c>
      <c r="BI1125" s="162">
        <f>IF(N1125="nulová",J1125,0)</f>
        <v>0</v>
      </c>
      <c r="BJ1125" s="18" t="s">
        <v>30</v>
      </c>
      <c r="BK1125" s="162">
        <f>ROUND(I1125*H1125,2)</f>
        <v>0</v>
      </c>
      <c r="BL1125" s="18" t="s">
        <v>184</v>
      </c>
      <c r="BM1125" s="161" t="s">
        <v>2233</v>
      </c>
    </row>
    <row r="1126" spans="1:65" s="14" customFormat="1">
      <c r="B1126" s="172"/>
      <c r="D1126" s="164" t="s">
        <v>190</v>
      </c>
      <c r="E1126" s="173" t="s">
        <v>1</v>
      </c>
      <c r="F1126" s="174" t="s">
        <v>2093</v>
      </c>
      <c r="H1126" s="173" t="s">
        <v>1</v>
      </c>
      <c r="I1126" s="175"/>
      <c r="L1126" s="172"/>
      <c r="M1126" s="176"/>
      <c r="N1126" s="177"/>
      <c r="O1126" s="177"/>
      <c r="P1126" s="177"/>
      <c r="Q1126" s="177"/>
      <c r="R1126" s="177"/>
      <c r="S1126" s="177"/>
      <c r="T1126" s="178"/>
      <c r="AT1126" s="173" t="s">
        <v>190</v>
      </c>
      <c r="AU1126" s="173" t="s">
        <v>82</v>
      </c>
      <c r="AV1126" s="14" t="s">
        <v>30</v>
      </c>
      <c r="AW1126" s="14" t="s">
        <v>29</v>
      </c>
      <c r="AX1126" s="14" t="s">
        <v>73</v>
      </c>
      <c r="AY1126" s="173" t="s">
        <v>175</v>
      </c>
    </row>
    <row r="1127" spans="1:65" s="13" customFormat="1">
      <c r="B1127" s="163"/>
      <c r="D1127" s="164" t="s">
        <v>190</v>
      </c>
      <c r="E1127" s="165" t="s">
        <v>1</v>
      </c>
      <c r="F1127" s="166" t="s">
        <v>888</v>
      </c>
      <c r="H1127" s="167">
        <v>1.01</v>
      </c>
      <c r="I1127" s="168"/>
      <c r="L1127" s="163"/>
      <c r="M1127" s="169"/>
      <c r="N1127" s="170"/>
      <c r="O1127" s="170"/>
      <c r="P1127" s="170"/>
      <c r="Q1127" s="170"/>
      <c r="R1127" s="170"/>
      <c r="S1127" s="170"/>
      <c r="T1127" s="171"/>
      <c r="AT1127" s="165" t="s">
        <v>190</v>
      </c>
      <c r="AU1127" s="165" t="s">
        <v>82</v>
      </c>
      <c r="AV1127" s="13" t="s">
        <v>82</v>
      </c>
      <c r="AW1127" s="13" t="s">
        <v>29</v>
      </c>
      <c r="AX1127" s="13" t="s">
        <v>73</v>
      </c>
      <c r="AY1127" s="165" t="s">
        <v>175</v>
      </c>
    </row>
    <row r="1128" spans="1:65" s="15" customFormat="1">
      <c r="B1128" s="182"/>
      <c r="D1128" s="164" t="s">
        <v>190</v>
      </c>
      <c r="E1128" s="183" t="s">
        <v>1</v>
      </c>
      <c r="F1128" s="184" t="s">
        <v>716</v>
      </c>
      <c r="H1128" s="185">
        <v>1.01</v>
      </c>
      <c r="I1128" s="186"/>
      <c r="L1128" s="182"/>
      <c r="M1128" s="187"/>
      <c r="N1128" s="188"/>
      <c r="O1128" s="188"/>
      <c r="P1128" s="188"/>
      <c r="Q1128" s="188"/>
      <c r="R1128" s="188"/>
      <c r="S1128" s="188"/>
      <c r="T1128" s="189"/>
      <c r="AT1128" s="183" t="s">
        <v>190</v>
      </c>
      <c r="AU1128" s="183" t="s">
        <v>82</v>
      </c>
      <c r="AV1128" s="15" t="s">
        <v>184</v>
      </c>
      <c r="AW1128" s="15" t="s">
        <v>29</v>
      </c>
      <c r="AX1128" s="15" t="s">
        <v>30</v>
      </c>
      <c r="AY1128" s="183" t="s">
        <v>175</v>
      </c>
    </row>
    <row r="1129" spans="1:65" s="2" customFormat="1" ht="16.5" customHeight="1">
      <c r="A1129" s="33"/>
      <c r="B1129" s="149"/>
      <c r="C1129" s="150" t="s">
        <v>498</v>
      </c>
      <c r="D1129" s="150" t="s">
        <v>181</v>
      </c>
      <c r="E1129" s="151" t="s">
        <v>2234</v>
      </c>
      <c r="F1129" s="152" t="s">
        <v>2235</v>
      </c>
      <c r="G1129" s="153" t="s">
        <v>222</v>
      </c>
      <c r="H1129" s="154">
        <v>1</v>
      </c>
      <c r="I1129" s="155"/>
      <c r="J1129" s="156">
        <f>ROUND(I1129*H1129,2)</f>
        <v>0</v>
      </c>
      <c r="K1129" s="152" t="s">
        <v>710</v>
      </c>
      <c r="L1129" s="34"/>
      <c r="M1129" s="157" t="s">
        <v>1</v>
      </c>
      <c r="N1129" s="158" t="s">
        <v>38</v>
      </c>
      <c r="O1129" s="59"/>
      <c r="P1129" s="159">
        <f>O1129*H1129</f>
        <v>0</v>
      </c>
      <c r="Q1129" s="159">
        <v>2.3449999999999999E-2</v>
      </c>
      <c r="R1129" s="159">
        <f>Q1129*H1129</f>
        <v>2.3449999999999999E-2</v>
      </c>
      <c r="S1129" s="159">
        <v>0</v>
      </c>
      <c r="T1129" s="160">
        <f>S1129*H1129</f>
        <v>0</v>
      </c>
      <c r="U1129" s="33"/>
      <c r="V1129" s="33"/>
      <c r="W1129" s="33"/>
      <c r="X1129" s="33"/>
      <c r="Y1129" s="33"/>
      <c r="Z1129" s="33"/>
      <c r="AA1129" s="33"/>
      <c r="AB1129" s="33"/>
      <c r="AC1129" s="33"/>
      <c r="AD1129" s="33"/>
      <c r="AE1129" s="33"/>
      <c r="AR1129" s="161" t="s">
        <v>184</v>
      </c>
      <c r="AT1129" s="161" t="s">
        <v>181</v>
      </c>
      <c r="AU1129" s="161" t="s">
        <v>82</v>
      </c>
      <c r="AY1129" s="18" t="s">
        <v>175</v>
      </c>
      <c r="BE1129" s="162">
        <f>IF(N1129="základní",J1129,0)</f>
        <v>0</v>
      </c>
      <c r="BF1129" s="162">
        <f>IF(N1129="snížená",J1129,0)</f>
        <v>0</v>
      </c>
      <c r="BG1129" s="162">
        <f>IF(N1129="zákl. přenesená",J1129,0)</f>
        <v>0</v>
      </c>
      <c r="BH1129" s="162">
        <f>IF(N1129="sníž. přenesená",J1129,0)</f>
        <v>0</v>
      </c>
      <c r="BI1129" s="162">
        <f>IF(N1129="nulová",J1129,0)</f>
        <v>0</v>
      </c>
      <c r="BJ1129" s="18" t="s">
        <v>30</v>
      </c>
      <c r="BK1129" s="162">
        <f>ROUND(I1129*H1129,2)</f>
        <v>0</v>
      </c>
      <c r="BL1129" s="18" t="s">
        <v>184</v>
      </c>
      <c r="BM1129" s="161" t="s">
        <v>2236</v>
      </c>
    </row>
    <row r="1130" spans="1:65" s="14" customFormat="1">
      <c r="B1130" s="172"/>
      <c r="D1130" s="164" t="s">
        <v>190</v>
      </c>
      <c r="E1130" s="173" t="s">
        <v>1</v>
      </c>
      <c r="F1130" s="174" t="s">
        <v>2115</v>
      </c>
      <c r="H1130" s="173" t="s">
        <v>1</v>
      </c>
      <c r="I1130" s="175"/>
      <c r="L1130" s="172"/>
      <c r="M1130" s="176"/>
      <c r="N1130" s="177"/>
      <c r="O1130" s="177"/>
      <c r="P1130" s="177"/>
      <c r="Q1130" s="177"/>
      <c r="R1130" s="177"/>
      <c r="S1130" s="177"/>
      <c r="T1130" s="178"/>
      <c r="AT1130" s="173" t="s">
        <v>190</v>
      </c>
      <c r="AU1130" s="173" t="s">
        <v>82</v>
      </c>
      <c r="AV1130" s="14" t="s">
        <v>30</v>
      </c>
      <c r="AW1130" s="14" t="s">
        <v>29</v>
      </c>
      <c r="AX1130" s="14" t="s">
        <v>73</v>
      </c>
      <c r="AY1130" s="173" t="s">
        <v>175</v>
      </c>
    </row>
    <row r="1131" spans="1:65" s="13" customFormat="1">
      <c r="B1131" s="163"/>
      <c r="D1131" s="164" t="s">
        <v>190</v>
      </c>
      <c r="E1131" s="165" t="s">
        <v>1</v>
      </c>
      <c r="F1131" s="166" t="s">
        <v>30</v>
      </c>
      <c r="H1131" s="167">
        <v>1</v>
      </c>
      <c r="I1131" s="168"/>
      <c r="L1131" s="163"/>
      <c r="M1131" s="169"/>
      <c r="N1131" s="170"/>
      <c r="O1131" s="170"/>
      <c r="P1131" s="170"/>
      <c r="Q1131" s="170"/>
      <c r="R1131" s="170"/>
      <c r="S1131" s="170"/>
      <c r="T1131" s="171"/>
      <c r="AT1131" s="165" t="s">
        <v>190</v>
      </c>
      <c r="AU1131" s="165" t="s">
        <v>82</v>
      </c>
      <c r="AV1131" s="13" t="s">
        <v>82</v>
      </c>
      <c r="AW1131" s="13" t="s">
        <v>29</v>
      </c>
      <c r="AX1131" s="13" t="s">
        <v>30</v>
      </c>
      <c r="AY1131" s="165" t="s">
        <v>175</v>
      </c>
    </row>
    <row r="1132" spans="1:65" s="2" customFormat="1" ht="16.5" customHeight="1">
      <c r="A1132" s="33"/>
      <c r="B1132" s="149"/>
      <c r="C1132" s="190" t="s">
        <v>513</v>
      </c>
      <c r="D1132" s="190" t="s">
        <v>764</v>
      </c>
      <c r="E1132" s="191" t="s">
        <v>2237</v>
      </c>
      <c r="F1132" s="192" t="s">
        <v>2238</v>
      </c>
      <c r="G1132" s="193" t="s">
        <v>222</v>
      </c>
      <c r="H1132" s="194">
        <v>1.01</v>
      </c>
      <c r="I1132" s="195"/>
      <c r="J1132" s="196">
        <f>ROUND(I1132*H1132,2)</f>
        <v>0</v>
      </c>
      <c r="K1132" s="192" t="s">
        <v>1</v>
      </c>
      <c r="L1132" s="197"/>
      <c r="M1132" s="198" t="s">
        <v>1</v>
      </c>
      <c r="N1132" s="199" t="s">
        <v>38</v>
      </c>
      <c r="O1132" s="59"/>
      <c r="P1132" s="159">
        <f>O1132*H1132</f>
        <v>0</v>
      </c>
      <c r="Q1132" s="159">
        <v>0.21299999999999999</v>
      </c>
      <c r="R1132" s="159">
        <f>Q1132*H1132</f>
        <v>0.21512999999999999</v>
      </c>
      <c r="S1132" s="159">
        <v>0</v>
      </c>
      <c r="T1132" s="160">
        <f>S1132*H1132</f>
        <v>0</v>
      </c>
      <c r="U1132" s="33"/>
      <c r="V1132" s="33"/>
      <c r="W1132" s="33"/>
      <c r="X1132" s="33"/>
      <c r="Y1132" s="33"/>
      <c r="Z1132" s="33"/>
      <c r="AA1132" s="33"/>
      <c r="AB1132" s="33"/>
      <c r="AC1132" s="33"/>
      <c r="AD1132" s="33"/>
      <c r="AE1132" s="33"/>
      <c r="AR1132" s="161" t="s">
        <v>177</v>
      </c>
      <c r="AT1132" s="161" t="s">
        <v>764</v>
      </c>
      <c r="AU1132" s="161" t="s">
        <v>82</v>
      </c>
      <c r="AY1132" s="18" t="s">
        <v>175</v>
      </c>
      <c r="BE1132" s="162">
        <f>IF(N1132="základní",J1132,0)</f>
        <v>0</v>
      </c>
      <c r="BF1132" s="162">
        <f>IF(N1132="snížená",J1132,0)</f>
        <v>0</v>
      </c>
      <c r="BG1132" s="162">
        <f>IF(N1132="zákl. přenesená",J1132,0)</f>
        <v>0</v>
      </c>
      <c r="BH1132" s="162">
        <f>IF(N1132="sníž. přenesená",J1132,0)</f>
        <v>0</v>
      </c>
      <c r="BI1132" s="162">
        <f>IF(N1132="nulová",J1132,0)</f>
        <v>0</v>
      </c>
      <c r="BJ1132" s="18" t="s">
        <v>30</v>
      </c>
      <c r="BK1132" s="162">
        <f>ROUND(I1132*H1132,2)</f>
        <v>0</v>
      </c>
      <c r="BL1132" s="18" t="s">
        <v>184</v>
      </c>
      <c r="BM1132" s="161" t="s">
        <v>2239</v>
      </c>
    </row>
    <row r="1133" spans="1:65" s="14" customFormat="1">
      <c r="B1133" s="172"/>
      <c r="D1133" s="164" t="s">
        <v>190</v>
      </c>
      <c r="E1133" s="173" t="s">
        <v>1</v>
      </c>
      <c r="F1133" s="174" t="s">
        <v>2115</v>
      </c>
      <c r="H1133" s="173" t="s">
        <v>1</v>
      </c>
      <c r="I1133" s="175"/>
      <c r="L1133" s="172"/>
      <c r="M1133" s="176"/>
      <c r="N1133" s="177"/>
      <c r="O1133" s="177"/>
      <c r="P1133" s="177"/>
      <c r="Q1133" s="177"/>
      <c r="R1133" s="177"/>
      <c r="S1133" s="177"/>
      <c r="T1133" s="178"/>
      <c r="AT1133" s="173" t="s">
        <v>190</v>
      </c>
      <c r="AU1133" s="173" t="s">
        <v>82</v>
      </c>
      <c r="AV1133" s="14" t="s">
        <v>30</v>
      </c>
      <c r="AW1133" s="14" t="s">
        <v>29</v>
      </c>
      <c r="AX1133" s="14" t="s">
        <v>73</v>
      </c>
      <c r="AY1133" s="173" t="s">
        <v>175</v>
      </c>
    </row>
    <row r="1134" spans="1:65" s="13" customFormat="1">
      <c r="B1134" s="163"/>
      <c r="D1134" s="164" t="s">
        <v>190</v>
      </c>
      <c r="E1134" s="165" t="s">
        <v>1</v>
      </c>
      <c r="F1134" s="166" t="s">
        <v>888</v>
      </c>
      <c r="H1134" s="167">
        <v>1.01</v>
      </c>
      <c r="I1134" s="168"/>
      <c r="L1134" s="163"/>
      <c r="M1134" s="169"/>
      <c r="N1134" s="170"/>
      <c r="O1134" s="170"/>
      <c r="P1134" s="170"/>
      <c r="Q1134" s="170"/>
      <c r="R1134" s="170"/>
      <c r="S1134" s="170"/>
      <c r="T1134" s="171"/>
      <c r="AT1134" s="165" t="s">
        <v>190</v>
      </c>
      <c r="AU1134" s="165" t="s">
        <v>82</v>
      </c>
      <c r="AV1134" s="13" t="s">
        <v>82</v>
      </c>
      <c r="AW1134" s="13" t="s">
        <v>29</v>
      </c>
      <c r="AX1134" s="13" t="s">
        <v>73</v>
      </c>
      <c r="AY1134" s="165" t="s">
        <v>175</v>
      </c>
    </row>
    <row r="1135" spans="1:65" s="15" customFormat="1">
      <c r="B1135" s="182"/>
      <c r="D1135" s="164" t="s">
        <v>190</v>
      </c>
      <c r="E1135" s="183" t="s">
        <v>1</v>
      </c>
      <c r="F1135" s="184" t="s">
        <v>716</v>
      </c>
      <c r="H1135" s="185">
        <v>1.01</v>
      </c>
      <c r="I1135" s="186"/>
      <c r="L1135" s="182"/>
      <c r="M1135" s="187"/>
      <c r="N1135" s="188"/>
      <c r="O1135" s="188"/>
      <c r="P1135" s="188"/>
      <c r="Q1135" s="188"/>
      <c r="R1135" s="188"/>
      <c r="S1135" s="188"/>
      <c r="T1135" s="189"/>
      <c r="AT1135" s="183" t="s">
        <v>190</v>
      </c>
      <c r="AU1135" s="183" t="s">
        <v>82</v>
      </c>
      <c r="AV1135" s="15" t="s">
        <v>184</v>
      </c>
      <c r="AW1135" s="15" t="s">
        <v>29</v>
      </c>
      <c r="AX1135" s="15" t="s">
        <v>30</v>
      </c>
      <c r="AY1135" s="183" t="s">
        <v>175</v>
      </c>
    </row>
    <row r="1136" spans="1:65" s="2" customFormat="1" ht="16.5" customHeight="1">
      <c r="A1136" s="33"/>
      <c r="B1136" s="149"/>
      <c r="C1136" s="150" t="s">
        <v>529</v>
      </c>
      <c r="D1136" s="150" t="s">
        <v>181</v>
      </c>
      <c r="E1136" s="151" t="s">
        <v>2240</v>
      </c>
      <c r="F1136" s="152" t="s">
        <v>2241</v>
      </c>
      <c r="G1136" s="153" t="s">
        <v>222</v>
      </c>
      <c r="H1136" s="154">
        <v>2</v>
      </c>
      <c r="I1136" s="155"/>
      <c r="J1136" s="156">
        <f>ROUND(I1136*H1136,2)</f>
        <v>0</v>
      </c>
      <c r="K1136" s="152" t="s">
        <v>710</v>
      </c>
      <c r="L1136" s="34"/>
      <c r="M1136" s="157" t="s">
        <v>1</v>
      </c>
      <c r="N1136" s="158" t="s">
        <v>38</v>
      </c>
      <c r="O1136" s="59"/>
      <c r="P1136" s="159">
        <f>O1136*H1136</f>
        <v>0</v>
      </c>
      <c r="Q1136" s="159">
        <v>4.8090000000000001E-2</v>
      </c>
      <c r="R1136" s="159">
        <f>Q1136*H1136</f>
        <v>9.6180000000000002E-2</v>
      </c>
      <c r="S1136" s="159">
        <v>0</v>
      </c>
      <c r="T1136" s="160">
        <f>S1136*H1136</f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161" t="s">
        <v>184</v>
      </c>
      <c r="AT1136" s="161" t="s">
        <v>181</v>
      </c>
      <c r="AU1136" s="161" t="s">
        <v>82</v>
      </c>
      <c r="AY1136" s="18" t="s">
        <v>175</v>
      </c>
      <c r="BE1136" s="162">
        <f>IF(N1136="základní",J1136,0)</f>
        <v>0</v>
      </c>
      <c r="BF1136" s="162">
        <f>IF(N1136="snížená",J1136,0)</f>
        <v>0</v>
      </c>
      <c r="BG1136" s="162">
        <f>IF(N1136="zákl. přenesená",J1136,0)</f>
        <v>0</v>
      </c>
      <c r="BH1136" s="162">
        <f>IF(N1136="sníž. přenesená",J1136,0)</f>
        <v>0</v>
      </c>
      <c r="BI1136" s="162">
        <f>IF(N1136="nulová",J1136,0)</f>
        <v>0</v>
      </c>
      <c r="BJ1136" s="18" t="s">
        <v>30</v>
      </c>
      <c r="BK1136" s="162">
        <f>ROUND(I1136*H1136,2)</f>
        <v>0</v>
      </c>
      <c r="BL1136" s="18" t="s">
        <v>184</v>
      </c>
      <c r="BM1136" s="161" t="s">
        <v>2242</v>
      </c>
    </row>
    <row r="1137" spans="1:65" s="14" customFormat="1">
      <c r="B1137" s="172"/>
      <c r="D1137" s="164" t="s">
        <v>190</v>
      </c>
      <c r="E1137" s="173" t="s">
        <v>1</v>
      </c>
      <c r="F1137" s="174" t="s">
        <v>2093</v>
      </c>
      <c r="H1137" s="173" t="s">
        <v>1</v>
      </c>
      <c r="I1137" s="175"/>
      <c r="L1137" s="172"/>
      <c r="M1137" s="176"/>
      <c r="N1137" s="177"/>
      <c r="O1137" s="177"/>
      <c r="P1137" s="177"/>
      <c r="Q1137" s="177"/>
      <c r="R1137" s="177"/>
      <c r="S1137" s="177"/>
      <c r="T1137" s="178"/>
      <c r="AT1137" s="173" t="s">
        <v>190</v>
      </c>
      <c r="AU1137" s="173" t="s">
        <v>82</v>
      </c>
      <c r="AV1137" s="14" t="s">
        <v>30</v>
      </c>
      <c r="AW1137" s="14" t="s">
        <v>29</v>
      </c>
      <c r="AX1137" s="14" t="s">
        <v>73</v>
      </c>
      <c r="AY1137" s="173" t="s">
        <v>175</v>
      </c>
    </row>
    <row r="1138" spans="1:65" s="13" customFormat="1">
      <c r="B1138" s="163"/>
      <c r="D1138" s="164" t="s">
        <v>190</v>
      </c>
      <c r="E1138" s="165" t="s">
        <v>1</v>
      </c>
      <c r="F1138" s="166" t="s">
        <v>82</v>
      </c>
      <c r="H1138" s="167">
        <v>2</v>
      </c>
      <c r="I1138" s="168"/>
      <c r="L1138" s="163"/>
      <c r="M1138" s="169"/>
      <c r="N1138" s="170"/>
      <c r="O1138" s="170"/>
      <c r="P1138" s="170"/>
      <c r="Q1138" s="170"/>
      <c r="R1138" s="170"/>
      <c r="S1138" s="170"/>
      <c r="T1138" s="171"/>
      <c r="AT1138" s="165" t="s">
        <v>190</v>
      </c>
      <c r="AU1138" s="165" t="s">
        <v>82</v>
      </c>
      <c r="AV1138" s="13" t="s">
        <v>82</v>
      </c>
      <c r="AW1138" s="13" t="s">
        <v>29</v>
      </c>
      <c r="AX1138" s="13" t="s">
        <v>30</v>
      </c>
      <c r="AY1138" s="165" t="s">
        <v>175</v>
      </c>
    </row>
    <row r="1139" spans="1:65" s="2" customFormat="1" ht="16.5" customHeight="1">
      <c r="A1139" s="33"/>
      <c r="B1139" s="149"/>
      <c r="C1139" s="190" t="s">
        <v>570</v>
      </c>
      <c r="D1139" s="190" t="s">
        <v>764</v>
      </c>
      <c r="E1139" s="191" t="s">
        <v>2243</v>
      </c>
      <c r="F1139" s="192" t="s">
        <v>2244</v>
      </c>
      <c r="G1139" s="193" t="s">
        <v>222</v>
      </c>
      <c r="H1139" s="194">
        <v>2.02</v>
      </c>
      <c r="I1139" s="195"/>
      <c r="J1139" s="196">
        <f>ROUND(I1139*H1139,2)</f>
        <v>0</v>
      </c>
      <c r="K1139" s="192" t="s">
        <v>1</v>
      </c>
      <c r="L1139" s="197"/>
      <c r="M1139" s="198" t="s">
        <v>1</v>
      </c>
      <c r="N1139" s="199" t="s">
        <v>38</v>
      </c>
      <c r="O1139" s="59"/>
      <c r="P1139" s="159">
        <f>O1139*H1139</f>
        <v>0</v>
      </c>
      <c r="Q1139" s="159">
        <v>0.13500000000000001</v>
      </c>
      <c r="R1139" s="159">
        <f>Q1139*H1139</f>
        <v>0.2727</v>
      </c>
      <c r="S1139" s="159">
        <v>0</v>
      </c>
      <c r="T1139" s="160">
        <f>S1139*H1139</f>
        <v>0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R1139" s="161" t="s">
        <v>177</v>
      </c>
      <c r="AT1139" s="161" t="s">
        <v>764</v>
      </c>
      <c r="AU1139" s="161" t="s">
        <v>82</v>
      </c>
      <c r="AY1139" s="18" t="s">
        <v>175</v>
      </c>
      <c r="BE1139" s="162">
        <f>IF(N1139="základní",J1139,0)</f>
        <v>0</v>
      </c>
      <c r="BF1139" s="162">
        <f>IF(N1139="snížená",J1139,0)</f>
        <v>0</v>
      </c>
      <c r="BG1139" s="162">
        <f>IF(N1139="zákl. přenesená",J1139,0)</f>
        <v>0</v>
      </c>
      <c r="BH1139" s="162">
        <f>IF(N1139="sníž. přenesená",J1139,0)</f>
        <v>0</v>
      </c>
      <c r="BI1139" s="162">
        <f>IF(N1139="nulová",J1139,0)</f>
        <v>0</v>
      </c>
      <c r="BJ1139" s="18" t="s">
        <v>30</v>
      </c>
      <c r="BK1139" s="162">
        <f>ROUND(I1139*H1139,2)</f>
        <v>0</v>
      </c>
      <c r="BL1139" s="18" t="s">
        <v>184</v>
      </c>
      <c r="BM1139" s="161" t="s">
        <v>2245</v>
      </c>
    </row>
    <row r="1140" spans="1:65" s="14" customFormat="1">
      <c r="B1140" s="172"/>
      <c r="D1140" s="164" t="s">
        <v>190</v>
      </c>
      <c r="E1140" s="173" t="s">
        <v>1</v>
      </c>
      <c r="F1140" s="174" t="s">
        <v>2093</v>
      </c>
      <c r="H1140" s="173" t="s">
        <v>1</v>
      </c>
      <c r="I1140" s="175"/>
      <c r="L1140" s="172"/>
      <c r="M1140" s="176"/>
      <c r="N1140" s="177"/>
      <c r="O1140" s="177"/>
      <c r="P1140" s="177"/>
      <c r="Q1140" s="177"/>
      <c r="R1140" s="177"/>
      <c r="S1140" s="177"/>
      <c r="T1140" s="178"/>
      <c r="AT1140" s="173" t="s">
        <v>190</v>
      </c>
      <c r="AU1140" s="173" t="s">
        <v>82</v>
      </c>
      <c r="AV1140" s="14" t="s">
        <v>30</v>
      </c>
      <c r="AW1140" s="14" t="s">
        <v>29</v>
      </c>
      <c r="AX1140" s="14" t="s">
        <v>73</v>
      </c>
      <c r="AY1140" s="173" t="s">
        <v>175</v>
      </c>
    </row>
    <row r="1141" spans="1:65" s="14" customFormat="1">
      <c r="B1141" s="172"/>
      <c r="D1141" s="164" t="s">
        <v>190</v>
      </c>
      <c r="E1141" s="173" t="s">
        <v>1</v>
      </c>
      <c r="F1141" s="174" t="s">
        <v>2246</v>
      </c>
      <c r="H1141" s="173" t="s">
        <v>1</v>
      </c>
      <c r="I1141" s="175"/>
      <c r="L1141" s="172"/>
      <c r="M1141" s="176"/>
      <c r="N1141" s="177"/>
      <c r="O1141" s="177"/>
      <c r="P1141" s="177"/>
      <c r="Q1141" s="177"/>
      <c r="R1141" s="177"/>
      <c r="S1141" s="177"/>
      <c r="T1141" s="178"/>
      <c r="AT1141" s="173" t="s">
        <v>190</v>
      </c>
      <c r="AU1141" s="173" t="s">
        <v>82</v>
      </c>
      <c r="AV1141" s="14" t="s">
        <v>30</v>
      </c>
      <c r="AW1141" s="14" t="s">
        <v>29</v>
      </c>
      <c r="AX1141" s="14" t="s">
        <v>73</v>
      </c>
      <c r="AY1141" s="173" t="s">
        <v>175</v>
      </c>
    </row>
    <row r="1142" spans="1:65" s="13" customFormat="1">
      <c r="B1142" s="163"/>
      <c r="D1142" s="164" t="s">
        <v>190</v>
      </c>
      <c r="E1142" s="165" t="s">
        <v>1</v>
      </c>
      <c r="F1142" s="166" t="s">
        <v>1187</v>
      </c>
      <c r="H1142" s="167">
        <v>2.02</v>
      </c>
      <c r="I1142" s="168"/>
      <c r="L1142" s="163"/>
      <c r="M1142" s="169"/>
      <c r="N1142" s="170"/>
      <c r="O1142" s="170"/>
      <c r="P1142" s="170"/>
      <c r="Q1142" s="170"/>
      <c r="R1142" s="170"/>
      <c r="S1142" s="170"/>
      <c r="T1142" s="171"/>
      <c r="AT1142" s="165" t="s">
        <v>190</v>
      </c>
      <c r="AU1142" s="165" t="s">
        <v>82</v>
      </c>
      <c r="AV1142" s="13" t="s">
        <v>82</v>
      </c>
      <c r="AW1142" s="13" t="s">
        <v>29</v>
      </c>
      <c r="AX1142" s="13" t="s">
        <v>73</v>
      </c>
      <c r="AY1142" s="165" t="s">
        <v>175</v>
      </c>
    </row>
    <row r="1143" spans="1:65" s="15" customFormat="1">
      <c r="B1143" s="182"/>
      <c r="D1143" s="164" t="s">
        <v>190</v>
      </c>
      <c r="E1143" s="183" t="s">
        <v>1</v>
      </c>
      <c r="F1143" s="184" t="s">
        <v>716</v>
      </c>
      <c r="H1143" s="185">
        <v>2.02</v>
      </c>
      <c r="I1143" s="186"/>
      <c r="L1143" s="182"/>
      <c r="M1143" s="187"/>
      <c r="N1143" s="188"/>
      <c r="O1143" s="188"/>
      <c r="P1143" s="188"/>
      <c r="Q1143" s="188"/>
      <c r="R1143" s="188"/>
      <c r="S1143" s="188"/>
      <c r="T1143" s="189"/>
      <c r="AT1143" s="183" t="s">
        <v>190</v>
      </c>
      <c r="AU1143" s="183" t="s">
        <v>82</v>
      </c>
      <c r="AV1143" s="15" t="s">
        <v>184</v>
      </c>
      <c r="AW1143" s="15" t="s">
        <v>29</v>
      </c>
      <c r="AX1143" s="15" t="s">
        <v>30</v>
      </c>
      <c r="AY1143" s="183" t="s">
        <v>175</v>
      </c>
    </row>
    <row r="1144" spans="1:65" s="2" customFormat="1" ht="16.5" customHeight="1">
      <c r="A1144" s="33"/>
      <c r="B1144" s="149"/>
      <c r="C1144" s="150" t="s">
        <v>599</v>
      </c>
      <c r="D1144" s="150" t="s">
        <v>181</v>
      </c>
      <c r="E1144" s="151" t="s">
        <v>2247</v>
      </c>
      <c r="F1144" s="152" t="s">
        <v>2248</v>
      </c>
      <c r="G1144" s="153" t="s">
        <v>222</v>
      </c>
      <c r="H1144" s="154">
        <v>2</v>
      </c>
      <c r="I1144" s="155"/>
      <c r="J1144" s="156">
        <f>ROUND(I1144*H1144,2)</f>
        <v>0</v>
      </c>
      <c r="K1144" s="152" t="s">
        <v>710</v>
      </c>
      <c r="L1144" s="34"/>
      <c r="M1144" s="157" t="s">
        <v>1</v>
      </c>
      <c r="N1144" s="158" t="s">
        <v>38</v>
      </c>
      <c r="O1144" s="59"/>
      <c r="P1144" s="159">
        <f>O1144*H1144</f>
        <v>0</v>
      </c>
      <c r="Q1144" s="159">
        <v>3.8899999999999997E-2</v>
      </c>
      <c r="R1144" s="159">
        <f>Q1144*H1144</f>
        <v>7.7799999999999994E-2</v>
      </c>
      <c r="S1144" s="159">
        <v>0</v>
      </c>
      <c r="T1144" s="160">
        <f>S1144*H1144</f>
        <v>0</v>
      </c>
      <c r="U1144" s="33"/>
      <c r="V1144" s="33"/>
      <c r="W1144" s="33"/>
      <c r="X1144" s="33"/>
      <c r="Y1144" s="33"/>
      <c r="Z1144" s="33"/>
      <c r="AA1144" s="33"/>
      <c r="AB1144" s="33"/>
      <c r="AC1144" s="33"/>
      <c r="AD1144" s="33"/>
      <c r="AE1144" s="33"/>
      <c r="AR1144" s="161" t="s">
        <v>184</v>
      </c>
      <c r="AT1144" s="161" t="s">
        <v>181</v>
      </c>
      <c r="AU1144" s="161" t="s">
        <v>82</v>
      </c>
      <c r="AY1144" s="18" t="s">
        <v>175</v>
      </c>
      <c r="BE1144" s="162">
        <f>IF(N1144="základní",J1144,0)</f>
        <v>0</v>
      </c>
      <c r="BF1144" s="162">
        <f>IF(N1144="snížená",J1144,0)</f>
        <v>0</v>
      </c>
      <c r="BG1144" s="162">
        <f>IF(N1144="zákl. přenesená",J1144,0)</f>
        <v>0</v>
      </c>
      <c r="BH1144" s="162">
        <f>IF(N1144="sníž. přenesená",J1144,0)</f>
        <v>0</v>
      </c>
      <c r="BI1144" s="162">
        <f>IF(N1144="nulová",J1144,0)</f>
        <v>0</v>
      </c>
      <c r="BJ1144" s="18" t="s">
        <v>30</v>
      </c>
      <c r="BK1144" s="162">
        <f>ROUND(I1144*H1144,2)</f>
        <v>0</v>
      </c>
      <c r="BL1144" s="18" t="s">
        <v>184</v>
      </c>
      <c r="BM1144" s="161" t="s">
        <v>2249</v>
      </c>
    </row>
    <row r="1145" spans="1:65" s="14" customFormat="1">
      <c r="B1145" s="172"/>
      <c r="D1145" s="164" t="s">
        <v>190</v>
      </c>
      <c r="E1145" s="173" t="s">
        <v>1</v>
      </c>
      <c r="F1145" s="174" t="s">
        <v>2093</v>
      </c>
      <c r="H1145" s="173" t="s">
        <v>1</v>
      </c>
      <c r="I1145" s="175"/>
      <c r="L1145" s="172"/>
      <c r="M1145" s="176"/>
      <c r="N1145" s="177"/>
      <c r="O1145" s="177"/>
      <c r="P1145" s="177"/>
      <c r="Q1145" s="177"/>
      <c r="R1145" s="177"/>
      <c r="S1145" s="177"/>
      <c r="T1145" s="178"/>
      <c r="AT1145" s="173" t="s">
        <v>190</v>
      </c>
      <c r="AU1145" s="173" t="s">
        <v>82</v>
      </c>
      <c r="AV1145" s="14" t="s">
        <v>30</v>
      </c>
      <c r="AW1145" s="14" t="s">
        <v>29</v>
      </c>
      <c r="AX1145" s="14" t="s">
        <v>73</v>
      </c>
      <c r="AY1145" s="173" t="s">
        <v>175</v>
      </c>
    </row>
    <row r="1146" spans="1:65" s="13" customFormat="1">
      <c r="B1146" s="163"/>
      <c r="D1146" s="164" t="s">
        <v>190</v>
      </c>
      <c r="E1146" s="165" t="s">
        <v>1</v>
      </c>
      <c r="F1146" s="166" t="s">
        <v>2217</v>
      </c>
      <c r="H1146" s="167">
        <v>2</v>
      </c>
      <c r="I1146" s="168"/>
      <c r="L1146" s="163"/>
      <c r="M1146" s="169"/>
      <c r="N1146" s="170"/>
      <c r="O1146" s="170"/>
      <c r="P1146" s="170"/>
      <c r="Q1146" s="170"/>
      <c r="R1146" s="170"/>
      <c r="S1146" s="170"/>
      <c r="T1146" s="171"/>
      <c r="AT1146" s="165" t="s">
        <v>190</v>
      </c>
      <c r="AU1146" s="165" t="s">
        <v>82</v>
      </c>
      <c r="AV1146" s="13" t="s">
        <v>82</v>
      </c>
      <c r="AW1146" s="13" t="s">
        <v>29</v>
      </c>
      <c r="AX1146" s="13" t="s">
        <v>73</v>
      </c>
      <c r="AY1146" s="165" t="s">
        <v>175</v>
      </c>
    </row>
    <row r="1147" spans="1:65" s="15" customFormat="1">
      <c r="B1147" s="182"/>
      <c r="D1147" s="164" t="s">
        <v>190</v>
      </c>
      <c r="E1147" s="183" t="s">
        <v>1</v>
      </c>
      <c r="F1147" s="184" t="s">
        <v>716</v>
      </c>
      <c r="H1147" s="185">
        <v>2</v>
      </c>
      <c r="I1147" s="186"/>
      <c r="L1147" s="182"/>
      <c r="M1147" s="187"/>
      <c r="N1147" s="188"/>
      <c r="O1147" s="188"/>
      <c r="P1147" s="188"/>
      <c r="Q1147" s="188"/>
      <c r="R1147" s="188"/>
      <c r="S1147" s="188"/>
      <c r="T1147" s="189"/>
      <c r="AT1147" s="183" t="s">
        <v>190</v>
      </c>
      <c r="AU1147" s="183" t="s">
        <v>82</v>
      </c>
      <c r="AV1147" s="15" t="s">
        <v>184</v>
      </c>
      <c r="AW1147" s="15" t="s">
        <v>29</v>
      </c>
      <c r="AX1147" s="15" t="s">
        <v>30</v>
      </c>
      <c r="AY1147" s="183" t="s">
        <v>175</v>
      </c>
    </row>
    <row r="1148" spans="1:65" s="2" customFormat="1" ht="16.5" customHeight="1">
      <c r="A1148" s="33"/>
      <c r="B1148" s="149"/>
      <c r="C1148" s="190" t="s">
        <v>639</v>
      </c>
      <c r="D1148" s="190" t="s">
        <v>764</v>
      </c>
      <c r="E1148" s="191" t="s">
        <v>2250</v>
      </c>
      <c r="F1148" s="192" t="s">
        <v>2251</v>
      </c>
      <c r="G1148" s="193" t="s">
        <v>222</v>
      </c>
      <c r="H1148" s="194">
        <v>1.01</v>
      </c>
      <c r="I1148" s="195"/>
      <c r="J1148" s="196">
        <f>ROUND(I1148*H1148,2)</f>
        <v>0</v>
      </c>
      <c r="K1148" s="192" t="s">
        <v>1</v>
      </c>
      <c r="L1148" s="197"/>
      <c r="M1148" s="198" t="s">
        <v>1</v>
      </c>
      <c r="N1148" s="199" t="s">
        <v>38</v>
      </c>
      <c r="O1148" s="59"/>
      <c r="P1148" s="159">
        <f>O1148*H1148</f>
        <v>0</v>
      </c>
      <c r="Q1148" s="159">
        <v>9.7000000000000003E-2</v>
      </c>
      <c r="R1148" s="159">
        <f>Q1148*H1148</f>
        <v>9.7970000000000002E-2</v>
      </c>
      <c r="S1148" s="159">
        <v>0</v>
      </c>
      <c r="T1148" s="160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61" t="s">
        <v>177</v>
      </c>
      <c r="AT1148" s="161" t="s">
        <v>764</v>
      </c>
      <c r="AU1148" s="161" t="s">
        <v>82</v>
      </c>
      <c r="AY1148" s="18" t="s">
        <v>175</v>
      </c>
      <c r="BE1148" s="162">
        <f>IF(N1148="základní",J1148,0)</f>
        <v>0</v>
      </c>
      <c r="BF1148" s="162">
        <f>IF(N1148="snížená",J1148,0)</f>
        <v>0</v>
      </c>
      <c r="BG1148" s="162">
        <f>IF(N1148="zákl. přenesená",J1148,0)</f>
        <v>0</v>
      </c>
      <c r="BH1148" s="162">
        <f>IF(N1148="sníž. přenesená",J1148,0)</f>
        <v>0</v>
      </c>
      <c r="BI1148" s="162">
        <f>IF(N1148="nulová",J1148,0)</f>
        <v>0</v>
      </c>
      <c r="BJ1148" s="18" t="s">
        <v>30</v>
      </c>
      <c r="BK1148" s="162">
        <f>ROUND(I1148*H1148,2)</f>
        <v>0</v>
      </c>
      <c r="BL1148" s="18" t="s">
        <v>184</v>
      </c>
      <c r="BM1148" s="161" t="s">
        <v>2252</v>
      </c>
    </row>
    <row r="1149" spans="1:65" s="14" customFormat="1">
      <c r="B1149" s="172"/>
      <c r="D1149" s="164" t="s">
        <v>190</v>
      </c>
      <c r="E1149" s="173" t="s">
        <v>1</v>
      </c>
      <c r="F1149" s="174" t="s">
        <v>2093</v>
      </c>
      <c r="H1149" s="173" t="s">
        <v>1</v>
      </c>
      <c r="I1149" s="175"/>
      <c r="L1149" s="172"/>
      <c r="M1149" s="176"/>
      <c r="N1149" s="177"/>
      <c r="O1149" s="177"/>
      <c r="P1149" s="177"/>
      <c r="Q1149" s="177"/>
      <c r="R1149" s="177"/>
      <c r="S1149" s="177"/>
      <c r="T1149" s="178"/>
      <c r="AT1149" s="173" t="s">
        <v>190</v>
      </c>
      <c r="AU1149" s="173" t="s">
        <v>82</v>
      </c>
      <c r="AV1149" s="14" t="s">
        <v>30</v>
      </c>
      <c r="AW1149" s="14" t="s">
        <v>29</v>
      </c>
      <c r="AX1149" s="14" t="s">
        <v>73</v>
      </c>
      <c r="AY1149" s="173" t="s">
        <v>175</v>
      </c>
    </row>
    <row r="1150" spans="1:65" s="14" customFormat="1">
      <c r="B1150" s="172"/>
      <c r="D1150" s="164" t="s">
        <v>190</v>
      </c>
      <c r="E1150" s="173" t="s">
        <v>1</v>
      </c>
      <c r="F1150" s="174" t="s">
        <v>2253</v>
      </c>
      <c r="H1150" s="173" t="s">
        <v>1</v>
      </c>
      <c r="I1150" s="175"/>
      <c r="L1150" s="172"/>
      <c r="M1150" s="176"/>
      <c r="N1150" s="177"/>
      <c r="O1150" s="177"/>
      <c r="P1150" s="177"/>
      <c r="Q1150" s="177"/>
      <c r="R1150" s="177"/>
      <c r="S1150" s="177"/>
      <c r="T1150" s="178"/>
      <c r="AT1150" s="173" t="s">
        <v>190</v>
      </c>
      <c r="AU1150" s="173" t="s">
        <v>82</v>
      </c>
      <c r="AV1150" s="14" t="s">
        <v>30</v>
      </c>
      <c r="AW1150" s="14" t="s">
        <v>29</v>
      </c>
      <c r="AX1150" s="14" t="s">
        <v>73</v>
      </c>
      <c r="AY1150" s="173" t="s">
        <v>175</v>
      </c>
    </row>
    <row r="1151" spans="1:65" s="13" customFormat="1">
      <c r="B1151" s="163"/>
      <c r="D1151" s="164" t="s">
        <v>190</v>
      </c>
      <c r="E1151" s="165" t="s">
        <v>1</v>
      </c>
      <c r="F1151" s="166" t="s">
        <v>888</v>
      </c>
      <c r="H1151" s="167">
        <v>1.01</v>
      </c>
      <c r="I1151" s="168"/>
      <c r="L1151" s="163"/>
      <c r="M1151" s="169"/>
      <c r="N1151" s="170"/>
      <c r="O1151" s="170"/>
      <c r="P1151" s="170"/>
      <c r="Q1151" s="170"/>
      <c r="R1151" s="170"/>
      <c r="S1151" s="170"/>
      <c r="T1151" s="171"/>
      <c r="AT1151" s="165" t="s">
        <v>190</v>
      </c>
      <c r="AU1151" s="165" t="s">
        <v>82</v>
      </c>
      <c r="AV1151" s="13" t="s">
        <v>82</v>
      </c>
      <c r="AW1151" s="13" t="s">
        <v>29</v>
      </c>
      <c r="AX1151" s="13" t="s">
        <v>73</v>
      </c>
      <c r="AY1151" s="165" t="s">
        <v>175</v>
      </c>
    </row>
    <row r="1152" spans="1:65" s="15" customFormat="1">
      <c r="B1152" s="182"/>
      <c r="D1152" s="164" t="s">
        <v>190</v>
      </c>
      <c r="E1152" s="183" t="s">
        <v>1</v>
      </c>
      <c r="F1152" s="184" t="s">
        <v>716</v>
      </c>
      <c r="H1152" s="185">
        <v>1.01</v>
      </c>
      <c r="I1152" s="186"/>
      <c r="L1152" s="182"/>
      <c r="M1152" s="187"/>
      <c r="N1152" s="188"/>
      <c r="O1152" s="188"/>
      <c r="P1152" s="188"/>
      <c r="Q1152" s="188"/>
      <c r="R1152" s="188"/>
      <c r="S1152" s="188"/>
      <c r="T1152" s="189"/>
      <c r="AT1152" s="183" t="s">
        <v>190</v>
      </c>
      <c r="AU1152" s="183" t="s">
        <v>82</v>
      </c>
      <c r="AV1152" s="15" t="s">
        <v>184</v>
      </c>
      <c r="AW1152" s="15" t="s">
        <v>29</v>
      </c>
      <c r="AX1152" s="15" t="s">
        <v>30</v>
      </c>
      <c r="AY1152" s="183" t="s">
        <v>175</v>
      </c>
    </row>
    <row r="1153" spans="1:65" s="2" customFormat="1" ht="16.5" customHeight="1">
      <c r="A1153" s="33"/>
      <c r="B1153" s="149"/>
      <c r="C1153" s="190" t="s">
        <v>683</v>
      </c>
      <c r="D1153" s="190" t="s">
        <v>764</v>
      </c>
      <c r="E1153" s="191" t="s">
        <v>2254</v>
      </c>
      <c r="F1153" s="192" t="s">
        <v>2255</v>
      </c>
      <c r="G1153" s="193" t="s">
        <v>222</v>
      </c>
      <c r="H1153" s="194">
        <v>1.01</v>
      </c>
      <c r="I1153" s="195"/>
      <c r="J1153" s="196">
        <f>ROUND(I1153*H1153,2)</f>
        <v>0</v>
      </c>
      <c r="K1153" s="192" t="s">
        <v>1</v>
      </c>
      <c r="L1153" s="197"/>
      <c r="M1153" s="198" t="s">
        <v>1</v>
      </c>
      <c r="N1153" s="199" t="s">
        <v>38</v>
      </c>
      <c r="O1153" s="59"/>
      <c r="P1153" s="159">
        <f>O1153*H1153</f>
        <v>0</v>
      </c>
      <c r="Q1153" s="159">
        <v>9.0999999999999998E-2</v>
      </c>
      <c r="R1153" s="159">
        <f>Q1153*H1153</f>
        <v>9.1909999999999992E-2</v>
      </c>
      <c r="S1153" s="159">
        <v>0</v>
      </c>
      <c r="T1153" s="160">
        <f>S1153*H1153</f>
        <v>0</v>
      </c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R1153" s="161" t="s">
        <v>177</v>
      </c>
      <c r="AT1153" s="161" t="s">
        <v>764</v>
      </c>
      <c r="AU1153" s="161" t="s">
        <v>82</v>
      </c>
      <c r="AY1153" s="18" t="s">
        <v>175</v>
      </c>
      <c r="BE1153" s="162">
        <f>IF(N1153="základní",J1153,0)</f>
        <v>0</v>
      </c>
      <c r="BF1153" s="162">
        <f>IF(N1153="snížená",J1153,0)</f>
        <v>0</v>
      </c>
      <c r="BG1153" s="162">
        <f>IF(N1153="zákl. přenesená",J1153,0)</f>
        <v>0</v>
      </c>
      <c r="BH1153" s="162">
        <f>IF(N1153="sníž. přenesená",J1153,0)</f>
        <v>0</v>
      </c>
      <c r="BI1153" s="162">
        <f>IF(N1153="nulová",J1153,0)</f>
        <v>0</v>
      </c>
      <c r="BJ1153" s="18" t="s">
        <v>30</v>
      </c>
      <c r="BK1153" s="162">
        <f>ROUND(I1153*H1153,2)</f>
        <v>0</v>
      </c>
      <c r="BL1153" s="18" t="s">
        <v>184</v>
      </c>
      <c r="BM1153" s="161" t="s">
        <v>2256</v>
      </c>
    </row>
    <row r="1154" spans="1:65" s="14" customFormat="1">
      <c r="B1154" s="172"/>
      <c r="D1154" s="164" t="s">
        <v>190</v>
      </c>
      <c r="E1154" s="173" t="s">
        <v>1</v>
      </c>
      <c r="F1154" s="174" t="s">
        <v>2257</v>
      </c>
      <c r="H1154" s="173" t="s">
        <v>1</v>
      </c>
      <c r="I1154" s="175"/>
      <c r="L1154" s="172"/>
      <c r="M1154" s="176"/>
      <c r="N1154" s="177"/>
      <c r="O1154" s="177"/>
      <c r="P1154" s="177"/>
      <c r="Q1154" s="177"/>
      <c r="R1154" s="177"/>
      <c r="S1154" s="177"/>
      <c r="T1154" s="178"/>
      <c r="AT1154" s="173" t="s">
        <v>190</v>
      </c>
      <c r="AU1154" s="173" t="s">
        <v>82</v>
      </c>
      <c r="AV1154" s="14" t="s">
        <v>30</v>
      </c>
      <c r="AW1154" s="14" t="s">
        <v>29</v>
      </c>
      <c r="AX1154" s="14" t="s">
        <v>73</v>
      </c>
      <c r="AY1154" s="173" t="s">
        <v>175</v>
      </c>
    </row>
    <row r="1155" spans="1:65" s="13" customFormat="1">
      <c r="B1155" s="163"/>
      <c r="D1155" s="164" t="s">
        <v>190</v>
      </c>
      <c r="E1155" s="165" t="s">
        <v>1</v>
      </c>
      <c r="F1155" s="166" t="s">
        <v>888</v>
      </c>
      <c r="H1155" s="167">
        <v>1.01</v>
      </c>
      <c r="I1155" s="168"/>
      <c r="L1155" s="163"/>
      <c r="M1155" s="169"/>
      <c r="N1155" s="170"/>
      <c r="O1155" s="170"/>
      <c r="P1155" s="170"/>
      <c r="Q1155" s="170"/>
      <c r="R1155" s="170"/>
      <c r="S1155" s="170"/>
      <c r="T1155" s="171"/>
      <c r="AT1155" s="165" t="s">
        <v>190</v>
      </c>
      <c r="AU1155" s="165" t="s">
        <v>82</v>
      </c>
      <c r="AV1155" s="13" t="s">
        <v>82</v>
      </c>
      <c r="AW1155" s="13" t="s">
        <v>29</v>
      </c>
      <c r="AX1155" s="13" t="s">
        <v>73</v>
      </c>
      <c r="AY1155" s="165" t="s">
        <v>175</v>
      </c>
    </row>
    <row r="1156" spans="1:65" s="15" customFormat="1">
      <c r="B1156" s="182"/>
      <c r="D1156" s="164" t="s">
        <v>190</v>
      </c>
      <c r="E1156" s="183" t="s">
        <v>1</v>
      </c>
      <c r="F1156" s="184" t="s">
        <v>716</v>
      </c>
      <c r="H1156" s="185">
        <v>1.01</v>
      </c>
      <c r="I1156" s="186"/>
      <c r="L1156" s="182"/>
      <c r="M1156" s="187"/>
      <c r="N1156" s="188"/>
      <c r="O1156" s="188"/>
      <c r="P1156" s="188"/>
      <c r="Q1156" s="188"/>
      <c r="R1156" s="188"/>
      <c r="S1156" s="188"/>
      <c r="T1156" s="189"/>
      <c r="AT1156" s="183" t="s">
        <v>190</v>
      </c>
      <c r="AU1156" s="183" t="s">
        <v>82</v>
      </c>
      <c r="AV1156" s="15" t="s">
        <v>184</v>
      </c>
      <c r="AW1156" s="15" t="s">
        <v>29</v>
      </c>
      <c r="AX1156" s="15" t="s">
        <v>30</v>
      </c>
      <c r="AY1156" s="183" t="s">
        <v>175</v>
      </c>
    </row>
    <row r="1157" spans="1:65" s="2" customFormat="1" ht="16.5" customHeight="1">
      <c r="A1157" s="33"/>
      <c r="B1157" s="149"/>
      <c r="C1157" s="150" t="s">
        <v>687</v>
      </c>
      <c r="D1157" s="150" t="s">
        <v>181</v>
      </c>
      <c r="E1157" s="151" t="s">
        <v>2258</v>
      </c>
      <c r="F1157" s="152" t="s">
        <v>2259</v>
      </c>
      <c r="G1157" s="153" t="s">
        <v>222</v>
      </c>
      <c r="H1157" s="154">
        <v>13</v>
      </c>
      <c r="I1157" s="155"/>
      <c r="J1157" s="156">
        <f>ROUND(I1157*H1157,2)</f>
        <v>0</v>
      </c>
      <c r="K1157" s="152" t="s">
        <v>710</v>
      </c>
      <c r="L1157" s="34"/>
      <c r="M1157" s="157" t="s">
        <v>1</v>
      </c>
      <c r="N1157" s="158" t="s">
        <v>38</v>
      </c>
      <c r="O1157" s="59"/>
      <c r="P1157" s="159">
        <f>O1157*H1157</f>
        <v>0</v>
      </c>
      <c r="Q1157" s="159">
        <v>2.3189999999999999E-2</v>
      </c>
      <c r="R1157" s="159">
        <f>Q1157*H1157</f>
        <v>0.30146999999999996</v>
      </c>
      <c r="S1157" s="159">
        <v>0</v>
      </c>
      <c r="T1157" s="160">
        <f>S1157*H1157</f>
        <v>0</v>
      </c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R1157" s="161" t="s">
        <v>184</v>
      </c>
      <c r="AT1157" s="161" t="s">
        <v>181</v>
      </c>
      <c r="AU1157" s="161" t="s">
        <v>82</v>
      </c>
      <c r="AY1157" s="18" t="s">
        <v>175</v>
      </c>
      <c r="BE1157" s="162">
        <f>IF(N1157="základní",J1157,0)</f>
        <v>0</v>
      </c>
      <c r="BF1157" s="162">
        <f>IF(N1157="snížená",J1157,0)</f>
        <v>0</v>
      </c>
      <c r="BG1157" s="162">
        <f>IF(N1157="zákl. přenesená",J1157,0)</f>
        <v>0</v>
      </c>
      <c r="BH1157" s="162">
        <f>IF(N1157="sníž. přenesená",J1157,0)</f>
        <v>0</v>
      </c>
      <c r="BI1157" s="162">
        <f>IF(N1157="nulová",J1157,0)</f>
        <v>0</v>
      </c>
      <c r="BJ1157" s="18" t="s">
        <v>30</v>
      </c>
      <c r="BK1157" s="162">
        <f>ROUND(I1157*H1157,2)</f>
        <v>0</v>
      </c>
      <c r="BL1157" s="18" t="s">
        <v>184</v>
      </c>
      <c r="BM1157" s="161" t="s">
        <v>2260</v>
      </c>
    </row>
    <row r="1158" spans="1:65" s="14" customFormat="1">
      <c r="B1158" s="172"/>
      <c r="D1158" s="164" t="s">
        <v>190</v>
      </c>
      <c r="E1158" s="173" t="s">
        <v>1</v>
      </c>
      <c r="F1158" s="174" t="s">
        <v>1518</v>
      </c>
      <c r="H1158" s="173" t="s">
        <v>1</v>
      </c>
      <c r="I1158" s="175"/>
      <c r="L1158" s="172"/>
      <c r="M1158" s="176"/>
      <c r="N1158" s="177"/>
      <c r="O1158" s="177"/>
      <c r="P1158" s="177"/>
      <c r="Q1158" s="177"/>
      <c r="R1158" s="177"/>
      <c r="S1158" s="177"/>
      <c r="T1158" s="178"/>
      <c r="AT1158" s="173" t="s">
        <v>190</v>
      </c>
      <c r="AU1158" s="173" t="s">
        <v>82</v>
      </c>
      <c r="AV1158" s="14" t="s">
        <v>30</v>
      </c>
      <c r="AW1158" s="14" t="s">
        <v>29</v>
      </c>
      <c r="AX1158" s="14" t="s">
        <v>73</v>
      </c>
      <c r="AY1158" s="173" t="s">
        <v>175</v>
      </c>
    </row>
    <row r="1159" spans="1:65" s="13" customFormat="1">
      <c r="B1159" s="163"/>
      <c r="D1159" s="164" t="s">
        <v>190</v>
      </c>
      <c r="E1159" s="165" t="s">
        <v>1</v>
      </c>
      <c r="F1159" s="166" t="s">
        <v>199</v>
      </c>
      <c r="H1159" s="167">
        <v>5</v>
      </c>
      <c r="I1159" s="168"/>
      <c r="L1159" s="163"/>
      <c r="M1159" s="169"/>
      <c r="N1159" s="170"/>
      <c r="O1159" s="170"/>
      <c r="P1159" s="170"/>
      <c r="Q1159" s="170"/>
      <c r="R1159" s="170"/>
      <c r="S1159" s="170"/>
      <c r="T1159" s="171"/>
      <c r="AT1159" s="165" t="s">
        <v>190</v>
      </c>
      <c r="AU1159" s="165" t="s">
        <v>82</v>
      </c>
      <c r="AV1159" s="13" t="s">
        <v>82</v>
      </c>
      <c r="AW1159" s="13" t="s">
        <v>29</v>
      </c>
      <c r="AX1159" s="13" t="s">
        <v>73</v>
      </c>
      <c r="AY1159" s="165" t="s">
        <v>175</v>
      </c>
    </row>
    <row r="1160" spans="1:65" s="14" customFormat="1">
      <c r="B1160" s="172"/>
      <c r="D1160" s="164" t="s">
        <v>190</v>
      </c>
      <c r="E1160" s="173" t="s">
        <v>1</v>
      </c>
      <c r="F1160" s="174" t="s">
        <v>2114</v>
      </c>
      <c r="H1160" s="173" t="s">
        <v>1</v>
      </c>
      <c r="I1160" s="175"/>
      <c r="L1160" s="172"/>
      <c r="M1160" s="176"/>
      <c r="N1160" s="177"/>
      <c r="O1160" s="177"/>
      <c r="P1160" s="177"/>
      <c r="Q1160" s="177"/>
      <c r="R1160" s="177"/>
      <c r="S1160" s="177"/>
      <c r="T1160" s="178"/>
      <c r="AT1160" s="173" t="s">
        <v>190</v>
      </c>
      <c r="AU1160" s="173" t="s">
        <v>82</v>
      </c>
      <c r="AV1160" s="14" t="s">
        <v>30</v>
      </c>
      <c r="AW1160" s="14" t="s">
        <v>29</v>
      </c>
      <c r="AX1160" s="14" t="s">
        <v>73</v>
      </c>
      <c r="AY1160" s="173" t="s">
        <v>175</v>
      </c>
    </row>
    <row r="1161" spans="1:65" s="13" customFormat="1">
      <c r="B1161" s="163"/>
      <c r="D1161" s="164" t="s">
        <v>190</v>
      </c>
      <c r="E1161" s="165" t="s">
        <v>1</v>
      </c>
      <c r="F1161" s="166" t="s">
        <v>199</v>
      </c>
      <c r="H1161" s="167">
        <v>5</v>
      </c>
      <c r="I1161" s="168"/>
      <c r="L1161" s="163"/>
      <c r="M1161" s="169"/>
      <c r="N1161" s="170"/>
      <c r="O1161" s="170"/>
      <c r="P1161" s="170"/>
      <c r="Q1161" s="170"/>
      <c r="R1161" s="170"/>
      <c r="S1161" s="170"/>
      <c r="T1161" s="171"/>
      <c r="AT1161" s="165" t="s">
        <v>190</v>
      </c>
      <c r="AU1161" s="165" t="s">
        <v>82</v>
      </c>
      <c r="AV1161" s="13" t="s">
        <v>82</v>
      </c>
      <c r="AW1161" s="13" t="s">
        <v>29</v>
      </c>
      <c r="AX1161" s="13" t="s">
        <v>73</v>
      </c>
      <c r="AY1161" s="165" t="s">
        <v>175</v>
      </c>
    </row>
    <row r="1162" spans="1:65" s="14" customFormat="1">
      <c r="B1162" s="172"/>
      <c r="D1162" s="164" t="s">
        <v>190</v>
      </c>
      <c r="E1162" s="173" t="s">
        <v>1</v>
      </c>
      <c r="F1162" s="174" t="s">
        <v>2115</v>
      </c>
      <c r="H1162" s="173" t="s">
        <v>1</v>
      </c>
      <c r="I1162" s="175"/>
      <c r="L1162" s="172"/>
      <c r="M1162" s="176"/>
      <c r="N1162" s="177"/>
      <c r="O1162" s="177"/>
      <c r="P1162" s="177"/>
      <c r="Q1162" s="177"/>
      <c r="R1162" s="177"/>
      <c r="S1162" s="177"/>
      <c r="T1162" s="178"/>
      <c r="AT1162" s="173" t="s">
        <v>190</v>
      </c>
      <c r="AU1162" s="173" t="s">
        <v>82</v>
      </c>
      <c r="AV1162" s="14" t="s">
        <v>30</v>
      </c>
      <c r="AW1162" s="14" t="s">
        <v>29</v>
      </c>
      <c r="AX1162" s="14" t="s">
        <v>73</v>
      </c>
      <c r="AY1162" s="173" t="s">
        <v>175</v>
      </c>
    </row>
    <row r="1163" spans="1:65" s="13" customFormat="1">
      <c r="B1163" s="163"/>
      <c r="D1163" s="164" t="s">
        <v>190</v>
      </c>
      <c r="E1163" s="165" t="s">
        <v>1</v>
      </c>
      <c r="F1163" s="166" t="s">
        <v>113</v>
      </c>
      <c r="H1163" s="167">
        <v>3</v>
      </c>
      <c r="I1163" s="168"/>
      <c r="L1163" s="163"/>
      <c r="M1163" s="169"/>
      <c r="N1163" s="170"/>
      <c r="O1163" s="170"/>
      <c r="P1163" s="170"/>
      <c r="Q1163" s="170"/>
      <c r="R1163" s="170"/>
      <c r="S1163" s="170"/>
      <c r="T1163" s="171"/>
      <c r="AT1163" s="165" t="s">
        <v>190</v>
      </c>
      <c r="AU1163" s="165" t="s">
        <v>82</v>
      </c>
      <c r="AV1163" s="13" t="s">
        <v>82</v>
      </c>
      <c r="AW1163" s="13" t="s">
        <v>29</v>
      </c>
      <c r="AX1163" s="13" t="s">
        <v>73</v>
      </c>
      <c r="AY1163" s="165" t="s">
        <v>175</v>
      </c>
    </row>
    <row r="1164" spans="1:65" s="15" customFormat="1">
      <c r="B1164" s="182"/>
      <c r="D1164" s="164" t="s">
        <v>190</v>
      </c>
      <c r="E1164" s="183" t="s">
        <v>1</v>
      </c>
      <c r="F1164" s="184" t="s">
        <v>716</v>
      </c>
      <c r="H1164" s="185">
        <v>13</v>
      </c>
      <c r="I1164" s="186"/>
      <c r="L1164" s="182"/>
      <c r="M1164" s="187"/>
      <c r="N1164" s="188"/>
      <c r="O1164" s="188"/>
      <c r="P1164" s="188"/>
      <c r="Q1164" s="188"/>
      <c r="R1164" s="188"/>
      <c r="S1164" s="188"/>
      <c r="T1164" s="189"/>
      <c r="AT1164" s="183" t="s">
        <v>190</v>
      </c>
      <c r="AU1164" s="183" t="s">
        <v>82</v>
      </c>
      <c r="AV1164" s="15" t="s">
        <v>184</v>
      </c>
      <c r="AW1164" s="15" t="s">
        <v>29</v>
      </c>
      <c r="AX1164" s="15" t="s">
        <v>30</v>
      </c>
      <c r="AY1164" s="183" t="s">
        <v>175</v>
      </c>
    </row>
    <row r="1165" spans="1:65" s="2" customFormat="1" ht="16.5" customHeight="1">
      <c r="A1165" s="33"/>
      <c r="B1165" s="149"/>
      <c r="C1165" s="190" t="s">
        <v>690</v>
      </c>
      <c r="D1165" s="190" t="s">
        <v>764</v>
      </c>
      <c r="E1165" s="191" t="s">
        <v>2261</v>
      </c>
      <c r="F1165" s="192" t="s">
        <v>2262</v>
      </c>
      <c r="G1165" s="193" t="s">
        <v>222</v>
      </c>
      <c r="H1165" s="194">
        <v>1.01</v>
      </c>
      <c r="I1165" s="195"/>
      <c r="J1165" s="196">
        <f>ROUND(I1165*H1165,2)</f>
        <v>0</v>
      </c>
      <c r="K1165" s="192" t="s">
        <v>1</v>
      </c>
      <c r="L1165" s="197"/>
      <c r="M1165" s="198" t="s">
        <v>1</v>
      </c>
      <c r="N1165" s="199" t="s">
        <v>38</v>
      </c>
      <c r="O1165" s="59"/>
      <c r="P1165" s="159">
        <f>O1165*H1165</f>
        <v>0</v>
      </c>
      <c r="Q1165" s="159">
        <v>0.20250000000000001</v>
      </c>
      <c r="R1165" s="159">
        <f>Q1165*H1165</f>
        <v>0.20452500000000001</v>
      </c>
      <c r="S1165" s="159">
        <v>0</v>
      </c>
      <c r="T1165" s="160">
        <f>S1165*H1165</f>
        <v>0</v>
      </c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/>
      <c r="AE1165" s="33"/>
      <c r="AR1165" s="161" t="s">
        <v>177</v>
      </c>
      <c r="AT1165" s="161" t="s">
        <v>764</v>
      </c>
      <c r="AU1165" s="161" t="s">
        <v>82</v>
      </c>
      <c r="AY1165" s="18" t="s">
        <v>175</v>
      </c>
      <c r="BE1165" s="162">
        <f>IF(N1165="základní",J1165,0)</f>
        <v>0</v>
      </c>
      <c r="BF1165" s="162">
        <f>IF(N1165="snížená",J1165,0)</f>
        <v>0</v>
      </c>
      <c r="BG1165" s="162">
        <f>IF(N1165="zákl. přenesená",J1165,0)</f>
        <v>0</v>
      </c>
      <c r="BH1165" s="162">
        <f>IF(N1165="sníž. přenesená",J1165,0)</f>
        <v>0</v>
      </c>
      <c r="BI1165" s="162">
        <f>IF(N1165="nulová",J1165,0)</f>
        <v>0</v>
      </c>
      <c r="BJ1165" s="18" t="s">
        <v>30</v>
      </c>
      <c r="BK1165" s="162">
        <f>ROUND(I1165*H1165,2)</f>
        <v>0</v>
      </c>
      <c r="BL1165" s="18" t="s">
        <v>184</v>
      </c>
      <c r="BM1165" s="161" t="s">
        <v>2263</v>
      </c>
    </row>
    <row r="1166" spans="1:65" s="14" customFormat="1">
      <c r="B1166" s="172"/>
      <c r="D1166" s="164" t="s">
        <v>190</v>
      </c>
      <c r="E1166" s="173" t="s">
        <v>1</v>
      </c>
      <c r="F1166" s="174" t="s">
        <v>2115</v>
      </c>
      <c r="H1166" s="173" t="s">
        <v>1</v>
      </c>
      <c r="I1166" s="175"/>
      <c r="L1166" s="172"/>
      <c r="M1166" s="176"/>
      <c r="N1166" s="177"/>
      <c r="O1166" s="177"/>
      <c r="P1166" s="177"/>
      <c r="Q1166" s="177"/>
      <c r="R1166" s="177"/>
      <c r="S1166" s="177"/>
      <c r="T1166" s="178"/>
      <c r="AT1166" s="173" t="s">
        <v>190</v>
      </c>
      <c r="AU1166" s="173" t="s">
        <v>82</v>
      </c>
      <c r="AV1166" s="14" t="s">
        <v>30</v>
      </c>
      <c r="AW1166" s="14" t="s">
        <v>29</v>
      </c>
      <c r="AX1166" s="14" t="s">
        <v>73</v>
      </c>
      <c r="AY1166" s="173" t="s">
        <v>175</v>
      </c>
    </row>
    <row r="1167" spans="1:65" s="13" customFormat="1">
      <c r="B1167" s="163"/>
      <c r="D1167" s="164" t="s">
        <v>190</v>
      </c>
      <c r="E1167" s="165" t="s">
        <v>1</v>
      </c>
      <c r="F1167" s="166" t="s">
        <v>888</v>
      </c>
      <c r="H1167" s="167">
        <v>1.01</v>
      </c>
      <c r="I1167" s="168"/>
      <c r="L1167" s="163"/>
      <c r="M1167" s="169"/>
      <c r="N1167" s="170"/>
      <c r="O1167" s="170"/>
      <c r="P1167" s="170"/>
      <c r="Q1167" s="170"/>
      <c r="R1167" s="170"/>
      <c r="S1167" s="170"/>
      <c r="T1167" s="171"/>
      <c r="AT1167" s="165" t="s">
        <v>190</v>
      </c>
      <c r="AU1167" s="165" t="s">
        <v>82</v>
      </c>
      <c r="AV1167" s="13" t="s">
        <v>82</v>
      </c>
      <c r="AW1167" s="13" t="s">
        <v>29</v>
      </c>
      <c r="AX1167" s="13" t="s">
        <v>73</v>
      </c>
      <c r="AY1167" s="165" t="s">
        <v>175</v>
      </c>
    </row>
    <row r="1168" spans="1:65" s="15" customFormat="1">
      <c r="B1168" s="182"/>
      <c r="D1168" s="164" t="s">
        <v>190</v>
      </c>
      <c r="E1168" s="183" t="s">
        <v>1</v>
      </c>
      <c r="F1168" s="184" t="s">
        <v>716</v>
      </c>
      <c r="H1168" s="185">
        <v>1.01</v>
      </c>
      <c r="I1168" s="186"/>
      <c r="L1168" s="182"/>
      <c r="M1168" s="187"/>
      <c r="N1168" s="188"/>
      <c r="O1168" s="188"/>
      <c r="P1168" s="188"/>
      <c r="Q1168" s="188"/>
      <c r="R1168" s="188"/>
      <c r="S1168" s="188"/>
      <c r="T1168" s="189"/>
      <c r="AT1168" s="183" t="s">
        <v>190</v>
      </c>
      <c r="AU1168" s="183" t="s">
        <v>82</v>
      </c>
      <c r="AV1168" s="15" t="s">
        <v>184</v>
      </c>
      <c r="AW1168" s="15" t="s">
        <v>29</v>
      </c>
      <c r="AX1168" s="15" t="s">
        <v>30</v>
      </c>
      <c r="AY1168" s="183" t="s">
        <v>175</v>
      </c>
    </row>
    <row r="1169" spans="1:65" s="2" customFormat="1" ht="16.5" customHeight="1">
      <c r="A1169" s="33"/>
      <c r="B1169" s="149"/>
      <c r="C1169" s="190" t="s">
        <v>693</v>
      </c>
      <c r="D1169" s="190" t="s">
        <v>764</v>
      </c>
      <c r="E1169" s="191" t="s">
        <v>2264</v>
      </c>
      <c r="F1169" s="192" t="s">
        <v>2265</v>
      </c>
      <c r="G1169" s="193" t="s">
        <v>222</v>
      </c>
      <c r="H1169" s="194">
        <v>9.09</v>
      </c>
      <c r="I1169" s="195"/>
      <c r="J1169" s="196">
        <f>ROUND(I1169*H1169,2)</f>
        <v>0</v>
      </c>
      <c r="K1169" s="192" t="s">
        <v>1</v>
      </c>
      <c r="L1169" s="197"/>
      <c r="M1169" s="198" t="s">
        <v>1</v>
      </c>
      <c r="N1169" s="199" t="s">
        <v>38</v>
      </c>
      <c r="O1169" s="59"/>
      <c r="P1169" s="159">
        <f>O1169*H1169</f>
        <v>0</v>
      </c>
      <c r="Q1169" s="159">
        <v>0.20250000000000001</v>
      </c>
      <c r="R1169" s="159">
        <f>Q1169*H1169</f>
        <v>1.8407250000000002</v>
      </c>
      <c r="S1169" s="159">
        <v>0</v>
      </c>
      <c r="T1169" s="160">
        <f>S1169*H1169</f>
        <v>0</v>
      </c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R1169" s="161" t="s">
        <v>177</v>
      </c>
      <c r="AT1169" s="161" t="s">
        <v>764</v>
      </c>
      <c r="AU1169" s="161" t="s">
        <v>82</v>
      </c>
      <c r="AY1169" s="18" t="s">
        <v>175</v>
      </c>
      <c r="BE1169" s="162">
        <f>IF(N1169="základní",J1169,0)</f>
        <v>0</v>
      </c>
      <c r="BF1169" s="162">
        <f>IF(N1169="snížená",J1169,0)</f>
        <v>0</v>
      </c>
      <c r="BG1169" s="162">
        <f>IF(N1169="zákl. přenesená",J1169,0)</f>
        <v>0</v>
      </c>
      <c r="BH1169" s="162">
        <f>IF(N1169="sníž. přenesená",J1169,0)</f>
        <v>0</v>
      </c>
      <c r="BI1169" s="162">
        <f>IF(N1169="nulová",J1169,0)</f>
        <v>0</v>
      </c>
      <c r="BJ1169" s="18" t="s">
        <v>30</v>
      </c>
      <c r="BK1169" s="162">
        <f>ROUND(I1169*H1169,2)</f>
        <v>0</v>
      </c>
      <c r="BL1169" s="18" t="s">
        <v>184</v>
      </c>
      <c r="BM1169" s="161" t="s">
        <v>2266</v>
      </c>
    </row>
    <row r="1170" spans="1:65" s="14" customFormat="1">
      <c r="B1170" s="172"/>
      <c r="D1170" s="164" t="s">
        <v>190</v>
      </c>
      <c r="E1170" s="173" t="s">
        <v>1</v>
      </c>
      <c r="F1170" s="174" t="s">
        <v>1518</v>
      </c>
      <c r="H1170" s="173" t="s">
        <v>1</v>
      </c>
      <c r="I1170" s="175"/>
      <c r="L1170" s="172"/>
      <c r="M1170" s="176"/>
      <c r="N1170" s="177"/>
      <c r="O1170" s="177"/>
      <c r="P1170" s="177"/>
      <c r="Q1170" s="177"/>
      <c r="R1170" s="177"/>
      <c r="S1170" s="177"/>
      <c r="T1170" s="178"/>
      <c r="AT1170" s="173" t="s">
        <v>190</v>
      </c>
      <c r="AU1170" s="173" t="s">
        <v>82</v>
      </c>
      <c r="AV1170" s="14" t="s">
        <v>30</v>
      </c>
      <c r="AW1170" s="14" t="s">
        <v>29</v>
      </c>
      <c r="AX1170" s="14" t="s">
        <v>73</v>
      </c>
      <c r="AY1170" s="173" t="s">
        <v>175</v>
      </c>
    </row>
    <row r="1171" spans="1:65" s="13" customFormat="1">
      <c r="B1171" s="163"/>
      <c r="D1171" s="164" t="s">
        <v>190</v>
      </c>
      <c r="E1171" s="165" t="s">
        <v>1</v>
      </c>
      <c r="F1171" s="166" t="s">
        <v>2267</v>
      </c>
      <c r="H1171" s="167">
        <v>1.01</v>
      </c>
      <c r="I1171" s="168"/>
      <c r="L1171" s="163"/>
      <c r="M1171" s="169"/>
      <c r="N1171" s="170"/>
      <c r="O1171" s="170"/>
      <c r="P1171" s="170"/>
      <c r="Q1171" s="170"/>
      <c r="R1171" s="170"/>
      <c r="S1171" s="170"/>
      <c r="T1171" s="171"/>
      <c r="AT1171" s="165" t="s">
        <v>190</v>
      </c>
      <c r="AU1171" s="165" t="s">
        <v>82</v>
      </c>
      <c r="AV1171" s="13" t="s">
        <v>82</v>
      </c>
      <c r="AW1171" s="13" t="s">
        <v>29</v>
      </c>
      <c r="AX1171" s="13" t="s">
        <v>73</v>
      </c>
      <c r="AY1171" s="165" t="s">
        <v>175</v>
      </c>
    </row>
    <row r="1172" spans="1:65" s="13" customFormat="1">
      <c r="B1172" s="163"/>
      <c r="D1172" s="164" t="s">
        <v>190</v>
      </c>
      <c r="E1172" s="165" t="s">
        <v>1</v>
      </c>
      <c r="F1172" s="166" t="s">
        <v>2268</v>
      </c>
      <c r="H1172" s="167">
        <v>1.01</v>
      </c>
      <c r="I1172" s="168"/>
      <c r="L1172" s="163"/>
      <c r="M1172" s="169"/>
      <c r="N1172" s="170"/>
      <c r="O1172" s="170"/>
      <c r="P1172" s="170"/>
      <c r="Q1172" s="170"/>
      <c r="R1172" s="170"/>
      <c r="S1172" s="170"/>
      <c r="T1172" s="171"/>
      <c r="AT1172" s="165" t="s">
        <v>190</v>
      </c>
      <c r="AU1172" s="165" t="s">
        <v>82</v>
      </c>
      <c r="AV1172" s="13" t="s">
        <v>82</v>
      </c>
      <c r="AW1172" s="13" t="s">
        <v>29</v>
      </c>
      <c r="AX1172" s="13" t="s">
        <v>73</v>
      </c>
      <c r="AY1172" s="165" t="s">
        <v>175</v>
      </c>
    </row>
    <row r="1173" spans="1:65" s="13" customFormat="1">
      <c r="B1173" s="163"/>
      <c r="D1173" s="164" t="s">
        <v>190</v>
      </c>
      <c r="E1173" s="165" t="s">
        <v>1</v>
      </c>
      <c r="F1173" s="166" t="s">
        <v>2269</v>
      </c>
      <c r="H1173" s="167">
        <v>1.01</v>
      </c>
      <c r="I1173" s="168"/>
      <c r="L1173" s="163"/>
      <c r="M1173" s="169"/>
      <c r="N1173" s="170"/>
      <c r="O1173" s="170"/>
      <c r="P1173" s="170"/>
      <c r="Q1173" s="170"/>
      <c r="R1173" s="170"/>
      <c r="S1173" s="170"/>
      <c r="T1173" s="171"/>
      <c r="AT1173" s="165" t="s">
        <v>190</v>
      </c>
      <c r="AU1173" s="165" t="s">
        <v>82</v>
      </c>
      <c r="AV1173" s="13" t="s">
        <v>82</v>
      </c>
      <c r="AW1173" s="13" t="s">
        <v>29</v>
      </c>
      <c r="AX1173" s="13" t="s">
        <v>73</v>
      </c>
      <c r="AY1173" s="165" t="s">
        <v>175</v>
      </c>
    </row>
    <row r="1174" spans="1:65" s="13" customFormat="1">
      <c r="B1174" s="163"/>
      <c r="D1174" s="164" t="s">
        <v>190</v>
      </c>
      <c r="E1174" s="165" t="s">
        <v>1</v>
      </c>
      <c r="F1174" s="166" t="s">
        <v>2270</v>
      </c>
      <c r="H1174" s="167">
        <v>1.01</v>
      </c>
      <c r="I1174" s="168"/>
      <c r="L1174" s="163"/>
      <c r="M1174" s="169"/>
      <c r="N1174" s="170"/>
      <c r="O1174" s="170"/>
      <c r="P1174" s="170"/>
      <c r="Q1174" s="170"/>
      <c r="R1174" s="170"/>
      <c r="S1174" s="170"/>
      <c r="T1174" s="171"/>
      <c r="AT1174" s="165" t="s">
        <v>190</v>
      </c>
      <c r="AU1174" s="165" t="s">
        <v>82</v>
      </c>
      <c r="AV1174" s="13" t="s">
        <v>82</v>
      </c>
      <c r="AW1174" s="13" t="s">
        <v>29</v>
      </c>
      <c r="AX1174" s="13" t="s">
        <v>73</v>
      </c>
      <c r="AY1174" s="165" t="s">
        <v>175</v>
      </c>
    </row>
    <row r="1175" spans="1:65" s="14" customFormat="1">
      <c r="B1175" s="172"/>
      <c r="D1175" s="164" t="s">
        <v>190</v>
      </c>
      <c r="E1175" s="173" t="s">
        <v>1</v>
      </c>
      <c r="F1175" s="174" t="s">
        <v>2114</v>
      </c>
      <c r="H1175" s="173" t="s">
        <v>1</v>
      </c>
      <c r="I1175" s="175"/>
      <c r="L1175" s="172"/>
      <c r="M1175" s="176"/>
      <c r="N1175" s="177"/>
      <c r="O1175" s="177"/>
      <c r="P1175" s="177"/>
      <c r="Q1175" s="177"/>
      <c r="R1175" s="177"/>
      <c r="S1175" s="177"/>
      <c r="T1175" s="178"/>
      <c r="AT1175" s="173" t="s">
        <v>190</v>
      </c>
      <c r="AU1175" s="173" t="s">
        <v>82</v>
      </c>
      <c r="AV1175" s="14" t="s">
        <v>30</v>
      </c>
      <c r="AW1175" s="14" t="s">
        <v>29</v>
      </c>
      <c r="AX1175" s="14" t="s">
        <v>73</v>
      </c>
      <c r="AY1175" s="173" t="s">
        <v>175</v>
      </c>
    </row>
    <row r="1176" spans="1:65" s="13" customFormat="1">
      <c r="B1176" s="163"/>
      <c r="D1176" s="164" t="s">
        <v>190</v>
      </c>
      <c r="E1176" s="165" t="s">
        <v>1</v>
      </c>
      <c r="F1176" s="166" t="s">
        <v>2267</v>
      </c>
      <c r="H1176" s="167">
        <v>1.01</v>
      </c>
      <c r="I1176" s="168"/>
      <c r="L1176" s="163"/>
      <c r="M1176" s="169"/>
      <c r="N1176" s="170"/>
      <c r="O1176" s="170"/>
      <c r="P1176" s="170"/>
      <c r="Q1176" s="170"/>
      <c r="R1176" s="170"/>
      <c r="S1176" s="170"/>
      <c r="T1176" s="171"/>
      <c r="AT1176" s="165" t="s">
        <v>190</v>
      </c>
      <c r="AU1176" s="165" t="s">
        <v>82</v>
      </c>
      <c r="AV1176" s="13" t="s">
        <v>82</v>
      </c>
      <c r="AW1176" s="13" t="s">
        <v>29</v>
      </c>
      <c r="AX1176" s="13" t="s">
        <v>73</v>
      </c>
      <c r="AY1176" s="165" t="s">
        <v>175</v>
      </c>
    </row>
    <row r="1177" spans="1:65" s="13" customFormat="1">
      <c r="B1177" s="163"/>
      <c r="D1177" s="164" t="s">
        <v>190</v>
      </c>
      <c r="E1177" s="165" t="s">
        <v>1</v>
      </c>
      <c r="F1177" s="166" t="s">
        <v>2268</v>
      </c>
      <c r="H1177" s="167">
        <v>1.01</v>
      </c>
      <c r="I1177" s="168"/>
      <c r="L1177" s="163"/>
      <c r="M1177" s="169"/>
      <c r="N1177" s="170"/>
      <c r="O1177" s="170"/>
      <c r="P1177" s="170"/>
      <c r="Q1177" s="170"/>
      <c r="R1177" s="170"/>
      <c r="S1177" s="170"/>
      <c r="T1177" s="171"/>
      <c r="AT1177" s="165" t="s">
        <v>190</v>
      </c>
      <c r="AU1177" s="165" t="s">
        <v>82</v>
      </c>
      <c r="AV1177" s="13" t="s">
        <v>82</v>
      </c>
      <c r="AW1177" s="13" t="s">
        <v>29</v>
      </c>
      <c r="AX1177" s="13" t="s">
        <v>73</v>
      </c>
      <c r="AY1177" s="165" t="s">
        <v>175</v>
      </c>
    </row>
    <row r="1178" spans="1:65" s="13" customFormat="1">
      <c r="B1178" s="163"/>
      <c r="D1178" s="164" t="s">
        <v>190</v>
      </c>
      <c r="E1178" s="165" t="s">
        <v>1</v>
      </c>
      <c r="F1178" s="166" t="s">
        <v>2271</v>
      </c>
      <c r="H1178" s="167">
        <v>1.01</v>
      </c>
      <c r="I1178" s="168"/>
      <c r="L1178" s="163"/>
      <c r="M1178" s="169"/>
      <c r="N1178" s="170"/>
      <c r="O1178" s="170"/>
      <c r="P1178" s="170"/>
      <c r="Q1178" s="170"/>
      <c r="R1178" s="170"/>
      <c r="S1178" s="170"/>
      <c r="T1178" s="171"/>
      <c r="AT1178" s="165" t="s">
        <v>190</v>
      </c>
      <c r="AU1178" s="165" t="s">
        <v>82</v>
      </c>
      <c r="AV1178" s="13" t="s">
        <v>82</v>
      </c>
      <c r="AW1178" s="13" t="s">
        <v>29</v>
      </c>
      <c r="AX1178" s="13" t="s">
        <v>73</v>
      </c>
      <c r="AY1178" s="165" t="s">
        <v>175</v>
      </c>
    </row>
    <row r="1179" spans="1:65" s="14" customFormat="1">
      <c r="B1179" s="172"/>
      <c r="D1179" s="164" t="s">
        <v>190</v>
      </c>
      <c r="E1179" s="173" t="s">
        <v>1</v>
      </c>
      <c r="F1179" s="174" t="s">
        <v>2115</v>
      </c>
      <c r="H1179" s="173" t="s">
        <v>1</v>
      </c>
      <c r="I1179" s="175"/>
      <c r="L1179" s="172"/>
      <c r="M1179" s="176"/>
      <c r="N1179" s="177"/>
      <c r="O1179" s="177"/>
      <c r="P1179" s="177"/>
      <c r="Q1179" s="177"/>
      <c r="R1179" s="177"/>
      <c r="S1179" s="177"/>
      <c r="T1179" s="178"/>
      <c r="AT1179" s="173" t="s">
        <v>190</v>
      </c>
      <c r="AU1179" s="173" t="s">
        <v>82</v>
      </c>
      <c r="AV1179" s="14" t="s">
        <v>30</v>
      </c>
      <c r="AW1179" s="14" t="s">
        <v>29</v>
      </c>
      <c r="AX1179" s="14" t="s">
        <v>73</v>
      </c>
      <c r="AY1179" s="173" t="s">
        <v>175</v>
      </c>
    </row>
    <row r="1180" spans="1:65" s="13" customFormat="1">
      <c r="B1180" s="163"/>
      <c r="D1180" s="164" t="s">
        <v>190</v>
      </c>
      <c r="E1180" s="165" t="s">
        <v>1</v>
      </c>
      <c r="F1180" s="166" t="s">
        <v>2272</v>
      </c>
      <c r="H1180" s="167">
        <v>1.01</v>
      </c>
      <c r="I1180" s="168"/>
      <c r="L1180" s="163"/>
      <c r="M1180" s="169"/>
      <c r="N1180" s="170"/>
      <c r="O1180" s="170"/>
      <c r="P1180" s="170"/>
      <c r="Q1180" s="170"/>
      <c r="R1180" s="170"/>
      <c r="S1180" s="170"/>
      <c r="T1180" s="171"/>
      <c r="AT1180" s="165" t="s">
        <v>190</v>
      </c>
      <c r="AU1180" s="165" t="s">
        <v>82</v>
      </c>
      <c r="AV1180" s="13" t="s">
        <v>82</v>
      </c>
      <c r="AW1180" s="13" t="s">
        <v>29</v>
      </c>
      <c r="AX1180" s="13" t="s">
        <v>73</v>
      </c>
      <c r="AY1180" s="165" t="s">
        <v>175</v>
      </c>
    </row>
    <row r="1181" spans="1:65" s="13" customFormat="1">
      <c r="B1181" s="163"/>
      <c r="D1181" s="164" t="s">
        <v>190</v>
      </c>
      <c r="E1181" s="165" t="s">
        <v>1</v>
      </c>
      <c r="F1181" s="166" t="s">
        <v>2273</v>
      </c>
      <c r="H1181" s="167">
        <v>1.01</v>
      </c>
      <c r="I1181" s="168"/>
      <c r="L1181" s="163"/>
      <c r="M1181" s="169"/>
      <c r="N1181" s="170"/>
      <c r="O1181" s="170"/>
      <c r="P1181" s="170"/>
      <c r="Q1181" s="170"/>
      <c r="R1181" s="170"/>
      <c r="S1181" s="170"/>
      <c r="T1181" s="171"/>
      <c r="AT1181" s="165" t="s">
        <v>190</v>
      </c>
      <c r="AU1181" s="165" t="s">
        <v>82</v>
      </c>
      <c r="AV1181" s="13" t="s">
        <v>82</v>
      </c>
      <c r="AW1181" s="13" t="s">
        <v>29</v>
      </c>
      <c r="AX1181" s="13" t="s">
        <v>73</v>
      </c>
      <c r="AY1181" s="165" t="s">
        <v>175</v>
      </c>
    </row>
    <row r="1182" spans="1:65" s="15" customFormat="1">
      <c r="B1182" s="182"/>
      <c r="D1182" s="164" t="s">
        <v>190</v>
      </c>
      <c r="E1182" s="183" t="s">
        <v>1</v>
      </c>
      <c r="F1182" s="184" t="s">
        <v>716</v>
      </c>
      <c r="H1182" s="185">
        <v>9.09</v>
      </c>
      <c r="I1182" s="186"/>
      <c r="L1182" s="182"/>
      <c r="M1182" s="187"/>
      <c r="N1182" s="188"/>
      <c r="O1182" s="188"/>
      <c r="P1182" s="188"/>
      <c r="Q1182" s="188"/>
      <c r="R1182" s="188"/>
      <c r="S1182" s="188"/>
      <c r="T1182" s="189"/>
      <c r="AT1182" s="183" t="s">
        <v>190</v>
      </c>
      <c r="AU1182" s="183" t="s">
        <v>82</v>
      </c>
      <c r="AV1182" s="15" t="s">
        <v>184</v>
      </c>
      <c r="AW1182" s="15" t="s">
        <v>29</v>
      </c>
      <c r="AX1182" s="15" t="s">
        <v>30</v>
      </c>
      <c r="AY1182" s="183" t="s">
        <v>175</v>
      </c>
    </row>
    <row r="1183" spans="1:65" s="2" customFormat="1" ht="16.5" customHeight="1">
      <c r="A1183" s="33"/>
      <c r="B1183" s="149"/>
      <c r="C1183" s="190" t="s">
        <v>664</v>
      </c>
      <c r="D1183" s="190" t="s">
        <v>764</v>
      </c>
      <c r="E1183" s="191" t="s">
        <v>2274</v>
      </c>
      <c r="F1183" s="192" t="s">
        <v>2275</v>
      </c>
      <c r="G1183" s="193" t="s">
        <v>222</v>
      </c>
      <c r="H1183" s="194">
        <v>3.03</v>
      </c>
      <c r="I1183" s="195"/>
      <c r="J1183" s="196">
        <f>ROUND(I1183*H1183,2)</f>
        <v>0</v>
      </c>
      <c r="K1183" s="192" t="s">
        <v>1</v>
      </c>
      <c r="L1183" s="197"/>
      <c r="M1183" s="198" t="s">
        <v>1</v>
      </c>
      <c r="N1183" s="199" t="s">
        <v>38</v>
      </c>
      <c r="O1183" s="59"/>
      <c r="P1183" s="159">
        <f>O1183*H1183</f>
        <v>0</v>
      </c>
      <c r="Q1183" s="159">
        <v>0.25309999999999999</v>
      </c>
      <c r="R1183" s="159">
        <f>Q1183*H1183</f>
        <v>0.76689299999999994</v>
      </c>
      <c r="S1183" s="159">
        <v>0</v>
      </c>
      <c r="T1183" s="160">
        <f>S1183*H1183</f>
        <v>0</v>
      </c>
      <c r="U1183" s="33"/>
      <c r="V1183" s="33"/>
      <c r="W1183" s="33"/>
      <c r="X1183" s="33"/>
      <c r="Y1183" s="33"/>
      <c r="Z1183" s="33"/>
      <c r="AA1183" s="33"/>
      <c r="AB1183" s="33"/>
      <c r="AC1183" s="33"/>
      <c r="AD1183" s="33"/>
      <c r="AE1183" s="33"/>
      <c r="AR1183" s="161" t="s">
        <v>177</v>
      </c>
      <c r="AT1183" s="161" t="s">
        <v>764</v>
      </c>
      <c r="AU1183" s="161" t="s">
        <v>82</v>
      </c>
      <c r="AY1183" s="18" t="s">
        <v>175</v>
      </c>
      <c r="BE1183" s="162">
        <f>IF(N1183="základní",J1183,0)</f>
        <v>0</v>
      </c>
      <c r="BF1183" s="162">
        <f>IF(N1183="snížená",J1183,0)</f>
        <v>0</v>
      </c>
      <c r="BG1183" s="162">
        <f>IF(N1183="zákl. přenesená",J1183,0)</f>
        <v>0</v>
      </c>
      <c r="BH1183" s="162">
        <f>IF(N1183="sníž. přenesená",J1183,0)</f>
        <v>0</v>
      </c>
      <c r="BI1183" s="162">
        <f>IF(N1183="nulová",J1183,0)</f>
        <v>0</v>
      </c>
      <c r="BJ1183" s="18" t="s">
        <v>30</v>
      </c>
      <c r="BK1183" s="162">
        <f>ROUND(I1183*H1183,2)</f>
        <v>0</v>
      </c>
      <c r="BL1183" s="18" t="s">
        <v>184</v>
      </c>
      <c r="BM1183" s="161" t="s">
        <v>2276</v>
      </c>
    </row>
    <row r="1184" spans="1:65" s="14" customFormat="1">
      <c r="B1184" s="172"/>
      <c r="D1184" s="164" t="s">
        <v>190</v>
      </c>
      <c r="E1184" s="173" t="s">
        <v>1</v>
      </c>
      <c r="F1184" s="174" t="s">
        <v>1518</v>
      </c>
      <c r="H1184" s="173" t="s">
        <v>1</v>
      </c>
      <c r="I1184" s="175"/>
      <c r="L1184" s="172"/>
      <c r="M1184" s="176"/>
      <c r="N1184" s="177"/>
      <c r="O1184" s="177"/>
      <c r="P1184" s="177"/>
      <c r="Q1184" s="177"/>
      <c r="R1184" s="177"/>
      <c r="S1184" s="177"/>
      <c r="T1184" s="178"/>
      <c r="AT1184" s="173" t="s">
        <v>190</v>
      </c>
      <c r="AU1184" s="173" t="s">
        <v>82</v>
      </c>
      <c r="AV1184" s="14" t="s">
        <v>30</v>
      </c>
      <c r="AW1184" s="14" t="s">
        <v>29</v>
      </c>
      <c r="AX1184" s="14" t="s">
        <v>73</v>
      </c>
      <c r="AY1184" s="173" t="s">
        <v>175</v>
      </c>
    </row>
    <row r="1185" spans="1:65" s="13" customFormat="1">
      <c r="B1185" s="163"/>
      <c r="D1185" s="164" t="s">
        <v>190</v>
      </c>
      <c r="E1185" s="165" t="s">
        <v>1</v>
      </c>
      <c r="F1185" s="166" t="s">
        <v>2277</v>
      </c>
      <c r="H1185" s="167">
        <v>1.01</v>
      </c>
      <c r="I1185" s="168"/>
      <c r="L1185" s="163"/>
      <c r="M1185" s="169"/>
      <c r="N1185" s="170"/>
      <c r="O1185" s="170"/>
      <c r="P1185" s="170"/>
      <c r="Q1185" s="170"/>
      <c r="R1185" s="170"/>
      <c r="S1185" s="170"/>
      <c r="T1185" s="171"/>
      <c r="AT1185" s="165" t="s">
        <v>190</v>
      </c>
      <c r="AU1185" s="165" t="s">
        <v>82</v>
      </c>
      <c r="AV1185" s="13" t="s">
        <v>82</v>
      </c>
      <c r="AW1185" s="13" t="s">
        <v>29</v>
      </c>
      <c r="AX1185" s="13" t="s">
        <v>73</v>
      </c>
      <c r="AY1185" s="165" t="s">
        <v>175</v>
      </c>
    </row>
    <row r="1186" spans="1:65" s="14" customFormat="1">
      <c r="B1186" s="172"/>
      <c r="D1186" s="164" t="s">
        <v>190</v>
      </c>
      <c r="E1186" s="173" t="s">
        <v>1</v>
      </c>
      <c r="F1186" s="174" t="s">
        <v>1520</v>
      </c>
      <c r="H1186" s="173" t="s">
        <v>1</v>
      </c>
      <c r="I1186" s="175"/>
      <c r="L1186" s="172"/>
      <c r="M1186" s="176"/>
      <c r="N1186" s="177"/>
      <c r="O1186" s="177"/>
      <c r="P1186" s="177"/>
      <c r="Q1186" s="177"/>
      <c r="R1186" s="177"/>
      <c r="S1186" s="177"/>
      <c r="T1186" s="178"/>
      <c r="AT1186" s="173" t="s">
        <v>190</v>
      </c>
      <c r="AU1186" s="173" t="s">
        <v>82</v>
      </c>
      <c r="AV1186" s="14" t="s">
        <v>30</v>
      </c>
      <c r="AW1186" s="14" t="s">
        <v>29</v>
      </c>
      <c r="AX1186" s="14" t="s">
        <v>73</v>
      </c>
      <c r="AY1186" s="173" t="s">
        <v>175</v>
      </c>
    </row>
    <row r="1187" spans="1:65" s="13" customFormat="1">
      <c r="B1187" s="163"/>
      <c r="D1187" s="164" t="s">
        <v>190</v>
      </c>
      <c r="E1187" s="165" t="s">
        <v>1</v>
      </c>
      <c r="F1187" s="166" t="s">
        <v>2278</v>
      </c>
      <c r="H1187" s="167">
        <v>1.01</v>
      </c>
      <c r="I1187" s="168"/>
      <c r="L1187" s="163"/>
      <c r="M1187" s="169"/>
      <c r="N1187" s="170"/>
      <c r="O1187" s="170"/>
      <c r="P1187" s="170"/>
      <c r="Q1187" s="170"/>
      <c r="R1187" s="170"/>
      <c r="S1187" s="170"/>
      <c r="T1187" s="171"/>
      <c r="AT1187" s="165" t="s">
        <v>190</v>
      </c>
      <c r="AU1187" s="165" t="s">
        <v>82</v>
      </c>
      <c r="AV1187" s="13" t="s">
        <v>82</v>
      </c>
      <c r="AW1187" s="13" t="s">
        <v>29</v>
      </c>
      <c r="AX1187" s="13" t="s">
        <v>73</v>
      </c>
      <c r="AY1187" s="165" t="s">
        <v>175</v>
      </c>
    </row>
    <row r="1188" spans="1:65" s="13" customFormat="1">
      <c r="B1188" s="163"/>
      <c r="D1188" s="164" t="s">
        <v>190</v>
      </c>
      <c r="E1188" s="165" t="s">
        <v>1</v>
      </c>
      <c r="F1188" s="166" t="s">
        <v>2279</v>
      </c>
      <c r="H1188" s="167">
        <v>1.01</v>
      </c>
      <c r="I1188" s="168"/>
      <c r="L1188" s="163"/>
      <c r="M1188" s="169"/>
      <c r="N1188" s="170"/>
      <c r="O1188" s="170"/>
      <c r="P1188" s="170"/>
      <c r="Q1188" s="170"/>
      <c r="R1188" s="170"/>
      <c r="S1188" s="170"/>
      <c r="T1188" s="171"/>
      <c r="AT1188" s="165" t="s">
        <v>190</v>
      </c>
      <c r="AU1188" s="165" t="s">
        <v>82</v>
      </c>
      <c r="AV1188" s="13" t="s">
        <v>82</v>
      </c>
      <c r="AW1188" s="13" t="s">
        <v>29</v>
      </c>
      <c r="AX1188" s="13" t="s">
        <v>73</v>
      </c>
      <c r="AY1188" s="165" t="s">
        <v>175</v>
      </c>
    </row>
    <row r="1189" spans="1:65" s="15" customFormat="1">
      <c r="B1189" s="182"/>
      <c r="D1189" s="164" t="s">
        <v>190</v>
      </c>
      <c r="E1189" s="183" t="s">
        <v>1</v>
      </c>
      <c r="F1189" s="184" t="s">
        <v>716</v>
      </c>
      <c r="H1189" s="185">
        <v>3.03</v>
      </c>
      <c r="I1189" s="186"/>
      <c r="L1189" s="182"/>
      <c r="M1189" s="187"/>
      <c r="N1189" s="188"/>
      <c r="O1189" s="188"/>
      <c r="P1189" s="188"/>
      <c r="Q1189" s="188"/>
      <c r="R1189" s="188"/>
      <c r="S1189" s="188"/>
      <c r="T1189" s="189"/>
      <c r="AT1189" s="183" t="s">
        <v>190</v>
      </c>
      <c r="AU1189" s="183" t="s">
        <v>82</v>
      </c>
      <c r="AV1189" s="15" t="s">
        <v>184</v>
      </c>
      <c r="AW1189" s="15" t="s">
        <v>29</v>
      </c>
      <c r="AX1189" s="15" t="s">
        <v>30</v>
      </c>
      <c r="AY1189" s="183" t="s">
        <v>175</v>
      </c>
    </row>
    <row r="1190" spans="1:65" s="2" customFormat="1" ht="16.5" customHeight="1">
      <c r="A1190" s="33"/>
      <c r="B1190" s="149"/>
      <c r="C1190" s="150" t="s">
        <v>672</v>
      </c>
      <c r="D1190" s="150" t="s">
        <v>181</v>
      </c>
      <c r="E1190" s="151" t="s">
        <v>2280</v>
      </c>
      <c r="F1190" s="152" t="s">
        <v>2281</v>
      </c>
      <c r="G1190" s="153" t="s">
        <v>222</v>
      </c>
      <c r="H1190" s="154">
        <v>10</v>
      </c>
      <c r="I1190" s="155"/>
      <c r="J1190" s="156">
        <f>ROUND(I1190*H1190,2)</f>
        <v>0</v>
      </c>
      <c r="K1190" s="152" t="s">
        <v>710</v>
      </c>
      <c r="L1190" s="34"/>
      <c r="M1190" s="157" t="s">
        <v>1</v>
      </c>
      <c r="N1190" s="158" t="s">
        <v>38</v>
      </c>
      <c r="O1190" s="59"/>
      <c r="P1190" s="159">
        <f>O1190*H1190</f>
        <v>0</v>
      </c>
      <c r="Q1190" s="159">
        <v>1.6449999999999999E-2</v>
      </c>
      <c r="R1190" s="159">
        <f>Q1190*H1190</f>
        <v>0.16449999999999998</v>
      </c>
      <c r="S1190" s="159">
        <v>0</v>
      </c>
      <c r="T1190" s="160">
        <f>S1190*H1190</f>
        <v>0</v>
      </c>
      <c r="U1190" s="33"/>
      <c r="V1190" s="33"/>
      <c r="W1190" s="33"/>
      <c r="X1190" s="33"/>
      <c r="Y1190" s="33"/>
      <c r="Z1190" s="33"/>
      <c r="AA1190" s="33"/>
      <c r="AB1190" s="33"/>
      <c r="AC1190" s="33"/>
      <c r="AD1190" s="33"/>
      <c r="AE1190" s="33"/>
      <c r="AR1190" s="161" t="s">
        <v>184</v>
      </c>
      <c r="AT1190" s="161" t="s">
        <v>181</v>
      </c>
      <c r="AU1190" s="161" t="s">
        <v>82</v>
      </c>
      <c r="AY1190" s="18" t="s">
        <v>175</v>
      </c>
      <c r="BE1190" s="162">
        <f>IF(N1190="základní",J1190,0)</f>
        <v>0</v>
      </c>
      <c r="BF1190" s="162">
        <f>IF(N1190="snížená",J1190,0)</f>
        <v>0</v>
      </c>
      <c r="BG1190" s="162">
        <f>IF(N1190="zákl. přenesená",J1190,0)</f>
        <v>0</v>
      </c>
      <c r="BH1190" s="162">
        <f>IF(N1190="sníž. přenesená",J1190,0)</f>
        <v>0</v>
      </c>
      <c r="BI1190" s="162">
        <f>IF(N1190="nulová",J1190,0)</f>
        <v>0</v>
      </c>
      <c r="BJ1190" s="18" t="s">
        <v>30</v>
      </c>
      <c r="BK1190" s="162">
        <f>ROUND(I1190*H1190,2)</f>
        <v>0</v>
      </c>
      <c r="BL1190" s="18" t="s">
        <v>184</v>
      </c>
      <c r="BM1190" s="161" t="s">
        <v>2282</v>
      </c>
    </row>
    <row r="1191" spans="1:65" s="14" customFormat="1">
      <c r="B1191" s="172"/>
      <c r="D1191" s="164" t="s">
        <v>190</v>
      </c>
      <c r="E1191" s="173" t="s">
        <v>1</v>
      </c>
      <c r="F1191" s="174" t="s">
        <v>2165</v>
      </c>
      <c r="H1191" s="173" t="s">
        <v>1</v>
      </c>
      <c r="I1191" s="175"/>
      <c r="L1191" s="172"/>
      <c r="M1191" s="176"/>
      <c r="N1191" s="177"/>
      <c r="O1191" s="177"/>
      <c r="P1191" s="177"/>
      <c r="Q1191" s="177"/>
      <c r="R1191" s="177"/>
      <c r="S1191" s="177"/>
      <c r="T1191" s="178"/>
      <c r="AT1191" s="173" t="s">
        <v>190</v>
      </c>
      <c r="AU1191" s="173" t="s">
        <v>82</v>
      </c>
      <c r="AV1191" s="14" t="s">
        <v>30</v>
      </c>
      <c r="AW1191" s="14" t="s">
        <v>29</v>
      </c>
      <c r="AX1191" s="14" t="s">
        <v>73</v>
      </c>
      <c r="AY1191" s="173" t="s">
        <v>175</v>
      </c>
    </row>
    <row r="1192" spans="1:65" s="13" customFormat="1">
      <c r="B1192" s="163"/>
      <c r="D1192" s="164" t="s">
        <v>190</v>
      </c>
      <c r="E1192" s="165" t="s">
        <v>1</v>
      </c>
      <c r="F1192" s="166" t="s">
        <v>199</v>
      </c>
      <c r="H1192" s="167">
        <v>5</v>
      </c>
      <c r="I1192" s="168"/>
      <c r="L1192" s="163"/>
      <c r="M1192" s="169"/>
      <c r="N1192" s="170"/>
      <c r="O1192" s="170"/>
      <c r="P1192" s="170"/>
      <c r="Q1192" s="170"/>
      <c r="R1192" s="170"/>
      <c r="S1192" s="170"/>
      <c r="T1192" s="171"/>
      <c r="AT1192" s="165" t="s">
        <v>190</v>
      </c>
      <c r="AU1192" s="165" t="s">
        <v>82</v>
      </c>
      <c r="AV1192" s="13" t="s">
        <v>82</v>
      </c>
      <c r="AW1192" s="13" t="s">
        <v>29</v>
      </c>
      <c r="AX1192" s="13" t="s">
        <v>73</v>
      </c>
      <c r="AY1192" s="165" t="s">
        <v>175</v>
      </c>
    </row>
    <row r="1193" spans="1:65" s="14" customFormat="1">
      <c r="B1193" s="172"/>
      <c r="D1193" s="164" t="s">
        <v>190</v>
      </c>
      <c r="E1193" s="173" t="s">
        <v>1</v>
      </c>
      <c r="F1193" s="174" t="s">
        <v>2115</v>
      </c>
      <c r="H1193" s="173" t="s">
        <v>1</v>
      </c>
      <c r="I1193" s="175"/>
      <c r="L1193" s="172"/>
      <c r="M1193" s="176"/>
      <c r="N1193" s="177"/>
      <c r="O1193" s="177"/>
      <c r="P1193" s="177"/>
      <c r="Q1193" s="177"/>
      <c r="R1193" s="177"/>
      <c r="S1193" s="177"/>
      <c r="T1193" s="178"/>
      <c r="AT1193" s="173" t="s">
        <v>190</v>
      </c>
      <c r="AU1193" s="173" t="s">
        <v>82</v>
      </c>
      <c r="AV1193" s="14" t="s">
        <v>30</v>
      </c>
      <c r="AW1193" s="14" t="s">
        <v>29</v>
      </c>
      <c r="AX1193" s="14" t="s">
        <v>73</v>
      </c>
      <c r="AY1193" s="173" t="s">
        <v>175</v>
      </c>
    </row>
    <row r="1194" spans="1:65" s="13" customFormat="1">
      <c r="B1194" s="163"/>
      <c r="D1194" s="164" t="s">
        <v>190</v>
      </c>
      <c r="E1194" s="165" t="s">
        <v>1</v>
      </c>
      <c r="F1194" s="166" t="s">
        <v>2283</v>
      </c>
      <c r="H1194" s="167">
        <v>5</v>
      </c>
      <c r="I1194" s="168"/>
      <c r="L1194" s="163"/>
      <c r="M1194" s="169"/>
      <c r="N1194" s="170"/>
      <c r="O1194" s="170"/>
      <c r="P1194" s="170"/>
      <c r="Q1194" s="170"/>
      <c r="R1194" s="170"/>
      <c r="S1194" s="170"/>
      <c r="T1194" s="171"/>
      <c r="AT1194" s="165" t="s">
        <v>190</v>
      </c>
      <c r="AU1194" s="165" t="s">
        <v>82</v>
      </c>
      <c r="AV1194" s="13" t="s">
        <v>82</v>
      </c>
      <c r="AW1194" s="13" t="s">
        <v>29</v>
      </c>
      <c r="AX1194" s="13" t="s">
        <v>73</v>
      </c>
      <c r="AY1194" s="165" t="s">
        <v>175</v>
      </c>
    </row>
    <row r="1195" spans="1:65" s="15" customFormat="1">
      <c r="B1195" s="182"/>
      <c r="D1195" s="164" t="s">
        <v>190</v>
      </c>
      <c r="E1195" s="183" t="s">
        <v>1</v>
      </c>
      <c r="F1195" s="184" t="s">
        <v>716</v>
      </c>
      <c r="H1195" s="185">
        <v>10</v>
      </c>
      <c r="I1195" s="186"/>
      <c r="L1195" s="182"/>
      <c r="M1195" s="187"/>
      <c r="N1195" s="188"/>
      <c r="O1195" s="188"/>
      <c r="P1195" s="188"/>
      <c r="Q1195" s="188"/>
      <c r="R1195" s="188"/>
      <c r="S1195" s="188"/>
      <c r="T1195" s="189"/>
      <c r="AT1195" s="183" t="s">
        <v>190</v>
      </c>
      <c r="AU1195" s="183" t="s">
        <v>82</v>
      </c>
      <c r="AV1195" s="15" t="s">
        <v>184</v>
      </c>
      <c r="AW1195" s="15" t="s">
        <v>29</v>
      </c>
      <c r="AX1195" s="15" t="s">
        <v>30</v>
      </c>
      <c r="AY1195" s="183" t="s">
        <v>175</v>
      </c>
    </row>
    <row r="1196" spans="1:65" s="2" customFormat="1" ht="16.5" customHeight="1">
      <c r="A1196" s="33"/>
      <c r="B1196" s="149"/>
      <c r="C1196" s="190" t="s">
        <v>681</v>
      </c>
      <c r="D1196" s="190" t="s">
        <v>764</v>
      </c>
      <c r="E1196" s="191" t="s">
        <v>2284</v>
      </c>
      <c r="F1196" s="192" t="s">
        <v>2285</v>
      </c>
      <c r="G1196" s="193" t="s">
        <v>222</v>
      </c>
      <c r="H1196" s="194">
        <v>2.02</v>
      </c>
      <c r="I1196" s="195"/>
      <c r="J1196" s="196">
        <f>ROUND(I1196*H1196,2)</f>
        <v>0</v>
      </c>
      <c r="K1196" s="192" t="s">
        <v>1</v>
      </c>
      <c r="L1196" s="197"/>
      <c r="M1196" s="198" t="s">
        <v>1</v>
      </c>
      <c r="N1196" s="199" t="s">
        <v>38</v>
      </c>
      <c r="O1196" s="59"/>
      <c r="P1196" s="159">
        <f>O1196*H1196</f>
        <v>0</v>
      </c>
      <c r="Q1196" s="159">
        <v>0.11360000000000001</v>
      </c>
      <c r="R1196" s="159">
        <f>Q1196*H1196</f>
        <v>0.22947200000000001</v>
      </c>
      <c r="S1196" s="159">
        <v>0</v>
      </c>
      <c r="T1196" s="160">
        <f>S1196*H1196</f>
        <v>0</v>
      </c>
      <c r="U1196" s="33"/>
      <c r="V1196" s="33"/>
      <c r="W1196" s="33"/>
      <c r="X1196" s="33"/>
      <c r="Y1196" s="33"/>
      <c r="Z1196" s="33"/>
      <c r="AA1196" s="33"/>
      <c r="AB1196" s="33"/>
      <c r="AC1196" s="33"/>
      <c r="AD1196" s="33"/>
      <c r="AE1196" s="33"/>
      <c r="AR1196" s="161" t="s">
        <v>177</v>
      </c>
      <c r="AT1196" s="161" t="s">
        <v>764</v>
      </c>
      <c r="AU1196" s="161" t="s">
        <v>82</v>
      </c>
      <c r="AY1196" s="18" t="s">
        <v>175</v>
      </c>
      <c r="BE1196" s="162">
        <f>IF(N1196="základní",J1196,0)</f>
        <v>0</v>
      </c>
      <c r="BF1196" s="162">
        <f>IF(N1196="snížená",J1196,0)</f>
        <v>0</v>
      </c>
      <c r="BG1196" s="162">
        <f>IF(N1196="zákl. přenesená",J1196,0)</f>
        <v>0</v>
      </c>
      <c r="BH1196" s="162">
        <f>IF(N1196="sníž. přenesená",J1196,0)</f>
        <v>0</v>
      </c>
      <c r="BI1196" s="162">
        <f>IF(N1196="nulová",J1196,0)</f>
        <v>0</v>
      </c>
      <c r="BJ1196" s="18" t="s">
        <v>30</v>
      </c>
      <c r="BK1196" s="162">
        <f>ROUND(I1196*H1196,2)</f>
        <v>0</v>
      </c>
      <c r="BL1196" s="18" t="s">
        <v>184</v>
      </c>
      <c r="BM1196" s="161" t="s">
        <v>2286</v>
      </c>
    </row>
    <row r="1197" spans="1:65" s="14" customFormat="1">
      <c r="B1197" s="172"/>
      <c r="D1197" s="164" t="s">
        <v>190</v>
      </c>
      <c r="E1197" s="173" t="s">
        <v>1</v>
      </c>
      <c r="F1197" s="174" t="s">
        <v>2115</v>
      </c>
      <c r="H1197" s="173" t="s">
        <v>1</v>
      </c>
      <c r="I1197" s="175"/>
      <c r="L1197" s="172"/>
      <c r="M1197" s="176"/>
      <c r="N1197" s="177"/>
      <c r="O1197" s="177"/>
      <c r="P1197" s="177"/>
      <c r="Q1197" s="177"/>
      <c r="R1197" s="177"/>
      <c r="S1197" s="177"/>
      <c r="T1197" s="178"/>
      <c r="AT1197" s="173" t="s">
        <v>190</v>
      </c>
      <c r="AU1197" s="173" t="s">
        <v>82</v>
      </c>
      <c r="AV1197" s="14" t="s">
        <v>30</v>
      </c>
      <c r="AW1197" s="14" t="s">
        <v>29</v>
      </c>
      <c r="AX1197" s="14" t="s">
        <v>73</v>
      </c>
      <c r="AY1197" s="173" t="s">
        <v>175</v>
      </c>
    </row>
    <row r="1198" spans="1:65" s="13" customFormat="1">
      <c r="B1198" s="163"/>
      <c r="D1198" s="164" t="s">
        <v>190</v>
      </c>
      <c r="E1198" s="165" t="s">
        <v>1</v>
      </c>
      <c r="F1198" s="166" t="s">
        <v>1187</v>
      </c>
      <c r="H1198" s="167">
        <v>2.02</v>
      </c>
      <c r="I1198" s="168"/>
      <c r="L1198" s="163"/>
      <c r="M1198" s="169"/>
      <c r="N1198" s="170"/>
      <c r="O1198" s="170"/>
      <c r="P1198" s="170"/>
      <c r="Q1198" s="170"/>
      <c r="R1198" s="170"/>
      <c r="S1198" s="170"/>
      <c r="T1198" s="171"/>
      <c r="AT1198" s="165" t="s">
        <v>190</v>
      </c>
      <c r="AU1198" s="165" t="s">
        <v>82</v>
      </c>
      <c r="AV1198" s="13" t="s">
        <v>82</v>
      </c>
      <c r="AW1198" s="13" t="s">
        <v>29</v>
      </c>
      <c r="AX1198" s="13" t="s">
        <v>73</v>
      </c>
      <c r="AY1198" s="165" t="s">
        <v>175</v>
      </c>
    </row>
    <row r="1199" spans="1:65" s="15" customFormat="1">
      <c r="B1199" s="182"/>
      <c r="D1199" s="164" t="s">
        <v>190</v>
      </c>
      <c r="E1199" s="183" t="s">
        <v>1</v>
      </c>
      <c r="F1199" s="184" t="s">
        <v>716</v>
      </c>
      <c r="H1199" s="185">
        <v>2.02</v>
      </c>
      <c r="I1199" s="186"/>
      <c r="L1199" s="182"/>
      <c r="M1199" s="187"/>
      <c r="N1199" s="188"/>
      <c r="O1199" s="188"/>
      <c r="P1199" s="188"/>
      <c r="Q1199" s="188"/>
      <c r="R1199" s="188"/>
      <c r="S1199" s="188"/>
      <c r="T1199" s="189"/>
      <c r="AT1199" s="183" t="s">
        <v>190</v>
      </c>
      <c r="AU1199" s="183" t="s">
        <v>82</v>
      </c>
      <c r="AV1199" s="15" t="s">
        <v>184</v>
      </c>
      <c r="AW1199" s="15" t="s">
        <v>29</v>
      </c>
      <c r="AX1199" s="15" t="s">
        <v>30</v>
      </c>
      <c r="AY1199" s="183" t="s">
        <v>175</v>
      </c>
    </row>
    <row r="1200" spans="1:65" s="2" customFormat="1" ht="16.5" customHeight="1">
      <c r="A1200" s="33"/>
      <c r="B1200" s="149"/>
      <c r="C1200" s="190" t="s">
        <v>2287</v>
      </c>
      <c r="D1200" s="190" t="s">
        <v>764</v>
      </c>
      <c r="E1200" s="191" t="s">
        <v>2288</v>
      </c>
      <c r="F1200" s="192" t="s">
        <v>2289</v>
      </c>
      <c r="G1200" s="193" t="s">
        <v>222</v>
      </c>
      <c r="H1200" s="194">
        <v>5.05</v>
      </c>
      <c r="I1200" s="195"/>
      <c r="J1200" s="196">
        <f>ROUND(I1200*H1200,2)</f>
        <v>0</v>
      </c>
      <c r="K1200" s="192" t="s">
        <v>1</v>
      </c>
      <c r="L1200" s="197"/>
      <c r="M1200" s="198" t="s">
        <v>1</v>
      </c>
      <c r="N1200" s="199" t="s">
        <v>38</v>
      </c>
      <c r="O1200" s="59"/>
      <c r="P1200" s="159">
        <f>O1200*H1200</f>
        <v>0</v>
      </c>
      <c r="Q1200" s="159">
        <v>0.11360000000000001</v>
      </c>
      <c r="R1200" s="159">
        <f>Q1200*H1200</f>
        <v>0.57367999999999997</v>
      </c>
      <c r="S1200" s="159">
        <v>0</v>
      </c>
      <c r="T1200" s="160">
        <f>S1200*H1200</f>
        <v>0</v>
      </c>
      <c r="U1200" s="33"/>
      <c r="V1200" s="33"/>
      <c r="W1200" s="33"/>
      <c r="X1200" s="33"/>
      <c r="Y1200" s="33"/>
      <c r="Z1200" s="33"/>
      <c r="AA1200" s="33"/>
      <c r="AB1200" s="33"/>
      <c r="AC1200" s="33"/>
      <c r="AD1200" s="33"/>
      <c r="AE1200" s="33"/>
      <c r="AR1200" s="161" t="s">
        <v>177</v>
      </c>
      <c r="AT1200" s="161" t="s">
        <v>764</v>
      </c>
      <c r="AU1200" s="161" t="s">
        <v>82</v>
      </c>
      <c r="AY1200" s="18" t="s">
        <v>175</v>
      </c>
      <c r="BE1200" s="162">
        <f>IF(N1200="základní",J1200,0)</f>
        <v>0</v>
      </c>
      <c r="BF1200" s="162">
        <f>IF(N1200="snížená",J1200,0)</f>
        <v>0</v>
      </c>
      <c r="BG1200" s="162">
        <f>IF(N1200="zákl. přenesená",J1200,0)</f>
        <v>0</v>
      </c>
      <c r="BH1200" s="162">
        <f>IF(N1200="sníž. přenesená",J1200,0)</f>
        <v>0</v>
      </c>
      <c r="BI1200" s="162">
        <f>IF(N1200="nulová",J1200,0)</f>
        <v>0</v>
      </c>
      <c r="BJ1200" s="18" t="s">
        <v>30</v>
      </c>
      <c r="BK1200" s="162">
        <f>ROUND(I1200*H1200,2)</f>
        <v>0</v>
      </c>
      <c r="BL1200" s="18" t="s">
        <v>184</v>
      </c>
      <c r="BM1200" s="161" t="s">
        <v>2290</v>
      </c>
    </row>
    <row r="1201" spans="1:65" s="14" customFormat="1">
      <c r="B1201" s="172"/>
      <c r="D1201" s="164" t="s">
        <v>190</v>
      </c>
      <c r="E1201" s="173" t="s">
        <v>1</v>
      </c>
      <c r="F1201" s="174" t="s">
        <v>2291</v>
      </c>
      <c r="H1201" s="173" t="s">
        <v>1</v>
      </c>
      <c r="I1201" s="175"/>
      <c r="L1201" s="172"/>
      <c r="M1201" s="176"/>
      <c r="N1201" s="177"/>
      <c r="O1201" s="177"/>
      <c r="P1201" s="177"/>
      <c r="Q1201" s="177"/>
      <c r="R1201" s="177"/>
      <c r="S1201" s="177"/>
      <c r="T1201" s="178"/>
      <c r="AT1201" s="173" t="s">
        <v>190</v>
      </c>
      <c r="AU1201" s="173" t="s">
        <v>82</v>
      </c>
      <c r="AV1201" s="14" t="s">
        <v>30</v>
      </c>
      <c r="AW1201" s="14" t="s">
        <v>29</v>
      </c>
      <c r="AX1201" s="14" t="s">
        <v>73</v>
      </c>
      <c r="AY1201" s="173" t="s">
        <v>175</v>
      </c>
    </row>
    <row r="1202" spans="1:65" s="13" customFormat="1">
      <c r="B1202" s="163"/>
      <c r="D1202" s="164" t="s">
        <v>190</v>
      </c>
      <c r="E1202" s="165" t="s">
        <v>1</v>
      </c>
      <c r="F1202" s="166" t="s">
        <v>2292</v>
      </c>
      <c r="H1202" s="167">
        <v>1.01</v>
      </c>
      <c r="I1202" s="168"/>
      <c r="L1202" s="163"/>
      <c r="M1202" s="169"/>
      <c r="N1202" s="170"/>
      <c r="O1202" s="170"/>
      <c r="P1202" s="170"/>
      <c r="Q1202" s="170"/>
      <c r="R1202" s="170"/>
      <c r="S1202" s="170"/>
      <c r="T1202" s="171"/>
      <c r="AT1202" s="165" t="s">
        <v>190</v>
      </c>
      <c r="AU1202" s="165" t="s">
        <v>82</v>
      </c>
      <c r="AV1202" s="13" t="s">
        <v>82</v>
      </c>
      <c r="AW1202" s="13" t="s">
        <v>29</v>
      </c>
      <c r="AX1202" s="13" t="s">
        <v>73</v>
      </c>
      <c r="AY1202" s="165" t="s">
        <v>175</v>
      </c>
    </row>
    <row r="1203" spans="1:65" s="13" customFormat="1">
      <c r="B1203" s="163"/>
      <c r="D1203" s="164" t="s">
        <v>190</v>
      </c>
      <c r="E1203" s="165" t="s">
        <v>1</v>
      </c>
      <c r="F1203" s="166" t="s">
        <v>2293</v>
      </c>
      <c r="H1203" s="167">
        <v>1.01</v>
      </c>
      <c r="I1203" s="168"/>
      <c r="L1203" s="163"/>
      <c r="M1203" s="169"/>
      <c r="N1203" s="170"/>
      <c r="O1203" s="170"/>
      <c r="P1203" s="170"/>
      <c r="Q1203" s="170"/>
      <c r="R1203" s="170"/>
      <c r="S1203" s="170"/>
      <c r="T1203" s="171"/>
      <c r="AT1203" s="165" t="s">
        <v>190</v>
      </c>
      <c r="AU1203" s="165" t="s">
        <v>82</v>
      </c>
      <c r="AV1203" s="13" t="s">
        <v>82</v>
      </c>
      <c r="AW1203" s="13" t="s">
        <v>29</v>
      </c>
      <c r="AX1203" s="13" t="s">
        <v>73</v>
      </c>
      <c r="AY1203" s="165" t="s">
        <v>175</v>
      </c>
    </row>
    <row r="1204" spans="1:65" s="13" customFormat="1">
      <c r="B1204" s="163"/>
      <c r="D1204" s="164" t="s">
        <v>190</v>
      </c>
      <c r="E1204" s="165" t="s">
        <v>1</v>
      </c>
      <c r="F1204" s="166" t="s">
        <v>2294</v>
      </c>
      <c r="H1204" s="167">
        <v>1.01</v>
      </c>
      <c r="I1204" s="168"/>
      <c r="L1204" s="163"/>
      <c r="M1204" s="169"/>
      <c r="N1204" s="170"/>
      <c r="O1204" s="170"/>
      <c r="P1204" s="170"/>
      <c r="Q1204" s="170"/>
      <c r="R1204" s="170"/>
      <c r="S1204" s="170"/>
      <c r="T1204" s="171"/>
      <c r="AT1204" s="165" t="s">
        <v>190</v>
      </c>
      <c r="AU1204" s="165" t="s">
        <v>82</v>
      </c>
      <c r="AV1204" s="13" t="s">
        <v>82</v>
      </c>
      <c r="AW1204" s="13" t="s">
        <v>29</v>
      </c>
      <c r="AX1204" s="13" t="s">
        <v>73</v>
      </c>
      <c r="AY1204" s="165" t="s">
        <v>175</v>
      </c>
    </row>
    <row r="1205" spans="1:65" s="14" customFormat="1">
      <c r="B1205" s="172"/>
      <c r="D1205" s="164" t="s">
        <v>190</v>
      </c>
      <c r="E1205" s="173" t="s">
        <v>1</v>
      </c>
      <c r="F1205" s="174" t="s">
        <v>2115</v>
      </c>
      <c r="H1205" s="173" t="s">
        <v>1</v>
      </c>
      <c r="I1205" s="175"/>
      <c r="L1205" s="172"/>
      <c r="M1205" s="176"/>
      <c r="N1205" s="177"/>
      <c r="O1205" s="177"/>
      <c r="P1205" s="177"/>
      <c r="Q1205" s="177"/>
      <c r="R1205" s="177"/>
      <c r="S1205" s="177"/>
      <c r="T1205" s="178"/>
      <c r="AT1205" s="173" t="s">
        <v>190</v>
      </c>
      <c r="AU1205" s="173" t="s">
        <v>82</v>
      </c>
      <c r="AV1205" s="14" t="s">
        <v>30</v>
      </c>
      <c r="AW1205" s="14" t="s">
        <v>29</v>
      </c>
      <c r="AX1205" s="14" t="s">
        <v>73</v>
      </c>
      <c r="AY1205" s="173" t="s">
        <v>175</v>
      </c>
    </row>
    <row r="1206" spans="1:65" s="13" customFormat="1">
      <c r="B1206" s="163"/>
      <c r="D1206" s="164" t="s">
        <v>190</v>
      </c>
      <c r="E1206" s="165" t="s">
        <v>1</v>
      </c>
      <c r="F1206" s="166" t="s">
        <v>2267</v>
      </c>
      <c r="H1206" s="167">
        <v>1.01</v>
      </c>
      <c r="I1206" s="168"/>
      <c r="L1206" s="163"/>
      <c r="M1206" s="169"/>
      <c r="N1206" s="170"/>
      <c r="O1206" s="170"/>
      <c r="P1206" s="170"/>
      <c r="Q1206" s="170"/>
      <c r="R1206" s="170"/>
      <c r="S1206" s="170"/>
      <c r="T1206" s="171"/>
      <c r="AT1206" s="165" t="s">
        <v>190</v>
      </c>
      <c r="AU1206" s="165" t="s">
        <v>82</v>
      </c>
      <c r="AV1206" s="13" t="s">
        <v>82</v>
      </c>
      <c r="AW1206" s="13" t="s">
        <v>29</v>
      </c>
      <c r="AX1206" s="13" t="s">
        <v>73</v>
      </c>
      <c r="AY1206" s="165" t="s">
        <v>175</v>
      </c>
    </row>
    <row r="1207" spans="1:65" s="13" customFormat="1">
      <c r="B1207" s="163"/>
      <c r="D1207" s="164" t="s">
        <v>190</v>
      </c>
      <c r="E1207" s="165" t="s">
        <v>1</v>
      </c>
      <c r="F1207" s="166" t="s">
        <v>2295</v>
      </c>
      <c r="H1207" s="167">
        <v>1.01</v>
      </c>
      <c r="I1207" s="168"/>
      <c r="L1207" s="163"/>
      <c r="M1207" s="169"/>
      <c r="N1207" s="170"/>
      <c r="O1207" s="170"/>
      <c r="P1207" s="170"/>
      <c r="Q1207" s="170"/>
      <c r="R1207" s="170"/>
      <c r="S1207" s="170"/>
      <c r="T1207" s="171"/>
      <c r="AT1207" s="165" t="s">
        <v>190</v>
      </c>
      <c r="AU1207" s="165" t="s">
        <v>82</v>
      </c>
      <c r="AV1207" s="13" t="s">
        <v>82</v>
      </c>
      <c r="AW1207" s="13" t="s">
        <v>29</v>
      </c>
      <c r="AX1207" s="13" t="s">
        <v>73</v>
      </c>
      <c r="AY1207" s="165" t="s">
        <v>175</v>
      </c>
    </row>
    <row r="1208" spans="1:65" s="15" customFormat="1">
      <c r="B1208" s="182"/>
      <c r="D1208" s="164" t="s">
        <v>190</v>
      </c>
      <c r="E1208" s="183" t="s">
        <v>1</v>
      </c>
      <c r="F1208" s="184" t="s">
        <v>716</v>
      </c>
      <c r="H1208" s="185">
        <v>5.05</v>
      </c>
      <c r="I1208" s="186"/>
      <c r="L1208" s="182"/>
      <c r="M1208" s="187"/>
      <c r="N1208" s="188"/>
      <c r="O1208" s="188"/>
      <c r="P1208" s="188"/>
      <c r="Q1208" s="188"/>
      <c r="R1208" s="188"/>
      <c r="S1208" s="188"/>
      <c r="T1208" s="189"/>
      <c r="AT1208" s="183" t="s">
        <v>190</v>
      </c>
      <c r="AU1208" s="183" t="s">
        <v>82</v>
      </c>
      <c r="AV1208" s="15" t="s">
        <v>184</v>
      </c>
      <c r="AW1208" s="15" t="s">
        <v>29</v>
      </c>
      <c r="AX1208" s="15" t="s">
        <v>30</v>
      </c>
      <c r="AY1208" s="183" t="s">
        <v>175</v>
      </c>
    </row>
    <row r="1209" spans="1:65" s="2" customFormat="1" ht="16.5" customHeight="1">
      <c r="A1209" s="33"/>
      <c r="B1209" s="149"/>
      <c r="C1209" s="190" t="s">
        <v>2296</v>
      </c>
      <c r="D1209" s="190" t="s">
        <v>764</v>
      </c>
      <c r="E1209" s="191" t="s">
        <v>2297</v>
      </c>
      <c r="F1209" s="192" t="s">
        <v>2298</v>
      </c>
      <c r="G1209" s="193" t="s">
        <v>222</v>
      </c>
      <c r="H1209" s="194">
        <v>1.01</v>
      </c>
      <c r="I1209" s="195"/>
      <c r="J1209" s="196">
        <f>ROUND(I1209*H1209,2)</f>
        <v>0</v>
      </c>
      <c r="K1209" s="192" t="s">
        <v>1</v>
      </c>
      <c r="L1209" s="197"/>
      <c r="M1209" s="198" t="s">
        <v>1</v>
      </c>
      <c r="N1209" s="199" t="s">
        <v>38</v>
      </c>
      <c r="O1209" s="59"/>
      <c r="P1209" s="159">
        <f>O1209*H1209</f>
        <v>0</v>
      </c>
      <c r="Q1209" s="159">
        <v>0.14249999999999999</v>
      </c>
      <c r="R1209" s="159">
        <f>Q1209*H1209</f>
        <v>0.143925</v>
      </c>
      <c r="S1209" s="159">
        <v>0</v>
      </c>
      <c r="T1209" s="160">
        <f>S1209*H1209</f>
        <v>0</v>
      </c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R1209" s="161" t="s">
        <v>177</v>
      </c>
      <c r="AT1209" s="161" t="s">
        <v>764</v>
      </c>
      <c r="AU1209" s="161" t="s">
        <v>82</v>
      </c>
      <c r="AY1209" s="18" t="s">
        <v>175</v>
      </c>
      <c r="BE1209" s="162">
        <f>IF(N1209="základní",J1209,0)</f>
        <v>0</v>
      </c>
      <c r="BF1209" s="162">
        <f>IF(N1209="snížená",J1209,0)</f>
        <v>0</v>
      </c>
      <c r="BG1209" s="162">
        <f>IF(N1209="zákl. přenesená",J1209,0)</f>
        <v>0</v>
      </c>
      <c r="BH1209" s="162">
        <f>IF(N1209="sníž. přenesená",J1209,0)</f>
        <v>0</v>
      </c>
      <c r="BI1209" s="162">
        <f>IF(N1209="nulová",J1209,0)</f>
        <v>0</v>
      </c>
      <c r="BJ1209" s="18" t="s">
        <v>30</v>
      </c>
      <c r="BK1209" s="162">
        <f>ROUND(I1209*H1209,2)</f>
        <v>0</v>
      </c>
      <c r="BL1209" s="18" t="s">
        <v>184</v>
      </c>
      <c r="BM1209" s="161" t="s">
        <v>2299</v>
      </c>
    </row>
    <row r="1210" spans="1:65" s="14" customFormat="1">
      <c r="B1210" s="172"/>
      <c r="D1210" s="164" t="s">
        <v>190</v>
      </c>
      <c r="E1210" s="173" t="s">
        <v>1</v>
      </c>
      <c r="F1210" s="174" t="s">
        <v>1516</v>
      </c>
      <c r="H1210" s="173" t="s">
        <v>1</v>
      </c>
      <c r="I1210" s="175"/>
      <c r="L1210" s="172"/>
      <c r="M1210" s="176"/>
      <c r="N1210" s="177"/>
      <c r="O1210" s="177"/>
      <c r="P1210" s="177"/>
      <c r="Q1210" s="177"/>
      <c r="R1210" s="177"/>
      <c r="S1210" s="177"/>
      <c r="T1210" s="178"/>
      <c r="AT1210" s="173" t="s">
        <v>190</v>
      </c>
      <c r="AU1210" s="173" t="s">
        <v>82</v>
      </c>
      <c r="AV1210" s="14" t="s">
        <v>30</v>
      </c>
      <c r="AW1210" s="14" t="s">
        <v>29</v>
      </c>
      <c r="AX1210" s="14" t="s">
        <v>73</v>
      </c>
      <c r="AY1210" s="173" t="s">
        <v>175</v>
      </c>
    </row>
    <row r="1211" spans="1:65" s="13" customFormat="1">
      <c r="B1211" s="163"/>
      <c r="D1211" s="164" t="s">
        <v>190</v>
      </c>
      <c r="E1211" s="165" t="s">
        <v>1</v>
      </c>
      <c r="F1211" s="166" t="s">
        <v>2300</v>
      </c>
      <c r="H1211" s="167">
        <v>1.01</v>
      </c>
      <c r="I1211" s="168"/>
      <c r="L1211" s="163"/>
      <c r="M1211" s="169"/>
      <c r="N1211" s="170"/>
      <c r="O1211" s="170"/>
      <c r="P1211" s="170"/>
      <c r="Q1211" s="170"/>
      <c r="R1211" s="170"/>
      <c r="S1211" s="170"/>
      <c r="T1211" s="171"/>
      <c r="AT1211" s="165" t="s">
        <v>190</v>
      </c>
      <c r="AU1211" s="165" t="s">
        <v>82</v>
      </c>
      <c r="AV1211" s="13" t="s">
        <v>82</v>
      </c>
      <c r="AW1211" s="13" t="s">
        <v>29</v>
      </c>
      <c r="AX1211" s="13" t="s">
        <v>73</v>
      </c>
      <c r="AY1211" s="165" t="s">
        <v>175</v>
      </c>
    </row>
    <row r="1212" spans="1:65" s="15" customFormat="1">
      <c r="B1212" s="182"/>
      <c r="D1212" s="164" t="s">
        <v>190</v>
      </c>
      <c r="E1212" s="183" t="s">
        <v>1</v>
      </c>
      <c r="F1212" s="184" t="s">
        <v>716</v>
      </c>
      <c r="H1212" s="185">
        <v>1.01</v>
      </c>
      <c r="I1212" s="186"/>
      <c r="L1212" s="182"/>
      <c r="M1212" s="187"/>
      <c r="N1212" s="188"/>
      <c r="O1212" s="188"/>
      <c r="P1212" s="188"/>
      <c r="Q1212" s="188"/>
      <c r="R1212" s="188"/>
      <c r="S1212" s="188"/>
      <c r="T1212" s="189"/>
      <c r="AT1212" s="183" t="s">
        <v>190</v>
      </c>
      <c r="AU1212" s="183" t="s">
        <v>82</v>
      </c>
      <c r="AV1212" s="15" t="s">
        <v>184</v>
      </c>
      <c r="AW1212" s="15" t="s">
        <v>29</v>
      </c>
      <c r="AX1212" s="15" t="s">
        <v>30</v>
      </c>
      <c r="AY1212" s="183" t="s">
        <v>175</v>
      </c>
    </row>
    <row r="1213" spans="1:65" s="2" customFormat="1" ht="16.5" customHeight="1">
      <c r="A1213" s="33"/>
      <c r="B1213" s="149"/>
      <c r="C1213" s="190" t="s">
        <v>2301</v>
      </c>
      <c r="D1213" s="190" t="s">
        <v>764</v>
      </c>
      <c r="E1213" s="191" t="s">
        <v>2302</v>
      </c>
      <c r="F1213" s="192" t="s">
        <v>2303</v>
      </c>
      <c r="G1213" s="193" t="s">
        <v>222</v>
      </c>
      <c r="H1213" s="194">
        <v>1.01</v>
      </c>
      <c r="I1213" s="195"/>
      <c r="J1213" s="196">
        <f>ROUND(I1213*H1213,2)</f>
        <v>0</v>
      </c>
      <c r="K1213" s="192" t="s">
        <v>1</v>
      </c>
      <c r="L1213" s="197"/>
      <c r="M1213" s="198" t="s">
        <v>1</v>
      </c>
      <c r="N1213" s="199" t="s">
        <v>38</v>
      </c>
      <c r="O1213" s="59"/>
      <c r="P1213" s="159">
        <f>O1213*H1213</f>
        <v>0</v>
      </c>
      <c r="Q1213" s="159">
        <v>0.17549999999999999</v>
      </c>
      <c r="R1213" s="159">
        <f>Q1213*H1213</f>
        <v>0.177255</v>
      </c>
      <c r="S1213" s="159">
        <v>0</v>
      </c>
      <c r="T1213" s="160">
        <f>S1213*H1213</f>
        <v>0</v>
      </c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R1213" s="161" t="s">
        <v>177</v>
      </c>
      <c r="AT1213" s="161" t="s">
        <v>764</v>
      </c>
      <c r="AU1213" s="161" t="s">
        <v>82</v>
      </c>
      <c r="AY1213" s="18" t="s">
        <v>175</v>
      </c>
      <c r="BE1213" s="162">
        <f>IF(N1213="základní",J1213,0)</f>
        <v>0</v>
      </c>
      <c r="BF1213" s="162">
        <f>IF(N1213="snížená",J1213,0)</f>
        <v>0</v>
      </c>
      <c r="BG1213" s="162">
        <f>IF(N1213="zákl. přenesená",J1213,0)</f>
        <v>0</v>
      </c>
      <c r="BH1213" s="162">
        <f>IF(N1213="sníž. přenesená",J1213,0)</f>
        <v>0</v>
      </c>
      <c r="BI1213" s="162">
        <f>IF(N1213="nulová",J1213,0)</f>
        <v>0</v>
      </c>
      <c r="BJ1213" s="18" t="s">
        <v>30</v>
      </c>
      <c r="BK1213" s="162">
        <f>ROUND(I1213*H1213,2)</f>
        <v>0</v>
      </c>
      <c r="BL1213" s="18" t="s">
        <v>184</v>
      </c>
      <c r="BM1213" s="161" t="s">
        <v>2304</v>
      </c>
    </row>
    <row r="1214" spans="1:65" s="14" customFormat="1">
      <c r="B1214" s="172"/>
      <c r="D1214" s="164" t="s">
        <v>190</v>
      </c>
      <c r="E1214" s="173" t="s">
        <v>1</v>
      </c>
      <c r="F1214" s="174" t="s">
        <v>1516</v>
      </c>
      <c r="H1214" s="173" t="s">
        <v>1</v>
      </c>
      <c r="I1214" s="175"/>
      <c r="L1214" s="172"/>
      <c r="M1214" s="176"/>
      <c r="N1214" s="177"/>
      <c r="O1214" s="177"/>
      <c r="P1214" s="177"/>
      <c r="Q1214" s="177"/>
      <c r="R1214" s="177"/>
      <c r="S1214" s="177"/>
      <c r="T1214" s="178"/>
      <c r="AT1214" s="173" t="s">
        <v>190</v>
      </c>
      <c r="AU1214" s="173" t="s">
        <v>82</v>
      </c>
      <c r="AV1214" s="14" t="s">
        <v>30</v>
      </c>
      <c r="AW1214" s="14" t="s">
        <v>29</v>
      </c>
      <c r="AX1214" s="14" t="s">
        <v>73</v>
      </c>
      <c r="AY1214" s="173" t="s">
        <v>175</v>
      </c>
    </row>
    <row r="1215" spans="1:65" s="13" customFormat="1">
      <c r="B1215" s="163"/>
      <c r="D1215" s="164" t="s">
        <v>190</v>
      </c>
      <c r="E1215" s="165" t="s">
        <v>1</v>
      </c>
      <c r="F1215" s="166" t="s">
        <v>2305</v>
      </c>
      <c r="H1215" s="167">
        <v>1.01</v>
      </c>
      <c r="I1215" s="168"/>
      <c r="L1215" s="163"/>
      <c r="M1215" s="169"/>
      <c r="N1215" s="170"/>
      <c r="O1215" s="170"/>
      <c r="P1215" s="170"/>
      <c r="Q1215" s="170"/>
      <c r="R1215" s="170"/>
      <c r="S1215" s="170"/>
      <c r="T1215" s="171"/>
      <c r="AT1215" s="165" t="s">
        <v>190</v>
      </c>
      <c r="AU1215" s="165" t="s">
        <v>82</v>
      </c>
      <c r="AV1215" s="13" t="s">
        <v>82</v>
      </c>
      <c r="AW1215" s="13" t="s">
        <v>29</v>
      </c>
      <c r="AX1215" s="13" t="s">
        <v>73</v>
      </c>
      <c r="AY1215" s="165" t="s">
        <v>175</v>
      </c>
    </row>
    <row r="1216" spans="1:65" s="15" customFormat="1">
      <c r="B1216" s="182"/>
      <c r="D1216" s="164" t="s">
        <v>190</v>
      </c>
      <c r="E1216" s="183" t="s">
        <v>1</v>
      </c>
      <c r="F1216" s="184" t="s">
        <v>716</v>
      </c>
      <c r="H1216" s="185">
        <v>1.01</v>
      </c>
      <c r="I1216" s="186"/>
      <c r="L1216" s="182"/>
      <c r="M1216" s="187"/>
      <c r="N1216" s="188"/>
      <c r="O1216" s="188"/>
      <c r="P1216" s="188"/>
      <c r="Q1216" s="188"/>
      <c r="R1216" s="188"/>
      <c r="S1216" s="188"/>
      <c r="T1216" s="189"/>
      <c r="AT1216" s="183" t="s">
        <v>190</v>
      </c>
      <c r="AU1216" s="183" t="s">
        <v>82</v>
      </c>
      <c r="AV1216" s="15" t="s">
        <v>184</v>
      </c>
      <c r="AW1216" s="15" t="s">
        <v>29</v>
      </c>
      <c r="AX1216" s="15" t="s">
        <v>30</v>
      </c>
      <c r="AY1216" s="183" t="s">
        <v>175</v>
      </c>
    </row>
    <row r="1217" spans="1:65" s="2" customFormat="1" ht="16.5" customHeight="1">
      <c r="A1217" s="33"/>
      <c r="B1217" s="149"/>
      <c r="C1217" s="190" t="s">
        <v>2306</v>
      </c>
      <c r="D1217" s="190" t="s">
        <v>764</v>
      </c>
      <c r="E1217" s="191" t="s">
        <v>2307</v>
      </c>
      <c r="F1217" s="192" t="s">
        <v>2308</v>
      </c>
      <c r="G1217" s="193" t="s">
        <v>222</v>
      </c>
      <c r="H1217" s="194">
        <v>1.01</v>
      </c>
      <c r="I1217" s="195"/>
      <c r="J1217" s="196">
        <f>ROUND(I1217*H1217,2)</f>
        <v>0</v>
      </c>
      <c r="K1217" s="192" t="s">
        <v>1</v>
      </c>
      <c r="L1217" s="197"/>
      <c r="M1217" s="198" t="s">
        <v>1</v>
      </c>
      <c r="N1217" s="199" t="s">
        <v>38</v>
      </c>
      <c r="O1217" s="59"/>
      <c r="P1217" s="159">
        <f>O1217*H1217</f>
        <v>0</v>
      </c>
      <c r="Q1217" s="159">
        <v>8.4099999999999994E-2</v>
      </c>
      <c r="R1217" s="159">
        <f>Q1217*H1217</f>
        <v>8.4940999999999989E-2</v>
      </c>
      <c r="S1217" s="159">
        <v>0</v>
      </c>
      <c r="T1217" s="160">
        <f>S1217*H1217</f>
        <v>0</v>
      </c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R1217" s="161" t="s">
        <v>177</v>
      </c>
      <c r="AT1217" s="161" t="s">
        <v>764</v>
      </c>
      <c r="AU1217" s="161" t="s">
        <v>82</v>
      </c>
      <c r="AY1217" s="18" t="s">
        <v>175</v>
      </c>
      <c r="BE1217" s="162">
        <f>IF(N1217="základní",J1217,0)</f>
        <v>0</v>
      </c>
      <c r="BF1217" s="162">
        <f>IF(N1217="snížená",J1217,0)</f>
        <v>0</v>
      </c>
      <c r="BG1217" s="162">
        <f>IF(N1217="zákl. přenesená",J1217,0)</f>
        <v>0</v>
      </c>
      <c r="BH1217" s="162">
        <f>IF(N1217="sníž. přenesená",J1217,0)</f>
        <v>0</v>
      </c>
      <c r="BI1217" s="162">
        <f>IF(N1217="nulová",J1217,0)</f>
        <v>0</v>
      </c>
      <c r="BJ1217" s="18" t="s">
        <v>30</v>
      </c>
      <c r="BK1217" s="162">
        <f>ROUND(I1217*H1217,2)</f>
        <v>0</v>
      </c>
      <c r="BL1217" s="18" t="s">
        <v>184</v>
      </c>
      <c r="BM1217" s="161" t="s">
        <v>2309</v>
      </c>
    </row>
    <row r="1218" spans="1:65" s="14" customFormat="1">
      <c r="B1218" s="172"/>
      <c r="D1218" s="164" t="s">
        <v>190</v>
      </c>
      <c r="E1218" s="173" t="s">
        <v>1</v>
      </c>
      <c r="F1218" s="174" t="s">
        <v>2115</v>
      </c>
      <c r="H1218" s="173" t="s">
        <v>1</v>
      </c>
      <c r="I1218" s="175"/>
      <c r="L1218" s="172"/>
      <c r="M1218" s="176"/>
      <c r="N1218" s="177"/>
      <c r="O1218" s="177"/>
      <c r="P1218" s="177"/>
      <c r="Q1218" s="177"/>
      <c r="R1218" s="177"/>
      <c r="S1218" s="177"/>
      <c r="T1218" s="178"/>
      <c r="AT1218" s="173" t="s">
        <v>190</v>
      </c>
      <c r="AU1218" s="173" t="s">
        <v>82</v>
      </c>
      <c r="AV1218" s="14" t="s">
        <v>30</v>
      </c>
      <c r="AW1218" s="14" t="s">
        <v>29</v>
      </c>
      <c r="AX1218" s="14" t="s">
        <v>73</v>
      </c>
      <c r="AY1218" s="173" t="s">
        <v>175</v>
      </c>
    </row>
    <row r="1219" spans="1:65" s="13" customFormat="1">
      <c r="B1219" s="163"/>
      <c r="D1219" s="164" t="s">
        <v>190</v>
      </c>
      <c r="E1219" s="165" t="s">
        <v>1</v>
      </c>
      <c r="F1219" s="166" t="s">
        <v>888</v>
      </c>
      <c r="H1219" s="167">
        <v>1.01</v>
      </c>
      <c r="I1219" s="168"/>
      <c r="L1219" s="163"/>
      <c r="M1219" s="169"/>
      <c r="N1219" s="170"/>
      <c r="O1219" s="170"/>
      <c r="P1219" s="170"/>
      <c r="Q1219" s="170"/>
      <c r="R1219" s="170"/>
      <c r="S1219" s="170"/>
      <c r="T1219" s="171"/>
      <c r="AT1219" s="165" t="s">
        <v>190</v>
      </c>
      <c r="AU1219" s="165" t="s">
        <v>82</v>
      </c>
      <c r="AV1219" s="13" t="s">
        <v>82</v>
      </c>
      <c r="AW1219" s="13" t="s">
        <v>29</v>
      </c>
      <c r="AX1219" s="13" t="s">
        <v>73</v>
      </c>
      <c r="AY1219" s="165" t="s">
        <v>175</v>
      </c>
    </row>
    <row r="1220" spans="1:65" s="15" customFormat="1">
      <c r="B1220" s="182"/>
      <c r="D1220" s="164" t="s">
        <v>190</v>
      </c>
      <c r="E1220" s="183" t="s">
        <v>1</v>
      </c>
      <c r="F1220" s="184" t="s">
        <v>716</v>
      </c>
      <c r="H1220" s="185">
        <v>1.01</v>
      </c>
      <c r="I1220" s="186"/>
      <c r="L1220" s="182"/>
      <c r="M1220" s="187"/>
      <c r="N1220" s="188"/>
      <c r="O1220" s="188"/>
      <c r="P1220" s="188"/>
      <c r="Q1220" s="188"/>
      <c r="R1220" s="188"/>
      <c r="S1220" s="188"/>
      <c r="T1220" s="189"/>
      <c r="AT1220" s="183" t="s">
        <v>190</v>
      </c>
      <c r="AU1220" s="183" t="s">
        <v>82</v>
      </c>
      <c r="AV1220" s="15" t="s">
        <v>184</v>
      </c>
      <c r="AW1220" s="15" t="s">
        <v>29</v>
      </c>
      <c r="AX1220" s="15" t="s">
        <v>30</v>
      </c>
      <c r="AY1220" s="183" t="s">
        <v>175</v>
      </c>
    </row>
    <row r="1221" spans="1:65" s="2" customFormat="1" ht="16.5" customHeight="1">
      <c r="A1221" s="33"/>
      <c r="B1221" s="149"/>
      <c r="C1221" s="150" t="s">
        <v>2310</v>
      </c>
      <c r="D1221" s="150" t="s">
        <v>181</v>
      </c>
      <c r="E1221" s="151" t="s">
        <v>2311</v>
      </c>
      <c r="F1221" s="152" t="s">
        <v>2312</v>
      </c>
      <c r="G1221" s="153" t="s">
        <v>222</v>
      </c>
      <c r="H1221" s="154">
        <v>2</v>
      </c>
      <c r="I1221" s="155"/>
      <c r="J1221" s="156">
        <f>ROUND(I1221*H1221,2)</f>
        <v>0</v>
      </c>
      <c r="K1221" s="152" t="s">
        <v>710</v>
      </c>
      <c r="L1221" s="34"/>
      <c r="M1221" s="157" t="s">
        <v>1</v>
      </c>
      <c r="N1221" s="158" t="s">
        <v>38</v>
      </c>
      <c r="O1221" s="59"/>
      <c r="P1221" s="159">
        <f>O1221*H1221</f>
        <v>0</v>
      </c>
      <c r="Q1221" s="159">
        <v>2.8700000000000002E-3</v>
      </c>
      <c r="R1221" s="159">
        <f>Q1221*H1221</f>
        <v>5.7400000000000003E-3</v>
      </c>
      <c r="S1221" s="159">
        <v>0</v>
      </c>
      <c r="T1221" s="160">
        <f>S1221*H1221</f>
        <v>0</v>
      </c>
      <c r="U1221" s="33"/>
      <c r="V1221" s="33"/>
      <c r="W1221" s="33"/>
      <c r="X1221" s="33"/>
      <c r="Y1221" s="33"/>
      <c r="Z1221" s="33"/>
      <c r="AA1221" s="33"/>
      <c r="AB1221" s="33"/>
      <c r="AC1221" s="33"/>
      <c r="AD1221" s="33"/>
      <c r="AE1221" s="33"/>
      <c r="AR1221" s="161" t="s">
        <v>184</v>
      </c>
      <c r="AT1221" s="161" t="s">
        <v>181</v>
      </c>
      <c r="AU1221" s="161" t="s">
        <v>82</v>
      </c>
      <c r="AY1221" s="18" t="s">
        <v>175</v>
      </c>
      <c r="BE1221" s="162">
        <f>IF(N1221="základní",J1221,0)</f>
        <v>0</v>
      </c>
      <c r="BF1221" s="162">
        <f>IF(N1221="snížená",J1221,0)</f>
        <v>0</v>
      </c>
      <c r="BG1221" s="162">
        <f>IF(N1221="zákl. přenesená",J1221,0)</f>
        <v>0</v>
      </c>
      <c r="BH1221" s="162">
        <f>IF(N1221="sníž. přenesená",J1221,0)</f>
        <v>0</v>
      </c>
      <c r="BI1221" s="162">
        <f>IF(N1221="nulová",J1221,0)</f>
        <v>0</v>
      </c>
      <c r="BJ1221" s="18" t="s">
        <v>30</v>
      </c>
      <c r="BK1221" s="162">
        <f>ROUND(I1221*H1221,2)</f>
        <v>0</v>
      </c>
      <c r="BL1221" s="18" t="s">
        <v>184</v>
      </c>
      <c r="BM1221" s="161" t="s">
        <v>2313</v>
      </c>
    </row>
    <row r="1222" spans="1:65" s="14" customFormat="1">
      <c r="B1222" s="172"/>
      <c r="D1222" s="164" t="s">
        <v>190</v>
      </c>
      <c r="E1222" s="173" t="s">
        <v>1</v>
      </c>
      <c r="F1222" s="174" t="s">
        <v>2093</v>
      </c>
      <c r="H1222" s="173" t="s">
        <v>1</v>
      </c>
      <c r="I1222" s="175"/>
      <c r="L1222" s="172"/>
      <c r="M1222" s="176"/>
      <c r="N1222" s="177"/>
      <c r="O1222" s="177"/>
      <c r="P1222" s="177"/>
      <c r="Q1222" s="177"/>
      <c r="R1222" s="177"/>
      <c r="S1222" s="177"/>
      <c r="T1222" s="178"/>
      <c r="AT1222" s="173" t="s">
        <v>190</v>
      </c>
      <c r="AU1222" s="173" t="s">
        <v>82</v>
      </c>
      <c r="AV1222" s="14" t="s">
        <v>30</v>
      </c>
      <c r="AW1222" s="14" t="s">
        <v>29</v>
      </c>
      <c r="AX1222" s="14" t="s">
        <v>73</v>
      </c>
      <c r="AY1222" s="173" t="s">
        <v>175</v>
      </c>
    </row>
    <row r="1223" spans="1:65" s="13" customFormat="1">
      <c r="B1223" s="163"/>
      <c r="D1223" s="164" t="s">
        <v>190</v>
      </c>
      <c r="E1223" s="165" t="s">
        <v>1</v>
      </c>
      <c r="F1223" s="166" t="s">
        <v>2217</v>
      </c>
      <c r="H1223" s="167">
        <v>2</v>
      </c>
      <c r="I1223" s="168"/>
      <c r="L1223" s="163"/>
      <c r="M1223" s="169"/>
      <c r="N1223" s="170"/>
      <c r="O1223" s="170"/>
      <c r="P1223" s="170"/>
      <c r="Q1223" s="170"/>
      <c r="R1223" s="170"/>
      <c r="S1223" s="170"/>
      <c r="T1223" s="171"/>
      <c r="AT1223" s="165" t="s">
        <v>190</v>
      </c>
      <c r="AU1223" s="165" t="s">
        <v>82</v>
      </c>
      <c r="AV1223" s="13" t="s">
        <v>82</v>
      </c>
      <c r="AW1223" s="13" t="s">
        <v>29</v>
      </c>
      <c r="AX1223" s="13" t="s">
        <v>73</v>
      </c>
      <c r="AY1223" s="165" t="s">
        <v>175</v>
      </c>
    </row>
    <row r="1224" spans="1:65" s="15" customFormat="1">
      <c r="B1224" s="182"/>
      <c r="D1224" s="164" t="s">
        <v>190</v>
      </c>
      <c r="E1224" s="183" t="s">
        <v>1</v>
      </c>
      <c r="F1224" s="184" t="s">
        <v>716</v>
      </c>
      <c r="H1224" s="185">
        <v>2</v>
      </c>
      <c r="I1224" s="186"/>
      <c r="L1224" s="182"/>
      <c r="M1224" s="187"/>
      <c r="N1224" s="188"/>
      <c r="O1224" s="188"/>
      <c r="P1224" s="188"/>
      <c r="Q1224" s="188"/>
      <c r="R1224" s="188"/>
      <c r="S1224" s="188"/>
      <c r="T1224" s="189"/>
      <c r="AT1224" s="183" t="s">
        <v>190</v>
      </c>
      <c r="AU1224" s="183" t="s">
        <v>82</v>
      </c>
      <c r="AV1224" s="15" t="s">
        <v>184</v>
      </c>
      <c r="AW1224" s="15" t="s">
        <v>29</v>
      </c>
      <c r="AX1224" s="15" t="s">
        <v>30</v>
      </c>
      <c r="AY1224" s="183" t="s">
        <v>175</v>
      </c>
    </row>
    <row r="1225" spans="1:65" s="2" customFormat="1" ht="16.5" customHeight="1">
      <c r="A1225" s="33"/>
      <c r="B1225" s="149"/>
      <c r="C1225" s="190" t="s">
        <v>2314</v>
      </c>
      <c r="D1225" s="190" t="s">
        <v>764</v>
      </c>
      <c r="E1225" s="191" t="s">
        <v>2315</v>
      </c>
      <c r="F1225" s="192" t="s">
        <v>2316</v>
      </c>
      <c r="G1225" s="193" t="s">
        <v>222</v>
      </c>
      <c r="H1225" s="194">
        <v>1.01</v>
      </c>
      <c r="I1225" s="195"/>
      <c r="J1225" s="196">
        <f>ROUND(I1225*H1225,2)</f>
        <v>0</v>
      </c>
      <c r="K1225" s="192" t="s">
        <v>1</v>
      </c>
      <c r="L1225" s="197"/>
      <c r="M1225" s="198" t="s">
        <v>1</v>
      </c>
      <c r="N1225" s="199" t="s">
        <v>38</v>
      </c>
      <c r="O1225" s="59"/>
      <c r="P1225" s="159">
        <f>O1225*H1225</f>
        <v>0</v>
      </c>
      <c r="Q1225" s="159">
        <v>1.8599999999999998E-2</v>
      </c>
      <c r="R1225" s="159">
        <f>Q1225*H1225</f>
        <v>1.8785999999999997E-2</v>
      </c>
      <c r="S1225" s="159">
        <v>0</v>
      </c>
      <c r="T1225" s="160">
        <f>S1225*H1225</f>
        <v>0</v>
      </c>
      <c r="U1225" s="33"/>
      <c r="V1225" s="33"/>
      <c r="W1225" s="33"/>
      <c r="X1225" s="33"/>
      <c r="Y1225" s="33"/>
      <c r="Z1225" s="33"/>
      <c r="AA1225" s="33"/>
      <c r="AB1225" s="33"/>
      <c r="AC1225" s="33"/>
      <c r="AD1225" s="33"/>
      <c r="AE1225" s="33"/>
      <c r="AR1225" s="161" t="s">
        <v>177</v>
      </c>
      <c r="AT1225" s="161" t="s">
        <v>764</v>
      </c>
      <c r="AU1225" s="161" t="s">
        <v>82</v>
      </c>
      <c r="AY1225" s="18" t="s">
        <v>175</v>
      </c>
      <c r="BE1225" s="162">
        <f>IF(N1225="základní",J1225,0)</f>
        <v>0</v>
      </c>
      <c r="BF1225" s="162">
        <f>IF(N1225="snížená",J1225,0)</f>
        <v>0</v>
      </c>
      <c r="BG1225" s="162">
        <f>IF(N1225="zákl. přenesená",J1225,0)</f>
        <v>0</v>
      </c>
      <c r="BH1225" s="162">
        <f>IF(N1225="sníž. přenesená",J1225,0)</f>
        <v>0</v>
      </c>
      <c r="BI1225" s="162">
        <f>IF(N1225="nulová",J1225,0)</f>
        <v>0</v>
      </c>
      <c r="BJ1225" s="18" t="s">
        <v>30</v>
      </c>
      <c r="BK1225" s="162">
        <f>ROUND(I1225*H1225,2)</f>
        <v>0</v>
      </c>
      <c r="BL1225" s="18" t="s">
        <v>184</v>
      </c>
      <c r="BM1225" s="161" t="s">
        <v>2317</v>
      </c>
    </row>
    <row r="1226" spans="1:65" s="14" customFormat="1">
      <c r="B1226" s="172"/>
      <c r="D1226" s="164" t="s">
        <v>190</v>
      </c>
      <c r="E1226" s="173" t="s">
        <v>1</v>
      </c>
      <c r="F1226" s="174" t="s">
        <v>2093</v>
      </c>
      <c r="H1226" s="173" t="s">
        <v>1</v>
      </c>
      <c r="I1226" s="175"/>
      <c r="L1226" s="172"/>
      <c r="M1226" s="176"/>
      <c r="N1226" s="177"/>
      <c r="O1226" s="177"/>
      <c r="P1226" s="177"/>
      <c r="Q1226" s="177"/>
      <c r="R1226" s="177"/>
      <c r="S1226" s="177"/>
      <c r="T1226" s="178"/>
      <c r="AT1226" s="173" t="s">
        <v>190</v>
      </c>
      <c r="AU1226" s="173" t="s">
        <v>82</v>
      </c>
      <c r="AV1226" s="14" t="s">
        <v>30</v>
      </c>
      <c r="AW1226" s="14" t="s">
        <v>29</v>
      </c>
      <c r="AX1226" s="14" t="s">
        <v>73</v>
      </c>
      <c r="AY1226" s="173" t="s">
        <v>175</v>
      </c>
    </row>
    <row r="1227" spans="1:65" s="13" customFormat="1">
      <c r="B1227" s="163"/>
      <c r="D1227" s="164" t="s">
        <v>190</v>
      </c>
      <c r="E1227" s="165" t="s">
        <v>1</v>
      </c>
      <c r="F1227" s="166" t="s">
        <v>888</v>
      </c>
      <c r="H1227" s="167">
        <v>1.01</v>
      </c>
      <c r="I1227" s="168"/>
      <c r="L1227" s="163"/>
      <c r="M1227" s="169"/>
      <c r="N1227" s="170"/>
      <c r="O1227" s="170"/>
      <c r="P1227" s="170"/>
      <c r="Q1227" s="170"/>
      <c r="R1227" s="170"/>
      <c r="S1227" s="170"/>
      <c r="T1227" s="171"/>
      <c r="AT1227" s="165" t="s">
        <v>190</v>
      </c>
      <c r="AU1227" s="165" t="s">
        <v>82</v>
      </c>
      <c r="AV1227" s="13" t="s">
        <v>82</v>
      </c>
      <c r="AW1227" s="13" t="s">
        <v>29</v>
      </c>
      <c r="AX1227" s="13" t="s">
        <v>73</v>
      </c>
      <c r="AY1227" s="165" t="s">
        <v>175</v>
      </c>
    </row>
    <row r="1228" spans="1:65" s="15" customFormat="1">
      <c r="B1228" s="182"/>
      <c r="D1228" s="164" t="s">
        <v>190</v>
      </c>
      <c r="E1228" s="183" t="s">
        <v>1</v>
      </c>
      <c r="F1228" s="184" t="s">
        <v>716</v>
      </c>
      <c r="H1228" s="185">
        <v>1.01</v>
      </c>
      <c r="I1228" s="186"/>
      <c r="L1228" s="182"/>
      <c r="M1228" s="187"/>
      <c r="N1228" s="188"/>
      <c r="O1228" s="188"/>
      <c r="P1228" s="188"/>
      <c r="Q1228" s="188"/>
      <c r="R1228" s="188"/>
      <c r="S1228" s="188"/>
      <c r="T1228" s="189"/>
      <c r="AT1228" s="183" t="s">
        <v>190</v>
      </c>
      <c r="AU1228" s="183" t="s">
        <v>82</v>
      </c>
      <c r="AV1228" s="15" t="s">
        <v>184</v>
      </c>
      <c r="AW1228" s="15" t="s">
        <v>29</v>
      </c>
      <c r="AX1228" s="15" t="s">
        <v>30</v>
      </c>
      <c r="AY1228" s="183" t="s">
        <v>175</v>
      </c>
    </row>
    <row r="1229" spans="1:65" s="2" customFormat="1" ht="16.5" customHeight="1">
      <c r="A1229" s="33"/>
      <c r="B1229" s="149"/>
      <c r="C1229" s="190" t="s">
        <v>2318</v>
      </c>
      <c r="D1229" s="190" t="s">
        <v>764</v>
      </c>
      <c r="E1229" s="191" t="s">
        <v>2319</v>
      </c>
      <c r="F1229" s="192" t="s">
        <v>2320</v>
      </c>
      <c r="G1229" s="193" t="s">
        <v>222</v>
      </c>
      <c r="H1229" s="194">
        <v>1.01</v>
      </c>
      <c r="I1229" s="195"/>
      <c r="J1229" s="196">
        <f>ROUND(I1229*H1229,2)</f>
        <v>0</v>
      </c>
      <c r="K1229" s="192" t="s">
        <v>1</v>
      </c>
      <c r="L1229" s="197"/>
      <c r="M1229" s="198" t="s">
        <v>1</v>
      </c>
      <c r="N1229" s="199" t="s">
        <v>38</v>
      </c>
      <c r="O1229" s="59"/>
      <c r="P1229" s="159">
        <f>O1229*H1229</f>
        <v>0</v>
      </c>
      <c r="Q1229" s="159">
        <v>2.3E-2</v>
      </c>
      <c r="R1229" s="159">
        <f>Q1229*H1229</f>
        <v>2.3230000000000001E-2</v>
      </c>
      <c r="S1229" s="159">
        <v>0</v>
      </c>
      <c r="T1229" s="160">
        <f>S1229*H1229</f>
        <v>0</v>
      </c>
      <c r="U1229" s="33"/>
      <c r="V1229" s="33"/>
      <c r="W1229" s="33"/>
      <c r="X1229" s="33"/>
      <c r="Y1229" s="33"/>
      <c r="Z1229" s="33"/>
      <c r="AA1229" s="33"/>
      <c r="AB1229" s="33"/>
      <c r="AC1229" s="33"/>
      <c r="AD1229" s="33"/>
      <c r="AE1229" s="33"/>
      <c r="AR1229" s="161" t="s">
        <v>177</v>
      </c>
      <c r="AT1229" s="161" t="s">
        <v>764</v>
      </c>
      <c r="AU1229" s="161" t="s">
        <v>82</v>
      </c>
      <c r="AY1229" s="18" t="s">
        <v>175</v>
      </c>
      <c r="BE1229" s="162">
        <f>IF(N1229="základní",J1229,0)</f>
        <v>0</v>
      </c>
      <c r="BF1229" s="162">
        <f>IF(N1229="snížená",J1229,0)</f>
        <v>0</v>
      </c>
      <c r="BG1229" s="162">
        <f>IF(N1229="zákl. přenesená",J1229,0)</f>
        <v>0</v>
      </c>
      <c r="BH1229" s="162">
        <f>IF(N1229="sníž. přenesená",J1229,0)</f>
        <v>0</v>
      </c>
      <c r="BI1229" s="162">
        <f>IF(N1229="nulová",J1229,0)</f>
        <v>0</v>
      </c>
      <c r="BJ1229" s="18" t="s">
        <v>30</v>
      </c>
      <c r="BK1229" s="162">
        <f>ROUND(I1229*H1229,2)</f>
        <v>0</v>
      </c>
      <c r="BL1229" s="18" t="s">
        <v>184</v>
      </c>
      <c r="BM1229" s="161" t="s">
        <v>2321</v>
      </c>
    </row>
    <row r="1230" spans="1:65" s="14" customFormat="1">
      <c r="B1230" s="172"/>
      <c r="D1230" s="164" t="s">
        <v>190</v>
      </c>
      <c r="E1230" s="173" t="s">
        <v>1</v>
      </c>
      <c r="F1230" s="174" t="s">
        <v>2093</v>
      </c>
      <c r="H1230" s="173" t="s">
        <v>1</v>
      </c>
      <c r="I1230" s="175"/>
      <c r="L1230" s="172"/>
      <c r="M1230" s="176"/>
      <c r="N1230" s="177"/>
      <c r="O1230" s="177"/>
      <c r="P1230" s="177"/>
      <c r="Q1230" s="177"/>
      <c r="R1230" s="177"/>
      <c r="S1230" s="177"/>
      <c r="T1230" s="178"/>
      <c r="AT1230" s="173" t="s">
        <v>190</v>
      </c>
      <c r="AU1230" s="173" t="s">
        <v>82</v>
      </c>
      <c r="AV1230" s="14" t="s">
        <v>30</v>
      </c>
      <c r="AW1230" s="14" t="s">
        <v>29</v>
      </c>
      <c r="AX1230" s="14" t="s">
        <v>73</v>
      </c>
      <c r="AY1230" s="173" t="s">
        <v>175</v>
      </c>
    </row>
    <row r="1231" spans="1:65" s="13" customFormat="1">
      <c r="B1231" s="163"/>
      <c r="D1231" s="164" t="s">
        <v>190</v>
      </c>
      <c r="E1231" s="165" t="s">
        <v>1</v>
      </c>
      <c r="F1231" s="166" t="s">
        <v>888</v>
      </c>
      <c r="H1231" s="167">
        <v>1.01</v>
      </c>
      <c r="I1231" s="168"/>
      <c r="L1231" s="163"/>
      <c r="M1231" s="169"/>
      <c r="N1231" s="170"/>
      <c r="O1231" s="170"/>
      <c r="P1231" s="170"/>
      <c r="Q1231" s="170"/>
      <c r="R1231" s="170"/>
      <c r="S1231" s="170"/>
      <c r="T1231" s="171"/>
      <c r="AT1231" s="165" t="s">
        <v>190</v>
      </c>
      <c r="AU1231" s="165" t="s">
        <v>82</v>
      </c>
      <c r="AV1231" s="13" t="s">
        <v>82</v>
      </c>
      <c r="AW1231" s="13" t="s">
        <v>29</v>
      </c>
      <c r="AX1231" s="13" t="s">
        <v>73</v>
      </c>
      <c r="AY1231" s="165" t="s">
        <v>175</v>
      </c>
    </row>
    <row r="1232" spans="1:65" s="15" customFormat="1">
      <c r="B1232" s="182"/>
      <c r="D1232" s="164" t="s">
        <v>190</v>
      </c>
      <c r="E1232" s="183" t="s">
        <v>1</v>
      </c>
      <c r="F1232" s="184" t="s">
        <v>716</v>
      </c>
      <c r="H1232" s="185">
        <v>1.01</v>
      </c>
      <c r="I1232" s="186"/>
      <c r="L1232" s="182"/>
      <c r="M1232" s="187"/>
      <c r="N1232" s="188"/>
      <c r="O1232" s="188"/>
      <c r="P1232" s="188"/>
      <c r="Q1232" s="188"/>
      <c r="R1232" s="188"/>
      <c r="S1232" s="188"/>
      <c r="T1232" s="189"/>
      <c r="AT1232" s="183" t="s">
        <v>190</v>
      </c>
      <c r="AU1232" s="183" t="s">
        <v>82</v>
      </c>
      <c r="AV1232" s="15" t="s">
        <v>184</v>
      </c>
      <c r="AW1232" s="15" t="s">
        <v>29</v>
      </c>
      <c r="AX1232" s="15" t="s">
        <v>30</v>
      </c>
      <c r="AY1232" s="183" t="s">
        <v>175</v>
      </c>
    </row>
    <row r="1233" spans="1:65" s="2" customFormat="1" ht="16.5" customHeight="1">
      <c r="A1233" s="33"/>
      <c r="B1233" s="149"/>
      <c r="C1233" s="150" t="s">
        <v>2322</v>
      </c>
      <c r="D1233" s="150" t="s">
        <v>181</v>
      </c>
      <c r="E1233" s="151" t="s">
        <v>2323</v>
      </c>
      <c r="F1233" s="152" t="s">
        <v>2324</v>
      </c>
      <c r="G1233" s="153" t="s">
        <v>222</v>
      </c>
      <c r="H1233" s="154">
        <v>1</v>
      </c>
      <c r="I1233" s="155"/>
      <c r="J1233" s="156">
        <f>ROUND(I1233*H1233,2)</f>
        <v>0</v>
      </c>
      <c r="K1233" s="152" t="s">
        <v>710</v>
      </c>
      <c r="L1233" s="34"/>
      <c r="M1233" s="157" t="s">
        <v>1</v>
      </c>
      <c r="N1233" s="158" t="s">
        <v>38</v>
      </c>
      <c r="O1233" s="59"/>
      <c r="P1233" s="159">
        <f>O1233*H1233</f>
        <v>0</v>
      </c>
      <c r="Q1233" s="159">
        <v>1.67E-3</v>
      </c>
      <c r="R1233" s="159">
        <f>Q1233*H1233</f>
        <v>1.67E-3</v>
      </c>
      <c r="S1233" s="159">
        <v>0</v>
      </c>
      <c r="T1233" s="160">
        <f>S1233*H1233</f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61" t="s">
        <v>184</v>
      </c>
      <c r="AT1233" s="161" t="s">
        <v>181</v>
      </c>
      <c r="AU1233" s="161" t="s">
        <v>82</v>
      </c>
      <c r="AY1233" s="18" t="s">
        <v>175</v>
      </c>
      <c r="BE1233" s="162">
        <f>IF(N1233="základní",J1233,0)</f>
        <v>0</v>
      </c>
      <c r="BF1233" s="162">
        <f>IF(N1233="snížená",J1233,0)</f>
        <v>0</v>
      </c>
      <c r="BG1233" s="162">
        <f>IF(N1233="zákl. přenesená",J1233,0)</f>
        <v>0</v>
      </c>
      <c r="BH1233" s="162">
        <f>IF(N1233="sníž. přenesená",J1233,0)</f>
        <v>0</v>
      </c>
      <c r="BI1233" s="162">
        <f>IF(N1233="nulová",J1233,0)</f>
        <v>0</v>
      </c>
      <c r="BJ1233" s="18" t="s">
        <v>30</v>
      </c>
      <c r="BK1233" s="162">
        <f>ROUND(I1233*H1233,2)</f>
        <v>0</v>
      </c>
      <c r="BL1233" s="18" t="s">
        <v>184</v>
      </c>
      <c r="BM1233" s="161" t="s">
        <v>2325</v>
      </c>
    </row>
    <row r="1234" spans="1:65" s="14" customFormat="1">
      <c r="B1234" s="172"/>
      <c r="D1234" s="164" t="s">
        <v>190</v>
      </c>
      <c r="E1234" s="173" t="s">
        <v>1</v>
      </c>
      <c r="F1234" s="174" t="s">
        <v>2115</v>
      </c>
      <c r="H1234" s="173" t="s">
        <v>1</v>
      </c>
      <c r="I1234" s="175"/>
      <c r="L1234" s="172"/>
      <c r="M1234" s="176"/>
      <c r="N1234" s="177"/>
      <c r="O1234" s="177"/>
      <c r="P1234" s="177"/>
      <c r="Q1234" s="177"/>
      <c r="R1234" s="177"/>
      <c r="S1234" s="177"/>
      <c r="T1234" s="178"/>
      <c r="AT1234" s="173" t="s">
        <v>190</v>
      </c>
      <c r="AU1234" s="173" t="s">
        <v>82</v>
      </c>
      <c r="AV1234" s="14" t="s">
        <v>30</v>
      </c>
      <c r="AW1234" s="14" t="s">
        <v>29</v>
      </c>
      <c r="AX1234" s="14" t="s">
        <v>73</v>
      </c>
      <c r="AY1234" s="173" t="s">
        <v>175</v>
      </c>
    </row>
    <row r="1235" spans="1:65" s="13" customFormat="1">
      <c r="B1235" s="163"/>
      <c r="D1235" s="164" t="s">
        <v>190</v>
      </c>
      <c r="E1235" s="165" t="s">
        <v>1</v>
      </c>
      <c r="F1235" s="166" t="s">
        <v>30</v>
      </c>
      <c r="H1235" s="167">
        <v>1</v>
      </c>
      <c r="I1235" s="168"/>
      <c r="L1235" s="163"/>
      <c r="M1235" s="169"/>
      <c r="N1235" s="170"/>
      <c r="O1235" s="170"/>
      <c r="P1235" s="170"/>
      <c r="Q1235" s="170"/>
      <c r="R1235" s="170"/>
      <c r="S1235" s="170"/>
      <c r="T1235" s="171"/>
      <c r="AT1235" s="165" t="s">
        <v>190</v>
      </c>
      <c r="AU1235" s="165" t="s">
        <v>82</v>
      </c>
      <c r="AV1235" s="13" t="s">
        <v>82</v>
      </c>
      <c r="AW1235" s="13" t="s">
        <v>29</v>
      </c>
      <c r="AX1235" s="13" t="s">
        <v>30</v>
      </c>
      <c r="AY1235" s="165" t="s">
        <v>175</v>
      </c>
    </row>
    <row r="1236" spans="1:65" s="2" customFormat="1" ht="16.5" customHeight="1">
      <c r="A1236" s="33"/>
      <c r="B1236" s="149"/>
      <c r="C1236" s="190" t="s">
        <v>2326</v>
      </c>
      <c r="D1236" s="190" t="s">
        <v>764</v>
      </c>
      <c r="E1236" s="191" t="s">
        <v>2327</v>
      </c>
      <c r="F1236" s="192" t="s">
        <v>2328</v>
      </c>
      <c r="G1236" s="193" t="s">
        <v>222</v>
      </c>
      <c r="H1236" s="194">
        <v>1.01</v>
      </c>
      <c r="I1236" s="195"/>
      <c r="J1236" s="196">
        <f>ROUND(I1236*H1236,2)</f>
        <v>0</v>
      </c>
      <c r="K1236" s="192" t="s">
        <v>1</v>
      </c>
      <c r="L1236" s="197"/>
      <c r="M1236" s="198" t="s">
        <v>1</v>
      </c>
      <c r="N1236" s="199" t="s">
        <v>38</v>
      </c>
      <c r="O1236" s="59"/>
      <c r="P1236" s="159">
        <f>O1236*H1236</f>
        <v>0</v>
      </c>
      <c r="Q1236" s="159">
        <v>9.4999999999999998E-3</v>
      </c>
      <c r="R1236" s="159">
        <f>Q1236*H1236</f>
        <v>9.5949999999999994E-3</v>
      </c>
      <c r="S1236" s="159">
        <v>0</v>
      </c>
      <c r="T1236" s="160">
        <f>S1236*H1236</f>
        <v>0</v>
      </c>
      <c r="U1236" s="33"/>
      <c r="V1236" s="33"/>
      <c r="W1236" s="33"/>
      <c r="X1236" s="33"/>
      <c r="Y1236" s="33"/>
      <c r="Z1236" s="33"/>
      <c r="AA1236" s="33"/>
      <c r="AB1236" s="33"/>
      <c r="AC1236" s="33"/>
      <c r="AD1236" s="33"/>
      <c r="AE1236" s="33"/>
      <c r="AR1236" s="161" t="s">
        <v>177</v>
      </c>
      <c r="AT1236" s="161" t="s">
        <v>764</v>
      </c>
      <c r="AU1236" s="161" t="s">
        <v>82</v>
      </c>
      <c r="AY1236" s="18" t="s">
        <v>175</v>
      </c>
      <c r="BE1236" s="162">
        <f>IF(N1236="základní",J1236,0)</f>
        <v>0</v>
      </c>
      <c r="BF1236" s="162">
        <f>IF(N1236="snížená",J1236,0)</f>
        <v>0</v>
      </c>
      <c r="BG1236" s="162">
        <f>IF(N1236="zákl. přenesená",J1236,0)</f>
        <v>0</v>
      </c>
      <c r="BH1236" s="162">
        <f>IF(N1236="sníž. přenesená",J1236,0)</f>
        <v>0</v>
      </c>
      <c r="BI1236" s="162">
        <f>IF(N1236="nulová",J1236,0)</f>
        <v>0</v>
      </c>
      <c r="BJ1236" s="18" t="s">
        <v>30</v>
      </c>
      <c r="BK1236" s="162">
        <f>ROUND(I1236*H1236,2)</f>
        <v>0</v>
      </c>
      <c r="BL1236" s="18" t="s">
        <v>184</v>
      </c>
      <c r="BM1236" s="161" t="s">
        <v>2329</v>
      </c>
    </row>
    <row r="1237" spans="1:65" s="14" customFormat="1">
      <c r="B1237" s="172"/>
      <c r="D1237" s="164" t="s">
        <v>190</v>
      </c>
      <c r="E1237" s="173" t="s">
        <v>1</v>
      </c>
      <c r="F1237" s="174" t="s">
        <v>2115</v>
      </c>
      <c r="H1237" s="173" t="s">
        <v>1</v>
      </c>
      <c r="I1237" s="175"/>
      <c r="L1237" s="172"/>
      <c r="M1237" s="176"/>
      <c r="N1237" s="177"/>
      <c r="O1237" s="177"/>
      <c r="P1237" s="177"/>
      <c r="Q1237" s="177"/>
      <c r="R1237" s="177"/>
      <c r="S1237" s="177"/>
      <c r="T1237" s="178"/>
      <c r="AT1237" s="173" t="s">
        <v>190</v>
      </c>
      <c r="AU1237" s="173" t="s">
        <v>82</v>
      </c>
      <c r="AV1237" s="14" t="s">
        <v>30</v>
      </c>
      <c r="AW1237" s="14" t="s">
        <v>29</v>
      </c>
      <c r="AX1237" s="14" t="s">
        <v>73</v>
      </c>
      <c r="AY1237" s="173" t="s">
        <v>175</v>
      </c>
    </row>
    <row r="1238" spans="1:65" s="13" customFormat="1">
      <c r="B1238" s="163"/>
      <c r="D1238" s="164" t="s">
        <v>190</v>
      </c>
      <c r="E1238" s="165" t="s">
        <v>1</v>
      </c>
      <c r="F1238" s="166" t="s">
        <v>888</v>
      </c>
      <c r="H1238" s="167">
        <v>1.01</v>
      </c>
      <c r="I1238" s="168"/>
      <c r="L1238" s="163"/>
      <c r="M1238" s="169"/>
      <c r="N1238" s="170"/>
      <c r="O1238" s="170"/>
      <c r="P1238" s="170"/>
      <c r="Q1238" s="170"/>
      <c r="R1238" s="170"/>
      <c r="S1238" s="170"/>
      <c r="T1238" s="171"/>
      <c r="AT1238" s="165" t="s">
        <v>190</v>
      </c>
      <c r="AU1238" s="165" t="s">
        <v>82</v>
      </c>
      <c r="AV1238" s="13" t="s">
        <v>82</v>
      </c>
      <c r="AW1238" s="13" t="s">
        <v>29</v>
      </c>
      <c r="AX1238" s="13" t="s">
        <v>73</v>
      </c>
      <c r="AY1238" s="165" t="s">
        <v>175</v>
      </c>
    </row>
    <row r="1239" spans="1:65" s="15" customFormat="1">
      <c r="B1239" s="182"/>
      <c r="D1239" s="164" t="s">
        <v>190</v>
      </c>
      <c r="E1239" s="183" t="s">
        <v>1</v>
      </c>
      <c r="F1239" s="184" t="s">
        <v>716</v>
      </c>
      <c r="H1239" s="185">
        <v>1.01</v>
      </c>
      <c r="I1239" s="186"/>
      <c r="L1239" s="182"/>
      <c r="M1239" s="187"/>
      <c r="N1239" s="188"/>
      <c r="O1239" s="188"/>
      <c r="P1239" s="188"/>
      <c r="Q1239" s="188"/>
      <c r="R1239" s="188"/>
      <c r="S1239" s="188"/>
      <c r="T1239" s="189"/>
      <c r="AT1239" s="183" t="s">
        <v>190</v>
      </c>
      <c r="AU1239" s="183" t="s">
        <v>82</v>
      </c>
      <c r="AV1239" s="15" t="s">
        <v>184</v>
      </c>
      <c r="AW1239" s="15" t="s">
        <v>29</v>
      </c>
      <c r="AX1239" s="15" t="s">
        <v>30</v>
      </c>
      <c r="AY1239" s="183" t="s">
        <v>175</v>
      </c>
    </row>
    <row r="1240" spans="1:65" s="2" customFormat="1" ht="16.5" customHeight="1">
      <c r="A1240" s="33"/>
      <c r="B1240" s="149"/>
      <c r="C1240" s="150" t="s">
        <v>2330</v>
      </c>
      <c r="D1240" s="150" t="s">
        <v>181</v>
      </c>
      <c r="E1240" s="151" t="s">
        <v>2331</v>
      </c>
      <c r="F1240" s="152" t="s">
        <v>2332</v>
      </c>
      <c r="G1240" s="153" t="s">
        <v>222</v>
      </c>
      <c r="H1240" s="154">
        <v>1</v>
      </c>
      <c r="I1240" s="155"/>
      <c r="J1240" s="156">
        <f>ROUND(I1240*H1240,2)</f>
        <v>0</v>
      </c>
      <c r="K1240" s="152" t="s">
        <v>710</v>
      </c>
      <c r="L1240" s="34"/>
      <c r="M1240" s="157" t="s">
        <v>1</v>
      </c>
      <c r="N1240" s="158" t="s">
        <v>38</v>
      </c>
      <c r="O1240" s="59"/>
      <c r="P1240" s="159">
        <f>O1240*H1240</f>
        <v>0</v>
      </c>
      <c r="Q1240" s="159">
        <v>1.67E-3</v>
      </c>
      <c r="R1240" s="159">
        <f>Q1240*H1240</f>
        <v>1.67E-3</v>
      </c>
      <c r="S1240" s="159">
        <v>0</v>
      </c>
      <c r="T1240" s="160">
        <f>S1240*H1240</f>
        <v>0</v>
      </c>
      <c r="U1240" s="33"/>
      <c r="V1240" s="33"/>
      <c r="W1240" s="33"/>
      <c r="X1240" s="33"/>
      <c r="Y1240" s="33"/>
      <c r="Z1240" s="33"/>
      <c r="AA1240" s="33"/>
      <c r="AB1240" s="33"/>
      <c r="AC1240" s="33"/>
      <c r="AD1240" s="33"/>
      <c r="AE1240" s="33"/>
      <c r="AR1240" s="161" t="s">
        <v>184</v>
      </c>
      <c r="AT1240" s="161" t="s">
        <v>181</v>
      </c>
      <c r="AU1240" s="161" t="s">
        <v>82</v>
      </c>
      <c r="AY1240" s="18" t="s">
        <v>175</v>
      </c>
      <c r="BE1240" s="162">
        <f>IF(N1240="základní",J1240,0)</f>
        <v>0</v>
      </c>
      <c r="BF1240" s="162">
        <f>IF(N1240="snížená",J1240,0)</f>
        <v>0</v>
      </c>
      <c r="BG1240" s="162">
        <f>IF(N1240="zákl. přenesená",J1240,0)</f>
        <v>0</v>
      </c>
      <c r="BH1240" s="162">
        <f>IF(N1240="sníž. přenesená",J1240,0)</f>
        <v>0</v>
      </c>
      <c r="BI1240" s="162">
        <f>IF(N1240="nulová",J1240,0)</f>
        <v>0</v>
      </c>
      <c r="BJ1240" s="18" t="s">
        <v>30</v>
      </c>
      <c r="BK1240" s="162">
        <f>ROUND(I1240*H1240,2)</f>
        <v>0</v>
      </c>
      <c r="BL1240" s="18" t="s">
        <v>184</v>
      </c>
      <c r="BM1240" s="161" t="s">
        <v>2333</v>
      </c>
    </row>
    <row r="1241" spans="1:65" s="14" customFormat="1">
      <c r="B1241" s="172"/>
      <c r="D1241" s="164" t="s">
        <v>190</v>
      </c>
      <c r="E1241" s="173" t="s">
        <v>1</v>
      </c>
      <c r="F1241" s="174" t="s">
        <v>2115</v>
      </c>
      <c r="H1241" s="173" t="s">
        <v>1</v>
      </c>
      <c r="I1241" s="175"/>
      <c r="L1241" s="172"/>
      <c r="M1241" s="176"/>
      <c r="N1241" s="177"/>
      <c r="O1241" s="177"/>
      <c r="P1241" s="177"/>
      <c r="Q1241" s="177"/>
      <c r="R1241" s="177"/>
      <c r="S1241" s="177"/>
      <c r="T1241" s="178"/>
      <c r="AT1241" s="173" t="s">
        <v>190</v>
      </c>
      <c r="AU1241" s="173" t="s">
        <v>82</v>
      </c>
      <c r="AV1241" s="14" t="s">
        <v>30</v>
      </c>
      <c r="AW1241" s="14" t="s">
        <v>29</v>
      </c>
      <c r="AX1241" s="14" t="s">
        <v>73</v>
      </c>
      <c r="AY1241" s="173" t="s">
        <v>175</v>
      </c>
    </row>
    <row r="1242" spans="1:65" s="13" customFormat="1">
      <c r="B1242" s="163"/>
      <c r="D1242" s="164" t="s">
        <v>190</v>
      </c>
      <c r="E1242" s="165" t="s">
        <v>1</v>
      </c>
      <c r="F1242" s="166" t="s">
        <v>30</v>
      </c>
      <c r="H1242" s="167">
        <v>1</v>
      </c>
      <c r="I1242" s="168"/>
      <c r="L1242" s="163"/>
      <c r="M1242" s="169"/>
      <c r="N1242" s="170"/>
      <c r="O1242" s="170"/>
      <c r="P1242" s="170"/>
      <c r="Q1242" s="170"/>
      <c r="R1242" s="170"/>
      <c r="S1242" s="170"/>
      <c r="T1242" s="171"/>
      <c r="AT1242" s="165" t="s">
        <v>190</v>
      </c>
      <c r="AU1242" s="165" t="s">
        <v>82</v>
      </c>
      <c r="AV1242" s="13" t="s">
        <v>82</v>
      </c>
      <c r="AW1242" s="13" t="s">
        <v>29</v>
      </c>
      <c r="AX1242" s="13" t="s">
        <v>30</v>
      </c>
      <c r="AY1242" s="165" t="s">
        <v>175</v>
      </c>
    </row>
    <row r="1243" spans="1:65" s="2" customFormat="1" ht="16.5" customHeight="1">
      <c r="A1243" s="33"/>
      <c r="B1243" s="149"/>
      <c r="C1243" s="190" t="s">
        <v>2334</v>
      </c>
      <c r="D1243" s="190" t="s">
        <v>764</v>
      </c>
      <c r="E1243" s="191" t="s">
        <v>2335</v>
      </c>
      <c r="F1243" s="192" t="s">
        <v>2336</v>
      </c>
      <c r="G1243" s="193" t="s">
        <v>222</v>
      </c>
      <c r="H1243" s="194">
        <v>1.01</v>
      </c>
      <c r="I1243" s="195"/>
      <c r="J1243" s="196">
        <f>ROUND(I1243*H1243,2)</f>
        <v>0</v>
      </c>
      <c r="K1243" s="192" t="s">
        <v>710</v>
      </c>
      <c r="L1243" s="197"/>
      <c r="M1243" s="198" t="s">
        <v>1</v>
      </c>
      <c r="N1243" s="199" t="s">
        <v>38</v>
      </c>
      <c r="O1243" s="59"/>
      <c r="P1243" s="159">
        <f>O1243*H1243</f>
        <v>0</v>
      </c>
      <c r="Q1243" s="159">
        <v>1.2200000000000001E-2</v>
      </c>
      <c r="R1243" s="159">
        <f>Q1243*H1243</f>
        <v>1.2322000000000001E-2</v>
      </c>
      <c r="S1243" s="159">
        <v>0</v>
      </c>
      <c r="T1243" s="160">
        <f>S1243*H1243</f>
        <v>0</v>
      </c>
      <c r="U1243" s="33"/>
      <c r="V1243" s="33"/>
      <c r="W1243" s="33"/>
      <c r="X1243" s="33"/>
      <c r="Y1243" s="33"/>
      <c r="Z1243" s="33"/>
      <c r="AA1243" s="33"/>
      <c r="AB1243" s="33"/>
      <c r="AC1243" s="33"/>
      <c r="AD1243" s="33"/>
      <c r="AE1243" s="33"/>
      <c r="AR1243" s="161" t="s">
        <v>177</v>
      </c>
      <c r="AT1243" s="161" t="s">
        <v>764</v>
      </c>
      <c r="AU1243" s="161" t="s">
        <v>82</v>
      </c>
      <c r="AY1243" s="18" t="s">
        <v>175</v>
      </c>
      <c r="BE1243" s="162">
        <f>IF(N1243="základní",J1243,0)</f>
        <v>0</v>
      </c>
      <c r="BF1243" s="162">
        <f>IF(N1243="snížená",J1243,0)</f>
        <v>0</v>
      </c>
      <c r="BG1243" s="162">
        <f>IF(N1243="zákl. přenesená",J1243,0)</f>
        <v>0</v>
      </c>
      <c r="BH1243" s="162">
        <f>IF(N1243="sníž. přenesená",J1243,0)</f>
        <v>0</v>
      </c>
      <c r="BI1243" s="162">
        <f>IF(N1243="nulová",J1243,0)</f>
        <v>0</v>
      </c>
      <c r="BJ1243" s="18" t="s">
        <v>30</v>
      </c>
      <c r="BK1243" s="162">
        <f>ROUND(I1243*H1243,2)</f>
        <v>0</v>
      </c>
      <c r="BL1243" s="18" t="s">
        <v>184</v>
      </c>
      <c r="BM1243" s="161" t="s">
        <v>2337</v>
      </c>
    </row>
    <row r="1244" spans="1:65" s="14" customFormat="1">
      <c r="B1244" s="172"/>
      <c r="D1244" s="164" t="s">
        <v>190</v>
      </c>
      <c r="E1244" s="173" t="s">
        <v>1</v>
      </c>
      <c r="F1244" s="174" t="s">
        <v>2115</v>
      </c>
      <c r="H1244" s="173" t="s">
        <v>1</v>
      </c>
      <c r="I1244" s="175"/>
      <c r="L1244" s="172"/>
      <c r="M1244" s="176"/>
      <c r="N1244" s="177"/>
      <c r="O1244" s="177"/>
      <c r="P1244" s="177"/>
      <c r="Q1244" s="177"/>
      <c r="R1244" s="177"/>
      <c r="S1244" s="177"/>
      <c r="T1244" s="178"/>
      <c r="AT1244" s="173" t="s">
        <v>190</v>
      </c>
      <c r="AU1244" s="173" t="s">
        <v>82</v>
      </c>
      <c r="AV1244" s="14" t="s">
        <v>30</v>
      </c>
      <c r="AW1244" s="14" t="s">
        <v>29</v>
      </c>
      <c r="AX1244" s="14" t="s">
        <v>73</v>
      </c>
      <c r="AY1244" s="173" t="s">
        <v>175</v>
      </c>
    </row>
    <row r="1245" spans="1:65" s="13" customFormat="1">
      <c r="B1245" s="163"/>
      <c r="D1245" s="164" t="s">
        <v>190</v>
      </c>
      <c r="E1245" s="165" t="s">
        <v>1</v>
      </c>
      <c r="F1245" s="166" t="s">
        <v>888</v>
      </c>
      <c r="H1245" s="167">
        <v>1.01</v>
      </c>
      <c r="I1245" s="168"/>
      <c r="L1245" s="163"/>
      <c r="M1245" s="169"/>
      <c r="N1245" s="170"/>
      <c r="O1245" s="170"/>
      <c r="P1245" s="170"/>
      <c r="Q1245" s="170"/>
      <c r="R1245" s="170"/>
      <c r="S1245" s="170"/>
      <c r="T1245" s="171"/>
      <c r="AT1245" s="165" t="s">
        <v>190</v>
      </c>
      <c r="AU1245" s="165" t="s">
        <v>82</v>
      </c>
      <c r="AV1245" s="13" t="s">
        <v>82</v>
      </c>
      <c r="AW1245" s="13" t="s">
        <v>29</v>
      </c>
      <c r="AX1245" s="13" t="s">
        <v>73</v>
      </c>
      <c r="AY1245" s="165" t="s">
        <v>175</v>
      </c>
    </row>
    <row r="1246" spans="1:65" s="15" customFormat="1">
      <c r="B1246" s="182"/>
      <c r="D1246" s="164" t="s">
        <v>190</v>
      </c>
      <c r="E1246" s="183" t="s">
        <v>1</v>
      </c>
      <c r="F1246" s="184" t="s">
        <v>716</v>
      </c>
      <c r="H1246" s="185">
        <v>1.01</v>
      </c>
      <c r="I1246" s="186"/>
      <c r="L1246" s="182"/>
      <c r="M1246" s="187"/>
      <c r="N1246" s="188"/>
      <c r="O1246" s="188"/>
      <c r="P1246" s="188"/>
      <c r="Q1246" s="188"/>
      <c r="R1246" s="188"/>
      <c r="S1246" s="188"/>
      <c r="T1246" s="189"/>
      <c r="AT1246" s="183" t="s">
        <v>190</v>
      </c>
      <c r="AU1246" s="183" t="s">
        <v>82</v>
      </c>
      <c r="AV1246" s="15" t="s">
        <v>184</v>
      </c>
      <c r="AW1246" s="15" t="s">
        <v>29</v>
      </c>
      <c r="AX1246" s="15" t="s">
        <v>30</v>
      </c>
      <c r="AY1246" s="183" t="s">
        <v>175</v>
      </c>
    </row>
    <row r="1247" spans="1:65" s="2" customFormat="1" ht="16.5" customHeight="1">
      <c r="A1247" s="33"/>
      <c r="B1247" s="149"/>
      <c r="C1247" s="150" t="s">
        <v>2338</v>
      </c>
      <c r="D1247" s="150" t="s">
        <v>181</v>
      </c>
      <c r="E1247" s="151" t="s">
        <v>2339</v>
      </c>
      <c r="F1247" s="152" t="s">
        <v>2340</v>
      </c>
      <c r="G1247" s="153" t="s">
        <v>222</v>
      </c>
      <c r="H1247" s="154">
        <v>2</v>
      </c>
      <c r="I1247" s="155"/>
      <c r="J1247" s="156">
        <f>ROUND(I1247*H1247,2)</f>
        <v>0</v>
      </c>
      <c r="K1247" s="152" t="s">
        <v>710</v>
      </c>
      <c r="L1247" s="34"/>
      <c r="M1247" s="157" t="s">
        <v>1</v>
      </c>
      <c r="N1247" s="158" t="s">
        <v>38</v>
      </c>
      <c r="O1247" s="59"/>
      <c r="P1247" s="159">
        <f>O1247*H1247</f>
        <v>0</v>
      </c>
      <c r="Q1247" s="159">
        <v>1.67E-3</v>
      </c>
      <c r="R1247" s="159">
        <f>Q1247*H1247</f>
        <v>3.3400000000000001E-3</v>
      </c>
      <c r="S1247" s="159">
        <v>0</v>
      </c>
      <c r="T1247" s="160">
        <f>S1247*H1247</f>
        <v>0</v>
      </c>
      <c r="U1247" s="33"/>
      <c r="V1247" s="33"/>
      <c r="W1247" s="33"/>
      <c r="X1247" s="33"/>
      <c r="Y1247" s="33"/>
      <c r="Z1247" s="33"/>
      <c r="AA1247" s="33"/>
      <c r="AB1247" s="33"/>
      <c r="AC1247" s="33"/>
      <c r="AD1247" s="33"/>
      <c r="AE1247" s="33"/>
      <c r="AR1247" s="161" t="s">
        <v>184</v>
      </c>
      <c r="AT1247" s="161" t="s">
        <v>181</v>
      </c>
      <c r="AU1247" s="161" t="s">
        <v>82</v>
      </c>
      <c r="AY1247" s="18" t="s">
        <v>175</v>
      </c>
      <c r="BE1247" s="162">
        <f>IF(N1247="základní",J1247,0)</f>
        <v>0</v>
      </c>
      <c r="BF1247" s="162">
        <f>IF(N1247="snížená",J1247,0)</f>
        <v>0</v>
      </c>
      <c r="BG1247" s="162">
        <f>IF(N1247="zákl. přenesená",J1247,0)</f>
        <v>0</v>
      </c>
      <c r="BH1247" s="162">
        <f>IF(N1247="sníž. přenesená",J1247,0)</f>
        <v>0</v>
      </c>
      <c r="BI1247" s="162">
        <f>IF(N1247="nulová",J1247,0)</f>
        <v>0</v>
      </c>
      <c r="BJ1247" s="18" t="s">
        <v>30</v>
      </c>
      <c r="BK1247" s="162">
        <f>ROUND(I1247*H1247,2)</f>
        <v>0</v>
      </c>
      <c r="BL1247" s="18" t="s">
        <v>184</v>
      </c>
      <c r="BM1247" s="161" t="s">
        <v>2341</v>
      </c>
    </row>
    <row r="1248" spans="1:65" s="14" customFormat="1">
      <c r="B1248" s="172"/>
      <c r="D1248" s="164" t="s">
        <v>190</v>
      </c>
      <c r="E1248" s="173" t="s">
        <v>1</v>
      </c>
      <c r="F1248" s="174" t="s">
        <v>2115</v>
      </c>
      <c r="H1248" s="173" t="s">
        <v>1</v>
      </c>
      <c r="I1248" s="175"/>
      <c r="L1248" s="172"/>
      <c r="M1248" s="176"/>
      <c r="N1248" s="177"/>
      <c r="O1248" s="177"/>
      <c r="P1248" s="177"/>
      <c r="Q1248" s="177"/>
      <c r="R1248" s="177"/>
      <c r="S1248" s="177"/>
      <c r="T1248" s="178"/>
      <c r="AT1248" s="173" t="s">
        <v>190</v>
      </c>
      <c r="AU1248" s="173" t="s">
        <v>82</v>
      </c>
      <c r="AV1248" s="14" t="s">
        <v>30</v>
      </c>
      <c r="AW1248" s="14" t="s">
        <v>29</v>
      </c>
      <c r="AX1248" s="14" t="s">
        <v>73</v>
      </c>
      <c r="AY1248" s="173" t="s">
        <v>175</v>
      </c>
    </row>
    <row r="1249" spans="1:65" s="13" customFormat="1">
      <c r="B1249" s="163"/>
      <c r="D1249" s="164" t="s">
        <v>190</v>
      </c>
      <c r="E1249" s="165" t="s">
        <v>1</v>
      </c>
      <c r="F1249" s="166" t="s">
        <v>2217</v>
      </c>
      <c r="H1249" s="167">
        <v>2</v>
      </c>
      <c r="I1249" s="168"/>
      <c r="L1249" s="163"/>
      <c r="M1249" s="169"/>
      <c r="N1249" s="170"/>
      <c r="O1249" s="170"/>
      <c r="P1249" s="170"/>
      <c r="Q1249" s="170"/>
      <c r="R1249" s="170"/>
      <c r="S1249" s="170"/>
      <c r="T1249" s="171"/>
      <c r="AT1249" s="165" t="s">
        <v>190</v>
      </c>
      <c r="AU1249" s="165" t="s">
        <v>82</v>
      </c>
      <c r="AV1249" s="13" t="s">
        <v>82</v>
      </c>
      <c r="AW1249" s="13" t="s">
        <v>29</v>
      </c>
      <c r="AX1249" s="13" t="s">
        <v>73</v>
      </c>
      <c r="AY1249" s="165" t="s">
        <v>175</v>
      </c>
    </row>
    <row r="1250" spans="1:65" s="15" customFormat="1">
      <c r="B1250" s="182"/>
      <c r="D1250" s="164" t="s">
        <v>190</v>
      </c>
      <c r="E1250" s="183" t="s">
        <v>1</v>
      </c>
      <c r="F1250" s="184" t="s">
        <v>716</v>
      </c>
      <c r="H1250" s="185">
        <v>2</v>
      </c>
      <c r="I1250" s="186"/>
      <c r="L1250" s="182"/>
      <c r="M1250" s="187"/>
      <c r="N1250" s="188"/>
      <c r="O1250" s="188"/>
      <c r="P1250" s="188"/>
      <c r="Q1250" s="188"/>
      <c r="R1250" s="188"/>
      <c r="S1250" s="188"/>
      <c r="T1250" s="189"/>
      <c r="AT1250" s="183" t="s">
        <v>190</v>
      </c>
      <c r="AU1250" s="183" t="s">
        <v>82</v>
      </c>
      <c r="AV1250" s="15" t="s">
        <v>184</v>
      </c>
      <c r="AW1250" s="15" t="s">
        <v>29</v>
      </c>
      <c r="AX1250" s="15" t="s">
        <v>30</v>
      </c>
      <c r="AY1250" s="183" t="s">
        <v>175</v>
      </c>
    </row>
    <row r="1251" spans="1:65" s="2" customFormat="1" ht="16.5" customHeight="1">
      <c r="A1251" s="33"/>
      <c r="B1251" s="149"/>
      <c r="C1251" s="190" t="s">
        <v>2342</v>
      </c>
      <c r="D1251" s="190" t="s">
        <v>764</v>
      </c>
      <c r="E1251" s="191" t="s">
        <v>2343</v>
      </c>
      <c r="F1251" s="192" t="s">
        <v>2344</v>
      </c>
      <c r="G1251" s="193" t="s">
        <v>222</v>
      </c>
      <c r="H1251" s="194">
        <v>1.01</v>
      </c>
      <c r="I1251" s="195"/>
      <c r="J1251" s="196">
        <f>ROUND(I1251*H1251,2)</f>
        <v>0</v>
      </c>
      <c r="K1251" s="192" t="s">
        <v>1</v>
      </c>
      <c r="L1251" s="197"/>
      <c r="M1251" s="198" t="s">
        <v>1</v>
      </c>
      <c r="N1251" s="199" t="s">
        <v>38</v>
      </c>
      <c r="O1251" s="59"/>
      <c r="P1251" s="159">
        <f>O1251*H1251</f>
        <v>0</v>
      </c>
      <c r="Q1251" s="159">
        <v>9.5999999999999992E-3</v>
      </c>
      <c r="R1251" s="159">
        <f>Q1251*H1251</f>
        <v>9.6959999999999998E-3</v>
      </c>
      <c r="S1251" s="159">
        <v>0</v>
      </c>
      <c r="T1251" s="160">
        <f>S1251*H1251</f>
        <v>0</v>
      </c>
      <c r="U1251" s="33"/>
      <c r="V1251" s="33"/>
      <c r="W1251" s="33"/>
      <c r="X1251" s="33"/>
      <c r="Y1251" s="33"/>
      <c r="Z1251" s="33"/>
      <c r="AA1251" s="33"/>
      <c r="AB1251" s="33"/>
      <c r="AC1251" s="33"/>
      <c r="AD1251" s="33"/>
      <c r="AE1251" s="33"/>
      <c r="AR1251" s="161" t="s">
        <v>177</v>
      </c>
      <c r="AT1251" s="161" t="s">
        <v>764</v>
      </c>
      <c r="AU1251" s="161" t="s">
        <v>82</v>
      </c>
      <c r="AY1251" s="18" t="s">
        <v>175</v>
      </c>
      <c r="BE1251" s="162">
        <f>IF(N1251="základní",J1251,0)</f>
        <v>0</v>
      </c>
      <c r="BF1251" s="162">
        <f>IF(N1251="snížená",J1251,0)</f>
        <v>0</v>
      </c>
      <c r="BG1251" s="162">
        <f>IF(N1251="zákl. přenesená",J1251,0)</f>
        <v>0</v>
      </c>
      <c r="BH1251" s="162">
        <f>IF(N1251="sníž. přenesená",J1251,0)</f>
        <v>0</v>
      </c>
      <c r="BI1251" s="162">
        <f>IF(N1251="nulová",J1251,0)</f>
        <v>0</v>
      </c>
      <c r="BJ1251" s="18" t="s">
        <v>30</v>
      </c>
      <c r="BK1251" s="162">
        <f>ROUND(I1251*H1251,2)</f>
        <v>0</v>
      </c>
      <c r="BL1251" s="18" t="s">
        <v>184</v>
      </c>
      <c r="BM1251" s="161" t="s">
        <v>2345</v>
      </c>
    </row>
    <row r="1252" spans="1:65" s="14" customFormat="1">
      <c r="B1252" s="172"/>
      <c r="D1252" s="164" t="s">
        <v>190</v>
      </c>
      <c r="E1252" s="173" t="s">
        <v>1</v>
      </c>
      <c r="F1252" s="174" t="s">
        <v>2115</v>
      </c>
      <c r="H1252" s="173" t="s">
        <v>1</v>
      </c>
      <c r="I1252" s="175"/>
      <c r="L1252" s="172"/>
      <c r="M1252" s="176"/>
      <c r="N1252" s="177"/>
      <c r="O1252" s="177"/>
      <c r="P1252" s="177"/>
      <c r="Q1252" s="177"/>
      <c r="R1252" s="177"/>
      <c r="S1252" s="177"/>
      <c r="T1252" s="178"/>
      <c r="AT1252" s="173" t="s">
        <v>190</v>
      </c>
      <c r="AU1252" s="173" t="s">
        <v>82</v>
      </c>
      <c r="AV1252" s="14" t="s">
        <v>30</v>
      </c>
      <c r="AW1252" s="14" t="s">
        <v>29</v>
      </c>
      <c r="AX1252" s="14" t="s">
        <v>73</v>
      </c>
      <c r="AY1252" s="173" t="s">
        <v>175</v>
      </c>
    </row>
    <row r="1253" spans="1:65" s="13" customFormat="1">
      <c r="B1253" s="163"/>
      <c r="D1253" s="164" t="s">
        <v>190</v>
      </c>
      <c r="E1253" s="165" t="s">
        <v>1</v>
      </c>
      <c r="F1253" s="166" t="s">
        <v>888</v>
      </c>
      <c r="H1253" s="167">
        <v>1.01</v>
      </c>
      <c r="I1253" s="168"/>
      <c r="L1253" s="163"/>
      <c r="M1253" s="169"/>
      <c r="N1253" s="170"/>
      <c r="O1253" s="170"/>
      <c r="P1253" s="170"/>
      <c r="Q1253" s="170"/>
      <c r="R1253" s="170"/>
      <c r="S1253" s="170"/>
      <c r="T1253" s="171"/>
      <c r="AT1253" s="165" t="s">
        <v>190</v>
      </c>
      <c r="AU1253" s="165" t="s">
        <v>82</v>
      </c>
      <c r="AV1253" s="13" t="s">
        <v>82</v>
      </c>
      <c r="AW1253" s="13" t="s">
        <v>29</v>
      </c>
      <c r="AX1253" s="13" t="s">
        <v>73</v>
      </c>
      <c r="AY1253" s="165" t="s">
        <v>175</v>
      </c>
    </row>
    <row r="1254" spans="1:65" s="15" customFormat="1">
      <c r="B1254" s="182"/>
      <c r="D1254" s="164" t="s">
        <v>190</v>
      </c>
      <c r="E1254" s="183" t="s">
        <v>1</v>
      </c>
      <c r="F1254" s="184" t="s">
        <v>716</v>
      </c>
      <c r="H1254" s="185">
        <v>1.01</v>
      </c>
      <c r="I1254" s="186"/>
      <c r="L1254" s="182"/>
      <c r="M1254" s="187"/>
      <c r="N1254" s="188"/>
      <c r="O1254" s="188"/>
      <c r="P1254" s="188"/>
      <c r="Q1254" s="188"/>
      <c r="R1254" s="188"/>
      <c r="S1254" s="188"/>
      <c r="T1254" s="189"/>
      <c r="AT1254" s="183" t="s">
        <v>190</v>
      </c>
      <c r="AU1254" s="183" t="s">
        <v>82</v>
      </c>
      <c r="AV1254" s="15" t="s">
        <v>184</v>
      </c>
      <c r="AW1254" s="15" t="s">
        <v>29</v>
      </c>
      <c r="AX1254" s="15" t="s">
        <v>30</v>
      </c>
      <c r="AY1254" s="183" t="s">
        <v>175</v>
      </c>
    </row>
    <row r="1255" spans="1:65" s="2" customFormat="1" ht="16.5" customHeight="1">
      <c r="A1255" s="33"/>
      <c r="B1255" s="149"/>
      <c r="C1255" s="190" t="s">
        <v>2346</v>
      </c>
      <c r="D1255" s="190" t="s">
        <v>764</v>
      </c>
      <c r="E1255" s="191" t="s">
        <v>2347</v>
      </c>
      <c r="F1255" s="192" t="s">
        <v>2348</v>
      </c>
      <c r="G1255" s="193" t="s">
        <v>222</v>
      </c>
      <c r="H1255" s="194">
        <v>1.01</v>
      </c>
      <c r="I1255" s="195"/>
      <c r="J1255" s="196">
        <f>ROUND(I1255*H1255,2)</f>
        <v>0</v>
      </c>
      <c r="K1255" s="192" t="s">
        <v>1</v>
      </c>
      <c r="L1255" s="197"/>
      <c r="M1255" s="198" t="s">
        <v>1</v>
      </c>
      <c r="N1255" s="199" t="s">
        <v>38</v>
      </c>
      <c r="O1255" s="59"/>
      <c r="P1255" s="159">
        <f>O1255*H1255</f>
        <v>0</v>
      </c>
      <c r="Q1255" s="159">
        <v>1.09E-2</v>
      </c>
      <c r="R1255" s="159">
        <f>Q1255*H1255</f>
        <v>1.1009E-2</v>
      </c>
      <c r="S1255" s="159">
        <v>0</v>
      </c>
      <c r="T1255" s="160">
        <f>S1255*H1255</f>
        <v>0</v>
      </c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R1255" s="161" t="s">
        <v>177</v>
      </c>
      <c r="AT1255" s="161" t="s">
        <v>764</v>
      </c>
      <c r="AU1255" s="161" t="s">
        <v>82</v>
      </c>
      <c r="AY1255" s="18" t="s">
        <v>175</v>
      </c>
      <c r="BE1255" s="162">
        <f>IF(N1255="základní",J1255,0)</f>
        <v>0</v>
      </c>
      <c r="BF1255" s="162">
        <f>IF(N1255="snížená",J1255,0)</f>
        <v>0</v>
      </c>
      <c r="BG1255" s="162">
        <f>IF(N1255="zákl. přenesená",J1255,0)</f>
        <v>0</v>
      </c>
      <c r="BH1255" s="162">
        <f>IF(N1255="sníž. přenesená",J1255,0)</f>
        <v>0</v>
      </c>
      <c r="BI1255" s="162">
        <f>IF(N1255="nulová",J1255,0)</f>
        <v>0</v>
      </c>
      <c r="BJ1255" s="18" t="s">
        <v>30</v>
      </c>
      <c r="BK1255" s="162">
        <f>ROUND(I1255*H1255,2)</f>
        <v>0</v>
      </c>
      <c r="BL1255" s="18" t="s">
        <v>184</v>
      </c>
      <c r="BM1255" s="161" t="s">
        <v>2349</v>
      </c>
    </row>
    <row r="1256" spans="1:65" s="14" customFormat="1">
      <c r="B1256" s="172"/>
      <c r="D1256" s="164" t="s">
        <v>190</v>
      </c>
      <c r="E1256" s="173" t="s">
        <v>1</v>
      </c>
      <c r="F1256" s="174" t="s">
        <v>2115</v>
      </c>
      <c r="H1256" s="173" t="s">
        <v>1</v>
      </c>
      <c r="I1256" s="175"/>
      <c r="L1256" s="172"/>
      <c r="M1256" s="176"/>
      <c r="N1256" s="177"/>
      <c r="O1256" s="177"/>
      <c r="P1256" s="177"/>
      <c r="Q1256" s="177"/>
      <c r="R1256" s="177"/>
      <c r="S1256" s="177"/>
      <c r="T1256" s="178"/>
      <c r="AT1256" s="173" t="s">
        <v>190</v>
      </c>
      <c r="AU1256" s="173" t="s">
        <v>82</v>
      </c>
      <c r="AV1256" s="14" t="s">
        <v>30</v>
      </c>
      <c r="AW1256" s="14" t="s">
        <v>29</v>
      </c>
      <c r="AX1256" s="14" t="s">
        <v>73</v>
      </c>
      <c r="AY1256" s="173" t="s">
        <v>175</v>
      </c>
    </row>
    <row r="1257" spans="1:65" s="13" customFormat="1">
      <c r="B1257" s="163"/>
      <c r="D1257" s="164" t="s">
        <v>190</v>
      </c>
      <c r="E1257" s="165" t="s">
        <v>1</v>
      </c>
      <c r="F1257" s="166" t="s">
        <v>888</v>
      </c>
      <c r="H1257" s="167">
        <v>1.01</v>
      </c>
      <c r="I1257" s="168"/>
      <c r="L1257" s="163"/>
      <c r="M1257" s="169"/>
      <c r="N1257" s="170"/>
      <c r="O1257" s="170"/>
      <c r="P1257" s="170"/>
      <c r="Q1257" s="170"/>
      <c r="R1257" s="170"/>
      <c r="S1257" s="170"/>
      <c r="T1257" s="171"/>
      <c r="AT1257" s="165" t="s">
        <v>190</v>
      </c>
      <c r="AU1257" s="165" t="s">
        <v>82</v>
      </c>
      <c r="AV1257" s="13" t="s">
        <v>82</v>
      </c>
      <c r="AW1257" s="13" t="s">
        <v>29</v>
      </c>
      <c r="AX1257" s="13" t="s">
        <v>73</v>
      </c>
      <c r="AY1257" s="165" t="s">
        <v>175</v>
      </c>
    </row>
    <row r="1258" spans="1:65" s="15" customFormat="1">
      <c r="B1258" s="182"/>
      <c r="D1258" s="164" t="s">
        <v>190</v>
      </c>
      <c r="E1258" s="183" t="s">
        <v>1</v>
      </c>
      <c r="F1258" s="184" t="s">
        <v>716</v>
      </c>
      <c r="H1258" s="185">
        <v>1.01</v>
      </c>
      <c r="I1258" s="186"/>
      <c r="L1258" s="182"/>
      <c r="M1258" s="187"/>
      <c r="N1258" s="188"/>
      <c r="O1258" s="188"/>
      <c r="P1258" s="188"/>
      <c r="Q1258" s="188"/>
      <c r="R1258" s="188"/>
      <c r="S1258" s="188"/>
      <c r="T1258" s="189"/>
      <c r="AT1258" s="183" t="s">
        <v>190</v>
      </c>
      <c r="AU1258" s="183" t="s">
        <v>82</v>
      </c>
      <c r="AV1258" s="15" t="s">
        <v>184</v>
      </c>
      <c r="AW1258" s="15" t="s">
        <v>29</v>
      </c>
      <c r="AX1258" s="15" t="s">
        <v>30</v>
      </c>
      <c r="AY1258" s="183" t="s">
        <v>175</v>
      </c>
    </row>
    <row r="1259" spans="1:65" s="2" customFormat="1" ht="16.5" customHeight="1">
      <c r="A1259" s="33"/>
      <c r="B1259" s="149"/>
      <c r="C1259" s="150" t="s">
        <v>2350</v>
      </c>
      <c r="D1259" s="150" t="s">
        <v>181</v>
      </c>
      <c r="E1259" s="151" t="s">
        <v>2351</v>
      </c>
      <c r="F1259" s="152" t="s">
        <v>2352</v>
      </c>
      <c r="G1259" s="153" t="s">
        <v>222</v>
      </c>
      <c r="H1259" s="154">
        <v>1</v>
      </c>
      <c r="I1259" s="155"/>
      <c r="J1259" s="156">
        <f>ROUND(I1259*H1259,2)</f>
        <v>0</v>
      </c>
      <c r="K1259" s="152" t="s">
        <v>1</v>
      </c>
      <c r="L1259" s="34"/>
      <c r="M1259" s="157" t="s">
        <v>1</v>
      </c>
      <c r="N1259" s="158" t="s">
        <v>38</v>
      </c>
      <c r="O1259" s="59"/>
      <c r="P1259" s="159">
        <f>O1259*H1259</f>
        <v>0</v>
      </c>
      <c r="Q1259" s="159">
        <v>6.8099999999999994E-2</v>
      </c>
      <c r="R1259" s="159">
        <f>Q1259*H1259</f>
        <v>6.8099999999999994E-2</v>
      </c>
      <c r="S1259" s="159">
        <v>0</v>
      </c>
      <c r="T1259" s="160">
        <f>S1259*H1259</f>
        <v>0</v>
      </c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R1259" s="161" t="s">
        <v>184</v>
      </c>
      <c r="AT1259" s="161" t="s">
        <v>181</v>
      </c>
      <c r="AU1259" s="161" t="s">
        <v>82</v>
      </c>
      <c r="AY1259" s="18" t="s">
        <v>175</v>
      </c>
      <c r="BE1259" s="162">
        <f>IF(N1259="základní",J1259,0)</f>
        <v>0</v>
      </c>
      <c r="BF1259" s="162">
        <f>IF(N1259="snížená",J1259,0)</f>
        <v>0</v>
      </c>
      <c r="BG1259" s="162">
        <f>IF(N1259="zákl. přenesená",J1259,0)</f>
        <v>0</v>
      </c>
      <c r="BH1259" s="162">
        <f>IF(N1259="sníž. přenesená",J1259,0)</f>
        <v>0</v>
      </c>
      <c r="BI1259" s="162">
        <f>IF(N1259="nulová",J1259,0)</f>
        <v>0</v>
      </c>
      <c r="BJ1259" s="18" t="s">
        <v>30</v>
      </c>
      <c r="BK1259" s="162">
        <f>ROUND(I1259*H1259,2)</f>
        <v>0</v>
      </c>
      <c r="BL1259" s="18" t="s">
        <v>184</v>
      </c>
      <c r="BM1259" s="161" t="s">
        <v>2353</v>
      </c>
    </row>
    <row r="1260" spans="1:65" s="14" customFormat="1">
      <c r="B1260" s="172"/>
      <c r="D1260" s="164" t="s">
        <v>190</v>
      </c>
      <c r="E1260" s="173" t="s">
        <v>1</v>
      </c>
      <c r="F1260" s="174" t="s">
        <v>2115</v>
      </c>
      <c r="H1260" s="173" t="s">
        <v>1</v>
      </c>
      <c r="I1260" s="175"/>
      <c r="L1260" s="172"/>
      <c r="M1260" s="176"/>
      <c r="N1260" s="177"/>
      <c r="O1260" s="177"/>
      <c r="P1260" s="177"/>
      <c r="Q1260" s="177"/>
      <c r="R1260" s="177"/>
      <c r="S1260" s="177"/>
      <c r="T1260" s="178"/>
      <c r="AT1260" s="173" t="s">
        <v>190</v>
      </c>
      <c r="AU1260" s="173" t="s">
        <v>82</v>
      </c>
      <c r="AV1260" s="14" t="s">
        <v>30</v>
      </c>
      <c r="AW1260" s="14" t="s">
        <v>29</v>
      </c>
      <c r="AX1260" s="14" t="s">
        <v>73</v>
      </c>
      <c r="AY1260" s="173" t="s">
        <v>175</v>
      </c>
    </row>
    <row r="1261" spans="1:65" s="13" customFormat="1">
      <c r="B1261" s="163"/>
      <c r="D1261" s="164" t="s">
        <v>190</v>
      </c>
      <c r="E1261" s="165" t="s">
        <v>1</v>
      </c>
      <c r="F1261" s="166" t="s">
        <v>30</v>
      </c>
      <c r="H1261" s="167">
        <v>1</v>
      </c>
      <c r="I1261" s="168"/>
      <c r="L1261" s="163"/>
      <c r="M1261" s="169"/>
      <c r="N1261" s="170"/>
      <c r="O1261" s="170"/>
      <c r="P1261" s="170"/>
      <c r="Q1261" s="170"/>
      <c r="R1261" s="170"/>
      <c r="S1261" s="170"/>
      <c r="T1261" s="171"/>
      <c r="AT1261" s="165" t="s">
        <v>190</v>
      </c>
      <c r="AU1261" s="165" t="s">
        <v>82</v>
      </c>
      <c r="AV1261" s="13" t="s">
        <v>82</v>
      </c>
      <c r="AW1261" s="13" t="s">
        <v>29</v>
      </c>
      <c r="AX1261" s="13" t="s">
        <v>30</v>
      </c>
      <c r="AY1261" s="165" t="s">
        <v>175</v>
      </c>
    </row>
    <row r="1262" spans="1:65" s="2" customFormat="1" ht="16.5" customHeight="1">
      <c r="A1262" s="33"/>
      <c r="B1262" s="149"/>
      <c r="C1262" s="150" t="s">
        <v>2354</v>
      </c>
      <c r="D1262" s="150" t="s">
        <v>181</v>
      </c>
      <c r="E1262" s="151" t="s">
        <v>2355</v>
      </c>
      <c r="F1262" s="152" t="s">
        <v>2356</v>
      </c>
      <c r="G1262" s="153" t="s">
        <v>222</v>
      </c>
      <c r="H1262" s="154">
        <v>1</v>
      </c>
      <c r="I1262" s="155"/>
      <c r="J1262" s="156">
        <f>ROUND(I1262*H1262,2)</f>
        <v>0</v>
      </c>
      <c r="K1262" s="152" t="s">
        <v>1</v>
      </c>
      <c r="L1262" s="34"/>
      <c r="M1262" s="157" t="s">
        <v>1</v>
      </c>
      <c r="N1262" s="158" t="s">
        <v>38</v>
      </c>
      <c r="O1262" s="59"/>
      <c r="P1262" s="159">
        <f>O1262*H1262</f>
        <v>0</v>
      </c>
      <c r="Q1262" s="159">
        <v>0.13800000000000001</v>
      </c>
      <c r="R1262" s="159">
        <f>Q1262*H1262</f>
        <v>0.13800000000000001</v>
      </c>
      <c r="S1262" s="159">
        <v>0</v>
      </c>
      <c r="T1262" s="160">
        <f>S1262*H1262</f>
        <v>0</v>
      </c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R1262" s="161" t="s">
        <v>184</v>
      </c>
      <c r="AT1262" s="161" t="s">
        <v>181</v>
      </c>
      <c r="AU1262" s="161" t="s">
        <v>82</v>
      </c>
      <c r="AY1262" s="18" t="s">
        <v>175</v>
      </c>
      <c r="BE1262" s="162">
        <f>IF(N1262="základní",J1262,0)</f>
        <v>0</v>
      </c>
      <c r="BF1262" s="162">
        <f>IF(N1262="snížená",J1262,0)</f>
        <v>0</v>
      </c>
      <c r="BG1262" s="162">
        <f>IF(N1262="zákl. přenesená",J1262,0)</f>
        <v>0</v>
      </c>
      <c r="BH1262" s="162">
        <f>IF(N1262="sníž. přenesená",J1262,0)</f>
        <v>0</v>
      </c>
      <c r="BI1262" s="162">
        <f>IF(N1262="nulová",J1262,0)</f>
        <v>0</v>
      </c>
      <c r="BJ1262" s="18" t="s">
        <v>30</v>
      </c>
      <c r="BK1262" s="162">
        <f>ROUND(I1262*H1262,2)</f>
        <v>0</v>
      </c>
      <c r="BL1262" s="18" t="s">
        <v>184</v>
      </c>
      <c r="BM1262" s="161" t="s">
        <v>2357</v>
      </c>
    </row>
    <row r="1263" spans="1:65" s="14" customFormat="1">
      <c r="B1263" s="172"/>
      <c r="D1263" s="164" t="s">
        <v>190</v>
      </c>
      <c r="E1263" s="173" t="s">
        <v>1</v>
      </c>
      <c r="F1263" s="174" t="s">
        <v>2093</v>
      </c>
      <c r="H1263" s="173" t="s">
        <v>1</v>
      </c>
      <c r="I1263" s="175"/>
      <c r="L1263" s="172"/>
      <c r="M1263" s="176"/>
      <c r="N1263" s="177"/>
      <c r="O1263" s="177"/>
      <c r="P1263" s="177"/>
      <c r="Q1263" s="177"/>
      <c r="R1263" s="177"/>
      <c r="S1263" s="177"/>
      <c r="T1263" s="178"/>
      <c r="AT1263" s="173" t="s">
        <v>190</v>
      </c>
      <c r="AU1263" s="173" t="s">
        <v>82</v>
      </c>
      <c r="AV1263" s="14" t="s">
        <v>30</v>
      </c>
      <c r="AW1263" s="14" t="s">
        <v>29</v>
      </c>
      <c r="AX1263" s="14" t="s">
        <v>73</v>
      </c>
      <c r="AY1263" s="173" t="s">
        <v>175</v>
      </c>
    </row>
    <row r="1264" spans="1:65" s="13" customFormat="1">
      <c r="B1264" s="163"/>
      <c r="D1264" s="164" t="s">
        <v>190</v>
      </c>
      <c r="E1264" s="165" t="s">
        <v>1</v>
      </c>
      <c r="F1264" s="166" t="s">
        <v>30</v>
      </c>
      <c r="H1264" s="167">
        <v>1</v>
      </c>
      <c r="I1264" s="168"/>
      <c r="L1264" s="163"/>
      <c r="M1264" s="169"/>
      <c r="N1264" s="170"/>
      <c r="O1264" s="170"/>
      <c r="P1264" s="170"/>
      <c r="Q1264" s="170"/>
      <c r="R1264" s="170"/>
      <c r="S1264" s="170"/>
      <c r="T1264" s="171"/>
      <c r="AT1264" s="165" t="s">
        <v>190</v>
      </c>
      <c r="AU1264" s="165" t="s">
        <v>82</v>
      </c>
      <c r="AV1264" s="13" t="s">
        <v>82</v>
      </c>
      <c r="AW1264" s="13" t="s">
        <v>29</v>
      </c>
      <c r="AX1264" s="13" t="s">
        <v>30</v>
      </c>
      <c r="AY1264" s="165" t="s">
        <v>175</v>
      </c>
    </row>
    <row r="1265" spans="1:65" s="2" customFormat="1" ht="16.5" customHeight="1">
      <c r="A1265" s="33"/>
      <c r="B1265" s="149"/>
      <c r="C1265" s="150" t="s">
        <v>2358</v>
      </c>
      <c r="D1265" s="150" t="s">
        <v>181</v>
      </c>
      <c r="E1265" s="151" t="s">
        <v>2359</v>
      </c>
      <c r="F1265" s="152" t="s">
        <v>2360</v>
      </c>
      <c r="G1265" s="153" t="s">
        <v>222</v>
      </c>
      <c r="H1265" s="154">
        <v>1</v>
      </c>
      <c r="I1265" s="155"/>
      <c r="J1265" s="156">
        <f>ROUND(I1265*H1265,2)</f>
        <v>0</v>
      </c>
      <c r="K1265" s="152" t="s">
        <v>1</v>
      </c>
      <c r="L1265" s="34"/>
      <c r="M1265" s="157" t="s">
        <v>1</v>
      </c>
      <c r="N1265" s="158" t="s">
        <v>38</v>
      </c>
      <c r="O1265" s="59"/>
      <c r="P1265" s="159">
        <f>O1265*H1265</f>
        <v>0</v>
      </c>
      <c r="Q1265" s="159">
        <v>0.17799999999999999</v>
      </c>
      <c r="R1265" s="159">
        <f>Q1265*H1265</f>
        <v>0.17799999999999999</v>
      </c>
      <c r="S1265" s="159">
        <v>0</v>
      </c>
      <c r="T1265" s="160">
        <f>S1265*H1265</f>
        <v>0</v>
      </c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R1265" s="161" t="s">
        <v>184</v>
      </c>
      <c r="AT1265" s="161" t="s">
        <v>181</v>
      </c>
      <c r="AU1265" s="161" t="s">
        <v>82</v>
      </c>
      <c r="AY1265" s="18" t="s">
        <v>175</v>
      </c>
      <c r="BE1265" s="162">
        <f>IF(N1265="základní",J1265,0)</f>
        <v>0</v>
      </c>
      <c r="BF1265" s="162">
        <f>IF(N1265="snížená",J1265,0)</f>
        <v>0</v>
      </c>
      <c r="BG1265" s="162">
        <f>IF(N1265="zákl. přenesená",J1265,0)</f>
        <v>0</v>
      </c>
      <c r="BH1265" s="162">
        <f>IF(N1265="sníž. přenesená",J1265,0)</f>
        <v>0</v>
      </c>
      <c r="BI1265" s="162">
        <f>IF(N1265="nulová",J1265,0)</f>
        <v>0</v>
      </c>
      <c r="BJ1265" s="18" t="s">
        <v>30</v>
      </c>
      <c r="BK1265" s="162">
        <f>ROUND(I1265*H1265,2)</f>
        <v>0</v>
      </c>
      <c r="BL1265" s="18" t="s">
        <v>184</v>
      </c>
      <c r="BM1265" s="161" t="s">
        <v>2361</v>
      </c>
    </row>
    <row r="1266" spans="1:65" s="14" customFormat="1">
      <c r="B1266" s="172"/>
      <c r="D1266" s="164" t="s">
        <v>190</v>
      </c>
      <c r="E1266" s="173" t="s">
        <v>1</v>
      </c>
      <c r="F1266" s="174" t="s">
        <v>2093</v>
      </c>
      <c r="H1266" s="173" t="s">
        <v>1</v>
      </c>
      <c r="I1266" s="175"/>
      <c r="L1266" s="172"/>
      <c r="M1266" s="176"/>
      <c r="N1266" s="177"/>
      <c r="O1266" s="177"/>
      <c r="P1266" s="177"/>
      <c r="Q1266" s="177"/>
      <c r="R1266" s="177"/>
      <c r="S1266" s="177"/>
      <c r="T1266" s="178"/>
      <c r="AT1266" s="173" t="s">
        <v>190</v>
      </c>
      <c r="AU1266" s="173" t="s">
        <v>82</v>
      </c>
      <c r="AV1266" s="14" t="s">
        <v>30</v>
      </c>
      <c r="AW1266" s="14" t="s">
        <v>29</v>
      </c>
      <c r="AX1266" s="14" t="s">
        <v>73</v>
      </c>
      <c r="AY1266" s="173" t="s">
        <v>175</v>
      </c>
    </row>
    <row r="1267" spans="1:65" s="13" customFormat="1">
      <c r="B1267" s="163"/>
      <c r="D1267" s="164" t="s">
        <v>190</v>
      </c>
      <c r="E1267" s="165" t="s">
        <v>1</v>
      </c>
      <c r="F1267" s="166" t="s">
        <v>30</v>
      </c>
      <c r="H1267" s="167">
        <v>1</v>
      </c>
      <c r="I1267" s="168"/>
      <c r="L1267" s="163"/>
      <c r="M1267" s="169"/>
      <c r="N1267" s="170"/>
      <c r="O1267" s="170"/>
      <c r="P1267" s="170"/>
      <c r="Q1267" s="170"/>
      <c r="R1267" s="170"/>
      <c r="S1267" s="170"/>
      <c r="T1267" s="171"/>
      <c r="AT1267" s="165" t="s">
        <v>190</v>
      </c>
      <c r="AU1267" s="165" t="s">
        <v>82</v>
      </c>
      <c r="AV1267" s="13" t="s">
        <v>82</v>
      </c>
      <c r="AW1267" s="13" t="s">
        <v>29</v>
      </c>
      <c r="AX1267" s="13" t="s">
        <v>30</v>
      </c>
      <c r="AY1267" s="165" t="s">
        <v>175</v>
      </c>
    </row>
    <row r="1268" spans="1:65" s="2" customFormat="1" ht="16.5" customHeight="1">
      <c r="A1268" s="33"/>
      <c r="B1268" s="149"/>
      <c r="C1268" s="150" t="s">
        <v>2362</v>
      </c>
      <c r="D1268" s="150" t="s">
        <v>181</v>
      </c>
      <c r="E1268" s="151" t="s">
        <v>2363</v>
      </c>
      <c r="F1268" s="152" t="s">
        <v>2364</v>
      </c>
      <c r="G1268" s="153" t="s">
        <v>222</v>
      </c>
      <c r="H1268" s="154">
        <v>1</v>
      </c>
      <c r="I1268" s="155"/>
      <c r="J1268" s="156">
        <f>ROUND(I1268*H1268,2)</f>
        <v>0</v>
      </c>
      <c r="K1268" s="152" t="s">
        <v>1</v>
      </c>
      <c r="L1268" s="34"/>
      <c r="M1268" s="157" t="s">
        <v>1</v>
      </c>
      <c r="N1268" s="158" t="s">
        <v>38</v>
      </c>
      <c r="O1268" s="59"/>
      <c r="P1268" s="159">
        <f>O1268*H1268</f>
        <v>0</v>
      </c>
      <c r="Q1268" s="159">
        <v>2.8500000000000001E-2</v>
      </c>
      <c r="R1268" s="159">
        <f>Q1268*H1268</f>
        <v>2.8500000000000001E-2</v>
      </c>
      <c r="S1268" s="159">
        <v>0</v>
      </c>
      <c r="T1268" s="160">
        <f>S1268*H1268</f>
        <v>0</v>
      </c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R1268" s="161" t="s">
        <v>184</v>
      </c>
      <c r="AT1268" s="161" t="s">
        <v>181</v>
      </c>
      <c r="AU1268" s="161" t="s">
        <v>82</v>
      </c>
      <c r="AY1268" s="18" t="s">
        <v>175</v>
      </c>
      <c r="BE1268" s="162">
        <f>IF(N1268="základní",J1268,0)</f>
        <v>0</v>
      </c>
      <c r="BF1268" s="162">
        <f>IF(N1268="snížená",J1268,0)</f>
        <v>0</v>
      </c>
      <c r="BG1268" s="162">
        <f>IF(N1268="zákl. přenesená",J1268,0)</f>
        <v>0</v>
      </c>
      <c r="BH1268" s="162">
        <f>IF(N1268="sníž. přenesená",J1268,0)</f>
        <v>0</v>
      </c>
      <c r="BI1268" s="162">
        <f>IF(N1268="nulová",J1268,0)</f>
        <v>0</v>
      </c>
      <c r="BJ1268" s="18" t="s">
        <v>30</v>
      </c>
      <c r="BK1268" s="162">
        <f>ROUND(I1268*H1268,2)</f>
        <v>0</v>
      </c>
      <c r="BL1268" s="18" t="s">
        <v>184</v>
      </c>
      <c r="BM1268" s="161" t="s">
        <v>2365</v>
      </c>
    </row>
    <row r="1269" spans="1:65" s="14" customFormat="1">
      <c r="B1269" s="172"/>
      <c r="D1269" s="164" t="s">
        <v>190</v>
      </c>
      <c r="E1269" s="173" t="s">
        <v>1</v>
      </c>
      <c r="F1269" s="174" t="s">
        <v>2115</v>
      </c>
      <c r="H1269" s="173" t="s">
        <v>1</v>
      </c>
      <c r="I1269" s="175"/>
      <c r="L1269" s="172"/>
      <c r="M1269" s="176"/>
      <c r="N1269" s="177"/>
      <c r="O1269" s="177"/>
      <c r="P1269" s="177"/>
      <c r="Q1269" s="177"/>
      <c r="R1269" s="177"/>
      <c r="S1269" s="177"/>
      <c r="T1269" s="178"/>
      <c r="AT1269" s="173" t="s">
        <v>190</v>
      </c>
      <c r="AU1269" s="173" t="s">
        <v>82</v>
      </c>
      <c r="AV1269" s="14" t="s">
        <v>30</v>
      </c>
      <c r="AW1269" s="14" t="s">
        <v>29</v>
      </c>
      <c r="AX1269" s="14" t="s">
        <v>73</v>
      </c>
      <c r="AY1269" s="173" t="s">
        <v>175</v>
      </c>
    </row>
    <row r="1270" spans="1:65" s="13" customFormat="1">
      <c r="B1270" s="163"/>
      <c r="D1270" s="164" t="s">
        <v>190</v>
      </c>
      <c r="E1270" s="165" t="s">
        <v>1</v>
      </c>
      <c r="F1270" s="166" t="s">
        <v>30</v>
      </c>
      <c r="H1270" s="167">
        <v>1</v>
      </c>
      <c r="I1270" s="168"/>
      <c r="L1270" s="163"/>
      <c r="M1270" s="169"/>
      <c r="N1270" s="170"/>
      <c r="O1270" s="170"/>
      <c r="P1270" s="170"/>
      <c r="Q1270" s="170"/>
      <c r="R1270" s="170"/>
      <c r="S1270" s="170"/>
      <c r="T1270" s="171"/>
      <c r="AT1270" s="165" t="s">
        <v>190</v>
      </c>
      <c r="AU1270" s="165" t="s">
        <v>82</v>
      </c>
      <c r="AV1270" s="13" t="s">
        <v>82</v>
      </c>
      <c r="AW1270" s="13" t="s">
        <v>29</v>
      </c>
      <c r="AX1270" s="13" t="s">
        <v>30</v>
      </c>
      <c r="AY1270" s="165" t="s">
        <v>175</v>
      </c>
    </row>
    <row r="1271" spans="1:65" s="2" customFormat="1" ht="16.5" customHeight="1">
      <c r="A1271" s="33"/>
      <c r="B1271" s="149"/>
      <c r="C1271" s="150" t="s">
        <v>2366</v>
      </c>
      <c r="D1271" s="150" t="s">
        <v>181</v>
      </c>
      <c r="E1271" s="151" t="s">
        <v>2367</v>
      </c>
      <c r="F1271" s="152" t="s">
        <v>2368</v>
      </c>
      <c r="G1271" s="153" t="s">
        <v>222</v>
      </c>
      <c r="H1271" s="154">
        <v>1</v>
      </c>
      <c r="I1271" s="155"/>
      <c r="J1271" s="156">
        <f>ROUND(I1271*H1271,2)</f>
        <v>0</v>
      </c>
      <c r="K1271" s="152" t="s">
        <v>1</v>
      </c>
      <c r="L1271" s="34"/>
      <c r="M1271" s="157" t="s">
        <v>1</v>
      </c>
      <c r="N1271" s="158" t="s">
        <v>38</v>
      </c>
      <c r="O1271" s="59"/>
      <c r="P1271" s="159">
        <f>O1271*H1271</f>
        <v>0</v>
      </c>
      <c r="Q1271" s="159">
        <v>3.61E-2</v>
      </c>
      <c r="R1271" s="159">
        <f>Q1271*H1271</f>
        <v>3.61E-2</v>
      </c>
      <c r="S1271" s="159">
        <v>0</v>
      </c>
      <c r="T1271" s="160">
        <f>S1271*H1271</f>
        <v>0</v>
      </c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R1271" s="161" t="s">
        <v>184</v>
      </c>
      <c r="AT1271" s="161" t="s">
        <v>181</v>
      </c>
      <c r="AU1271" s="161" t="s">
        <v>82</v>
      </c>
      <c r="AY1271" s="18" t="s">
        <v>175</v>
      </c>
      <c r="BE1271" s="162">
        <f>IF(N1271="základní",J1271,0)</f>
        <v>0</v>
      </c>
      <c r="BF1271" s="162">
        <f>IF(N1271="snížená",J1271,0)</f>
        <v>0</v>
      </c>
      <c r="BG1271" s="162">
        <f>IF(N1271="zákl. přenesená",J1271,0)</f>
        <v>0</v>
      </c>
      <c r="BH1271" s="162">
        <f>IF(N1271="sníž. přenesená",J1271,0)</f>
        <v>0</v>
      </c>
      <c r="BI1271" s="162">
        <f>IF(N1271="nulová",J1271,0)</f>
        <v>0</v>
      </c>
      <c r="BJ1271" s="18" t="s">
        <v>30</v>
      </c>
      <c r="BK1271" s="162">
        <f>ROUND(I1271*H1271,2)</f>
        <v>0</v>
      </c>
      <c r="BL1271" s="18" t="s">
        <v>184</v>
      </c>
      <c r="BM1271" s="161" t="s">
        <v>2369</v>
      </c>
    </row>
    <row r="1272" spans="1:65" s="14" customFormat="1">
      <c r="B1272" s="172"/>
      <c r="D1272" s="164" t="s">
        <v>190</v>
      </c>
      <c r="E1272" s="173" t="s">
        <v>1</v>
      </c>
      <c r="F1272" s="174" t="s">
        <v>2093</v>
      </c>
      <c r="H1272" s="173" t="s">
        <v>1</v>
      </c>
      <c r="I1272" s="175"/>
      <c r="L1272" s="172"/>
      <c r="M1272" s="176"/>
      <c r="N1272" s="177"/>
      <c r="O1272" s="177"/>
      <c r="P1272" s="177"/>
      <c r="Q1272" s="177"/>
      <c r="R1272" s="177"/>
      <c r="S1272" s="177"/>
      <c r="T1272" s="178"/>
      <c r="AT1272" s="173" t="s">
        <v>190</v>
      </c>
      <c r="AU1272" s="173" t="s">
        <v>82</v>
      </c>
      <c r="AV1272" s="14" t="s">
        <v>30</v>
      </c>
      <c r="AW1272" s="14" t="s">
        <v>29</v>
      </c>
      <c r="AX1272" s="14" t="s">
        <v>73</v>
      </c>
      <c r="AY1272" s="173" t="s">
        <v>175</v>
      </c>
    </row>
    <row r="1273" spans="1:65" s="13" customFormat="1">
      <c r="B1273" s="163"/>
      <c r="D1273" s="164" t="s">
        <v>190</v>
      </c>
      <c r="E1273" s="165" t="s">
        <v>1</v>
      </c>
      <c r="F1273" s="166" t="s">
        <v>30</v>
      </c>
      <c r="H1273" s="167">
        <v>1</v>
      </c>
      <c r="I1273" s="168"/>
      <c r="L1273" s="163"/>
      <c r="M1273" s="169"/>
      <c r="N1273" s="170"/>
      <c r="O1273" s="170"/>
      <c r="P1273" s="170"/>
      <c r="Q1273" s="170"/>
      <c r="R1273" s="170"/>
      <c r="S1273" s="170"/>
      <c r="T1273" s="171"/>
      <c r="AT1273" s="165" t="s">
        <v>190</v>
      </c>
      <c r="AU1273" s="165" t="s">
        <v>82</v>
      </c>
      <c r="AV1273" s="13" t="s">
        <v>82</v>
      </c>
      <c r="AW1273" s="13" t="s">
        <v>29</v>
      </c>
      <c r="AX1273" s="13" t="s">
        <v>30</v>
      </c>
      <c r="AY1273" s="165" t="s">
        <v>175</v>
      </c>
    </row>
    <row r="1274" spans="1:65" s="2" customFormat="1" ht="16.5" customHeight="1">
      <c r="A1274" s="33"/>
      <c r="B1274" s="149"/>
      <c r="C1274" s="150" t="s">
        <v>2370</v>
      </c>
      <c r="D1274" s="150" t="s">
        <v>181</v>
      </c>
      <c r="E1274" s="151" t="s">
        <v>2371</v>
      </c>
      <c r="F1274" s="152" t="s">
        <v>2372</v>
      </c>
      <c r="G1274" s="153" t="s">
        <v>222</v>
      </c>
      <c r="H1274" s="154">
        <v>5</v>
      </c>
      <c r="I1274" s="155"/>
      <c r="J1274" s="156">
        <f>ROUND(I1274*H1274,2)</f>
        <v>0</v>
      </c>
      <c r="K1274" s="152" t="s">
        <v>1</v>
      </c>
      <c r="L1274" s="34"/>
      <c r="M1274" s="157" t="s">
        <v>1</v>
      </c>
      <c r="N1274" s="158" t="s">
        <v>38</v>
      </c>
      <c r="O1274" s="59"/>
      <c r="P1274" s="159">
        <f>O1274*H1274</f>
        <v>0</v>
      </c>
      <c r="Q1274" s="159">
        <v>0.24099999999999999</v>
      </c>
      <c r="R1274" s="159">
        <f>Q1274*H1274</f>
        <v>1.2050000000000001</v>
      </c>
      <c r="S1274" s="159">
        <v>0</v>
      </c>
      <c r="T1274" s="160">
        <f>S1274*H1274</f>
        <v>0</v>
      </c>
      <c r="U1274" s="33"/>
      <c r="V1274" s="33"/>
      <c r="W1274" s="33"/>
      <c r="X1274" s="33"/>
      <c r="Y1274" s="33"/>
      <c r="Z1274" s="33"/>
      <c r="AA1274" s="33"/>
      <c r="AB1274" s="33"/>
      <c r="AC1274" s="33"/>
      <c r="AD1274" s="33"/>
      <c r="AE1274" s="33"/>
      <c r="AR1274" s="161" t="s">
        <v>184</v>
      </c>
      <c r="AT1274" s="161" t="s">
        <v>181</v>
      </c>
      <c r="AU1274" s="161" t="s">
        <v>82</v>
      </c>
      <c r="AY1274" s="18" t="s">
        <v>175</v>
      </c>
      <c r="BE1274" s="162">
        <f>IF(N1274="základní",J1274,0)</f>
        <v>0</v>
      </c>
      <c r="BF1274" s="162">
        <f>IF(N1274="snížená",J1274,0)</f>
        <v>0</v>
      </c>
      <c r="BG1274" s="162">
        <f>IF(N1274="zákl. přenesená",J1274,0)</f>
        <v>0</v>
      </c>
      <c r="BH1274" s="162">
        <f>IF(N1274="sníž. přenesená",J1274,0)</f>
        <v>0</v>
      </c>
      <c r="BI1274" s="162">
        <f>IF(N1274="nulová",J1274,0)</f>
        <v>0</v>
      </c>
      <c r="BJ1274" s="18" t="s">
        <v>30</v>
      </c>
      <c r="BK1274" s="162">
        <f>ROUND(I1274*H1274,2)</f>
        <v>0</v>
      </c>
      <c r="BL1274" s="18" t="s">
        <v>184</v>
      </c>
      <c r="BM1274" s="161" t="s">
        <v>2373</v>
      </c>
    </row>
    <row r="1275" spans="1:65" s="14" customFormat="1">
      <c r="B1275" s="172"/>
      <c r="D1275" s="164" t="s">
        <v>190</v>
      </c>
      <c r="E1275" s="173" t="s">
        <v>1</v>
      </c>
      <c r="F1275" s="174" t="s">
        <v>2153</v>
      </c>
      <c r="H1275" s="173" t="s">
        <v>1</v>
      </c>
      <c r="I1275" s="175"/>
      <c r="L1275" s="172"/>
      <c r="M1275" s="176"/>
      <c r="N1275" s="177"/>
      <c r="O1275" s="177"/>
      <c r="P1275" s="177"/>
      <c r="Q1275" s="177"/>
      <c r="R1275" s="177"/>
      <c r="S1275" s="177"/>
      <c r="T1275" s="178"/>
      <c r="AT1275" s="173" t="s">
        <v>190</v>
      </c>
      <c r="AU1275" s="173" t="s">
        <v>82</v>
      </c>
      <c r="AV1275" s="14" t="s">
        <v>30</v>
      </c>
      <c r="AW1275" s="14" t="s">
        <v>29</v>
      </c>
      <c r="AX1275" s="14" t="s">
        <v>73</v>
      </c>
      <c r="AY1275" s="173" t="s">
        <v>175</v>
      </c>
    </row>
    <row r="1276" spans="1:65" s="13" customFormat="1">
      <c r="B1276" s="163"/>
      <c r="D1276" s="164" t="s">
        <v>190</v>
      </c>
      <c r="E1276" s="165" t="s">
        <v>1</v>
      </c>
      <c r="F1276" s="166" t="s">
        <v>113</v>
      </c>
      <c r="H1276" s="167">
        <v>3</v>
      </c>
      <c r="I1276" s="168"/>
      <c r="L1276" s="163"/>
      <c r="M1276" s="169"/>
      <c r="N1276" s="170"/>
      <c r="O1276" s="170"/>
      <c r="P1276" s="170"/>
      <c r="Q1276" s="170"/>
      <c r="R1276" s="170"/>
      <c r="S1276" s="170"/>
      <c r="T1276" s="171"/>
      <c r="AT1276" s="165" t="s">
        <v>190</v>
      </c>
      <c r="AU1276" s="165" t="s">
        <v>82</v>
      </c>
      <c r="AV1276" s="13" t="s">
        <v>82</v>
      </c>
      <c r="AW1276" s="13" t="s">
        <v>29</v>
      </c>
      <c r="AX1276" s="13" t="s">
        <v>73</v>
      </c>
      <c r="AY1276" s="165" t="s">
        <v>175</v>
      </c>
    </row>
    <row r="1277" spans="1:65" s="14" customFormat="1">
      <c r="B1277" s="172"/>
      <c r="D1277" s="164" t="s">
        <v>190</v>
      </c>
      <c r="E1277" s="173" t="s">
        <v>1</v>
      </c>
      <c r="F1277" s="174" t="s">
        <v>2114</v>
      </c>
      <c r="H1277" s="173" t="s">
        <v>1</v>
      </c>
      <c r="I1277" s="175"/>
      <c r="L1277" s="172"/>
      <c r="M1277" s="176"/>
      <c r="N1277" s="177"/>
      <c r="O1277" s="177"/>
      <c r="P1277" s="177"/>
      <c r="Q1277" s="177"/>
      <c r="R1277" s="177"/>
      <c r="S1277" s="177"/>
      <c r="T1277" s="178"/>
      <c r="AT1277" s="173" t="s">
        <v>190</v>
      </c>
      <c r="AU1277" s="173" t="s">
        <v>82</v>
      </c>
      <c r="AV1277" s="14" t="s">
        <v>30</v>
      </c>
      <c r="AW1277" s="14" t="s">
        <v>29</v>
      </c>
      <c r="AX1277" s="14" t="s">
        <v>73</v>
      </c>
      <c r="AY1277" s="173" t="s">
        <v>175</v>
      </c>
    </row>
    <row r="1278" spans="1:65" s="13" customFormat="1">
      <c r="B1278" s="163"/>
      <c r="D1278" s="164" t="s">
        <v>190</v>
      </c>
      <c r="E1278" s="165" t="s">
        <v>1</v>
      </c>
      <c r="F1278" s="166" t="s">
        <v>30</v>
      </c>
      <c r="H1278" s="167">
        <v>1</v>
      </c>
      <c r="I1278" s="168"/>
      <c r="L1278" s="163"/>
      <c r="M1278" s="169"/>
      <c r="N1278" s="170"/>
      <c r="O1278" s="170"/>
      <c r="P1278" s="170"/>
      <c r="Q1278" s="170"/>
      <c r="R1278" s="170"/>
      <c r="S1278" s="170"/>
      <c r="T1278" s="171"/>
      <c r="AT1278" s="165" t="s">
        <v>190</v>
      </c>
      <c r="AU1278" s="165" t="s">
        <v>82</v>
      </c>
      <c r="AV1278" s="13" t="s">
        <v>82</v>
      </c>
      <c r="AW1278" s="13" t="s">
        <v>29</v>
      </c>
      <c r="AX1278" s="13" t="s">
        <v>73</v>
      </c>
      <c r="AY1278" s="165" t="s">
        <v>175</v>
      </c>
    </row>
    <row r="1279" spans="1:65" s="14" customFormat="1">
      <c r="B1279" s="172"/>
      <c r="D1279" s="164" t="s">
        <v>190</v>
      </c>
      <c r="E1279" s="173" t="s">
        <v>1</v>
      </c>
      <c r="F1279" s="174" t="s">
        <v>2115</v>
      </c>
      <c r="H1279" s="173" t="s">
        <v>1</v>
      </c>
      <c r="I1279" s="175"/>
      <c r="L1279" s="172"/>
      <c r="M1279" s="176"/>
      <c r="N1279" s="177"/>
      <c r="O1279" s="177"/>
      <c r="P1279" s="177"/>
      <c r="Q1279" s="177"/>
      <c r="R1279" s="177"/>
      <c r="S1279" s="177"/>
      <c r="T1279" s="178"/>
      <c r="AT1279" s="173" t="s">
        <v>190</v>
      </c>
      <c r="AU1279" s="173" t="s">
        <v>82</v>
      </c>
      <c r="AV1279" s="14" t="s">
        <v>30</v>
      </c>
      <c r="AW1279" s="14" t="s">
        <v>29</v>
      </c>
      <c r="AX1279" s="14" t="s">
        <v>73</v>
      </c>
      <c r="AY1279" s="173" t="s">
        <v>175</v>
      </c>
    </row>
    <row r="1280" spans="1:65" s="13" customFormat="1">
      <c r="B1280" s="163"/>
      <c r="D1280" s="164" t="s">
        <v>190</v>
      </c>
      <c r="E1280" s="165" t="s">
        <v>1</v>
      </c>
      <c r="F1280" s="166" t="s">
        <v>30</v>
      </c>
      <c r="H1280" s="167">
        <v>1</v>
      </c>
      <c r="I1280" s="168"/>
      <c r="L1280" s="163"/>
      <c r="M1280" s="169"/>
      <c r="N1280" s="170"/>
      <c r="O1280" s="170"/>
      <c r="P1280" s="170"/>
      <c r="Q1280" s="170"/>
      <c r="R1280" s="170"/>
      <c r="S1280" s="170"/>
      <c r="T1280" s="171"/>
      <c r="AT1280" s="165" t="s">
        <v>190</v>
      </c>
      <c r="AU1280" s="165" t="s">
        <v>82</v>
      </c>
      <c r="AV1280" s="13" t="s">
        <v>82</v>
      </c>
      <c r="AW1280" s="13" t="s">
        <v>29</v>
      </c>
      <c r="AX1280" s="13" t="s">
        <v>73</v>
      </c>
      <c r="AY1280" s="165" t="s">
        <v>175</v>
      </c>
    </row>
    <row r="1281" spans="1:65" s="15" customFormat="1">
      <c r="B1281" s="182"/>
      <c r="D1281" s="164" t="s">
        <v>190</v>
      </c>
      <c r="E1281" s="183" t="s">
        <v>1</v>
      </c>
      <c r="F1281" s="184" t="s">
        <v>716</v>
      </c>
      <c r="H1281" s="185">
        <v>5</v>
      </c>
      <c r="I1281" s="186"/>
      <c r="L1281" s="182"/>
      <c r="M1281" s="187"/>
      <c r="N1281" s="188"/>
      <c r="O1281" s="188"/>
      <c r="P1281" s="188"/>
      <c r="Q1281" s="188"/>
      <c r="R1281" s="188"/>
      <c r="S1281" s="188"/>
      <c r="T1281" s="189"/>
      <c r="AT1281" s="183" t="s">
        <v>190</v>
      </c>
      <c r="AU1281" s="183" t="s">
        <v>82</v>
      </c>
      <c r="AV1281" s="15" t="s">
        <v>184</v>
      </c>
      <c r="AW1281" s="15" t="s">
        <v>29</v>
      </c>
      <c r="AX1281" s="15" t="s">
        <v>30</v>
      </c>
      <c r="AY1281" s="183" t="s">
        <v>175</v>
      </c>
    </row>
    <row r="1282" spans="1:65" s="2" customFormat="1" ht="16.5" customHeight="1">
      <c r="A1282" s="33"/>
      <c r="B1282" s="149"/>
      <c r="C1282" s="150" t="s">
        <v>2374</v>
      </c>
      <c r="D1282" s="150" t="s">
        <v>181</v>
      </c>
      <c r="E1282" s="151" t="s">
        <v>2375</v>
      </c>
      <c r="F1282" s="152" t="s">
        <v>2376</v>
      </c>
      <c r="G1282" s="153" t="s">
        <v>222</v>
      </c>
      <c r="H1282" s="154">
        <v>5</v>
      </c>
      <c r="I1282" s="155"/>
      <c r="J1282" s="156">
        <f>ROUND(I1282*H1282,2)</f>
        <v>0</v>
      </c>
      <c r="K1282" s="152" t="s">
        <v>1</v>
      </c>
      <c r="L1282" s="34"/>
      <c r="M1282" s="157" t="s">
        <v>1</v>
      </c>
      <c r="N1282" s="158" t="s">
        <v>38</v>
      </c>
      <c r="O1282" s="59"/>
      <c r="P1282" s="159">
        <f>O1282*H1282</f>
        <v>0</v>
      </c>
      <c r="Q1282" s="159">
        <v>0.20100000000000001</v>
      </c>
      <c r="R1282" s="159">
        <f>Q1282*H1282</f>
        <v>1.0050000000000001</v>
      </c>
      <c r="S1282" s="159">
        <v>0</v>
      </c>
      <c r="T1282" s="160">
        <f>S1282*H1282</f>
        <v>0</v>
      </c>
      <c r="U1282" s="33"/>
      <c r="V1282" s="33"/>
      <c r="W1282" s="33"/>
      <c r="X1282" s="33"/>
      <c r="Y1282" s="33"/>
      <c r="Z1282" s="33"/>
      <c r="AA1282" s="33"/>
      <c r="AB1282" s="33"/>
      <c r="AC1282" s="33"/>
      <c r="AD1282" s="33"/>
      <c r="AE1282" s="33"/>
      <c r="AR1282" s="161" t="s">
        <v>184</v>
      </c>
      <c r="AT1282" s="161" t="s">
        <v>181</v>
      </c>
      <c r="AU1282" s="161" t="s">
        <v>82</v>
      </c>
      <c r="AY1282" s="18" t="s">
        <v>175</v>
      </c>
      <c r="BE1282" s="162">
        <f>IF(N1282="základní",J1282,0)</f>
        <v>0</v>
      </c>
      <c r="BF1282" s="162">
        <f>IF(N1282="snížená",J1282,0)</f>
        <v>0</v>
      </c>
      <c r="BG1282" s="162">
        <f>IF(N1282="zákl. přenesená",J1282,0)</f>
        <v>0</v>
      </c>
      <c r="BH1282" s="162">
        <f>IF(N1282="sníž. přenesená",J1282,0)</f>
        <v>0</v>
      </c>
      <c r="BI1282" s="162">
        <f>IF(N1282="nulová",J1282,0)</f>
        <v>0</v>
      </c>
      <c r="BJ1282" s="18" t="s">
        <v>30</v>
      </c>
      <c r="BK1282" s="162">
        <f>ROUND(I1282*H1282,2)</f>
        <v>0</v>
      </c>
      <c r="BL1282" s="18" t="s">
        <v>184</v>
      </c>
      <c r="BM1282" s="161" t="s">
        <v>2377</v>
      </c>
    </row>
    <row r="1283" spans="1:65" s="14" customFormat="1">
      <c r="B1283" s="172"/>
      <c r="D1283" s="164" t="s">
        <v>190</v>
      </c>
      <c r="E1283" s="173" t="s">
        <v>1</v>
      </c>
      <c r="F1283" s="174" t="s">
        <v>2165</v>
      </c>
      <c r="H1283" s="173" t="s">
        <v>1</v>
      </c>
      <c r="I1283" s="175"/>
      <c r="L1283" s="172"/>
      <c r="M1283" s="176"/>
      <c r="N1283" s="177"/>
      <c r="O1283" s="177"/>
      <c r="P1283" s="177"/>
      <c r="Q1283" s="177"/>
      <c r="R1283" s="177"/>
      <c r="S1283" s="177"/>
      <c r="T1283" s="178"/>
      <c r="AT1283" s="173" t="s">
        <v>190</v>
      </c>
      <c r="AU1283" s="173" t="s">
        <v>82</v>
      </c>
      <c r="AV1283" s="14" t="s">
        <v>30</v>
      </c>
      <c r="AW1283" s="14" t="s">
        <v>29</v>
      </c>
      <c r="AX1283" s="14" t="s">
        <v>73</v>
      </c>
      <c r="AY1283" s="173" t="s">
        <v>175</v>
      </c>
    </row>
    <row r="1284" spans="1:65" s="13" customFormat="1">
      <c r="B1284" s="163"/>
      <c r="D1284" s="164" t="s">
        <v>190</v>
      </c>
      <c r="E1284" s="165" t="s">
        <v>1</v>
      </c>
      <c r="F1284" s="166" t="s">
        <v>113</v>
      </c>
      <c r="H1284" s="167">
        <v>3</v>
      </c>
      <c r="I1284" s="168"/>
      <c r="L1284" s="163"/>
      <c r="M1284" s="169"/>
      <c r="N1284" s="170"/>
      <c r="O1284" s="170"/>
      <c r="P1284" s="170"/>
      <c r="Q1284" s="170"/>
      <c r="R1284" s="170"/>
      <c r="S1284" s="170"/>
      <c r="T1284" s="171"/>
      <c r="AT1284" s="165" t="s">
        <v>190</v>
      </c>
      <c r="AU1284" s="165" t="s">
        <v>82</v>
      </c>
      <c r="AV1284" s="13" t="s">
        <v>82</v>
      </c>
      <c r="AW1284" s="13" t="s">
        <v>29</v>
      </c>
      <c r="AX1284" s="13" t="s">
        <v>73</v>
      </c>
      <c r="AY1284" s="165" t="s">
        <v>175</v>
      </c>
    </row>
    <row r="1285" spans="1:65" s="14" customFormat="1">
      <c r="B1285" s="172"/>
      <c r="D1285" s="164" t="s">
        <v>190</v>
      </c>
      <c r="E1285" s="173" t="s">
        <v>1</v>
      </c>
      <c r="F1285" s="174" t="s">
        <v>2115</v>
      </c>
      <c r="H1285" s="173" t="s">
        <v>1</v>
      </c>
      <c r="I1285" s="175"/>
      <c r="L1285" s="172"/>
      <c r="M1285" s="176"/>
      <c r="N1285" s="177"/>
      <c r="O1285" s="177"/>
      <c r="P1285" s="177"/>
      <c r="Q1285" s="177"/>
      <c r="R1285" s="177"/>
      <c r="S1285" s="177"/>
      <c r="T1285" s="178"/>
      <c r="AT1285" s="173" t="s">
        <v>190</v>
      </c>
      <c r="AU1285" s="173" t="s">
        <v>82</v>
      </c>
      <c r="AV1285" s="14" t="s">
        <v>30</v>
      </c>
      <c r="AW1285" s="14" t="s">
        <v>29</v>
      </c>
      <c r="AX1285" s="14" t="s">
        <v>73</v>
      </c>
      <c r="AY1285" s="173" t="s">
        <v>175</v>
      </c>
    </row>
    <row r="1286" spans="1:65" s="13" customFormat="1">
      <c r="B1286" s="163"/>
      <c r="D1286" s="164" t="s">
        <v>190</v>
      </c>
      <c r="E1286" s="165" t="s">
        <v>1</v>
      </c>
      <c r="F1286" s="166" t="s">
        <v>82</v>
      </c>
      <c r="H1286" s="167">
        <v>2</v>
      </c>
      <c r="I1286" s="168"/>
      <c r="L1286" s="163"/>
      <c r="M1286" s="169"/>
      <c r="N1286" s="170"/>
      <c r="O1286" s="170"/>
      <c r="P1286" s="170"/>
      <c r="Q1286" s="170"/>
      <c r="R1286" s="170"/>
      <c r="S1286" s="170"/>
      <c r="T1286" s="171"/>
      <c r="AT1286" s="165" t="s">
        <v>190</v>
      </c>
      <c r="AU1286" s="165" t="s">
        <v>82</v>
      </c>
      <c r="AV1286" s="13" t="s">
        <v>82</v>
      </c>
      <c r="AW1286" s="13" t="s">
        <v>29</v>
      </c>
      <c r="AX1286" s="13" t="s">
        <v>73</v>
      </c>
      <c r="AY1286" s="165" t="s">
        <v>175</v>
      </c>
    </row>
    <row r="1287" spans="1:65" s="15" customFormat="1">
      <c r="B1287" s="182"/>
      <c r="D1287" s="164" t="s">
        <v>190</v>
      </c>
      <c r="E1287" s="183" t="s">
        <v>1</v>
      </c>
      <c r="F1287" s="184" t="s">
        <v>716</v>
      </c>
      <c r="H1287" s="185">
        <v>5</v>
      </c>
      <c r="I1287" s="186"/>
      <c r="L1287" s="182"/>
      <c r="M1287" s="187"/>
      <c r="N1287" s="188"/>
      <c r="O1287" s="188"/>
      <c r="P1287" s="188"/>
      <c r="Q1287" s="188"/>
      <c r="R1287" s="188"/>
      <c r="S1287" s="188"/>
      <c r="T1287" s="189"/>
      <c r="AT1287" s="183" t="s">
        <v>190</v>
      </c>
      <c r="AU1287" s="183" t="s">
        <v>82</v>
      </c>
      <c r="AV1287" s="15" t="s">
        <v>184</v>
      </c>
      <c r="AW1287" s="15" t="s">
        <v>29</v>
      </c>
      <c r="AX1287" s="15" t="s">
        <v>30</v>
      </c>
      <c r="AY1287" s="183" t="s">
        <v>175</v>
      </c>
    </row>
    <row r="1288" spans="1:65" s="2" customFormat="1" ht="16.5" customHeight="1">
      <c r="A1288" s="33"/>
      <c r="B1288" s="149"/>
      <c r="C1288" s="150" t="s">
        <v>2378</v>
      </c>
      <c r="D1288" s="150" t="s">
        <v>181</v>
      </c>
      <c r="E1288" s="151" t="s">
        <v>2379</v>
      </c>
      <c r="F1288" s="152" t="s">
        <v>2380</v>
      </c>
      <c r="G1288" s="153" t="s">
        <v>222</v>
      </c>
      <c r="H1288" s="154">
        <v>1</v>
      </c>
      <c r="I1288" s="155"/>
      <c r="J1288" s="156">
        <f>ROUND(I1288*H1288,2)</f>
        <v>0</v>
      </c>
      <c r="K1288" s="152" t="s">
        <v>710</v>
      </c>
      <c r="L1288" s="34"/>
      <c r="M1288" s="157" t="s">
        <v>1</v>
      </c>
      <c r="N1288" s="158" t="s">
        <v>38</v>
      </c>
      <c r="O1288" s="59"/>
      <c r="P1288" s="159">
        <f>O1288*H1288</f>
        <v>0</v>
      </c>
      <c r="Q1288" s="159">
        <v>2.8600000000000001E-3</v>
      </c>
      <c r="R1288" s="159">
        <f>Q1288*H1288</f>
        <v>2.8600000000000001E-3</v>
      </c>
      <c r="S1288" s="159">
        <v>0</v>
      </c>
      <c r="T1288" s="160">
        <f>S1288*H1288</f>
        <v>0</v>
      </c>
      <c r="U1288" s="33"/>
      <c r="V1288" s="33"/>
      <c r="W1288" s="33"/>
      <c r="X1288" s="33"/>
      <c r="Y1288" s="33"/>
      <c r="Z1288" s="33"/>
      <c r="AA1288" s="33"/>
      <c r="AB1288" s="33"/>
      <c r="AC1288" s="33"/>
      <c r="AD1288" s="33"/>
      <c r="AE1288" s="33"/>
      <c r="AR1288" s="161" t="s">
        <v>184</v>
      </c>
      <c r="AT1288" s="161" t="s">
        <v>181</v>
      </c>
      <c r="AU1288" s="161" t="s">
        <v>82</v>
      </c>
      <c r="AY1288" s="18" t="s">
        <v>175</v>
      </c>
      <c r="BE1288" s="162">
        <f>IF(N1288="základní",J1288,0)</f>
        <v>0</v>
      </c>
      <c r="BF1288" s="162">
        <f>IF(N1288="snížená",J1288,0)</f>
        <v>0</v>
      </c>
      <c r="BG1288" s="162">
        <f>IF(N1288="zákl. přenesená",J1288,0)</f>
        <v>0</v>
      </c>
      <c r="BH1288" s="162">
        <f>IF(N1288="sníž. přenesená",J1288,0)</f>
        <v>0</v>
      </c>
      <c r="BI1288" s="162">
        <f>IF(N1288="nulová",J1288,0)</f>
        <v>0</v>
      </c>
      <c r="BJ1288" s="18" t="s">
        <v>30</v>
      </c>
      <c r="BK1288" s="162">
        <f>ROUND(I1288*H1288,2)</f>
        <v>0</v>
      </c>
      <c r="BL1288" s="18" t="s">
        <v>184</v>
      </c>
      <c r="BM1288" s="161" t="s">
        <v>2381</v>
      </c>
    </row>
    <row r="1289" spans="1:65" s="14" customFormat="1">
      <c r="B1289" s="172"/>
      <c r="D1289" s="164" t="s">
        <v>190</v>
      </c>
      <c r="E1289" s="173" t="s">
        <v>1</v>
      </c>
      <c r="F1289" s="174" t="s">
        <v>2093</v>
      </c>
      <c r="H1289" s="173" t="s">
        <v>1</v>
      </c>
      <c r="I1289" s="175"/>
      <c r="L1289" s="172"/>
      <c r="M1289" s="176"/>
      <c r="N1289" s="177"/>
      <c r="O1289" s="177"/>
      <c r="P1289" s="177"/>
      <c r="Q1289" s="177"/>
      <c r="R1289" s="177"/>
      <c r="S1289" s="177"/>
      <c r="T1289" s="178"/>
      <c r="AT1289" s="173" t="s">
        <v>190</v>
      </c>
      <c r="AU1289" s="173" t="s">
        <v>82</v>
      </c>
      <c r="AV1289" s="14" t="s">
        <v>30</v>
      </c>
      <c r="AW1289" s="14" t="s">
        <v>29</v>
      </c>
      <c r="AX1289" s="14" t="s">
        <v>73</v>
      </c>
      <c r="AY1289" s="173" t="s">
        <v>175</v>
      </c>
    </row>
    <row r="1290" spans="1:65" s="13" customFormat="1">
      <c r="B1290" s="163"/>
      <c r="D1290" s="164" t="s">
        <v>190</v>
      </c>
      <c r="E1290" s="165" t="s">
        <v>1</v>
      </c>
      <c r="F1290" s="166" t="s">
        <v>30</v>
      </c>
      <c r="H1290" s="167">
        <v>1</v>
      </c>
      <c r="I1290" s="168"/>
      <c r="L1290" s="163"/>
      <c r="M1290" s="169"/>
      <c r="N1290" s="170"/>
      <c r="O1290" s="170"/>
      <c r="P1290" s="170"/>
      <c r="Q1290" s="170"/>
      <c r="R1290" s="170"/>
      <c r="S1290" s="170"/>
      <c r="T1290" s="171"/>
      <c r="AT1290" s="165" t="s">
        <v>190</v>
      </c>
      <c r="AU1290" s="165" t="s">
        <v>82</v>
      </c>
      <c r="AV1290" s="13" t="s">
        <v>82</v>
      </c>
      <c r="AW1290" s="13" t="s">
        <v>29</v>
      </c>
      <c r="AX1290" s="13" t="s">
        <v>30</v>
      </c>
      <c r="AY1290" s="165" t="s">
        <v>175</v>
      </c>
    </row>
    <row r="1291" spans="1:65" s="2" customFormat="1" ht="16.5" customHeight="1">
      <c r="A1291" s="33"/>
      <c r="B1291" s="149"/>
      <c r="C1291" s="190" t="s">
        <v>2382</v>
      </c>
      <c r="D1291" s="190" t="s">
        <v>764</v>
      </c>
      <c r="E1291" s="191" t="s">
        <v>2383</v>
      </c>
      <c r="F1291" s="192" t="s">
        <v>2384</v>
      </c>
      <c r="G1291" s="193" t="s">
        <v>222</v>
      </c>
      <c r="H1291" s="194">
        <v>1.01</v>
      </c>
      <c r="I1291" s="195"/>
      <c r="J1291" s="196">
        <f>ROUND(I1291*H1291,2)</f>
        <v>0</v>
      </c>
      <c r="K1291" s="192" t="s">
        <v>1</v>
      </c>
      <c r="L1291" s="197"/>
      <c r="M1291" s="198" t="s">
        <v>1</v>
      </c>
      <c r="N1291" s="199" t="s">
        <v>38</v>
      </c>
      <c r="O1291" s="59"/>
      <c r="P1291" s="159">
        <f>O1291*H1291</f>
        <v>0</v>
      </c>
      <c r="Q1291" s="159">
        <v>6.5000000000000002E-2</v>
      </c>
      <c r="R1291" s="159">
        <f>Q1291*H1291</f>
        <v>6.565E-2</v>
      </c>
      <c r="S1291" s="159">
        <v>0</v>
      </c>
      <c r="T1291" s="160">
        <f>S1291*H1291</f>
        <v>0</v>
      </c>
      <c r="U1291" s="33"/>
      <c r="V1291" s="33"/>
      <c r="W1291" s="33"/>
      <c r="X1291" s="33"/>
      <c r="Y1291" s="33"/>
      <c r="Z1291" s="33"/>
      <c r="AA1291" s="33"/>
      <c r="AB1291" s="33"/>
      <c r="AC1291" s="33"/>
      <c r="AD1291" s="33"/>
      <c r="AE1291" s="33"/>
      <c r="AR1291" s="161" t="s">
        <v>177</v>
      </c>
      <c r="AT1291" s="161" t="s">
        <v>764</v>
      </c>
      <c r="AU1291" s="161" t="s">
        <v>82</v>
      </c>
      <c r="AY1291" s="18" t="s">
        <v>175</v>
      </c>
      <c r="BE1291" s="162">
        <f>IF(N1291="základní",J1291,0)</f>
        <v>0</v>
      </c>
      <c r="BF1291" s="162">
        <f>IF(N1291="snížená",J1291,0)</f>
        <v>0</v>
      </c>
      <c r="BG1291" s="162">
        <f>IF(N1291="zákl. přenesená",J1291,0)</f>
        <v>0</v>
      </c>
      <c r="BH1291" s="162">
        <f>IF(N1291="sníž. přenesená",J1291,0)</f>
        <v>0</v>
      </c>
      <c r="BI1291" s="162">
        <f>IF(N1291="nulová",J1291,0)</f>
        <v>0</v>
      </c>
      <c r="BJ1291" s="18" t="s">
        <v>30</v>
      </c>
      <c r="BK1291" s="162">
        <f>ROUND(I1291*H1291,2)</f>
        <v>0</v>
      </c>
      <c r="BL1291" s="18" t="s">
        <v>184</v>
      </c>
      <c r="BM1291" s="161" t="s">
        <v>2385</v>
      </c>
    </row>
    <row r="1292" spans="1:65" s="14" customFormat="1">
      <c r="B1292" s="172"/>
      <c r="D1292" s="164" t="s">
        <v>190</v>
      </c>
      <c r="E1292" s="173" t="s">
        <v>1</v>
      </c>
      <c r="F1292" s="174" t="s">
        <v>2093</v>
      </c>
      <c r="H1292" s="173" t="s">
        <v>1</v>
      </c>
      <c r="I1292" s="175"/>
      <c r="L1292" s="172"/>
      <c r="M1292" s="176"/>
      <c r="N1292" s="177"/>
      <c r="O1292" s="177"/>
      <c r="P1292" s="177"/>
      <c r="Q1292" s="177"/>
      <c r="R1292" s="177"/>
      <c r="S1292" s="177"/>
      <c r="T1292" s="178"/>
      <c r="AT1292" s="173" t="s">
        <v>190</v>
      </c>
      <c r="AU1292" s="173" t="s">
        <v>82</v>
      </c>
      <c r="AV1292" s="14" t="s">
        <v>30</v>
      </c>
      <c r="AW1292" s="14" t="s">
        <v>29</v>
      </c>
      <c r="AX1292" s="14" t="s">
        <v>73</v>
      </c>
      <c r="AY1292" s="173" t="s">
        <v>175</v>
      </c>
    </row>
    <row r="1293" spans="1:65" s="13" customFormat="1">
      <c r="B1293" s="163"/>
      <c r="D1293" s="164" t="s">
        <v>190</v>
      </c>
      <c r="E1293" s="165" t="s">
        <v>1</v>
      </c>
      <c r="F1293" s="166" t="s">
        <v>888</v>
      </c>
      <c r="H1293" s="167">
        <v>1.01</v>
      </c>
      <c r="I1293" s="168"/>
      <c r="L1293" s="163"/>
      <c r="M1293" s="169"/>
      <c r="N1293" s="170"/>
      <c r="O1293" s="170"/>
      <c r="P1293" s="170"/>
      <c r="Q1293" s="170"/>
      <c r="R1293" s="170"/>
      <c r="S1293" s="170"/>
      <c r="T1293" s="171"/>
      <c r="AT1293" s="165" t="s">
        <v>190</v>
      </c>
      <c r="AU1293" s="165" t="s">
        <v>82</v>
      </c>
      <c r="AV1293" s="13" t="s">
        <v>82</v>
      </c>
      <c r="AW1293" s="13" t="s">
        <v>29</v>
      </c>
      <c r="AX1293" s="13" t="s">
        <v>73</v>
      </c>
      <c r="AY1293" s="165" t="s">
        <v>175</v>
      </c>
    </row>
    <row r="1294" spans="1:65" s="15" customFormat="1">
      <c r="B1294" s="182"/>
      <c r="D1294" s="164" t="s">
        <v>190</v>
      </c>
      <c r="E1294" s="183" t="s">
        <v>1</v>
      </c>
      <c r="F1294" s="184" t="s">
        <v>716</v>
      </c>
      <c r="H1294" s="185">
        <v>1.01</v>
      </c>
      <c r="I1294" s="186"/>
      <c r="L1294" s="182"/>
      <c r="M1294" s="187"/>
      <c r="N1294" s="188"/>
      <c r="O1294" s="188"/>
      <c r="P1294" s="188"/>
      <c r="Q1294" s="188"/>
      <c r="R1294" s="188"/>
      <c r="S1294" s="188"/>
      <c r="T1294" s="189"/>
      <c r="AT1294" s="183" t="s">
        <v>190</v>
      </c>
      <c r="AU1294" s="183" t="s">
        <v>82</v>
      </c>
      <c r="AV1294" s="15" t="s">
        <v>184</v>
      </c>
      <c r="AW1294" s="15" t="s">
        <v>29</v>
      </c>
      <c r="AX1294" s="15" t="s">
        <v>30</v>
      </c>
      <c r="AY1294" s="183" t="s">
        <v>175</v>
      </c>
    </row>
    <row r="1295" spans="1:65" s="2" customFormat="1" ht="16.5" customHeight="1">
      <c r="A1295" s="33"/>
      <c r="B1295" s="149"/>
      <c r="C1295" s="190" t="s">
        <v>2386</v>
      </c>
      <c r="D1295" s="190" t="s">
        <v>764</v>
      </c>
      <c r="E1295" s="191" t="s">
        <v>2387</v>
      </c>
      <c r="F1295" s="192" t="s">
        <v>2388</v>
      </c>
      <c r="G1295" s="193" t="s">
        <v>222</v>
      </c>
      <c r="H1295" s="194">
        <v>1.01</v>
      </c>
      <c r="I1295" s="195"/>
      <c r="J1295" s="196">
        <f>ROUND(I1295*H1295,2)</f>
        <v>0</v>
      </c>
      <c r="K1295" s="192" t="s">
        <v>1</v>
      </c>
      <c r="L1295" s="197"/>
      <c r="M1295" s="198" t="s">
        <v>1</v>
      </c>
      <c r="N1295" s="199" t="s">
        <v>38</v>
      </c>
      <c r="O1295" s="59"/>
      <c r="P1295" s="159">
        <f>O1295*H1295</f>
        <v>0</v>
      </c>
      <c r="Q1295" s="159">
        <v>5.3E-3</v>
      </c>
      <c r="R1295" s="159">
        <f>Q1295*H1295</f>
        <v>5.3530000000000001E-3</v>
      </c>
      <c r="S1295" s="159">
        <v>0</v>
      </c>
      <c r="T1295" s="160">
        <f>S1295*H1295</f>
        <v>0</v>
      </c>
      <c r="U1295" s="33"/>
      <c r="V1295" s="33"/>
      <c r="W1295" s="33"/>
      <c r="X1295" s="33"/>
      <c r="Y1295" s="33"/>
      <c r="Z1295" s="33"/>
      <c r="AA1295" s="33"/>
      <c r="AB1295" s="33"/>
      <c r="AC1295" s="33"/>
      <c r="AD1295" s="33"/>
      <c r="AE1295" s="33"/>
      <c r="AR1295" s="161" t="s">
        <v>177</v>
      </c>
      <c r="AT1295" s="161" t="s">
        <v>764</v>
      </c>
      <c r="AU1295" s="161" t="s">
        <v>82</v>
      </c>
      <c r="AY1295" s="18" t="s">
        <v>175</v>
      </c>
      <c r="BE1295" s="162">
        <f>IF(N1295="základní",J1295,0)</f>
        <v>0</v>
      </c>
      <c r="BF1295" s="162">
        <f>IF(N1295="snížená",J1295,0)</f>
        <v>0</v>
      </c>
      <c r="BG1295" s="162">
        <f>IF(N1295="zákl. přenesená",J1295,0)</f>
        <v>0</v>
      </c>
      <c r="BH1295" s="162">
        <f>IF(N1295="sníž. přenesená",J1295,0)</f>
        <v>0</v>
      </c>
      <c r="BI1295" s="162">
        <f>IF(N1295="nulová",J1295,0)</f>
        <v>0</v>
      </c>
      <c r="BJ1295" s="18" t="s">
        <v>30</v>
      </c>
      <c r="BK1295" s="162">
        <f>ROUND(I1295*H1295,2)</f>
        <v>0</v>
      </c>
      <c r="BL1295" s="18" t="s">
        <v>184</v>
      </c>
      <c r="BM1295" s="161" t="s">
        <v>2389</v>
      </c>
    </row>
    <row r="1296" spans="1:65" s="13" customFormat="1">
      <c r="B1296" s="163"/>
      <c r="D1296" s="164" t="s">
        <v>190</v>
      </c>
      <c r="E1296" s="165" t="s">
        <v>1</v>
      </c>
      <c r="F1296" s="166" t="s">
        <v>888</v>
      </c>
      <c r="H1296" s="167">
        <v>1.01</v>
      </c>
      <c r="I1296" s="168"/>
      <c r="L1296" s="163"/>
      <c r="M1296" s="169"/>
      <c r="N1296" s="170"/>
      <c r="O1296" s="170"/>
      <c r="P1296" s="170"/>
      <c r="Q1296" s="170"/>
      <c r="R1296" s="170"/>
      <c r="S1296" s="170"/>
      <c r="T1296" s="171"/>
      <c r="AT1296" s="165" t="s">
        <v>190</v>
      </c>
      <c r="AU1296" s="165" t="s">
        <v>82</v>
      </c>
      <c r="AV1296" s="13" t="s">
        <v>82</v>
      </c>
      <c r="AW1296" s="13" t="s">
        <v>29</v>
      </c>
      <c r="AX1296" s="13" t="s">
        <v>73</v>
      </c>
      <c r="AY1296" s="165" t="s">
        <v>175</v>
      </c>
    </row>
    <row r="1297" spans="1:65" s="15" customFormat="1">
      <c r="B1297" s="182"/>
      <c r="D1297" s="164" t="s">
        <v>190</v>
      </c>
      <c r="E1297" s="183" t="s">
        <v>1</v>
      </c>
      <c r="F1297" s="184" t="s">
        <v>716</v>
      </c>
      <c r="H1297" s="185">
        <v>1.01</v>
      </c>
      <c r="I1297" s="186"/>
      <c r="L1297" s="182"/>
      <c r="M1297" s="187"/>
      <c r="N1297" s="188"/>
      <c r="O1297" s="188"/>
      <c r="P1297" s="188"/>
      <c r="Q1297" s="188"/>
      <c r="R1297" s="188"/>
      <c r="S1297" s="188"/>
      <c r="T1297" s="189"/>
      <c r="AT1297" s="183" t="s">
        <v>190</v>
      </c>
      <c r="AU1297" s="183" t="s">
        <v>82</v>
      </c>
      <c r="AV1297" s="15" t="s">
        <v>184</v>
      </c>
      <c r="AW1297" s="15" t="s">
        <v>29</v>
      </c>
      <c r="AX1297" s="15" t="s">
        <v>30</v>
      </c>
      <c r="AY1297" s="183" t="s">
        <v>175</v>
      </c>
    </row>
    <row r="1298" spans="1:65" s="2" customFormat="1" ht="16.5" customHeight="1">
      <c r="A1298" s="33"/>
      <c r="B1298" s="149"/>
      <c r="C1298" s="150" t="s">
        <v>2390</v>
      </c>
      <c r="D1298" s="150" t="s">
        <v>181</v>
      </c>
      <c r="E1298" s="151" t="s">
        <v>2391</v>
      </c>
      <c r="F1298" s="152" t="s">
        <v>2392</v>
      </c>
      <c r="G1298" s="153" t="s">
        <v>222</v>
      </c>
      <c r="H1298" s="154">
        <v>1</v>
      </c>
      <c r="I1298" s="155"/>
      <c r="J1298" s="156">
        <f>ROUND(I1298*H1298,2)</f>
        <v>0</v>
      </c>
      <c r="K1298" s="152" t="s">
        <v>710</v>
      </c>
      <c r="L1298" s="34"/>
      <c r="M1298" s="157" t="s">
        <v>1</v>
      </c>
      <c r="N1298" s="158" t="s">
        <v>38</v>
      </c>
      <c r="O1298" s="59"/>
      <c r="P1298" s="159">
        <f>O1298*H1298</f>
        <v>0</v>
      </c>
      <c r="Q1298" s="159">
        <v>1.6199999999999999E-3</v>
      </c>
      <c r="R1298" s="159">
        <f>Q1298*H1298</f>
        <v>1.6199999999999999E-3</v>
      </c>
      <c r="S1298" s="159">
        <v>0</v>
      </c>
      <c r="T1298" s="160">
        <f>S1298*H1298</f>
        <v>0</v>
      </c>
      <c r="U1298" s="33"/>
      <c r="V1298" s="33"/>
      <c r="W1298" s="33"/>
      <c r="X1298" s="33"/>
      <c r="Y1298" s="33"/>
      <c r="Z1298" s="33"/>
      <c r="AA1298" s="33"/>
      <c r="AB1298" s="33"/>
      <c r="AC1298" s="33"/>
      <c r="AD1298" s="33"/>
      <c r="AE1298" s="33"/>
      <c r="AR1298" s="161" t="s">
        <v>184</v>
      </c>
      <c r="AT1298" s="161" t="s">
        <v>181</v>
      </c>
      <c r="AU1298" s="161" t="s">
        <v>82</v>
      </c>
      <c r="AY1298" s="18" t="s">
        <v>175</v>
      </c>
      <c r="BE1298" s="162">
        <f>IF(N1298="základní",J1298,0)</f>
        <v>0</v>
      </c>
      <c r="BF1298" s="162">
        <f>IF(N1298="snížená",J1298,0)</f>
        <v>0</v>
      </c>
      <c r="BG1298" s="162">
        <f>IF(N1298="zákl. přenesená",J1298,0)</f>
        <v>0</v>
      </c>
      <c r="BH1298" s="162">
        <f>IF(N1298="sníž. přenesená",J1298,0)</f>
        <v>0</v>
      </c>
      <c r="BI1298" s="162">
        <f>IF(N1298="nulová",J1298,0)</f>
        <v>0</v>
      </c>
      <c r="BJ1298" s="18" t="s">
        <v>30</v>
      </c>
      <c r="BK1298" s="162">
        <f>ROUND(I1298*H1298,2)</f>
        <v>0</v>
      </c>
      <c r="BL1298" s="18" t="s">
        <v>184</v>
      </c>
      <c r="BM1298" s="161" t="s">
        <v>2393</v>
      </c>
    </row>
    <row r="1299" spans="1:65" s="14" customFormat="1">
      <c r="B1299" s="172"/>
      <c r="D1299" s="164" t="s">
        <v>190</v>
      </c>
      <c r="E1299" s="173" t="s">
        <v>1</v>
      </c>
      <c r="F1299" s="174" t="s">
        <v>2115</v>
      </c>
      <c r="H1299" s="173" t="s">
        <v>1</v>
      </c>
      <c r="I1299" s="175"/>
      <c r="L1299" s="172"/>
      <c r="M1299" s="176"/>
      <c r="N1299" s="177"/>
      <c r="O1299" s="177"/>
      <c r="P1299" s="177"/>
      <c r="Q1299" s="177"/>
      <c r="R1299" s="177"/>
      <c r="S1299" s="177"/>
      <c r="T1299" s="178"/>
      <c r="AT1299" s="173" t="s">
        <v>190</v>
      </c>
      <c r="AU1299" s="173" t="s">
        <v>82</v>
      </c>
      <c r="AV1299" s="14" t="s">
        <v>30</v>
      </c>
      <c r="AW1299" s="14" t="s">
        <v>29</v>
      </c>
      <c r="AX1299" s="14" t="s">
        <v>73</v>
      </c>
      <c r="AY1299" s="173" t="s">
        <v>175</v>
      </c>
    </row>
    <row r="1300" spans="1:65" s="13" customFormat="1">
      <c r="B1300" s="163"/>
      <c r="D1300" s="164" t="s">
        <v>190</v>
      </c>
      <c r="E1300" s="165" t="s">
        <v>1</v>
      </c>
      <c r="F1300" s="166" t="s">
        <v>30</v>
      </c>
      <c r="H1300" s="167">
        <v>1</v>
      </c>
      <c r="I1300" s="168"/>
      <c r="L1300" s="163"/>
      <c r="M1300" s="169"/>
      <c r="N1300" s="170"/>
      <c r="O1300" s="170"/>
      <c r="P1300" s="170"/>
      <c r="Q1300" s="170"/>
      <c r="R1300" s="170"/>
      <c r="S1300" s="170"/>
      <c r="T1300" s="171"/>
      <c r="AT1300" s="165" t="s">
        <v>190</v>
      </c>
      <c r="AU1300" s="165" t="s">
        <v>82</v>
      </c>
      <c r="AV1300" s="13" t="s">
        <v>82</v>
      </c>
      <c r="AW1300" s="13" t="s">
        <v>29</v>
      </c>
      <c r="AX1300" s="13" t="s">
        <v>73</v>
      </c>
      <c r="AY1300" s="165" t="s">
        <v>175</v>
      </c>
    </row>
    <row r="1301" spans="1:65" s="15" customFormat="1">
      <c r="B1301" s="182"/>
      <c r="D1301" s="164" t="s">
        <v>190</v>
      </c>
      <c r="E1301" s="183" t="s">
        <v>1</v>
      </c>
      <c r="F1301" s="184" t="s">
        <v>716</v>
      </c>
      <c r="H1301" s="185">
        <v>1</v>
      </c>
      <c r="I1301" s="186"/>
      <c r="L1301" s="182"/>
      <c r="M1301" s="187"/>
      <c r="N1301" s="188"/>
      <c r="O1301" s="188"/>
      <c r="P1301" s="188"/>
      <c r="Q1301" s="188"/>
      <c r="R1301" s="188"/>
      <c r="S1301" s="188"/>
      <c r="T1301" s="189"/>
      <c r="AT1301" s="183" t="s">
        <v>190</v>
      </c>
      <c r="AU1301" s="183" t="s">
        <v>82</v>
      </c>
      <c r="AV1301" s="15" t="s">
        <v>184</v>
      </c>
      <c r="AW1301" s="15" t="s">
        <v>29</v>
      </c>
      <c r="AX1301" s="15" t="s">
        <v>30</v>
      </c>
      <c r="AY1301" s="183" t="s">
        <v>175</v>
      </c>
    </row>
    <row r="1302" spans="1:65" s="2" customFormat="1" ht="16.5" customHeight="1">
      <c r="A1302" s="33"/>
      <c r="B1302" s="149"/>
      <c r="C1302" s="190" t="s">
        <v>2394</v>
      </c>
      <c r="D1302" s="190" t="s">
        <v>764</v>
      </c>
      <c r="E1302" s="191" t="s">
        <v>2395</v>
      </c>
      <c r="F1302" s="192" t="s">
        <v>2396</v>
      </c>
      <c r="G1302" s="193" t="s">
        <v>222</v>
      </c>
      <c r="H1302" s="194">
        <v>1.01</v>
      </c>
      <c r="I1302" s="195"/>
      <c r="J1302" s="196">
        <f>ROUND(I1302*H1302,2)</f>
        <v>0</v>
      </c>
      <c r="K1302" s="192" t="s">
        <v>710</v>
      </c>
      <c r="L1302" s="197"/>
      <c r="M1302" s="198" t="s">
        <v>1</v>
      </c>
      <c r="N1302" s="199" t="s">
        <v>38</v>
      </c>
      <c r="O1302" s="59"/>
      <c r="P1302" s="159">
        <f>O1302*H1302</f>
        <v>0</v>
      </c>
      <c r="Q1302" s="159">
        <v>1.7999999999999999E-2</v>
      </c>
      <c r="R1302" s="159">
        <f>Q1302*H1302</f>
        <v>1.8179999999999998E-2</v>
      </c>
      <c r="S1302" s="159">
        <v>0</v>
      </c>
      <c r="T1302" s="160">
        <f>S1302*H1302</f>
        <v>0</v>
      </c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R1302" s="161" t="s">
        <v>177</v>
      </c>
      <c r="AT1302" s="161" t="s">
        <v>764</v>
      </c>
      <c r="AU1302" s="161" t="s">
        <v>82</v>
      </c>
      <c r="AY1302" s="18" t="s">
        <v>175</v>
      </c>
      <c r="BE1302" s="162">
        <f>IF(N1302="základní",J1302,0)</f>
        <v>0</v>
      </c>
      <c r="BF1302" s="162">
        <f>IF(N1302="snížená",J1302,0)</f>
        <v>0</v>
      </c>
      <c r="BG1302" s="162">
        <f>IF(N1302="zákl. přenesená",J1302,0)</f>
        <v>0</v>
      </c>
      <c r="BH1302" s="162">
        <f>IF(N1302="sníž. přenesená",J1302,0)</f>
        <v>0</v>
      </c>
      <c r="BI1302" s="162">
        <f>IF(N1302="nulová",J1302,0)</f>
        <v>0</v>
      </c>
      <c r="BJ1302" s="18" t="s">
        <v>30</v>
      </c>
      <c r="BK1302" s="162">
        <f>ROUND(I1302*H1302,2)</f>
        <v>0</v>
      </c>
      <c r="BL1302" s="18" t="s">
        <v>184</v>
      </c>
      <c r="BM1302" s="161" t="s">
        <v>2397</v>
      </c>
    </row>
    <row r="1303" spans="1:65" s="13" customFormat="1">
      <c r="B1303" s="163"/>
      <c r="D1303" s="164" t="s">
        <v>190</v>
      </c>
      <c r="E1303" s="165" t="s">
        <v>1</v>
      </c>
      <c r="F1303" s="166" t="s">
        <v>888</v>
      </c>
      <c r="H1303" s="167">
        <v>1.01</v>
      </c>
      <c r="I1303" s="168"/>
      <c r="L1303" s="163"/>
      <c r="M1303" s="169"/>
      <c r="N1303" s="170"/>
      <c r="O1303" s="170"/>
      <c r="P1303" s="170"/>
      <c r="Q1303" s="170"/>
      <c r="R1303" s="170"/>
      <c r="S1303" s="170"/>
      <c r="T1303" s="171"/>
      <c r="AT1303" s="165" t="s">
        <v>190</v>
      </c>
      <c r="AU1303" s="165" t="s">
        <v>82</v>
      </c>
      <c r="AV1303" s="13" t="s">
        <v>82</v>
      </c>
      <c r="AW1303" s="13" t="s">
        <v>29</v>
      </c>
      <c r="AX1303" s="13" t="s">
        <v>73</v>
      </c>
      <c r="AY1303" s="165" t="s">
        <v>175</v>
      </c>
    </row>
    <row r="1304" spans="1:65" s="15" customFormat="1">
      <c r="B1304" s="182"/>
      <c r="D1304" s="164" t="s">
        <v>190</v>
      </c>
      <c r="E1304" s="183" t="s">
        <v>1</v>
      </c>
      <c r="F1304" s="184" t="s">
        <v>716</v>
      </c>
      <c r="H1304" s="185">
        <v>1.01</v>
      </c>
      <c r="I1304" s="186"/>
      <c r="L1304" s="182"/>
      <c r="M1304" s="187"/>
      <c r="N1304" s="188"/>
      <c r="O1304" s="188"/>
      <c r="P1304" s="188"/>
      <c r="Q1304" s="188"/>
      <c r="R1304" s="188"/>
      <c r="S1304" s="188"/>
      <c r="T1304" s="189"/>
      <c r="AT1304" s="183" t="s">
        <v>190</v>
      </c>
      <c r="AU1304" s="183" t="s">
        <v>82</v>
      </c>
      <c r="AV1304" s="15" t="s">
        <v>184</v>
      </c>
      <c r="AW1304" s="15" t="s">
        <v>29</v>
      </c>
      <c r="AX1304" s="15" t="s">
        <v>30</v>
      </c>
      <c r="AY1304" s="183" t="s">
        <v>175</v>
      </c>
    </row>
    <row r="1305" spans="1:65" s="2" customFormat="1" ht="16.5" customHeight="1">
      <c r="A1305" s="33"/>
      <c r="B1305" s="149"/>
      <c r="C1305" s="190" t="s">
        <v>2398</v>
      </c>
      <c r="D1305" s="190" t="s">
        <v>764</v>
      </c>
      <c r="E1305" s="191" t="s">
        <v>2399</v>
      </c>
      <c r="F1305" s="192" t="s">
        <v>2400</v>
      </c>
      <c r="G1305" s="193" t="s">
        <v>222</v>
      </c>
      <c r="H1305" s="194">
        <v>1.01</v>
      </c>
      <c r="I1305" s="195"/>
      <c r="J1305" s="196">
        <f>ROUND(I1305*H1305,2)</f>
        <v>0</v>
      </c>
      <c r="K1305" s="192" t="s">
        <v>710</v>
      </c>
      <c r="L1305" s="197"/>
      <c r="M1305" s="198" t="s">
        <v>1</v>
      </c>
      <c r="N1305" s="199" t="s">
        <v>38</v>
      </c>
      <c r="O1305" s="59"/>
      <c r="P1305" s="159">
        <f>O1305*H1305</f>
        <v>0</v>
      </c>
      <c r="Q1305" s="159">
        <v>3.5000000000000001E-3</v>
      </c>
      <c r="R1305" s="159">
        <f>Q1305*H1305</f>
        <v>3.5349999999999999E-3</v>
      </c>
      <c r="S1305" s="159">
        <v>0</v>
      </c>
      <c r="T1305" s="160">
        <f>S1305*H1305</f>
        <v>0</v>
      </c>
      <c r="U1305" s="33"/>
      <c r="V1305" s="33"/>
      <c r="W1305" s="33"/>
      <c r="X1305" s="33"/>
      <c r="Y1305" s="33"/>
      <c r="Z1305" s="33"/>
      <c r="AA1305" s="33"/>
      <c r="AB1305" s="33"/>
      <c r="AC1305" s="33"/>
      <c r="AD1305" s="33"/>
      <c r="AE1305" s="33"/>
      <c r="AR1305" s="161" t="s">
        <v>177</v>
      </c>
      <c r="AT1305" s="161" t="s">
        <v>764</v>
      </c>
      <c r="AU1305" s="161" t="s">
        <v>82</v>
      </c>
      <c r="AY1305" s="18" t="s">
        <v>175</v>
      </c>
      <c r="BE1305" s="162">
        <f>IF(N1305="základní",J1305,0)</f>
        <v>0</v>
      </c>
      <c r="BF1305" s="162">
        <f>IF(N1305="snížená",J1305,0)</f>
        <v>0</v>
      </c>
      <c r="BG1305" s="162">
        <f>IF(N1305="zákl. přenesená",J1305,0)</f>
        <v>0</v>
      </c>
      <c r="BH1305" s="162">
        <f>IF(N1305="sníž. přenesená",J1305,0)</f>
        <v>0</v>
      </c>
      <c r="BI1305" s="162">
        <f>IF(N1305="nulová",J1305,0)</f>
        <v>0</v>
      </c>
      <c r="BJ1305" s="18" t="s">
        <v>30</v>
      </c>
      <c r="BK1305" s="162">
        <f>ROUND(I1305*H1305,2)</f>
        <v>0</v>
      </c>
      <c r="BL1305" s="18" t="s">
        <v>184</v>
      </c>
      <c r="BM1305" s="161" t="s">
        <v>2401</v>
      </c>
    </row>
    <row r="1306" spans="1:65" s="13" customFormat="1">
      <c r="B1306" s="163"/>
      <c r="D1306" s="164" t="s">
        <v>190</v>
      </c>
      <c r="E1306" s="165" t="s">
        <v>1</v>
      </c>
      <c r="F1306" s="166" t="s">
        <v>888</v>
      </c>
      <c r="H1306" s="167">
        <v>1.01</v>
      </c>
      <c r="I1306" s="168"/>
      <c r="L1306" s="163"/>
      <c r="M1306" s="169"/>
      <c r="N1306" s="170"/>
      <c r="O1306" s="170"/>
      <c r="P1306" s="170"/>
      <c r="Q1306" s="170"/>
      <c r="R1306" s="170"/>
      <c r="S1306" s="170"/>
      <c r="T1306" s="171"/>
      <c r="AT1306" s="165" t="s">
        <v>190</v>
      </c>
      <c r="AU1306" s="165" t="s">
        <v>82</v>
      </c>
      <c r="AV1306" s="13" t="s">
        <v>82</v>
      </c>
      <c r="AW1306" s="13" t="s">
        <v>29</v>
      </c>
      <c r="AX1306" s="13" t="s">
        <v>30</v>
      </c>
      <c r="AY1306" s="165" t="s">
        <v>175</v>
      </c>
    </row>
    <row r="1307" spans="1:65" s="2" customFormat="1" ht="24.15" customHeight="1">
      <c r="A1307" s="33"/>
      <c r="B1307" s="149"/>
      <c r="C1307" s="150" t="s">
        <v>2402</v>
      </c>
      <c r="D1307" s="150" t="s">
        <v>181</v>
      </c>
      <c r="E1307" s="151" t="s">
        <v>2403</v>
      </c>
      <c r="F1307" s="152" t="s">
        <v>2404</v>
      </c>
      <c r="G1307" s="153" t="s">
        <v>222</v>
      </c>
      <c r="H1307" s="154">
        <v>1</v>
      </c>
      <c r="I1307" s="155"/>
      <c r="J1307" s="156">
        <f>ROUND(I1307*H1307,2)</f>
        <v>0</v>
      </c>
      <c r="K1307" s="152" t="s">
        <v>1</v>
      </c>
      <c r="L1307" s="34"/>
      <c r="M1307" s="157" t="s">
        <v>1</v>
      </c>
      <c r="N1307" s="158" t="s">
        <v>38</v>
      </c>
      <c r="O1307" s="59"/>
      <c r="P1307" s="159">
        <f>O1307*H1307</f>
        <v>0</v>
      </c>
      <c r="Q1307" s="159">
        <v>3.4000000000000002E-4</v>
      </c>
      <c r="R1307" s="159">
        <f>Q1307*H1307</f>
        <v>3.4000000000000002E-4</v>
      </c>
      <c r="S1307" s="159">
        <v>0</v>
      </c>
      <c r="T1307" s="160">
        <f>S1307*H1307</f>
        <v>0</v>
      </c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R1307" s="161" t="s">
        <v>184</v>
      </c>
      <c r="AT1307" s="161" t="s">
        <v>181</v>
      </c>
      <c r="AU1307" s="161" t="s">
        <v>82</v>
      </c>
      <c r="AY1307" s="18" t="s">
        <v>175</v>
      </c>
      <c r="BE1307" s="162">
        <f>IF(N1307="základní",J1307,0)</f>
        <v>0</v>
      </c>
      <c r="BF1307" s="162">
        <f>IF(N1307="snížená",J1307,0)</f>
        <v>0</v>
      </c>
      <c r="BG1307" s="162">
        <f>IF(N1307="zákl. přenesená",J1307,0)</f>
        <v>0</v>
      </c>
      <c r="BH1307" s="162">
        <f>IF(N1307="sníž. přenesená",J1307,0)</f>
        <v>0</v>
      </c>
      <c r="BI1307" s="162">
        <f>IF(N1307="nulová",J1307,0)</f>
        <v>0</v>
      </c>
      <c r="BJ1307" s="18" t="s">
        <v>30</v>
      </c>
      <c r="BK1307" s="162">
        <f>ROUND(I1307*H1307,2)</f>
        <v>0</v>
      </c>
      <c r="BL1307" s="18" t="s">
        <v>184</v>
      </c>
      <c r="BM1307" s="161" t="s">
        <v>2405</v>
      </c>
    </row>
    <row r="1308" spans="1:65" s="14" customFormat="1">
      <c r="B1308" s="172"/>
      <c r="D1308" s="164" t="s">
        <v>190</v>
      </c>
      <c r="E1308" s="173" t="s">
        <v>1</v>
      </c>
      <c r="F1308" s="174" t="s">
        <v>2115</v>
      </c>
      <c r="H1308" s="173" t="s">
        <v>1</v>
      </c>
      <c r="I1308" s="175"/>
      <c r="L1308" s="172"/>
      <c r="M1308" s="176"/>
      <c r="N1308" s="177"/>
      <c r="O1308" s="177"/>
      <c r="P1308" s="177"/>
      <c r="Q1308" s="177"/>
      <c r="R1308" s="177"/>
      <c r="S1308" s="177"/>
      <c r="T1308" s="178"/>
      <c r="AT1308" s="173" t="s">
        <v>190</v>
      </c>
      <c r="AU1308" s="173" t="s">
        <v>82</v>
      </c>
      <c r="AV1308" s="14" t="s">
        <v>30</v>
      </c>
      <c r="AW1308" s="14" t="s">
        <v>29</v>
      </c>
      <c r="AX1308" s="14" t="s">
        <v>73</v>
      </c>
      <c r="AY1308" s="173" t="s">
        <v>175</v>
      </c>
    </row>
    <row r="1309" spans="1:65" s="13" customFormat="1">
      <c r="B1309" s="163"/>
      <c r="D1309" s="164" t="s">
        <v>190</v>
      </c>
      <c r="E1309" s="165" t="s">
        <v>1</v>
      </c>
      <c r="F1309" s="166" t="s">
        <v>30</v>
      </c>
      <c r="H1309" s="167">
        <v>1</v>
      </c>
      <c r="I1309" s="168"/>
      <c r="L1309" s="163"/>
      <c r="M1309" s="169"/>
      <c r="N1309" s="170"/>
      <c r="O1309" s="170"/>
      <c r="P1309" s="170"/>
      <c r="Q1309" s="170"/>
      <c r="R1309" s="170"/>
      <c r="S1309" s="170"/>
      <c r="T1309" s="171"/>
      <c r="AT1309" s="165" t="s">
        <v>190</v>
      </c>
      <c r="AU1309" s="165" t="s">
        <v>82</v>
      </c>
      <c r="AV1309" s="13" t="s">
        <v>82</v>
      </c>
      <c r="AW1309" s="13" t="s">
        <v>29</v>
      </c>
      <c r="AX1309" s="13" t="s">
        <v>30</v>
      </c>
      <c r="AY1309" s="165" t="s">
        <v>175</v>
      </c>
    </row>
    <row r="1310" spans="1:65" s="2" customFormat="1" ht="16.5" customHeight="1">
      <c r="A1310" s="33"/>
      <c r="B1310" s="149"/>
      <c r="C1310" s="190" t="s">
        <v>2406</v>
      </c>
      <c r="D1310" s="190" t="s">
        <v>764</v>
      </c>
      <c r="E1310" s="191" t="s">
        <v>2407</v>
      </c>
      <c r="F1310" s="192" t="s">
        <v>2408</v>
      </c>
      <c r="G1310" s="193" t="s">
        <v>222</v>
      </c>
      <c r="H1310" s="194">
        <v>1.01</v>
      </c>
      <c r="I1310" s="195"/>
      <c r="J1310" s="196">
        <f>ROUND(I1310*H1310,2)</f>
        <v>0</v>
      </c>
      <c r="K1310" s="192" t="s">
        <v>1</v>
      </c>
      <c r="L1310" s="197"/>
      <c r="M1310" s="198" t="s">
        <v>1</v>
      </c>
      <c r="N1310" s="199" t="s">
        <v>38</v>
      </c>
      <c r="O1310" s="59"/>
      <c r="P1310" s="159">
        <f>O1310*H1310</f>
        <v>0</v>
      </c>
      <c r="Q1310" s="159">
        <v>0</v>
      </c>
      <c r="R1310" s="159">
        <f>Q1310*H1310</f>
        <v>0</v>
      </c>
      <c r="S1310" s="159">
        <v>0</v>
      </c>
      <c r="T1310" s="160">
        <f>S1310*H1310</f>
        <v>0</v>
      </c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R1310" s="161" t="s">
        <v>177</v>
      </c>
      <c r="AT1310" s="161" t="s">
        <v>764</v>
      </c>
      <c r="AU1310" s="161" t="s">
        <v>82</v>
      </c>
      <c r="AY1310" s="18" t="s">
        <v>175</v>
      </c>
      <c r="BE1310" s="162">
        <f>IF(N1310="základní",J1310,0)</f>
        <v>0</v>
      </c>
      <c r="BF1310" s="162">
        <f>IF(N1310="snížená",J1310,0)</f>
        <v>0</v>
      </c>
      <c r="BG1310" s="162">
        <f>IF(N1310="zákl. přenesená",J1310,0)</f>
        <v>0</v>
      </c>
      <c r="BH1310" s="162">
        <f>IF(N1310="sníž. přenesená",J1310,0)</f>
        <v>0</v>
      </c>
      <c r="BI1310" s="162">
        <f>IF(N1310="nulová",J1310,0)</f>
        <v>0</v>
      </c>
      <c r="BJ1310" s="18" t="s">
        <v>30</v>
      </c>
      <c r="BK1310" s="162">
        <f>ROUND(I1310*H1310,2)</f>
        <v>0</v>
      </c>
      <c r="BL1310" s="18" t="s">
        <v>184</v>
      </c>
      <c r="BM1310" s="161" t="s">
        <v>2409</v>
      </c>
    </row>
    <row r="1311" spans="1:65" s="13" customFormat="1">
      <c r="B1311" s="163"/>
      <c r="D1311" s="164" t="s">
        <v>190</v>
      </c>
      <c r="E1311" s="165" t="s">
        <v>1</v>
      </c>
      <c r="F1311" s="166" t="s">
        <v>888</v>
      </c>
      <c r="H1311" s="167">
        <v>1.01</v>
      </c>
      <c r="I1311" s="168"/>
      <c r="L1311" s="163"/>
      <c r="M1311" s="169"/>
      <c r="N1311" s="170"/>
      <c r="O1311" s="170"/>
      <c r="P1311" s="170"/>
      <c r="Q1311" s="170"/>
      <c r="R1311" s="170"/>
      <c r="S1311" s="170"/>
      <c r="T1311" s="171"/>
      <c r="AT1311" s="165" t="s">
        <v>190</v>
      </c>
      <c r="AU1311" s="165" t="s">
        <v>82</v>
      </c>
      <c r="AV1311" s="13" t="s">
        <v>82</v>
      </c>
      <c r="AW1311" s="13" t="s">
        <v>29</v>
      </c>
      <c r="AX1311" s="13" t="s">
        <v>73</v>
      </c>
      <c r="AY1311" s="165" t="s">
        <v>175</v>
      </c>
    </row>
    <row r="1312" spans="1:65" s="15" customFormat="1">
      <c r="B1312" s="182"/>
      <c r="D1312" s="164" t="s">
        <v>190</v>
      </c>
      <c r="E1312" s="183" t="s">
        <v>1</v>
      </c>
      <c r="F1312" s="184" t="s">
        <v>716</v>
      </c>
      <c r="H1312" s="185">
        <v>1.01</v>
      </c>
      <c r="I1312" s="186"/>
      <c r="L1312" s="182"/>
      <c r="M1312" s="187"/>
      <c r="N1312" s="188"/>
      <c r="O1312" s="188"/>
      <c r="P1312" s="188"/>
      <c r="Q1312" s="188"/>
      <c r="R1312" s="188"/>
      <c r="S1312" s="188"/>
      <c r="T1312" s="189"/>
      <c r="AT1312" s="183" t="s">
        <v>190</v>
      </c>
      <c r="AU1312" s="183" t="s">
        <v>82</v>
      </c>
      <c r="AV1312" s="15" t="s">
        <v>184</v>
      </c>
      <c r="AW1312" s="15" t="s">
        <v>29</v>
      </c>
      <c r="AX1312" s="15" t="s">
        <v>30</v>
      </c>
      <c r="AY1312" s="183" t="s">
        <v>175</v>
      </c>
    </row>
    <row r="1313" spans="1:65" s="2" customFormat="1" ht="16.5" customHeight="1">
      <c r="A1313" s="33"/>
      <c r="B1313" s="149"/>
      <c r="C1313" s="190" t="s">
        <v>2410</v>
      </c>
      <c r="D1313" s="190" t="s">
        <v>764</v>
      </c>
      <c r="E1313" s="191" t="s">
        <v>2411</v>
      </c>
      <c r="F1313" s="192" t="s">
        <v>2412</v>
      </c>
      <c r="G1313" s="193" t="s">
        <v>222</v>
      </c>
      <c r="H1313" s="194">
        <v>1.01</v>
      </c>
      <c r="I1313" s="195"/>
      <c r="J1313" s="196">
        <f>ROUND(I1313*H1313,2)</f>
        <v>0</v>
      </c>
      <c r="K1313" s="192" t="s">
        <v>710</v>
      </c>
      <c r="L1313" s="197"/>
      <c r="M1313" s="198" t="s">
        <v>1</v>
      </c>
      <c r="N1313" s="199" t="s">
        <v>38</v>
      </c>
      <c r="O1313" s="59"/>
      <c r="P1313" s="159">
        <f>O1313*H1313</f>
        <v>0</v>
      </c>
      <c r="Q1313" s="159">
        <v>4.2999999999999997E-2</v>
      </c>
      <c r="R1313" s="159">
        <f>Q1313*H1313</f>
        <v>4.3429999999999996E-2</v>
      </c>
      <c r="S1313" s="159">
        <v>0</v>
      </c>
      <c r="T1313" s="160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61" t="s">
        <v>177</v>
      </c>
      <c r="AT1313" s="161" t="s">
        <v>764</v>
      </c>
      <c r="AU1313" s="161" t="s">
        <v>82</v>
      </c>
      <c r="AY1313" s="18" t="s">
        <v>175</v>
      </c>
      <c r="BE1313" s="162">
        <f>IF(N1313="základní",J1313,0)</f>
        <v>0</v>
      </c>
      <c r="BF1313" s="162">
        <f>IF(N1313="snížená",J1313,0)</f>
        <v>0</v>
      </c>
      <c r="BG1313" s="162">
        <f>IF(N1313="zákl. přenesená",J1313,0)</f>
        <v>0</v>
      </c>
      <c r="BH1313" s="162">
        <f>IF(N1313="sníž. přenesená",J1313,0)</f>
        <v>0</v>
      </c>
      <c r="BI1313" s="162">
        <f>IF(N1313="nulová",J1313,0)</f>
        <v>0</v>
      </c>
      <c r="BJ1313" s="18" t="s">
        <v>30</v>
      </c>
      <c r="BK1313" s="162">
        <f>ROUND(I1313*H1313,2)</f>
        <v>0</v>
      </c>
      <c r="BL1313" s="18" t="s">
        <v>184</v>
      </c>
      <c r="BM1313" s="161" t="s">
        <v>2413</v>
      </c>
    </row>
    <row r="1314" spans="1:65" s="13" customFormat="1">
      <c r="B1314" s="163"/>
      <c r="D1314" s="164" t="s">
        <v>190</v>
      </c>
      <c r="E1314" s="165" t="s">
        <v>1</v>
      </c>
      <c r="F1314" s="166" t="s">
        <v>888</v>
      </c>
      <c r="H1314" s="167">
        <v>1.01</v>
      </c>
      <c r="I1314" s="168"/>
      <c r="L1314" s="163"/>
      <c r="M1314" s="169"/>
      <c r="N1314" s="170"/>
      <c r="O1314" s="170"/>
      <c r="P1314" s="170"/>
      <c r="Q1314" s="170"/>
      <c r="R1314" s="170"/>
      <c r="S1314" s="170"/>
      <c r="T1314" s="171"/>
      <c r="AT1314" s="165" t="s">
        <v>190</v>
      </c>
      <c r="AU1314" s="165" t="s">
        <v>82</v>
      </c>
      <c r="AV1314" s="13" t="s">
        <v>82</v>
      </c>
      <c r="AW1314" s="13" t="s">
        <v>29</v>
      </c>
      <c r="AX1314" s="13" t="s">
        <v>73</v>
      </c>
      <c r="AY1314" s="165" t="s">
        <v>175</v>
      </c>
    </row>
    <row r="1315" spans="1:65" s="15" customFormat="1">
      <c r="B1315" s="182"/>
      <c r="D1315" s="164" t="s">
        <v>190</v>
      </c>
      <c r="E1315" s="183" t="s">
        <v>1</v>
      </c>
      <c r="F1315" s="184" t="s">
        <v>716</v>
      </c>
      <c r="H1315" s="185">
        <v>1.01</v>
      </c>
      <c r="I1315" s="186"/>
      <c r="L1315" s="182"/>
      <c r="M1315" s="187"/>
      <c r="N1315" s="188"/>
      <c r="O1315" s="188"/>
      <c r="P1315" s="188"/>
      <c r="Q1315" s="188"/>
      <c r="R1315" s="188"/>
      <c r="S1315" s="188"/>
      <c r="T1315" s="189"/>
      <c r="AT1315" s="183" t="s">
        <v>190</v>
      </c>
      <c r="AU1315" s="183" t="s">
        <v>82</v>
      </c>
      <c r="AV1315" s="15" t="s">
        <v>184</v>
      </c>
      <c r="AW1315" s="15" t="s">
        <v>29</v>
      </c>
      <c r="AX1315" s="15" t="s">
        <v>30</v>
      </c>
      <c r="AY1315" s="183" t="s">
        <v>175</v>
      </c>
    </row>
    <row r="1316" spans="1:65" s="2" customFormat="1" ht="16.5" customHeight="1">
      <c r="A1316" s="33"/>
      <c r="B1316" s="149"/>
      <c r="C1316" s="190" t="s">
        <v>2414</v>
      </c>
      <c r="D1316" s="190" t="s">
        <v>764</v>
      </c>
      <c r="E1316" s="191" t="s">
        <v>2415</v>
      </c>
      <c r="F1316" s="192" t="s">
        <v>2416</v>
      </c>
      <c r="G1316" s="193" t="s">
        <v>396</v>
      </c>
      <c r="H1316" s="194">
        <v>1</v>
      </c>
      <c r="I1316" s="195"/>
      <c r="J1316" s="196">
        <f>ROUND(I1316*H1316,2)</f>
        <v>0</v>
      </c>
      <c r="K1316" s="192" t="s">
        <v>1</v>
      </c>
      <c r="L1316" s="197"/>
      <c r="M1316" s="198" t="s">
        <v>1</v>
      </c>
      <c r="N1316" s="199" t="s">
        <v>38</v>
      </c>
      <c r="O1316" s="59"/>
      <c r="P1316" s="159">
        <f>O1316*H1316</f>
        <v>0</v>
      </c>
      <c r="Q1316" s="159">
        <v>0</v>
      </c>
      <c r="R1316" s="159">
        <f>Q1316*H1316</f>
        <v>0</v>
      </c>
      <c r="S1316" s="159">
        <v>0</v>
      </c>
      <c r="T1316" s="160">
        <f>S1316*H1316</f>
        <v>0</v>
      </c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R1316" s="161" t="s">
        <v>177</v>
      </c>
      <c r="AT1316" s="161" t="s">
        <v>764</v>
      </c>
      <c r="AU1316" s="161" t="s">
        <v>82</v>
      </c>
      <c r="AY1316" s="18" t="s">
        <v>175</v>
      </c>
      <c r="BE1316" s="162">
        <f>IF(N1316="základní",J1316,0)</f>
        <v>0</v>
      </c>
      <c r="BF1316" s="162">
        <f>IF(N1316="snížená",J1316,0)</f>
        <v>0</v>
      </c>
      <c r="BG1316" s="162">
        <f>IF(N1316="zákl. přenesená",J1316,0)</f>
        <v>0</v>
      </c>
      <c r="BH1316" s="162">
        <f>IF(N1316="sníž. přenesená",J1316,0)</f>
        <v>0</v>
      </c>
      <c r="BI1316" s="162">
        <f>IF(N1316="nulová",J1316,0)</f>
        <v>0</v>
      </c>
      <c r="BJ1316" s="18" t="s">
        <v>30</v>
      </c>
      <c r="BK1316" s="162">
        <f>ROUND(I1316*H1316,2)</f>
        <v>0</v>
      </c>
      <c r="BL1316" s="18" t="s">
        <v>184</v>
      </c>
      <c r="BM1316" s="161" t="s">
        <v>2417</v>
      </c>
    </row>
    <row r="1317" spans="1:65" s="13" customFormat="1">
      <c r="B1317" s="163"/>
      <c r="D1317" s="164" t="s">
        <v>190</v>
      </c>
      <c r="E1317" s="165" t="s">
        <v>1</v>
      </c>
      <c r="F1317" s="166" t="s">
        <v>30</v>
      </c>
      <c r="H1317" s="167">
        <v>1</v>
      </c>
      <c r="I1317" s="168"/>
      <c r="L1317" s="163"/>
      <c r="M1317" s="169"/>
      <c r="N1317" s="170"/>
      <c r="O1317" s="170"/>
      <c r="P1317" s="170"/>
      <c r="Q1317" s="170"/>
      <c r="R1317" s="170"/>
      <c r="S1317" s="170"/>
      <c r="T1317" s="171"/>
      <c r="AT1317" s="165" t="s">
        <v>190</v>
      </c>
      <c r="AU1317" s="165" t="s">
        <v>82</v>
      </c>
      <c r="AV1317" s="13" t="s">
        <v>82</v>
      </c>
      <c r="AW1317" s="13" t="s">
        <v>29</v>
      </c>
      <c r="AX1317" s="13" t="s">
        <v>30</v>
      </c>
      <c r="AY1317" s="165" t="s">
        <v>175</v>
      </c>
    </row>
    <row r="1318" spans="1:65" s="2" customFormat="1" ht="16.5" customHeight="1">
      <c r="A1318" s="33"/>
      <c r="B1318" s="149"/>
      <c r="C1318" s="150" t="s">
        <v>2418</v>
      </c>
      <c r="D1318" s="150" t="s">
        <v>181</v>
      </c>
      <c r="E1318" s="151" t="s">
        <v>2419</v>
      </c>
      <c r="F1318" s="152" t="s">
        <v>2420</v>
      </c>
      <c r="G1318" s="153" t="s">
        <v>222</v>
      </c>
      <c r="H1318" s="154">
        <v>2</v>
      </c>
      <c r="I1318" s="155"/>
      <c r="J1318" s="156">
        <f>ROUND(I1318*H1318,2)</f>
        <v>0</v>
      </c>
      <c r="K1318" s="152" t="s">
        <v>710</v>
      </c>
      <c r="L1318" s="34"/>
      <c r="M1318" s="157" t="s">
        <v>1</v>
      </c>
      <c r="N1318" s="158" t="s">
        <v>38</v>
      </c>
      <c r="O1318" s="59"/>
      <c r="P1318" s="159">
        <f>O1318*H1318</f>
        <v>0</v>
      </c>
      <c r="Q1318" s="159">
        <v>0.04</v>
      </c>
      <c r="R1318" s="159">
        <f>Q1318*H1318</f>
        <v>0.08</v>
      </c>
      <c r="S1318" s="159">
        <v>0</v>
      </c>
      <c r="T1318" s="160">
        <f>S1318*H1318</f>
        <v>0</v>
      </c>
      <c r="U1318" s="33"/>
      <c r="V1318" s="33"/>
      <c r="W1318" s="33"/>
      <c r="X1318" s="33"/>
      <c r="Y1318" s="33"/>
      <c r="Z1318" s="33"/>
      <c r="AA1318" s="33"/>
      <c r="AB1318" s="33"/>
      <c r="AC1318" s="33"/>
      <c r="AD1318" s="33"/>
      <c r="AE1318" s="33"/>
      <c r="AR1318" s="161" t="s">
        <v>184</v>
      </c>
      <c r="AT1318" s="161" t="s">
        <v>181</v>
      </c>
      <c r="AU1318" s="161" t="s">
        <v>82</v>
      </c>
      <c r="AY1318" s="18" t="s">
        <v>175</v>
      </c>
      <c r="BE1318" s="162">
        <f>IF(N1318="základní",J1318,0)</f>
        <v>0</v>
      </c>
      <c r="BF1318" s="162">
        <f>IF(N1318="snížená",J1318,0)</f>
        <v>0</v>
      </c>
      <c r="BG1318" s="162">
        <f>IF(N1318="zákl. přenesená",J1318,0)</f>
        <v>0</v>
      </c>
      <c r="BH1318" s="162">
        <f>IF(N1318="sníž. přenesená",J1318,0)</f>
        <v>0</v>
      </c>
      <c r="BI1318" s="162">
        <f>IF(N1318="nulová",J1318,0)</f>
        <v>0</v>
      </c>
      <c r="BJ1318" s="18" t="s">
        <v>30</v>
      </c>
      <c r="BK1318" s="162">
        <f>ROUND(I1318*H1318,2)</f>
        <v>0</v>
      </c>
      <c r="BL1318" s="18" t="s">
        <v>184</v>
      </c>
      <c r="BM1318" s="161" t="s">
        <v>2421</v>
      </c>
    </row>
    <row r="1319" spans="1:65" s="14" customFormat="1">
      <c r="B1319" s="172"/>
      <c r="D1319" s="164" t="s">
        <v>190</v>
      </c>
      <c r="E1319" s="173" t="s">
        <v>1</v>
      </c>
      <c r="F1319" s="174" t="s">
        <v>2093</v>
      </c>
      <c r="H1319" s="173" t="s">
        <v>1</v>
      </c>
      <c r="I1319" s="175"/>
      <c r="L1319" s="172"/>
      <c r="M1319" s="176"/>
      <c r="N1319" s="177"/>
      <c r="O1319" s="177"/>
      <c r="P1319" s="177"/>
      <c r="Q1319" s="177"/>
      <c r="R1319" s="177"/>
      <c r="S1319" s="177"/>
      <c r="T1319" s="178"/>
      <c r="AT1319" s="173" t="s">
        <v>190</v>
      </c>
      <c r="AU1319" s="173" t="s">
        <v>82</v>
      </c>
      <c r="AV1319" s="14" t="s">
        <v>30</v>
      </c>
      <c r="AW1319" s="14" t="s">
        <v>29</v>
      </c>
      <c r="AX1319" s="14" t="s">
        <v>73</v>
      </c>
      <c r="AY1319" s="173" t="s">
        <v>175</v>
      </c>
    </row>
    <row r="1320" spans="1:65" s="13" customFormat="1">
      <c r="B1320" s="163"/>
      <c r="D1320" s="164" t="s">
        <v>190</v>
      </c>
      <c r="E1320" s="165" t="s">
        <v>1</v>
      </c>
      <c r="F1320" s="166" t="s">
        <v>30</v>
      </c>
      <c r="H1320" s="167">
        <v>1</v>
      </c>
      <c r="I1320" s="168"/>
      <c r="L1320" s="163"/>
      <c r="M1320" s="169"/>
      <c r="N1320" s="170"/>
      <c r="O1320" s="170"/>
      <c r="P1320" s="170"/>
      <c r="Q1320" s="170"/>
      <c r="R1320" s="170"/>
      <c r="S1320" s="170"/>
      <c r="T1320" s="171"/>
      <c r="AT1320" s="165" t="s">
        <v>190</v>
      </c>
      <c r="AU1320" s="165" t="s">
        <v>82</v>
      </c>
      <c r="AV1320" s="13" t="s">
        <v>82</v>
      </c>
      <c r="AW1320" s="13" t="s">
        <v>29</v>
      </c>
      <c r="AX1320" s="13" t="s">
        <v>73</v>
      </c>
      <c r="AY1320" s="165" t="s">
        <v>175</v>
      </c>
    </row>
    <row r="1321" spans="1:65" s="14" customFormat="1">
      <c r="B1321" s="172"/>
      <c r="D1321" s="164" t="s">
        <v>190</v>
      </c>
      <c r="E1321" s="173" t="s">
        <v>1</v>
      </c>
      <c r="F1321" s="174" t="s">
        <v>2115</v>
      </c>
      <c r="H1321" s="173" t="s">
        <v>1</v>
      </c>
      <c r="I1321" s="175"/>
      <c r="L1321" s="172"/>
      <c r="M1321" s="176"/>
      <c r="N1321" s="177"/>
      <c r="O1321" s="177"/>
      <c r="P1321" s="177"/>
      <c r="Q1321" s="177"/>
      <c r="R1321" s="177"/>
      <c r="S1321" s="177"/>
      <c r="T1321" s="178"/>
      <c r="AT1321" s="173" t="s">
        <v>190</v>
      </c>
      <c r="AU1321" s="173" t="s">
        <v>82</v>
      </c>
      <c r="AV1321" s="14" t="s">
        <v>30</v>
      </c>
      <c r="AW1321" s="14" t="s">
        <v>29</v>
      </c>
      <c r="AX1321" s="14" t="s">
        <v>73</v>
      </c>
      <c r="AY1321" s="173" t="s">
        <v>175</v>
      </c>
    </row>
    <row r="1322" spans="1:65" s="13" customFormat="1">
      <c r="B1322" s="163"/>
      <c r="D1322" s="164" t="s">
        <v>190</v>
      </c>
      <c r="E1322" s="165" t="s">
        <v>1</v>
      </c>
      <c r="F1322" s="166" t="s">
        <v>30</v>
      </c>
      <c r="H1322" s="167">
        <v>1</v>
      </c>
      <c r="I1322" s="168"/>
      <c r="L1322" s="163"/>
      <c r="M1322" s="169"/>
      <c r="N1322" s="170"/>
      <c r="O1322" s="170"/>
      <c r="P1322" s="170"/>
      <c r="Q1322" s="170"/>
      <c r="R1322" s="170"/>
      <c r="S1322" s="170"/>
      <c r="T1322" s="171"/>
      <c r="AT1322" s="165" t="s">
        <v>190</v>
      </c>
      <c r="AU1322" s="165" t="s">
        <v>82</v>
      </c>
      <c r="AV1322" s="13" t="s">
        <v>82</v>
      </c>
      <c r="AW1322" s="13" t="s">
        <v>29</v>
      </c>
      <c r="AX1322" s="13" t="s">
        <v>73</v>
      </c>
      <c r="AY1322" s="165" t="s">
        <v>175</v>
      </c>
    </row>
    <row r="1323" spans="1:65" s="15" customFormat="1">
      <c r="B1323" s="182"/>
      <c r="D1323" s="164" t="s">
        <v>190</v>
      </c>
      <c r="E1323" s="183" t="s">
        <v>1</v>
      </c>
      <c r="F1323" s="184" t="s">
        <v>716</v>
      </c>
      <c r="H1323" s="185">
        <v>2</v>
      </c>
      <c r="I1323" s="186"/>
      <c r="L1323" s="182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190</v>
      </c>
      <c r="AU1323" s="183" t="s">
        <v>82</v>
      </c>
      <c r="AV1323" s="15" t="s">
        <v>184</v>
      </c>
      <c r="AW1323" s="15" t="s">
        <v>29</v>
      </c>
      <c r="AX1323" s="15" t="s">
        <v>30</v>
      </c>
      <c r="AY1323" s="183" t="s">
        <v>175</v>
      </c>
    </row>
    <row r="1324" spans="1:65" s="2" customFormat="1" ht="16.5" customHeight="1">
      <c r="A1324" s="33"/>
      <c r="B1324" s="149"/>
      <c r="C1324" s="190" t="s">
        <v>2422</v>
      </c>
      <c r="D1324" s="190" t="s">
        <v>764</v>
      </c>
      <c r="E1324" s="191" t="s">
        <v>2423</v>
      </c>
      <c r="F1324" s="192" t="s">
        <v>2424</v>
      </c>
      <c r="G1324" s="193" t="s">
        <v>222</v>
      </c>
      <c r="H1324" s="194">
        <v>2</v>
      </c>
      <c r="I1324" s="195"/>
      <c r="J1324" s="196">
        <f>ROUND(I1324*H1324,2)</f>
        <v>0</v>
      </c>
      <c r="K1324" s="192" t="s">
        <v>710</v>
      </c>
      <c r="L1324" s="197"/>
      <c r="M1324" s="198" t="s">
        <v>1</v>
      </c>
      <c r="N1324" s="199" t="s">
        <v>38</v>
      </c>
      <c r="O1324" s="59"/>
      <c r="P1324" s="159">
        <f>O1324*H1324</f>
        <v>0</v>
      </c>
      <c r="Q1324" s="159">
        <v>1.3299999999999999E-2</v>
      </c>
      <c r="R1324" s="159">
        <f>Q1324*H1324</f>
        <v>2.6599999999999999E-2</v>
      </c>
      <c r="S1324" s="159">
        <v>0</v>
      </c>
      <c r="T1324" s="160">
        <f>S1324*H1324</f>
        <v>0</v>
      </c>
      <c r="U1324" s="33"/>
      <c r="V1324" s="33"/>
      <c r="W1324" s="33"/>
      <c r="X1324" s="33"/>
      <c r="Y1324" s="33"/>
      <c r="Z1324" s="33"/>
      <c r="AA1324" s="33"/>
      <c r="AB1324" s="33"/>
      <c r="AC1324" s="33"/>
      <c r="AD1324" s="33"/>
      <c r="AE1324" s="33"/>
      <c r="AR1324" s="161" t="s">
        <v>177</v>
      </c>
      <c r="AT1324" s="161" t="s">
        <v>764</v>
      </c>
      <c r="AU1324" s="161" t="s">
        <v>82</v>
      </c>
      <c r="AY1324" s="18" t="s">
        <v>175</v>
      </c>
      <c r="BE1324" s="162">
        <f>IF(N1324="základní",J1324,0)</f>
        <v>0</v>
      </c>
      <c r="BF1324" s="162">
        <f>IF(N1324="snížená",J1324,0)</f>
        <v>0</v>
      </c>
      <c r="BG1324" s="162">
        <f>IF(N1324="zákl. přenesená",J1324,0)</f>
        <v>0</v>
      </c>
      <c r="BH1324" s="162">
        <f>IF(N1324="sníž. přenesená",J1324,0)</f>
        <v>0</v>
      </c>
      <c r="BI1324" s="162">
        <f>IF(N1324="nulová",J1324,0)</f>
        <v>0</v>
      </c>
      <c r="BJ1324" s="18" t="s">
        <v>30</v>
      </c>
      <c r="BK1324" s="162">
        <f>ROUND(I1324*H1324,2)</f>
        <v>0</v>
      </c>
      <c r="BL1324" s="18" t="s">
        <v>184</v>
      </c>
      <c r="BM1324" s="161" t="s">
        <v>2425</v>
      </c>
    </row>
    <row r="1325" spans="1:65" s="13" customFormat="1">
      <c r="B1325" s="163"/>
      <c r="D1325" s="164" t="s">
        <v>190</v>
      </c>
      <c r="E1325" s="165" t="s">
        <v>1</v>
      </c>
      <c r="F1325" s="166" t="s">
        <v>2217</v>
      </c>
      <c r="H1325" s="167">
        <v>2</v>
      </c>
      <c r="I1325" s="168"/>
      <c r="L1325" s="163"/>
      <c r="M1325" s="169"/>
      <c r="N1325" s="170"/>
      <c r="O1325" s="170"/>
      <c r="P1325" s="170"/>
      <c r="Q1325" s="170"/>
      <c r="R1325" s="170"/>
      <c r="S1325" s="170"/>
      <c r="T1325" s="171"/>
      <c r="AT1325" s="165" t="s">
        <v>190</v>
      </c>
      <c r="AU1325" s="165" t="s">
        <v>82</v>
      </c>
      <c r="AV1325" s="13" t="s">
        <v>82</v>
      </c>
      <c r="AW1325" s="13" t="s">
        <v>29</v>
      </c>
      <c r="AX1325" s="13" t="s">
        <v>73</v>
      </c>
      <c r="AY1325" s="165" t="s">
        <v>175</v>
      </c>
    </row>
    <row r="1326" spans="1:65" s="15" customFormat="1">
      <c r="B1326" s="182"/>
      <c r="D1326" s="164" t="s">
        <v>190</v>
      </c>
      <c r="E1326" s="183" t="s">
        <v>1</v>
      </c>
      <c r="F1326" s="184" t="s">
        <v>716</v>
      </c>
      <c r="H1326" s="185">
        <v>2</v>
      </c>
      <c r="I1326" s="186"/>
      <c r="L1326" s="182"/>
      <c r="M1326" s="187"/>
      <c r="N1326" s="188"/>
      <c r="O1326" s="188"/>
      <c r="P1326" s="188"/>
      <c r="Q1326" s="188"/>
      <c r="R1326" s="188"/>
      <c r="S1326" s="188"/>
      <c r="T1326" s="189"/>
      <c r="AT1326" s="183" t="s">
        <v>190</v>
      </c>
      <c r="AU1326" s="183" t="s">
        <v>82</v>
      </c>
      <c r="AV1326" s="15" t="s">
        <v>184</v>
      </c>
      <c r="AW1326" s="15" t="s">
        <v>29</v>
      </c>
      <c r="AX1326" s="15" t="s">
        <v>30</v>
      </c>
      <c r="AY1326" s="183" t="s">
        <v>175</v>
      </c>
    </row>
    <row r="1327" spans="1:65" s="2" customFormat="1" ht="16.5" customHeight="1">
      <c r="A1327" s="33"/>
      <c r="B1327" s="149"/>
      <c r="C1327" s="190" t="s">
        <v>2426</v>
      </c>
      <c r="D1327" s="190" t="s">
        <v>764</v>
      </c>
      <c r="E1327" s="191" t="s">
        <v>2427</v>
      </c>
      <c r="F1327" s="192" t="s">
        <v>2428</v>
      </c>
      <c r="G1327" s="193" t="s">
        <v>2131</v>
      </c>
      <c r="H1327" s="194">
        <v>2</v>
      </c>
      <c r="I1327" s="195"/>
      <c r="J1327" s="196">
        <f>ROUND(I1327*H1327,2)</f>
        <v>0</v>
      </c>
      <c r="K1327" s="192" t="s">
        <v>1</v>
      </c>
      <c r="L1327" s="197"/>
      <c r="M1327" s="198" t="s">
        <v>1</v>
      </c>
      <c r="N1327" s="199" t="s">
        <v>38</v>
      </c>
      <c r="O1327" s="59"/>
      <c r="P1327" s="159">
        <f>O1327*H1327</f>
        <v>0</v>
      </c>
      <c r="Q1327" s="159">
        <v>0</v>
      </c>
      <c r="R1327" s="159">
        <f>Q1327*H1327</f>
        <v>0</v>
      </c>
      <c r="S1327" s="159">
        <v>0</v>
      </c>
      <c r="T1327" s="160">
        <f>S1327*H1327</f>
        <v>0</v>
      </c>
      <c r="U1327" s="33"/>
      <c r="V1327" s="33"/>
      <c r="W1327" s="33"/>
      <c r="X1327" s="33"/>
      <c r="Y1327" s="33"/>
      <c r="Z1327" s="33"/>
      <c r="AA1327" s="33"/>
      <c r="AB1327" s="33"/>
      <c r="AC1327" s="33"/>
      <c r="AD1327" s="33"/>
      <c r="AE1327" s="33"/>
      <c r="AR1327" s="161" t="s">
        <v>177</v>
      </c>
      <c r="AT1327" s="161" t="s">
        <v>764</v>
      </c>
      <c r="AU1327" s="161" t="s">
        <v>82</v>
      </c>
      <c r="AY1327" s="18" t="s">
        <v>175</v>
      </c>
      <c r="BE1327" s="162">
        <f>IF(N1327="základní",J1327,0)</f>
        <v>0</v>
      </c>
      <c r="BF1327" s="162">
        <f>IF(N1327="snížená",J1327,0)</f>
        <v>0</v>
      </c>
      <c r="BG1327" s="162">
        <f>IF(N1327="zákl. přenesená",J1327,0)</f>
        <v>0</v>
      </c>
      <c r="BH1327" s="162">
        <f>IF(N1327="sníž. přenesená",J1327,0)</f>
        <v>0</v>
      </c>
      <c r="BI1327" s="162">
        <f>IF(N1327="nulová",J1327,0)</f>
        <v>0</v>
      </c>
      <c r="BJ1327" s="18" t="s">
        <v>30</v>
      </c>
      <c r="BK1327" s="162">
        <f>ROUND(I1327*H1327,2)</f>
        <v>0</v>
      </c>
      <c r="BL1327" s="18" t="s">
        <v>184</v>
      </c>
      <c r="BM1327" s="161" t="s">
        <v>2429</v>
      </c>
    </row>
    <row r="1328" spans="1:65" s="13" customFormat="1">
      <c r="B1328" s="163"/>
      <c r="D1328" s="164" t="s">
        <v>190</v>
      </c>
      <c r="E1328" s="165" t="s">
        <v>1</v>
      </c>
      <c r="F1328" s="166" t="s">
        <v>2217</v>
      </c>
      <c r="H1328" s="167">
        <v>2</v>
      </c>
      <c r="I1328" s="168"/>
      <c r="L1328" s="163"/>
      <c r="M1328" s="169"/>
      <c r="N1328" s="170"/>
      <c r="O1328" s="170"/>
      <c r="P1328" s="170"/>
      <c r="Q1328" s="170"/>
      <c r="R1328" s="170"/>
      <c r="S1328" s="170"/>
      <c r="T1328" s="171"/>
      <c r="AT1328" s="165" t="s">
        <v>190</v>
      </c>
      <c r="AU1328" s="165" t="s">
        <v>82</v>
      </c>
      <c r="AV1328" s="13" t="s">
        <v>82</v>
      </c>
      <c r="AW1328" s="13" t="s">
        <v>29</v>
      </c>
      <c r="AX1328" s="13" t="s">
        <v>73</v>
      </c>
      <c r="AY1328" s="165" t="s">
        <v>175</v>
      </c>
    </row>
    <row r="1329" spans="1:65" s="15" customFormat="1">
      <c r="B1329" s="182"/>
      <c r="D1329" s="164" t="s">
        <v>190</v>
      </c>
      <c r="E1329" s="183" t="s">
        <v>1</v>
      </c>
      <c r="F1329" s="184" t="s">
        <v>716</v>
      </c>
      <c r="H1329" s="185">
        <v>2</v>
      </c>
      <c r="I1329" s="186"/>
      <c r="L1329" s="182"/>
      <c r="M1329" s="187"/>
      <c r="N1329" s="188"/>
      <c r="O1329" s="188"/>
      <c r="P1329" s="188"/>
      <c r="Q1329" s="188"/>
      <c r="R1329" s="188"/>
      <c r="S1329" s="188"/>
      <c r="T1329" s="189"/>
      <c r="AT1329" s="183" t="s">
        <v>190</v>
      </c>
      <c r="AU1329" s="183" t="s">
        <v>82</v>
      </c>
      <c r="AV1329" s="15" t="s">
        <v>184</v>
      </c>
      <c r="AW1329" s="15" t="s">
        <v>29</v>
      </c>
      <c r="AX1329" s="15" t="s">
        <v>30</v>
      </c>
      <c r="AY1329" s="183" t="s">
        <v>175</v>
      </c>
    </row>
    <row r="1330" spans="1:65" s="2" customFormat="1" ht="16.5" customHeight="1">
      <c r="A1330" s="33"/>
      <c r="B1330" s="149"/>
      <c r="C1330" s="150" t="s">
        <v>2430</v>
      </c>
      <c r="D1330" s="150" t="s">
        <v>181</v>
      </c>
      <c r="E1330" s="151" t="s">
        <v>2431</v>
      </c>
      <c r="F1330" s="152" t="s">
        <v>2432</v>
      </c>
      <c r="G1330" s="153" t="s">
        <v>222</v>
      </c>
      <c r="H1330" s="154">
        <v>1</v>
      </c>
      <c r="I1330" s="155"/>
      <c r="J1330" s="156">
        <f>ROUND(I1330*H1330,2)</f>
        <v>0</v>
      </c>
      <c r="K1330" s="152" t="s">
        <v>710</v>
      </c>
      <c r="L1330" s="34"/>
      <c r="M1330" s="157" t="s">
        <v>1</v>
      </c>
      <c r="N1330" s="158" t="s">
        <v>38</v>
      </c>
      <c r="O1330" s="59"/>
      <c r="P1330" s="159">
        <f>O1330*H1330</f>
        <v>0</v>
      </c>
      <c r="Q1330" s="159">
        <v>0.05</v>
      </c>
      <c r="R1330" s="159">
        <f>Q1330*H1330</f>
        <v>0.05</v>
      </c>
      <c r="S1330" s="159">
        <v>0</v>
      </c>
      <c r="T1330" s="160">
        <f>S1330*H1330</f>
        <v>0</v>
      </c>
      <c r="U1330" s="33"/>
      <c r="V1330" s="33"/>
      <c r="W1330" s="33"/>
      <c r="X1330" s="33"/>
      <c r="Y1330" s="33"/>
      <c r="Z1330" s="33"/>
      <c r="AA1330" s="33"/>
      <c r="AB1330" s="33"/>
      <c r="AC1330" s="33"/>
      <c r="AD1330" s="33"/>
      <c r="AE1330" s="33"/>
      <c r="AR1330" s="161" t="s">
        <v>184</v>
      </c>
      <c r="AT1330" s="161" t="s">
        <v>181</v>
      </c>
      <c r="AU1330" s="161" t="s">
        <v>82</v>
      </c>
      <c r="AY1330" s="18" t="s">
        <v>175</v>
      </c>
      <c r="BE1330" s="162">
        <f>IF(N1330="základní",J1330,0)</f>
        <v>0</v>
      </c>
      <c r="BF1330" s="162">
        <f>IF(N1330="snížená",J1330,0)</f>
        <v>0</v>
      </c>
      <c r="BG1330" s="162">
        <f>IF(N1330="zákl. přenesená",J1330,0)</f>
        <v>0</v>
      </c>
      <c r="BH1330" s="162">
        <f>IF(N1330="sníž. přenesená",J1330,0)</f>
        <v>0</v>
      </c>
      <c r="BI1330" s="162">
        <f>IF(N1330="nulová",J1330,0)</f>
        <v>0</v>
      </c>
      <c r="BJ1330" s="18" t="s">
        <v>30</v>
      </c>
      <c r="BK1330" s="162">
        <f>ROUND(I1330*H1330,2)</f>
        <v>0</v>
      </c>
      <c r="BL1330" s="18" t="s">
        <v>184</v>
      </c>
      <c r="BM1330" s="161" t="s">
        <v>2433</v>
      </c>
    </row>
    <row r="1331" spans="1:65" s="14" customFormat="1">
      <c r="B1331" s="172"/>
      <c r="D1331" s="164" t="s">
        <v>190</v>
      </c>
      <c r="E1331" s="173" t="s">
        <v>1</v>
      </c>
      <c r="F1331" s="174" t="s">
        <v>2115</v>
      </c>
      <c r="H1331" s="173" t="s">
        <v>1</v>
      </c>
      <c r="I1331" s="175"/>
      <c r="L1331" s="172"/>
      <c r="M1331" s="176"/>
      <c r="N1331" s="177"/>
      <c r="O1331" s="177"/>
      <c r="P1331" s="177"/>
      <c r="Q1331" s="177"/>
      <c r="R1331" s="177"/>
      <c r="S1331" s="177"/>
      <c r="T1331" s="178"/>
      <c r="AT1331" s="173" t="s">
        <v>190</v>
      </c>
      <c r="AU1331" s="173" t="s">
        <v>82</v>
      </c>
      <c r="AV1331" s="14" t="s">
        <v>30</v>
      </c>
      <c r="AW1331" s="14" t="s">
        <v>29</v>
      </c>
      <c r="AX1331" s="14" t="s">
        <v>73</v>
      </c>
      <c r="AY1331" s="173" t="s">
        <v>175</v>
      </c>
    </row>
    <row r="1332" spans="1:65" s="13" customFormat="1">
      <c r="B1332" s="163"/>
      <c r="D1332" s="164" t="s">
        <v>190</v>
      </c>
      <c r="E1332" s="165" t="s">
        <v>1</v>
      </c>
      <c r="F1332" s="166" t="s">
        <v>30</v>
      </c>
      <c r="H1332" s="167">
        <v>1</v>
      </c>
      <c r="I1332" s="168"/>
      <c r="L1332" s="163"/>
      <c r="M1332" s="169"/>
      <c r="N1332" s="170"/>
      <c r="O1332" s="170"/>
      <c r="P1332" s="170"/>
      <c r="Q1332" s="170"/>
      <c r="R1332" s="170"/>
      <c r="S1332" s="170"/>
      <c r="T1332" s="171"/>
      <c r="AT1332" s="165" t="s">
        <v>190</v>
      </c>
      <c r="AU1332" s="165" t="s">
        <v>82</v>
      </c>
      <c r="AV1332" s="13" t="s">
        <v>82</v>
      </c>
      <c r="AW1332" s="13" t="s">
        <v>29</v>
      </c>
      <c r="AX1332" s="13" t="s">
        <v>30</v>
      </c>
      <c r="AY1332" s="165" t="s">
        <v>175</v>
      </c>
    </row>
    <row r="1333" spans="1:65" s="2" customFormat="1" ht="16.5" customHeight="1">
      <c r="A1333" s="33"/>
      <c r="B1333" s="149"/>
      <c r="C1333" s="190" t="s">
        <v>2434</v>
      </c>
      <c r="D1333" s="190" t="s">
        <v>764</v>
      </c>
      <c r="E1333" s="191" t="s">
        <v>2435</v>
      </c>
      <c r="F1333" s="192" t="s">
        <v>2436</v>
      </c>
      <c r="G1333" s="193" t="s">
        <v>222</v>
      </c>
      <c r="H1333" s="194">
        <v>1</v>
      </c>
      <c r="I1333" s="195"/>
      <c r="J1333" s="196">
        <f>ROUND(I1333*H1333,2)</f>
        <v>0</v>
      </c>
      <c r="K1333" s="192" t="s">
        <v>710</v>
      </c>
      <c r="L1333" s="197"/>
      <c r="M1333" s="198" t="s">
        <v>1</v>
      </c>
      <c r="N1333" s="199" t="s">
        <v>38</v>
      </c>
      <c r="O1333" s="59"/>
      <c r="P1333" s="159">
        <f>O1333*H1333</f>
        <v>0</v>
      </c>
      <c r="Q1333" s="159">
        <v>2.9499999999999998E-2</v>
      </c>
      <c r="R1333" s="159">
        <f>Q1333*H1333</f>
        <v>2.9499999999999998E-2</v>
      </c>
      <c r="S1333" s="159">
        <v>0</v>
      </c>
      <c r="T1333" s="160">
        <f>S1333*H1333</f>
        <v>0</v>
      </c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  <c r="AR1333" s="161" t="s">
        <v>177</v>
      </c>
      <c r="AT1333" s="161" t="s">
        <v>764</v>
      </c>
      <c r="AU1333" s="161" t="s">
        <v>82</v>
      </c>
      <c r="AY1333" s="18" t="s">
        <v>175</v>
      </c>
      <c r="BE1333" s="162">
        <f>IF(N1333="základní",J1333,0)</f>
        <v>0</v>
      </c>
      <c r="BF1333" s="162">
        <f>IF(N1333="snížená",J1333,0)</f>
        <v>0</v>
      </c>
      <c r="BG1333" s="162">
        <f>IF(N1333="zákl. přenesená",J1333,0)</f>
        <v>0</v>
      </c>
      <c r="BH1333" s="162">
        <f>IF(N1333="sníž. přenesená",J1333,0)</f>
        <v>0</v>
      </c>
      <c r="BI1333" s="162">
        <f>IF(N1333="nulová",J1333,0)</f>
        <v>0</v>
      </c>
      <c r="BJ1333" s="18" t="s">
        <v>30</v>
      </c>
      <c r="BK1333" s="162">
        <f>ROUND(I1333*H1333,2)</f>
        <v>0</v>
      </c>
      <c r="BL1333" s="18" t="s">
        <v>184</v>
      </c>
      <c r="BM1333" s="161" t="s">
        <v>2437</v>
      </c>
    </row>
    <row r="1334" spans="1:65" s="13" customFormat="1">
      <c r="B1334" s="163"/>
      <c r="D1334" s="164" t="s">
        <v>190</v>
      </c>
      <c r="E1334" s="165" t="s">
        <v>1</v>
      </c>
      <c r="F1334" s="166" t="s">
        <v>30</v>
      </c>
      <c r="H1334" s="167">
        <v>1</v>
      </c>
      <c r="I1334" s="168"/>
      <c r="L1334" s="163"/>
      <c r="M1334" s="169"/>
      <c r="N1334" s="170"/>
      <c r="O1334" s="170"/>
      <c r="P1334" s="170"/>
      <c r="Q1334" s="170"/>
      <c r="R1334" s="170"/>
      <c r="S1334" s="170"/>
      <c r="T1334" s="171"/>
      <c r="AT1334" s="165" t="s">
        <v>190</v>
      </c>
      <c r="AU1334" s="165" t="s">
        <v>82</v>
      </c>
      <c r="AV1334" s="13" t="s">
        <v>82</v>
      </c>
      <c r="AW1334" s="13" t="s">
        <v>29</v>
      </c>
      <c r="AX1334" s="13" t="s">
        <v>30</v>
      </c>
      <c r="AY1334" s="165" t="s">
        <v>175</v>
      </c>
    </row>
    <row r="1335" spans="1:65" s="2" customFormat="1" ht="16.5" customHeight="1">
      <c r="A1335" s="33"/>
      <c r="B1335" s="149"/>
      <c r="C1335" s="190" t="s">
        <v>2438</v>
      </c>
      <c r="D1335" s="190" t="s">
        <v>764</v>
      </c>
      <c r="E1335" s="191" t="s">
        <v>2439</v>
      </c>
      <c r="F1335" s="192" t="s">
        <v>2428</v>
      </c>
      <c r="G1335" s="193" t="s">
        <v>2131</v>
      </c>
      <c r="H1335" s="194">
        <v>1</v>
      </c>
      <c r="I1335" s="195"/>
      <c r="J1335" s="196">
        <f>ROUND(I1335*H1335,2)</f>
        <v>0</v>
      </c>
      <c r="K1335" s="192" t="s">
        <v>1</v>
      </c>
      <c r="L1335" s="197"/>
      <c r="M1335" s="198" t="s">
        <v>1</v>
      </c>
      <c r="N1335" s="199" t="s">
        <v>38</v>
      </c>
      <c r="O1335" s="59"/>
      <c r="P1335" s="159">
        <f>O1335*H1335</f>
        <v>0</v>
      </c>
      <c r="Q1335" s="159">
        <v>0</v>
      </c>
      <c r="R1335" s="159">
        <f>Q1335*H1335</f>
        <v>0</v>
      </c>
      <c r="S1335" s="159">
        <v>0</v>
      </c>
      <c r="T1335" s="160">
        <f>S1335*H1335</f>
        <v>0</v>
      </c>
      <c r="U1335" s="33"/>
      <c r="V1335" s="33"/>
      <c r="W1335" s="33"/>
      <c r="X1335" s="33"/>
      <c r="Y1335" s="33"/>
      <c r="Z1335" s="33"/>
      <c r="AA1335" s="33"/>
      <c r="AB1335" s="33"/>
      <c r="AC1335" s="33"/>
      <c r="AD1335" s="33"/>
      <c r="AE1335" s="33"/>
      <c r="AR1335" s="161" t="s">
        <v>177</v>
      </c>
      <c r="AT1335" s="161" t="s">
        <v>764</v>
      </c>
      <c r="AU1335" s="161" t="s">
        <v>82</v>
      </c>
      <c r="AY1335" s="18" t="s">
        <v>175</v>
      </c>
      <c r="BE1335" s="162">
        <f>IF(N1335="základní",J1335,0)</f>
        <v>0</v>
      </c>
      <c r="BF1335" s="162">
        <f>IF(N1335="snížená",J1335,0)</f>
        <v>0</v>
      </c>
      <c r="BG1335" s="162">
        <f>IF(N1335="zákl. přenesená",J1335,0)</f>
        <v>0</v>
      </c>
      <c r="BH1335" s="162">
        <f>IF(N1335="sníž. přenesená",J1335,0)</f>
        <v>0</v>
      </c>
      <c r="BI1335" s="162">
        <f>IF(N1335="nulová",J1335,0)</f>
        <v>0</v>
      </c>
      <c r="BJ1335" s="18" t="s">
        <v>30</v>
      </c>
      <c r="BK1335" s="162">
        <f>ROUND(I1335*H1335,2)</f>
        <v>0</v>
      </c>
      <c r="BL1335" s="18" t="s">
        <v>184</v>
      </c>
      <c r="BM1335" s="161" t="s">
        <v>2440</v>
      </c>
    </row>
    <row r="1336" spans="1:65" s="13" customFormat="1">
      <c r="B1336" s="163"/>
      <c r="D1336" s="164" t="s">
        <v>190</v>
      </c>
      <c r="E1336" s="165" t="s">
        <v>1</v>
      </c>
      <c r="F1336" s="166" t="s">
        <v>30</v>
      </c>
      <c r="H1336" s="167">
        <v>1</v>
      </c>
      <c r="I1336" s="168"/>
      <c r="L1336" s="163"/>
      <c r="M1336" s="169"/>
      <c r="N1336" s="170"/>
      <c r="O1336" s="170"/>
      <c r="P1336" s="170"/>
      <c r="Q1336" s="170"/>
      <c r="R1336" s="170"/>
      <c r="S1336" s="170"/>
      <c r="T1336" s="171"/>
      <c r="AT1336" s="165" t="s">
        <v>190</v>
      </c>
      <c r="AU1336" s="165" t="s">
        <v>82</v>
      </c>
      <c r="AV1336" s="13" t="s">
        <v>82</v>
      </c>
      <c r="AW1336" s="13" t="s">
        <v>29</v>
      </c>
      <c r="AX1336" s="13" t="s">
        <v>30</v>
      </c>
      <c r="AY1336" s="165" t="s">
        <v>175</v>
      </c>
    </row>
    <row r="1337" spans="1:65" s="2" customFormat="1" ht="16.5" customHeight="1">
      <c r="A1337" s="33"/>
      <c r="B1337" s="149"/>
      <c r="C1337" s="150" t="s">
        <v>2441</v>
      </c>
      <c r="D1337" s="150" t="s">
        <v>181</v>
      </c>
      <c r="E1337" s="151" t="s">
        <v>2442</v>
      </c>
      <c r="F1337" s="152" t="s">
        <v>2443</v>
      </c>
      <c r="G1337" s="153" t="s">
        <v>222</v>
      </c>
      <c r="H1337" s="154">
        <v>3</v>
      </c>
      <c r="I1337" s="155"/>
      <c r="J1337" s="156">
        <f>ROUND(I1337*H1337,2)</f>
        <v>0</v>
      </c>
      <c r="K1337" s="152" t="s">
        <v>710</v>
      </c>
      <c r="L1337" s="34"/>
      <c r="M1337" s="157" t="s">
        <v>1</v>
      </c>
      <c r="N1337" s="158" t="s">
        <v>38</v>
      </c>
      <c r="O1337" s="59"/>
      <c r="P1337" s="159">
        <f>O1337*H1337</f>
        <v>0</v>
      </c>
      <c r="Q1337" s="159">
        <v>1.6000000000000001E-4</v>
      </c>
      <c r="R1337" s="159">
        <f>Q1337*H1337</f>
        <v>4.8000000000000007E-4</v>
      </c>
      <c r="S1337" s="159">
        <v>0</v>
      </c>
      <c r="T1337" s="160">
        <f>S1337*H1337</f>
        <v>0</v>
      </c>
      <c r="U1337" s="33"/>
      <c r="V1337" s="33"/>
      <c r="W1337" s="33"/>
      <c r="X1337" s="33"/>
      <c r="Y1337" s="33"/>
      <c r="Z1337" s="33"/>
      <c r="AA1337" s="33"/>
      <c r="AB1337" s="33"/>
      <c r="AC1337" s="33"/>
      <c r="AD1337" s="33"/>
      <c r="AE1337" s="33"/>
      <c r="AR1337" s="161" t="s">
        <v>184</v>
      </c>
      <c r="AT1337" s="161" t="s">
        <v>181</v>
      </c>
      <c r="AU1337" s="161" t="s">
        <v>82</v>
      </c>
      <c r="AY1337" s="18" t="s">
        <v>175</v>
      </c>
      <c r="BE1337" s="162">
        <f>IF(N1337="základní",J1337,0)</f>
        <v>0</v>
      </c>
      <c r="BF1337" s="162">
        <f>IF(N1337="snížená",J1337,0)</f>
        <v>0</v>
      </c>
      <c r="BG1337" s="162">
        <f>IF(N1337="zákl. přenesená",J1337,0)</f>
        <v>0</v>
      </c>
      <c r="BH1337" s="162">
        <f>IF(N1337="sníž. přenesená",J1337,0)</f>
        <v>0</v>
      </c>
      <c r="BI1337" s="162">
        <f>IF(N1337="nulová",J1337,0)</f>
        <v>0</v>
      </c>
      <c r="BJ1337" s="18" t="s">
        <v>30</v>
      </c>
      <c r="BK1337" s="162">
        <f>ROUND(I1337*H1337,2)</f>
        <v>0</v>
      </c>
      <c r="BL1337" s="18" t="s">
        <v>184</v>
      </c>
      <c r="BM1337" s="161" t="s">
        <v>2444</v>
      </c>
    </row>
    <row r="1338" spans="1:65" s="14" customFormat="1">
      <c r="B1338" s="172"/>
      <c r="D1338" s="164" t="s">
        <v>190</v>
      </c>
      <c r="E1338" s="173" t="s">
        <v>1</v>
      </c>
      <c r="F1338" s="174" t="s">
        <v>2093</v>
      </c>
      <c r="H1338" s="173" t="s">
        <v>1</v>
      </c>
      <c r="I1338" s="175"/>
      <c r="L1338" s="172"/>
      <c r="M1338" s="176"/>
      <c r="N1338" s="177"/>
      <c r="O1338" s="177"/>
      <c r="P1338" s="177"/>
      <c r="Q1338" s="177"/>
      <c r="R1338" s="177"/>
      <c r="S1338" s="177"/>
      <c r="T1338" s="178"/>
      <c r="AT1338" s="173" t="s">
        <v>190</v>
      </c>
      <c r="AU1338" s="173" t="s">
        <v>82</v>
      </c>
      <c r="AV1338" s="14" t="s">
        <v>30</v>
      </c>
      <c r="AW1338" s="14" t="s">
        <v>29</v>
      </c>
      <c r="AX1338" s="14" t="s">
        <v>73</v>
      </c>
      <c r="AY1338" s="173" t="s">
        <v>175</v>
      </c>
    </row>
    <row r="1339" spans="1:65" s="13" customFormat="1">
      <c r="B1339" s="163"/>
      <c r="D1339" s="164" t="s">
        <v>190</v>
      </c>
      <c r="E1339" s="165" t="s">
        <v>1</v>
      </c>
      <c r="F1339" s="166" t="s">
        <v>30</v>
      </c>
      <c r="H1339" s="167">
        <v>1</v>
      </c>
      <c r="I1339" s="168"/>
      <c r="L1339" s="163"/>
      <c r="M1339" s="169"/>
      <c r="N1339" s="170"/>
      <c r="O1339" s="170"/>
      <c r="P1339" s="170"/>
      <c r="Q1339" s="170"/>
      <c r="R1339" s="170"/>
      <c r="S1339" s="170"/>
      <c r="T1339" s="171"/>
      <c r="AT1339" s="165" t="s">
        <v>190</v>
      </c>
      <c r="AU1339" s="165" t="s">
        <v>82</v>
      </c>
      <c r="AV1339" s="13" t="s">
        <v>82</v>
      </c>
      <c r="AW1339" s="13" t="s">
        <v>29</v>
      </c>
      <c r="AX1339" s="13" t="s">
        <v>73</v>
      </c>
      <c r="AY1339" s="165" t="s">
        <v>175</v>
      </c>
    </row>
    <row r="1340" spans="1:65" s="14" customFormat="1">
      <c r="B1340" s="172"/>
      <c r="D1340" s="164" t="s">
        <v>190</v>
      </c>
      <c r="E1340" s="173" t="s">
        <v>1</v>
      </c>
      <c r="F1340" s="174" t="s">
        <v>2115</v>
      </c>
      <c r="H1340" s="173" t="s">
        <v>1</v>
      </c>
      <c r="I1340" s="175"/>
      <c r="L1340" s="172"/>
      <c r="M1340" s="176"/>
      <c r="N1340" s="177"/>
      <c r="O1340" s="177"/>
      <c r="P1340" s="177"/>
      <c r="Q1340" s="177"/>
      <c r="R1340" s="177"/>
      <c r="S1340" s="177"/>
      <c r="T1340" s="178"/>
      <c r="AT1340" s="173" t="s">
        <v>190</v>
      </c>
      <c r="AU1340" s="173" t="s">
        <v>82</v>
      </c>
      <c r="AV1340" s="14" t="s">
        <v>30</v>
      </c>
      <c r="AW1340" s="14" t="s">
        <v>29</v>
      </c>
      <c r="AX1340" s="14" t="s">
        <v>73</v>
      </c>
      <c r="AY1340" s="173" t="s">
        <v>175</v>
      </c>
    </row>
    <row r="1341" spans="1:65" s="13" customFormat="1">
      <c r="B1341" s="163"/>
      <c r="D1341" s="164" t="s">
        <v>190</v>
      </c>
      <c r="E1341" s="165" t="s">
        <v>1</v>
      </c>
      <c r="F1341" s="166" t="s">
        <v>2217</v>
      </c>
      <c r="H1341" s="167">
        <v>2</v>
      </c>
      <c r="I1341" s="168"/>
      <c r="L1341" s="163"/>
      <c r="M1341" s="169"/>
      <c r="N1341" s="170"/>
      <c r="O1341" s="170"/>
      <c r="P1341" s="170"/>
      <c r="Q1341" s="170"/>
      <c r="R1341" s="170"/>
      <c r="S1341" s="170"/>
      <c r="T1341" s="171"/>
      <c r="AT1341" s="165" t="s">
        <v>190</v>
      </c>
      <c r="AU1341" s="165" t="s">
        <v>82</v>
      </c>
      <c r="AV1341" s="13" t="s">
        <v>82</v>
      </c>
      <c r="AW1341" s="13" t="s">
        <v>29</v>
      </c>
      <c r="AX1341" s="13" t="s">
        <v>73</v>
      </c>
      <c r="AY1341" s="165" t="s">
        <v>175</v>
      </c>
    </row>
    <row r="1342" spans="1:65" s="15" customFormat="1">
      <c r="B1342" s="182"/>
      <c r="D1342" s="164" t="s">
        <v>190</v>
      </c>
      <c r="E1342" s="183" t="s">
        <v>1</v>
      </c>
      <c r="F1342" s="184" t="s">
        <v>716</v>
      </c>
      <c r="H1342" s="185">
        <v>3</v>
      </c>
      <c r="I1342" s="186"/>
      <c r="L1342" s="182"/>
      <c r="M1342" s="187"/>
      <c r="N1342" s="188"/>
      <c r="O1342" s="188"/>
      <c r="P1342" s="188"/>
      <c r="Q1342" s="188"/>
      <c r="R1342" s="188"/>
      <c r="S1342" s="188"/>
      <c r="T1342" s="189"/>
      <c r="AT1342" s="183" t="s">
        <v>190</v>
      </c>
      <c r="AU1342" s="183" t="s">
        <v>82</v>
      </c>
      <c r="AV1342" s="15" t="s">
        <v>184</v>
      </c>
      <c r="AW1342" s="15" t="s">
        <v>29</v>
      </c>
      <c r="AX1342" s="15" t="s">
        <v>30</v>
      </c>
      <c r="AY1342" s="183" t="s">
        <v>175</v>
      </c>
    </row>
    <row r="1343" spans="1:65" s="2" customFormat="1" ht="16.5" customHeight="1">
      <c r="A1343" s="33"/>
      <c r="B1343" s="149"/>
      <c r="C1343" s="150" t="s">
        <v>2445</v>
      </c>
      <c r="D1343" s="150" t="s">
        <v>181</v>
      </c>
      <c r="E1343" s="151" t="s">
        <v>2446</v>
      </c>
      <c r="F1343" s="152" t="s">
        <v>2447</v>
      </c>
      <c r="G1343" s="153" t="s">
        <v>188</v>
      </c>
      <c r="H1343" s="154">
        <v>744</v>
      </c>
      <c r="I1343" s="155"/>
      <c r="J1343" s="156">
        <f>ROUND(I1343*H1343,2)</f>
        <v>0</v>
      </c>
      <c r="K1343" s="152" t="s">
        <v>1</v>
      </c>
      <c r="L1343" s="34"/>
      <c r="M1343" s="157" t="s">
        <v>1</v>
      </c>
      <c r="N1343" s="158" t="s">
        <v>38</v>
      </c>
      <c r="O1343" s="59"/>
      <c r="P1343" s="159">
        <f>O1343*H1343</f>
        <v>0</v>
      </c>
      <c r="Q1343" s="159">
        <v>2.0000000000000001E-4</v>
      </c>
      <c r="R1343" s="159">
        <f>Q1343*H1343</f>
        <v>0.14880000000000002</v>
      </c>
      <c r="S1343" s="159">
        <v>0</v>
      </c>
      <c r="T1343" s="160">
        <f>S1343*H1343</f>
        <v>0</v>
      </c>
      <c r="U1343" s="33"/>
      <c r="V1343" s="33"/>
      <c r="W1343" s="33"/>
      <c r="X1343" s="33"/>
      <c r="Y1343" s="33"/>
      <c r="Z1343" s="33"/>
      <c r="AA1343" s="33"/>
      <c r="AB1343" s="33"/>
      <c r="AC1343" s="33"/>
      <c r="AD1343" s="33"/>
      <c r="AE1343" s="33"/>
      <c r="AR1343" s="161" t="s">
        <v>184</v>
      </c>
      <c r="AT1343" s="161" t="s">
        <v>181</v>
      </c>
      <c r="AU1343" s="161" t="s">
        <v>82</v>
      </c>
      <c r="AY1343" s="18" t="s">
        <v>175</v>
      </c>
      <c r="BE1343" s="162">
        <f>IF(N1343="základní",J1343,0)</f>
        <v>0</v>
      </c>
      <c r="BF1343" s="162">
        <f>IF(N1343="snížená",J1343,0)</f>
        <v>0</v>
      </c>
      <c r="BG1343" s="162">
        <f>IF(N1343="zákl. přenesená",J1343,0)</f>
        <v>0</v>
      </c>
      <c r="BH1343" s="162">
        <f>IF(N1343="sníž. přenesená",J1343,0)</f>
        <v>0</v>
      </c>
      <c r="BI1343" s="162">
        <f>IF(N1343="nulová",J1343,0)</f>
        <v>0</v>
      </c>
      <c r="BJ1343" s="18" t="s">
        <v>30</v>
      </c>
      <c r="BK1343" s="162">
        <f>ROUND(I1343*H1343,2)</f>
        <v>0</v>
      </c>
      <c r="BL1343" s="18" t="s">
        <v>184</v>
      </c>
      <c r="BM1343" s="161" t="s">
        <v>2448</v>
      </c>
    </row>
    <row r="1344" spans="1:65" s="14" customFormat="1">
      <c r="B1344" s="172"/>
      <c r="D1344" s="164" t="s">
        <v>190</v>
      </c>
      <c r="E1344" s="173" t="s">
        <v>1</v>
      </c>
      <c r="F1344" s="174" t="s">
        <v>2093</v>
      </c>
      <c r="H1344" s="173" t="s">
        <v>1</v>
      </c>
      <c r="I1344" s="175"/>
      <c r="L1344" s="172"/>
      <c r="M1344" s="176"/>
      <c r="N1344" s="177"/>
      <c r="O1344" s="177"/>
      <c r="P1344" s="177"/>
      <c r="Q1344" s="177"/>
      <c r="R1344" s="177"/>
      <c r="S1344" s="177"/>
      <c r="T1344" s="178"/>
      <c r="AT1344" s="173" t="s">
        <v>190</v>
      </c>
      <c r="AU1344" s="173" t="s">
        <v>82</v>
      </c>
      <c r="AV1344" s="14" t="s">
        <v>30</v>
      </c>
      <c r="AW1344" s="14" t="s">
        <v>29</v>
      </c>
      <c r="AX1344" s="14" t="s">
        <v>73</v>
      </c>
      <c r="AY1344" s="173" t="s">
        <v>175</v>
      </c>
    </row>
    <row r="1345" spans="1:65" s="13" customFormat="1">
      <c r="B1345" s="163"/>
      <c r="D1345" s="164" t="s">
        <v>190</v>
      </c>
      <c r="E1345" s="165" t="s">
        <v>1</v>
      </c>
      <c r="F1345" s="166" t="s">
        <v>2449</v>
      </c>
      <c r="H1345" s="167">
        <v>272</v>
      </c>
      <c r="I1345" s="168"/>
      <c r="L1345" s="163"/>
      <c r="M1345" s="169"/>
      <c r="N1345" s="170"/>
      <c r="O1345" s="170"/>
      <c r="P1345" s="170"/>
      <c r="Q1345" s="170"/>
      <c r="R1345" s="170"/>
      <c r="S1345" s="170"/>
      <c r="T1345" s="171"/>
      <c r="AT1345" s="165" t="s">
        <v>190</v>
      </c>
      <c r="AU1345" s="165" t="s">
        <v>82</v>
      </c>
      <c r="AV1345" s="13" t="s">
        <v>82</v>
      </c>
      <c r="AW1345" s="13" t="s">
        <v>29</v>
      </c>
      <c r="AX1345" s="13" t="s">
        <v>73</v>
      </c>
      <c r="AY1345" s="165" t="s">
        <v>175</v>
      </c>
    </row>
    <row r="1346" spans="1:65" s="14" customFormat="1">
      <c r="B1346" s="172"/>
      <c r="D1346" s="164" t="s">
        <v>190</v>
      </c>
      <c r="E1346" s="173" t="s">
        <v>1</v>
      </c>
      <c r="F1346" s="174" t="s">
        <v>2165</v>
      </c>
      <c r="H1346" s="173" t="s">
        <v>1</v>
      </c>
      <c r="I1346" s="175"/>
      <c r="L1346" s="172"/>
      <c r="M1346" s="176"/>
      <c r="N1346" s="177"/>
      <c r="O1346" s="177"/>
      <c r="P1346" s="177"/>
      <c r="Q1346" s="177"/>
      <c r="R1346" s="177"/>
      <c r="S1346" s="177"/>
      <c r="T1346" s="178"/>
      <c r="AT1346" s="173" t="s">
        <v>190</v>
      </c>
      <c r="AU1346" s="173" t="s">
        <v>82</v>
      </c>
      <c r="AV1346" s="14" t="s">
        <v>30</v>
      </c>
      <c r="AW1346" s="14" t="s">
        <v>29</v>
      </c>
      <c r="AX1346" s="14" t="s">
        <v>73</v>
      </c>
      <c r="AY1346" s="173" t="s">
        <v>175</v>
      </c>
    </row>
    <row r="1347" spans="1:65" s="13" customFormat="1">
      <c r="B1347" s="163"/>
      <c r="D1347" s="164" t="s">
        <v>190</v>
      </c>
      <c r="E1347" s="165" t="s">
        <v>1</v>
      </c>
      <c r="F1347" s="166" t="s">
        <v>693</v>
      </c>
      <c r="H1347" s="167">
        <v>140</v>
      </c>
      <c r="I1347" s="168"/>
      <c r="L1347" s="163"/>
      <c r="M1347" s="169"/>
      <c r="N1347" s="170"/>
      <c r="O1347" s="170"/>
      <c r="P1347" s="170"/>
      <c r="Q1347" s="170"/>
      <c r="R1347" s="170"/>
      <c r="S1347" s="170"/>
      <c r="T1347" s="171"/>
      <c r="AT1347" s="165" t="s">
        <v>190</v>
      </c>
      <c r="AU1347" s="165" t="s">
        <v>82</v>
      </c>
      <c r="AV1347" s="13" t="s">
        <v>82</v>
      </c>
      <c r="AW1347" s="13" t="s">
        <v>29</v>
      </c>
      <c r="AX1347" s="13" t="s">
        <v>73</v>
      </c>
      <c r="AY1347" s="165" t="s">
        <v>175</v>
      </c>
    </row>
    <row r="1348" spans="1:65" s="14" customFormat="1">
      <c r="B1348" s="172"/>
      <c r="D1348" s="164" t="s">
        <v>190</v>
      </c>
      <c r="E1348" s="173" t="s">
        <v>1</v>
      </c>
      <c r="F1348" s="174" t="s">
        <v>2153</v>
      </c>
      <c r="H1348" s="173" t="s">
        <v>1</v>
      </c>
      <c r="I1348" s="175"/>
      <c r="L1348" s="172"/>
      <c r="M1348" s="176"/>
      <c r="N1348" s="177"/>
      <c r="O1348" s="177"/>
      <c r="P1348" s="177"/>
      <c r="Q1348" s="177"/>
      <c r="R1348" s="177"/>
      <c r="S1348" s="177"/>
      <c r="T1348" s="178"/>
      <c r="AT1348" s="173" t="s">
        <v>190</v>
      </c>
      <c r="AU1348" s="173" t="s">
        <v>82</v>
      </c>
      <c r="AV1348" s="14" t="s">
        <v>30</v>
      </c>
      <c r="AW1348" s="14" t="s">
        <v>29</v>
      </c>
      <c r="AX1348" s="14" t="s">
        <v>73</v>
      </c>
      <c r="AY1348" s="173" t="s">
        <v>175</v>
      </c>
    </row>
    <row r="1349" spans="1:65" s="13" customFormat="1">
      <c r="B1349" s="163"/>
      <c r="D1349" s="164" t="s">
        <v>190</v>
      </c>
      <c r="E1349" s="165" t="s">
        <v>1</v>
      </c>
      <c r="F1349" s="166" t="s">
        <v>693</v>
      </c>
      <c r="H1349" s="167">
        <v>140</v>
      </c>
      <c r="I1349" s="168"/>
      <c r="L1349" s="163"/>
      <c r="M1349" s="169"/>
      <c r="N1349" s="170"/>
      <c r="O1349" s="170"/>
      <c r="P1349" s="170"/>
      <c r="Q1349" s="170"/>
      <c r="R1349" s="170"/>
      <c r="S1349" s="170"/>
      <c r="T1349" s="171"/>
      <c r="AT1349" s="165" t="s">
        <v>190</v>
      </c>
      <c r="AU1349" s="165" t="s">
        <v>82</v>
      </c>
      <c r="AV1349" s="13" t="s">
        <v>82</v>
      </c>
      <c r="AW1349" s="13" t="s">
        <v>29</v>
      </c>
      <c r="AX1349" s="13" t="s">
        <v>73</v>
      </c>
      <c r="AY1349" s="165" t="s">
        <v>175</v>
      </c>
    </row>
    <row r="1350" spans="1:65" s="14" customFormat="1">
      <c r="B1350" s="172"/>
      <c r="D1350" s="164" t="s">
        <v>190</v>
      </c>
      <c r="E1350" s="173" t="s">
        <v>1</v>
      </c>
      <c r="F1350" s="174" t="s">
        <v>2114</v>
      </c>
      <c r="H1350" s="173" t="s">
        <v>1</v>
      </c>
      <c r="I1350" s="175"/>
      <c r="L1350" s="172"/>
      <c r="M1350" s="176"/>
      <c r="N1350" s="177"/>
      <c r="O1350" s="177"/>
      <c r="P1350" s="177"/>
      <c r="Q1350" s="177"/>
      <c r="R1350" s="177"/>
      <c r="S1350" s="177"/>
      <c r="T1350" s="178"/>
      <c r="AT1350" s="173" t="s">
        <v>190</v>
      </c>
      <c r="AU1350" s="173" t="s">
        <v>82</v>
      </c>
      <c r="AV1350" s="14" t="s">
        <v>30</v>
      </c>
      <c r="AW1350" s="14" t="s">
        <v>29</v>
      </c>
      <c r="AX1350" s="14" t="s">
        <v>73</v>
      </c>
      <c r="AY1350" s="173" t="s">
        <v>175</v>
      </c>
    </row>
    <row r="1351" spans="1:65" s="13" customFormat="1">
      <c r="B1351" s="163"/>
      <c r="D1351" s="164" t="s">
        <v>190</v>
      </c>
      <c r="E1351" s="165" t="s">
        <v>1</v>
      </c>
      <c r="F1351" s="166" t="s">
        <v>2306</v>
      </c>
      <c r="H1351" s="167">
        <v>147</v>
      </c>
      <c r="I1351" s="168"/>
      <c r="L1351" s="163"/>
      <c r="M1351" s="169"/>
      <c r="N1351" s="170"/>
      <c r="O1351" s="170"/>
      <c r="P1351" s="170"/>
      <c r="Q1351" s="170"/>
      <c r="R1351" s="170"/>
      <c r="S1351" s="170"/>
      <c r="T1351" s="171"/>
      <c r="AT1351" s="165" t="s">
        <v>190</v>
      </c>
      <c r="AU1351" s="165" t="s">
        <v>82</v>
      </c>
      <c r="AV1351" s="13" t="s">
        <v>82</v>
      </c>
      <c r="AW1351" s="13" t="s">
        <v>29</v>
      </c>
      <c r="AX1351" s="13" t="s">
        <v>73</v>
      </c>
      <c r="AY1351" s="165" t="s">
        <v>175</v>
      </c>
    </row>
    <row r="1352" spans="1:65" s="14" customFormat="1">
      <c r="B1352" s="172"/>
      <c r="D1352" s="164" t="s">
        <v>190</v>
      </c>
      <c r="E1352" s="173" t="s">
        <v>1</v>
      </c>
      <c r="F1352" s="174" t="s">
        <v>2115</v>
      </c>
      <c r="H1352" s="173" t="s">
        <v>1</v>
      </c>
      <c r="I1352" s="175"/>
      <c r="L1352" s="172"/>
      <c r="M1352" s="176"/>
      <c r="N1352" s="177"/>
      <c r="O1352" s="177"/>
      <c r="P1352" s="177"/>
      <c r="Q1352" s="177"/>
      <c r="R1352" s="177"/>
      <c r="S1352" s="177"/>
      <c r="T1352" s="178"/>
      <c r="AT1352" s="173" t="s">
        <v>190</v>
      </c>
      <c r="AU1352" s="173" t="s">
        <v>82</v>
      </c>
      <c r="AV1352" s="14" t="s">
        <v>30</v>
      </c>
      <c r="AW1352" s="14" t="s">
        <v>29</v>
      </c>
      <c r="AX1352" s="14" t="s">
        <v>73</v>
      </c>
      <c r="AY1352" s="173" t="s">
        <v>175</v>
      </c>
    </row>
    <row r="1353" spans="1:65" s="13" customFormat="1">
      <c r="B1353" s="163"/>
      <c r="D1353" s="164" t="s">
        <v>190</v>
      </c>
      <c r="E1353" s="165" t="s">
        <v>1</v>
      </c>
      <c r="F1353" s="166" t="s">
        <v>353</v>
      </c>
      <c r="H1353" s="167">
        <v>45</v>
      </c>
      <c r="I1353" s="168"/>
      <c r="L1353" s="163"/>
      <c r="M1353" s="169"/>
      <c r="N1353" s="170"/>
      <c r="O1353" s="170"/>
      <c r="P1353" s="170"/>
      <c r="Q1353" s="170"/>
      <c r="R1353" s="170"/>
      <c r="S1353" s="170"/>
      <c r="T1353" s="171"/>
      <c r="AT1353" s="165" t="s">
        <v>190</v>
      </c>
      <c r="AU1353" s="165" t="s">
        <v>82</v>
      </c>
      <c r="AV1353" s="13" t="s">
        <v>82</v>
      </c>
      <c r="AW1353" s="13" t="s">
        <v>29</v>
      </c>
      <c r="AX1353" s="13" t="s">
        <v>73</v>
      </c>
      <c r="AY1353" s="165" t="s">
        <v>175</v>
      </c>
    </row>
    <row r="1354" spans="1:65" s="15" customFormat="1">
      <c r="B1354" s="182"/>
      <c r="D1354" s="164" t="s">
        <v>190</v>
      </c>
      <c r="E1354" s="183" t="s">
        <v>1</v>
      </c>
      <c r="F1354" s="184" t="s">
        <v>716</v>
      </c>
      <c r="H1354" s="185">
        <v>744</v>
      </c>
      <c r="I1354" s="186"/>
      <c r="L1354" s="182"/>
      <c r="M1354" s="187"/>
      <c r="N1354" s="188"/>
      <c r="O1354" s="188"/>
      <c r="P1354" s="188"/>
      <c r="Q1354" s="188"/>
      <c r="R1354" s="188"/>
      <c r="S1354" s="188"/>
      <c r="T1354" s="189"/>
      <c r="AT1354" s="183" t="s">
        <v>190</v>
      </c>
      <c r="AU1354" s="183" t="s">
        <v>82</v>
      </c>
      <c r="AV1354" s="15" t="s">
        <v>184</v>
      </c>
      <c r="AW1354" s="15" t="s">
        <v>29</v>
      </c>
      <c r="AX1354" s="15" t="s">
        <v>30</v>
      </c>
      <c r="AY1354" s="183" t="s">
        <v>175</v>
      </c>
    </row>
    <row r="1355" spans="1:65" s="2" customFormat="1" ht="21.75" customHeight="1">
      <c r="A1355" s="33"/>
      <c r="B1355" s="149"/>
      <c r="C1355" s="150" t="s">
        <v>2450</v>
      </c>
      <c r="D1355" s="150" t="s">
        <v>181</v>
      </c>
      <c r="E1355" s="151" t="s">
        <v>2451</v>
      </c>
      <c r="F1355" s="152" t="s">
        <v>2452</v>
      </c>
      <c r="G1355" s="153" t="s">
        <v>188</v>
      </c>
      <c r="H1355" s="154">
        <v>1587</v>
      </c>
      <c r="I1355" s="155"/>
      <c r="J1355" s="156">
        <f>ROUND(I1355*H1355,2)</f>
        <v>0</v>
      </c>
      <c r="K1355" s="152" t="s">
        <v>1</v>
      </c>
      <c r="L1355" s="34"/>
      <c r="M1355" s="157" t="s">
        <v>1</v>
      </c>
      <c r="N1355" s="158" t="s">
        <v>38</v>
      </c>
      <c r="O1355" s="59"/>
      <c r="P1355" s="159">
        <f>O1355*H1355</f>
        <v>0</v>
      </c>
      <c r="Q1355" s="159">
        <v>9.0000000000000006E-5</v>
      </c>
      <c r="R1355" s="159">
        <f>Q1355*H1355</f>
        <v>0.14283000000000001</v>
      </c>
      <c r="S1355" s="159">
        <v>0</v>
      </c>
      <c r="T1355" s="160">
        <f>S1355*H1355</f>
        <v>0</v>
      </c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R1355" s="161" t="s">
        <v>184</v>
      </c>
      <c r="AT1355" s="161" t="s">
        <v>181</v>
      </c>
      <c r="AU1355" s="161" t="s">
        <v>82</v>
      </c>
      <c r="AY1355" s="18" t="s">
        <v>175</v>
      </c>
      <c r="BE1355" s="162">
        <f>IF(N1355="základní",J1355,0)</f>
        <v>0</v>
      </c>
      <c r="BF1355" s="162">
        <f>IF(N1355="snížená",J1355,0)</f>
        <v>0</v>
      </c>
      <c r="BG1355" s="162">
        <f>IF(N1355="zákl. přenesená",J1355,0)</f>
        <v>0</v>
      </c>
      <c r="BH1355" s="162">
        <f>IF(N1355="sníž. přenesená",J1355,0)</f>
        <v>0</v>
      </c>
      <c r="BI1355" s="162">
        <f>IF(N1355="nulová",J1355,0)</f>
        <v>0</v>
      </c>
      <c r="BJ1355" s="18" t="s">
        <v>30</v>
      </c>
      <c r="BK1355" s="162">
        <f>ROUND(I1355*H1355,2)</f>
        <v>0</v>
      </c>
      <c r="BL1355" s="18" t="s">
        <v>184</v>
      </c>
      <c r="BM1355" s="161" t="s">
        <v>2453</v>
      </c>
    </row>
    <row r="1356" spans="1:65" s="14" customFormat="1">
      <c r="B1356" s="172"/>
      <c r="D1356" s="164" t="s">
        <v>190</v>
      </c>
      <c r="E1356" s="173" t="s">
        <v>1</v>
      </c>
      <c r="F1356" s="174" t="s">
        <v>2093</v>
      </c>
      <c r="H1356" s="173" t="s">
        <v>1</v>
      </c>
      <c r="I1356" s="175"/>
      <c r="L1356" s="172"/>
      <c r="M1356" s="176"/>
      <c r="N1356" s="177"/>
      <c r="O1356" s="177"/>
      <c r="P1356" s="177"/>
      <c r="Q1356" s="177"/>
      <c r="R1356" s="177"/>
      <c r="S1356" s="177"/>
      <c r="T1356" s="178"/>
      <c r="AT1356" s="173" t="s">
        <v>190</v>
      </c>
      <c r="AU1356" s="173" t="s">
        <v>82</v>
      </c>
      <c r="AV1356" s="14" t="s">
        <v>30</v>
      </c>
      <c r="AW1356" s="14" t="s">
        <v>29</v>
      </c>
      <c r="AX1356" s="14" t="s">
        <v>73</v>
      </c>
      <c r="AY1356" s="173" t="s">
        <v>175</v>
      </c>
    </row>
    <row r="1357" spans="1:65" s="13" customFormat="1">
      <c r="B1357" s="163"/>
      <c r="D1357" s="164" t="s">
        <v>190</v>
      </c>
      <c r="E1357" s="165" t="s">
        <v>1</v>
      </c>
      <c r="F1357" s="166" t="s">
        <v>2454</v>
      </c>
      <c r="H1357" s="167">
        <v>980</v>
      </c>
      <c r="I1357" s="168"/>
      <c r="L1357" s="163"/>
      <c r="M1357" s="169"/>
      <c r="N1357" s="170"/>
      <c r="O1357" s="170"/>
      <c r="P1357" s="170"/>
      <c r="Q1357" s="170"/>
      <c r="R1357" s="170"/>
      <c r="S1357" s="170"/>
      <c r="T1357" s="171"/>
      <c r="AT1357" s="165" t="s">
        <v>190</v>
      </c>
      <c r="AU1357" s="165" t="s">
        <v>82</v>
      </c>
      <c r="AV1357" s="13" t="s">
        <v>82</v>
      </c>
      <c r="AW1357" s="13" t="s">
        <v>29</v>
      </c>
      <c r="AX1357" s="13" t="s">
        <v>73</v>
      </c>
      <c r="AY1357" s="165" t="s">
        <v>175</v>
      </c>
    </row>
    <row r="1358" spans="1:65" s="13" customFormat="1">
      <c r="B1358" s="163"/>
      <c r="D1358" s="164" t="s">
        <v>190</v>
      </c>
      <c r="E1358" s="165" t="s">
        <v>1</v>
      </c>
      <c r="F1358" s="166" t="s">
        <v>2455</v>
      </c>
      <c r="H1358" s="167">
        <v>72</v>
      </c>
      <c r="I1358" s="168"/>
      <c r="L1358" s="163"/>
      <c r="M1358" s="169"/>
      <c r="N1358" s="170"/>
      <c r="O1358" s="170"/>
      <c r="P1358" s="170"/>
      <c r="Q1358" s="170"/>
      <c r="R1358" s="170"/>
      <c r="S1358" s="170"/>
      <c r="T1358" s="171"/>
      <c r="AT1358" s="165" t="s">
        <v>190</v>
      </c>
      <c r="AU1358" s="165" t="s">
        <v>82</v>
      </c>
      <c r="AV1358" s="13" t="s">
        <v>82</v>
      </c>
      <c r="AW1358" s="13" t="s">
        <v>29</v>
      </c>
      <c r="AX1358" s="13" t="s">
        <v>73</v>
      </c>
      <c r="AY1358" s="165" t="s">
        <v>175</v>
      </c>
    </row>
    <row r="1359" spans="1:65" s="14" customFormat="1">
      <c r="B1359" s="172"/>
      <c r="D1359" s="164" t="s">
        <v>190</v>
      </c>
      <c r="E1359" s="173" t="s">
        <v>1</v>
      </c>
      <c r="F1359" s="174" t="s">
        <v>2165</v>
      </c>
      <c r="H1359" s="173" t="s">
        <v>1</v>
      </c>
      <c r="I1359" s="175"/>
      <c r="L1359" s="172"/>
      <c r="M1359" s="176"/>
      <c r="N1359" s="177"/>
      <c r="O1359" s="177"/>
      <c r="P1359" s="177"/>
      <c r="Q1359" s="177"/>
      <c r="R1359" s="177"/>
      <c r="S1359" s="177"/>
      <c r="T1359" s="178"/>
      <c r="AT1359" s="173" t="s">
        <v>190</v>
      </c>
      <c r="AU1359" s="173" t="s">
        <v>82</v>
      </c>
      <c r="AV1359" s="14" t="s">
        <v>30</v>
      </c>
      <c r="AW1359" s="14" t="s">
        <v>29</v>
      </c>
      <c r="AX1359" s="14" t="s">
        <v>73</v>
      </c>
      <c r="AY1359" s="173" t="s">
        <v>175</v>
      </c>
    </row>
    <row r="1360" spans="1:65" s="13" customFormat="1">
      <c r="B1360" s="163"/>
      <c r="D1360" s="164" t="s">
        <v>190</v>
      </c>
      <c r="E1360" s="165" t="s">
        <v>1</v>
      </c>
      <c r="F1360" s="166" t="s">
        <v>2456</v>
      </c>
      <c r="H1360" s="167">
        <v>125</v>
      </c>
      <c r="I1360" s="168"/>
      <c r="L1360" s="163"/>
      <c r="M1360" s="169"/>
      <c r="N1360" s="170"/>
      <c r="O1360" s="170"/>
      <c r="P1360" s="170"/>
      <c r="Q1360" s="170"/>
      <c r="R1360" s="170"/>
      <c r="S1360" s="170"/>
      <c r="T1360" s="171"/>
      <c r="AT1360" s="165" t="s">
        <v>190</v>
      </c>
      <c r="AU1360" s="165" t="s">
        <v>82</v>
      </c>
      <c r="AV1360" s="13" t="s">
        <v>82</v>
      </c>
      <c r="AW1360" s="13" t="s">
        <v>29</v>
      </c>
      <c r="AX1360" s="13" t="s">
        <v>73</v>
      </c>
      <c r="AY1360" s="165" t="s">
        <v>175</v>
      </c>
    </row>
    <row r="1361" spans="1:65" s="14" customFormat="1">
      <c r="B1361" s="172"/>
      <c r="D1361" s="164" t="s">
        <v>190</v>
      </c>
      <c r="E1361" s="173" t="s">
        <v>1</v>
      </c>
      <c r="F1361" s="174" t="s">
        <v>2153</v>
      </c>
      <c r="H1361" s="173" t="s">
        <v>1</v>
      </c>
      <c r="I1361" s="175"/>
      <c r="L1361" s="172"/>
      <c r="M1361" s="176"/>
      <c r="N1361" s="177"/>
      <c r="O1361" s="177"/>
      <c r="P1361" s="177"/>
      <c r="Q1361" s="177"/>
      <c r="R1361" s="177"/>
      <c r="S1361" s="177"/>
      <c r="T1361" s="178"/>
      <c r="AT1361" s="173" t="s">
        <v>190</v>
      </c>
      <c r="AU1361" s="173" t="s">
        <v>82</v>
      </c>
      <c r="AV1361" s="14" t="s">
        <v>30</v>
      </c>
      <c r="AW1361" s="14" t="s">
        <v>29</v>
      </c>
      <c r="AX1361" s="14" t="s">
        <v>73</v>
      </c>
      <c r="AY1361" s="173" t="s">
        <v>175</v>
      </c>
    </row>
    <row r="1362" spans="1:65" s="13" customFormat="1">
      <c r="B1362" s="163"/>
      <c r="D1362" s="164" t="s">
        <v>190</v>
      </c>
      <c r="E1362" s="165" t="s">
        <v>1</v>
      </c>
      <c r="F1362" s="166" t="s">
        <v>2457</v>
      </c>
      <c r="H1362" s="167">
        <v>250</v>
      </c>
      <c r="I1362" s="168"/>
      <c r="L1362" s="163"/>
      <c r="M1362" s="169"/>
      <c r="N1362" s="170"/>
      <c r="O1362" s="170"/>
      <c r="P1362" s="170"/>
      <c r="Q1362" s="170"/>
      <c r="R1362" s="170"/>
      <c r="S1362" s="170"/>
      <c r="T1362" s="171"/>
      <c r="AT1362" s="165" t="s">
        <v>190</v>
      </c>
      <c r="AU1362" s="165" t="s">
        <v>82</v>
      </c>
      <c r="AV1362" s="13" t="s">
        <v>82</v>
      </c>
      <c r="AW1362" s="13" t="s">
        <v>29</v>
      </c>
      <c r="AX1362" s="13" t="s">
        <v>73</v>
      </c>
      <c r="AY1362" s="165" t="s">
        <v>175</v>
      </c>
    </row>
    <row r="1363" spans="1:65" s="14" customFormat="1">
      <c r="B1363" s="172"/>
      <c r="D1363" s="164" t="s">
        <v>190</v>
      </c>
      <c r="E1363" s="173" t="s">
        <v>1</v>
      </c>
      <c r="F1363" s="174" t="s">
        <v>2114</v>
      </c>
      <c r="H1363" s="173" t="s">
        <v>1</v>
      </c>
      <c r="I1363" s="175"/>
      <c r="L1363" s="172"/>
      <c r="M1363" s="176"/>
      <c r="N1363" s="177"/>
      <c r="O1363" s="177"/>
      <c r="P1363" s="177"/>
      <c r="Q1363" s="177"/>
      <c r="R1363" s="177"/>
      <c r="S1363" s="177"/>
      <c r="T1363" s="178"/>
      <c r="AT1363" s="173" t="s">
        <v>190</v>
      </c>
      <c r="AU1363" s="173" t="s">
        <v>82</v>
      </c>
      <c r="AV1363" s="14" t="s">
        <v>30</v>
      </c>
      <c r="AW1363" s="14" t="s">
        <v>29</v>
      </c>
      <c r="AX1363" s="14" t="s">
        <v>73</v>
      </c>
      <c r="AY1363" s="173" t="s">
        <v>175</v>
      </c>
    </row>
    <row r="1364" spans="1:65" s="13" customFormat="1">
      <c r="B1364" s="163"/>
      <c r="D1364" s="164" t="s">
        <v>190</v>
      </c>
      <c r="E1364" s="165" t="s">
        <v>1</v>
      </c>
      <c r="F1364" s="166" t="s">
        <v>2458</v>
      </c>
      <c r="H1364" s="167">
        <v>132</v>
      </c>
      <c r="I1364" s="168"/>
      <c r="L1364" s="163"/>
      <c r="M1364" s="169"/>
      <c r="N1364" s="170"/>
      <c r="O1364" s="170"/>
      <c r="P1364" s="170"/>
      <c r="Q1364" s="170"/>
      <c r="R1364" s="170"/>
      <c r="S1364" s="170"/>
      <c r="T1364" s="171"/>
      <c r="AT1364" s="165" t="s">
        <v>190</v>
      </c>
      <c r="AU1364" s="165" t="s">
        <v>82</v>
      </c>
      <c r="AV1364" s="13" t="s">
        <v>82</v>
      </c>
      <c r="AW1364" s="13" t="s">
        <v>29</v>
      </c>
      <c r="AX1364" s="13" t="s">
        <v>73</v>
      </c>
      <c r="AY1364" s="165" t="s">
        <v>175</v>
      </c>
    </row>
    <row r="1365" spans="1:65" s="14" customFormat="1">
      <c r="B1365" s="172"/>
      <c r="D1365" s="164" t="s">
        <v>190</v>
      </c>
      <c r="E1365" s="173" t="s">
        <v>1</v>
      </c>
      <c r="F1365" s="174" t="s">
        <v>2115</v>
      </c>
      <c r="H1365" s="173" t="s">
        <v>1</v>
      </c>
      <c r="I1365" s="175"/>
      <c r="L1365" s="172"/>
      <c r="M1365" s="176"/>
      <c r="N1365" s="177"/>
      <c r="O1365" s="177"/>
      <c r="P1365" s="177"/>
      <c r="Q1365" s="177"/>
      <c r="R1365" s="177"/>
      <c r="S1365" s="177"/>
      <c r="T1365" s="178"/>
      <c r="AT1365" s="173" t="s">
        <v>190</v>
      </c>
      <c r="AU1365" s="173" t="s">
        <v>82</v>
      </c>
      <c r="AV1365" s="14" t="s">
        <v>30</v>
      </c>
      <c r="AW1365" s="14" t="s">
        <v>29</v>
      </c>
      <c r="AX1365" s="14" t="s">
        <v>73</v>
      </c>
      <c r="AY1365" s="173" t="s">
        <v>175</v>
      </c>
    </row>
    <row r="1366" spans="1:65" s="13" customFormat="1">
      <c r="B1366" s="163"/>
      <c r="D1366" s="164" t="s">
        <v>190</v>
      </c>
      <c r="E1366" s="165" t="s">
        <v>1</v>
      </c>
      <c r="F1366" s="166" t="s">
        <v>2459</v>
      </c>
      <c r="H1366" s="167">
        <v>28</v>
      </c>
      <c r="I1366" s="168"/>
      <c r="L1366" s="163"/>
      <c r="M1366" s="169"/>
      <c r="N1366" s="170"/>
      <c r="O1366" s="170"/>
      <c r="P1366" s="170"/>
      <c r="Q1366" s="170"/>
      <c r="R1366" s="170"/>
      <c r="S1366" s="170"/>
      <c r="T1366" s="171"/>
      <c r="AT1366" s="165" t="s">
        <v>190</v>
      </c>
      <c r="AU1366" s="165" t="s">
        <v>82</v>
      </c>
      <c r="AV1366" s="13" t="s">
        <v>82</v>
      </c>
      <c r="AW1366" s="13" t="s">
        <v>29</v>
      </c>
      <c r="AX1366" s="13" t="s">
        <v>73</v>
      </c>
      <c r="AY1366" s="165" t="s">
        <v>175</v>
      </c>
    </row>
    <row r="1367" spans="1:65" s="15" customFormat="1">
      <c r="B1367" s="182"/>
      <c r="D1367" s="164" t="s">
        <v>190</v>
      </c>
      <c r="E1367" s="183" t="s">
        <v>1</v>
      </c>
      <c r="F1367" s="184" t="s">
        <v>716</v>
      </c>
      <c r="H1367" s="185">
        <v>1587</v>
      </c>
      <c r="I1367" s="186"/>
      <c r="L1367" s="182"/>
      <c r="M1367" s="187"/>
      <c r="N1367" s="188"/>
      <c r="O1367" s="188"/>
      <c r="P1367" s="188"/>
      <c r="Q1367" s="188"/>
      <c r="R1367" s="188"/>
      <c r="S1367" s="188"/>
      <c r="T1367" s="189"/>
      <c r="AT1367" s="183" t="s">
        <v>190</v>
      </c>
      <c r="AU1367" s="183" t="s">
        <v>82</v>
      </c>
      <c r="AV1367" s="15" t="s">
        <v>184</v>
      </c>
      <c r="AW1367" s="15" t="s">
        <v>29</v>
      </c>
      <c r="AX1367" s="15" t="s">
        <v>30</v>
      </c>
      <c r="AY1367" s="183" t="s">
        <v>175</v>
      </c>
    </row>
    <row r="1368" spans="1:65" s="2" customFormat="1" ht="16.5" customHeight="1">
      <c r="A1368" s="33"/>
      <c r="B1368" s="149"/>
      <c r="C1368" s="150" t="s">
        <v>2460</v>
      </c>
      <c r="D1368" s="150" t="s">
        <v>181</v>
      </c>
      <c r="E1368" s="151" t="s">
        <v>2461</v>
      </c>
      <c r="F1368" s="152" t="s">
        <v>2462</v>
      </c>
      <c r="G1368" s="153" t="s">
        <v>222</v>
      </c>
      <c r="H1368" s="154">
        <v>14</v>
      </c>
      <c r="I1368" s="155"/>
      <c r="J1368" s="156">
        <f>ROUND(I1368*H1368,2)</f>
        <v>0</v>
      </c>
      <c r="K1368" s="152" t="s">
        <v>1</v>
      </c>
      <c r="L1368" s="34"/>
      <c r="M1368" s="157" t="s">
        <v>1</v>
      </c>
      <c r="N1368" s="158" t="s">
        <v>38</v>
      </c>
      <c r="O1368" s="59"/>
      <c r="P1368" s="159">
        <f>O1368*H1368</f>
        <v>0</v>
      </c>
      <c r="Q1368" s="159">
        <v>2.0000000000000001E-4</v>
      </c>
      <c r="R1368" s="159">
        <f>Q1368*H1368</f>
        <v>2.8E-3</v>
      </c>
      <c r="S1368" s="159">
        <v>0</v>
      </c>
      <c r="T1368" s="160">
        <f>S1368*H1368</f>
        <v>0</v>
      </c>
      <c r="U1368" s="33"/>
      <c r="V1368" s="33"/>
      <c r="W1368" s="33"/>
      <c r="X1368" s="33"/>
      <c r="Y1368" s="33"/>
      <c r="Z1368" s="33"/>
      <c r="AA1368" s="33"/>
      <c r="AB1368" s="33"/>
      <c r="AC1368" s="33"/>
      <c r="AD1368" s="33"/>
      <c r="AE1368" s="33"/>
      <c r="AR1368" s="161" t="s">
        <v>184</v>
      </c>
      <c r="AT1368" s="161" t="s">
        <v>181</v>
      </c>
      <c r="AU1368" s="161" t="s">
        <v>82</v>
      </c>
      <c r="AY1368" s="18" t="s">
        <v>175</v>
      </c>
      <c r="BE1368" s="162">
        <f>IF(N1368="základní",J1368,0)</f>
        <v>0</v>
      </c>
      <c r="BF1368" s="162">
        <f>IF(N1368="snížená",J1368,0)</f>
        <v>0</v>
      </c>
      <c r="BG1368" s="162">
        <f>IF(N1368="zákl. přenesená",J1368,0)</f>
        <v>0</v>
      </c>
      <c r="BH1368" s="162">
        <f>IF(N1368="sníž. přenesená",J1368,0)</f>
        <v>0</v>
      </c>
      <c r="BI1368" s="162">
        <f>IF(N1368="nulová",J1368,0)</f>
        <v>0</v>
      </c>
      <c r="BJ1368" s="18" t="s">
        <v>30</v>
      </c>
      <c r="BK1368" s="162">
        <f>ROUND(I1368*H1368,2)</f>
        <v>0</v>
      </c>
      <c r="BL1368" s="18" t="s">
        <v>184</v>
      </c>
      <c r="BM1368" s="161" t="s">
        <v>2463</v>
      </c>
    </row>
    <row r="1369" spans="1:65" s="14" customFormat="1">
      <c r="B1369" s="172"/>
      <c r="D1369" s="164" t="s">
        <v>190</v>
      </c>
      <c r="E1369" s="173" t="s">
        <v>1</v>
      </c>
      <c r="F1369" s="174" t="s">
        <v>2093</v>
      </c>
      <c r="H1369" s="173" t="s">
        <v>1</v>
      </c>
      <c r="I1369" s="175"/>
      <c r="L1369" s="172"/>
      <c r="M1369" s="176"/>
      <c r="N1369" s="177"/>
      <c r="O1369" s="177"/>
      <c r="P1369" s="177"/>
      <c r="Q1369" s="177"/>
      <c r="R1369" s="177"/>
      <c r="S1369" s="177"/>
      <c r="T1369" s="178"/>
      <c r="AT1369" s="173" t="s">
        <v>190</v>
      </c>
      <c r="AU1369" s="173" t="s">
        <v>82</v>
      </c>
      <c r="AV1369" s="14" t="s">
        <v>30</v>
      </c>
      <c r="AW1369" s="14" t="s">
        <v>29</v>
      </c>
      <c r="AX1369" s="14" t="s">
        <v>73</v>
      </c>
      <c r="AY1369" s="173" t="s">
        <v>175</v>
      </c>
    </row>
    <row r="1370" spans="1:65" s="13" customFormat="1">
      <c r="B1370" s="163"/>
      <c r="D1370" s="164" t="s">
        <v>190</v>
      </c>
      <c r="E1370" s="165" t="s">
        <v>1</v>
      </c>
      <c r="F1370" s="166" t="s">
        <v>177</v>
      </c>
      <c r="H1370" s="167">
        <v>8</v>
      </c>
      <c r="I1370" s="168"/>
      <c r="L1370" s="163"/>
      <c r="M1370" s="169"/>
      <c r="N1370" s="170"/>
      <c r="O1370" s="170"/>
      <c r="P1370" s="170"/>
      <c r="Q1370" s="170"/>
      <c r="R1370" s="170"/>
      <c r="S1370" s="170"/>
      <c r="T1370" s="171"/>
      <c r="AT1370" s="165" t="s">
        <v>190</v>
      </c>
      <c r="AU1370" s="165" t="s">
        <v>82</v>
      </c>
      <c r="AV1370" s="13" t="s">
        <v>82</v>
      </c>
      <c r="AW1370" s="13" t="s">
        <v>29</v>
      </c>
      <c r="AX1370" s="13" t="s">
        <v>73</v>
      </c>
      <c r="AY1370" s="165" t="s">
        <v>175</v>
      </c>
    </row>
    <row r="1371" spans="1:65" s="14" customFormat="1">
      <c r="B1371" s="172"/>
      <c r="D1371" s="164" t="s">
        <v>190</v>
      </c>
      <c r="E1371" s="173" t="s">
        <v>1</v>
      </c>
      <c r="F1371" s="174" t="s">
        <v>2165</v>
      </c>
      <c r="H1371" s="173" t="s">
        <v>1</v>
      </c>
      <c r="I1371" s="175"/>
      <c r="L1371" s="172"/>
      <c r="M1371" s="176"/>
      <c r="N1371" s="177"/>
      <c r="O1371" s="177"/>
      <c r="P1371" s="177"/>
      <c r="Q1371" s="177"/>
      <c r="R1371" s="177"/>
      <c r="S1371" s="177"/>
      <c r="T1371" s="178"/>
      <c r="AT1371" s="173" t="s">
        <v>190</v>
      </c>
      <c r="AU1371" s="173" t="s">
        <v>82</v>
      </c>
      <c r="AV1371" s="14" t="s">
        <v>30</v>
      </c>
      <c r="AW1371" s="14" t="s">
        <v>29</v>
      </c>
      <c r="AX1371" s="14" t="s">
        <v>73</v>
      </c>
      <c r="AY1371" s="173" t="s">
        <v>175</v>
      </c>
    </row>
    <row r="1372" spans="1:65" s="13" customFormat="1">
      <c r="B1372" s="163"/>
      <c r="D1372" s="164" t="s">
        <v>190</v>
      </c>
      <c r="E1372" s="165" t="s">
        <v>1</v>
      </c>
      <c r="F1372" s="166" t="s">
        <v>82</v>
      </c>
      <c r="H1372" s="167">
        <v>2</v>
      </c>
      <c r="I1372" s="168"/>
      <c r="L1372" s="163"/>
      <c r="M1372" s="169"/>
      <c r="N1372" s="170"/>
      <c r="O1372" s="170"/>
      <c r="P1372" s="170"/>
      <c r="Q1372" s="170"/>
      <c r="R1372" s="170"/>
      <c r="S1372" s="170"/>
      <c r="T1372" s="171"/>
      <c r="AT1372" s="165" t="s">
        <v>190</v>
      </c>
      <c r="AU1372" s="165" t="s">
        <v>82</v>
      </c>
      <c r="AV1372" s="13" t="s">
        <v>82</v>
      </c>
      <c r="AW1372" s="13" t="s">
        <v>29</v>
      </c>
      <c r="AX1372" s="13" t="s">
        <v>73</v>
      </c>
      <c r="AY1372" s="165" t="s">
        <v>175</v>
      </c>
    </row>
    <row r="1373" spans="1:65" s="14" customFormat="1">
      <c r="B1373" s="172"/>
      <c r="D1373" s="164" t="s">
        <v>190</v>
      </c>
      <c r="E1373" s="173" t="s">
        <v>1</v>
      </c>
      <c r="F1373" s="174" t="s">
        <v>2153</v>
      </c>
      <c r="H1373" s="173" t="s">
        <v>1</v>
      </c>
      <c r="I1373" s="175"/>
      <c r="L1373" s="172"/>
      <c r="M1373" s="176"/>
      <c r="N1373" s="177"/>
      <c r="O1373" s="177"/>
      <c r="P1373" s="177"/>
      <c r="Q1373" s="177"/>
      <c r="R1373" s="177"/>
      <c r="S1373" s="177"/>
      <c r="T1373" s="178"/>
      <c r="AT1373" s="173" t="s">
        <v>190</v>
      </c>
      <c r="AU1373" s="173" t="s">
        <v>82</v>
      </c>
      <c r="AV1373" s="14" t="s">
        <v>30</v>
      </c>
      <c r="AW1373" s="14" t="s">
        <v>29</v>
      </c>
      <c r="AX1373" s="14" t="s">
        <v>73</v>
      </c>
      <c r="AY1373" s="173" t="s">
        <v>175</v>
      </c>
    </row>
    <row r="1374" spans="1:65" s="13" customFormat="1">
      <c r="B1374" s="163"/>
      <c r="D1374" s="164" t="s">
        <v>190</v>
      </c>
      <c r="E1374" s="165" t="s">
        <v>1</v>
      </c>
      <c r="F1374" s="166" t="s">
        <v>82</v>
      </c>
      <c r="H1374" s="167">
        <v>2</v>
      </c>
      <c r="I1374" s="168"/>
      <c r="L1374" s="163"/>
      <c r="M1374" s="169"/>
      <c r="N1374" s="170"/>
      <c r="O1374" s="170"/>
      <c r="P1374" s="170"/>
      <c r="Q1374" s="170"/>
      <c r="R1374" s="170"/>
      <c r="S1374" s="170"/>
      <c r="T1374" s="171"/>
      <c r="AT1374" s="165" t="s">
        <v>190</v>
      </c>
      <c r="AU1374" s="165" t="s">
        <v>82</v>
      </c>
      <c r="AV1374" s="13" t="s">
        <v>82</v>
      </c>
      <c r="AW1374" s="13" t="s">
        <v>29</v>
      </c>
      <c r="AX1374" s="13" t="s">
        <v>73</v>
      </c>
      <c r="AY1374" s="165" t="s">
        <v>175</v>
      </c>
    </row>
    <row r="1375" spans="1:65" s="14" customFormat="1">
      <c r="B1375" s="172"/>
      <c r="D1375" s="164" t="s">
        <v>190</v>
      </c>
      <c r="E1375" s="173" t="s">
        <v>1</v>
      </c>
      <c r="F1375" s="174" t="s">
        <v>2114</v>
      </c>
      <c r="H1375" s="173" t="s">
        <v>1</v>
      </c>
      <c r="I1375" s="175"/>
      <c r="L1375" s="172"/>
      <c r="M1375" s="176"/>
      <c r="N1375" s="177"/>
      <c r="O1375" s="177"/>
      <c r="P1375" s="177"/>
      <c r="Q1375" s="177"/>
      <c r="R1375" s="177"/>
      <c r="S1375" s="177"/>
      <c r="T1375" s="178"/>
      <c r="AT1375" s="173" t="s">
        <v>190</v>
      </c>
      <c r="AU1375" s="173" t="s">
        <v>82</v>
      </c>
      <c r="AV1375" s="14" t="s">
        <v>30</v>
      </c>
      <c r="AW1375" s="14" t="s">
        <v>29</v>
      </c>
      <c r="AX1375" s="14" t="s">
        <v>73</v>
      </c>
      <c r="AY1375" s="173" t="s">
        <v>175</v>
      </c>
    </row>
    <row r="1376" spans="1:65" s="13" customFormat="1">
      <c r="B1376" s="163"/>
      <c r="D1376" s="164" t="s">
        <v>190</v>
      </c>
      <c r="E1376" s="165" t="s">
        <v>1</v>
      </c>
      <c r="F1376" s="166" t="s">
        <v>82</v>
      </c>
      <c r="H1376" s="167">
        <v>2</v>
      </c>
      <c r="I1376" s="168"/>
      <c r="L1376" s="163"/>
      <c r="M1376" s="169"/>
      <c r="N1376" s="170"/>
      <c r="O1376" s="170"/>
      <c r="P1376" s="170"/>
      <c r="Q1376" s="170"/>
      <c r="R1376" s="170"/>
      <c r="S1376" s="170"/>
      <c r="T1376" s="171"/>
      <c r="AT1376" s="165" t="s">
        <v>190</v>
      </c>
      <c r="AU1376" s="165" t="s">
        <v>82</v>
      </c>
      <c r="AV1376" s="13" t="s">
        <v>82</v>
      </c>
      <c r="AW1376" s="13" t="s">
        <v>29</v>
      </c>
      <c r="AX1376" s="13" t="s">
        <v>73</v>
      </c>
      <c r="AY1376" s="165" t="s">
        <v>175</v>
      </c>
    </row>
    <row r="1377" spans="1:65" s="15" customFormat="1">
      <c r="B1377" s="182"/>
      <c r="D1377" s="164" t="s">
        <v>190</v>
      </c>
      <c r="E1377" s="183" t="s">
        <v>1</v>
      </c>
      <c r="F1377" s="184" t="s">
        <v>716</v>
      </c>
      <c r="H1377" s="185">
        <v>14</v>
      </c>
      <c r="I1377" s="186"/>
      <c r="L1377" s="182"/>
      <c r="M1377" s="187"/>
      <c r="N1377" s="188"/>
      <c r="O1377" s="188"/>
      <c r="P1377" s="188"/>
      <c r="Q1377" s="188"/>
      <c r="R1377" s="188"/>
      <c r="S1377" s="188"/>
      <c r="T1377" s="189"/>
      <c r="AT1377" s="183" t="s">
        <v>190</v>
      </c>
      <c r="AU1377" s="183" t="s">
        <v>82</v>
      </c>
      <c r="AV1377" s="15" t="s">
        <v>184</v>
      </c>
      <c r="AW1377" s="15" t="s">
        <v>29</v>
      </c>
      <c r="AX1377" s="15" t="s">
        <v>30</v>
      </c>
      <c r="AY1377" s="183" t="s">
        <v>175</v>
      </c>
    </row>
    <row r="1378" spans="1:65" s="12" customFormat="1" ht="22.8" customHeight="1">
      <c r="B1378" s="136"/>
      <c r="D1378" s="137" t="s">
        <v>72</v>
      </c>
      <c r="E1378" s="147" t="s">
        <v>198</v>
      </c>
      <c r="F1378" s="147" t="s">
        <v>871</v>
      </c>
      <c r="I1378" s="139"/>
      <c r="J1378" s="148">
        <f>BK1378</f>
        <v>0</v>
      </c>
      <c r="L1378" s="136"/>
      <c r="M1378" s="141"/>
      <c r="N1378" s="142"/>
      <c r="O1378" s="142"/>
      <c r="P1378" s="143">
        <f>SUM(P1379:P1449)</f>
        <v>0</v>
      </c>
      <c r="Q1378" s="142"/>
      <c r="R1378" s="143">
        <f>SUM(R1379:R1449)</f>
        <v>9.6855739199999995</v>
      </c>
      <c r="S1378" s="142"/>
      <c r="T1378" s="144">
        <f>SUM(T1379:T1449)</f>
        <v>0</v>
      </c>
      <c r="AR1378" s="137" t="s">
        <v>30</v>
      </c>
      <c r="AT1378" s="145" t="s">
        <v>72</v>
      </c>
      <c r="AU1378" s="145" t="s">
        <v>30</v>
      </c>
      <c r="AY1378" s="137" t="s">
        <v>175</v>
      </c>
      <c r="BK1378" s="146">
        <f>SUM(BK1379:BK1449)</f>
        <v>0</v>
      </c>
    </row>
    <row r="1379" spans="1:65" s="2" customFormat="1" ht="16.5" customHeight="1">
      <c r="A1379" s="33"/>
      <c r="B1379" s="149"/>
      <c r="C1379" s="150" t="s">
        <v>2464</v>
      </c>
      <c r="D1379" s="150" t="s">
        <v>181</v>
      </c>
      <c r="E1379" s="151" t="s">
        <v>941</v>
      </c>
      <c r="F1379" s="152" t="s">
        <v>942</v>
      </c>
      <c r="G1379" s="153" t="s">
        <v>188</v>
      </c>
      <c r="H1379" s="154">
        <v>29</v>
      </c>
      <c r="I1379" s="155"/>
      <c r="J1379" s="156">
        <f>ROUND(I1379*H1379,2)</f>
        <v>0</v>
      </c>
      <c r="K1379" s="152" t="s">
        <v>710</v>
      </c>
      <c r="L1379" s="34"/>
      <c r="M1379" s="157" t="s">
        <v>1</v>
      </c>
      <c r="N1379" s="158" t="s">
        <v>38</v>
      </c>
      <c r="O1379" s="59"/>
      <c r="P1379" s="159">
        <f>O1379*H1379</f>
        <v>0</v>
      </c>
      <c r="Q1379" s="159">
        <v>0.16850000000000001</v>
      </c>
      <c r="R1379" s="159">
        <f>Q1379*H1379</f>
        <v>4.8865000000000007</v>
      </c>
      <c r="S1379" s="159">
        <v>0</v>
      </c>
      <c r="T1379" s="160">
        <f>S1379*H1379</f>
        <v>0</v>
      </c>
      <c r="U1379" s="33"/>
      <c r="V1379" s="33"/>
      <c r="W1379" s="33"/>
      <c r="X1379" s="33"/>
      <c r="Y1379" s="33"/>
      <c r="Z1379" s="33"/>
      <c r="AA1379" s="33"/>
      <c r="AB1379" s="33"/>
      <c r="AC1379" s="33"/>
      <c r="AD1379" s="33"/>
      <c r="AE1379" s="33"/>
      <c r="AR1379" s="161" t="s">
        <v>184</v>
      </c>
      <c r="AT1379" s="161" t="s">
        <v>181</v>
      </c>
      <c r="AU1379" s="161" t="s">
        <v>82</v>
      </c>
      <c r="AY1379" s="18" t="s">
        <v>175</v>
      </c>
      <c r="BE1379" s="162">
        <f>IF(N1379="základní",J1379,0)</f>
        <v>0</v>
      </c>
      <c r="BF1379" s="162">
        <f>IF(N1379="snížená",J1379,0)</f>
        <v>0</v>
      </c>
      <c r="BG1379" s="162">
        <f>IF(N1379="zákl. přenesená",J1379,0)</f>
        <v>0</v>
      </c>
      <c r="BH1379" s="162">
        <f>IF(N1379="sníž. přenesená",J1379,0)</f>
        <v>0</v>
      </c>
      <c r="BI1379" s="162">
        <f>IF(N1379="nulová",J1379,0)</f>
        <v>0</v>
      </c>
      <c r="BJ1379" s="18" t="s">
        <v>30</v>
      </c>
      <c r="BK1379" s="162">
        <f>ROUND(I1379*H1379,2)</f>
        <v>0</v>
      </c>
      <c r="BL1379" s="18" t="s">
        <v>184</v>
      </c>
      <c r="BM1379" s="161" t="s">
        <v>2465</v>
      </c>
    </row>
    <row r="1380" spans="1:65" s="13" customFormat="1">
      <c r="B1380" s="163"/>
      <c r="D1380" s="164" t="s">
        <v>190</v>
      </c>
      <c r="E1380" s="165" t="s">
        <v>1</v>
      </c>
      <c r="F1380" s="166" t="s">
        <v>290</v>
      </c>
      <c r="H1380" s="167">
        <v>29</v>
      </c>
      <c r="I1380" s="168"/>
      <c r="L1380" s="163"/>
      <c r="M1380" s="169"/>
      <c r="N1380" s="170"/>
      <c r="O1380" s="170"/>
      <c r="P1380" s="170"/>
      <c r="Q1380" s="170"/>
      <c r="R1380" s="170"/>
      <c r="S1380" s="170"/>
      <c r="T1380" s="171"/>
      <c r="AT1380" s="165" t="s">
        <v>190</v>
      </c>
      <c r="AU1380" s="165" t="s">
        <v>82</v>
      </c>
      <c r="AV1380" s="13" t="s">
        <v>82</v>
      </c>
      <c r="AW1380" s="13" t="s">
        <v>29</v>
      </c>
      <c r="AX1380" s="13" t="s">
        <v>30</v>
      </c>
      <c r="AY1380" s="165" t="s">
        <v>175</v>
      </c>
    </row>
    <row r="1381" spans="1:65" s="2" customFormat="1" ht="16.5" customHeight="1">
      <c r="A1381" s="33"/>
      <c r="B1381" s="149"/>
      <c r="C1381" s="150" t="s">
        <v>2466</v>
      </c>
      <c r="D1381" s="150" t="s">
        <v>181</v>
      </c>
      <c r="E1381" s="151" t="s">
        <v>946</v>
      </c>
      <c r="F1381" s="152" t="s">
        <v>947</v>
      </c>
      <c r="G1381" s="153" t="s">
        <v>745</v>
      </c>
      <c r="H1381" s="154">
        <v>1.0880000000000001</v>
      </c>
      <c r="I1381" s="155"/>
      <c r="J1381" s="156">
        <f>ROUND(I1381*H1381,2)</f>
        <v>0</v>
      </c>
      <c r="K1381" s="152" t="s">
        <v>710</v>
      </c>
      <c r="L1381" s="34"/>
      <c r="M1381" s="157" t="s">
        <v>1</v>
      </c>
      <c r="N1381" s="158" t="s">
        <v>38</v>
      </c>
      <c r="O1381" s="59"/>
      <c r="P1381" s="159">
        <f>O1381*H1381</f>
        <v>0</v>
      </c>
      <c r="Q1381" s="159">
        <v>2.2563399999999998</v>
      </c>
      <c r="R1381" s="159">
        <f>Q1381*H1381</f>
        <v>2.4548979200000001</v>
      </c>
      <c r="S1381" s="159">
        <v>0</v>
      </c>
      <c r="T1381" s="160">
        <f>S1381*H1381</f>
        <v>0</v>
      </c>
      <c r="U1381" s="33"/>
      <c r="V1381" s="33"/>
      <c r="W1381" s="33"/>
      <c r="X1381" s="33"/>
      <c r="Y1381" s="33"/>
      <c r="Z1381" s="33"/>
      <c r="AA1381" s="33"/>
      <c r="AB1381" s="33"/>
      <c r="AC1381" s="33"/>
      <c r="AD1381" s="33"/>
      <c r="AE1381" s="33"/>
      <c r="AR1381" s="161" t="s">
        <v>184</v>
      </c>
      <c r="AT1381" s="161" t="s">
        <v>181</v>
      </c>
      <c r="AU1381" s="161" t="s">
        <v>82</v>
      </c>
      <c r="AY1381" s="18" t="s">
        <v>175</v>
      </c>
      <c r="BE1381" s="162">
        <f>IF(N1381="základní",J1381,0)</f>
        <v>0</v>
      </c>
      <c r="BF1381" s="162">
        <f>IF(N1381="snížená",J1381,0)</f>
        <v>0</v>
      </c>
      <c r="BG1381" s="162">
        <f>IF(N1381="zákl. přenesená",J1381,0)</f>
        <v>0</v>
      </c>
      <c r="BH1381" s="162">
        <f>IF(N1381="sníž. přenesená",J1381,0)</f>
        <v>0</v>
      </c>
      <c r="BI1381" s="162">
        <f>IF(N1381="nulová",J1381,0)</f>
        <v>0</v>
      </c>
      <c r="BJ1381" s="18" t="s">
        <v>30</v>
      </c>
      <c r="BK1381" s="162">
        <f>ROUND(I1381*H1381,2)</f>
        <v>0</v>
      </c>
      <c r="BL1381" s="18" t="s">
        <v>184</v>
      </c>
      <c r="BM1381" s="161" t="s">
        <v>2467</v>
      </c>
    </row>
    <row r="1382" spans="1:65" s="13" customFormat="1">
      <c r="B1382" s="163"/>
      <c r="D1382" s="164" t="s">
        <v>190</v>
      </c>
      <c r="E1382" s="165" t="s">
        <v>1</v>
      </c>
      <c r="F1382" s="166" t="s">
        <v>2468</v>
      </c>
      <c r="H1382" s="167">
        <v>1.0880000000000001</v>
      </c>
      <c r="I1382" s="168"/>
      <c r="L1382" s="163"/>
      <c r="M1382" s="169"/>
      <c r="N1382" s="170"/>
      <c r="O1382" s="170"/>
      <c r="P1382" s="170"/>
      <c r="Q1382" s="170"/>
      <c r="R1382" s="170"/>
      <c r="S1382" s="170"/>
      <c r="T1382" s="171"/>
      <c r="AT1382" s="165" t="s">
        <v>190</v>
      </c>
      <c r="AU1382" s="165" t="s">
        <v>82</v>
      </c>
      <c r="AV1382" s="13" t="s">
        <v>82</v>
      </c>
      <c r="AW1382" s="13" t="s">
        <v>29</v>
      </c>
      <c r="AX1382" s="13" t="s">
        <v>73</v>
      </c>
      <c r="AY1382" s="165" t="s">
        <v>175</v>
      </c>
    </row>
    <row r="1383" spans="1:65" s="15" customFormat="1">
      <c r="B1383" s="182"/>
      <c r="D1383" s="164" t="s">
        <v>190</v>
      </c>
      <c r="E1383" s="183" t="s">
        <v>1</v>
      </c>
      <c r="F1383" s="184" t="s">
        <v>716</v>
      </c>
      <c r="H1383" s="185">
        <v>1.0880000000000001</v>
      </c>
      <c r="I1383" s="186"/>
      <c r="L1383" s="182"/>
      <c r="M1383" s="187"/>
      <c r="N1383" s="188"/>
      <c r="O1383" s="188"/>
      <c r="P1383" s="188"/>
      <c r="Q1383" s="188"/>
      <c r="R1383" s="188"/>
      <c r="S1383" s="188"/>
      <c r="T1383" s="189"/>
      <c r="AT1383" s="183" t="s">
        <v>190</v>
      </c>
      <c r="AU1383" s="183" t="s">
        <v>82</v>
      </c>
      <c r="AV1383" s="15" t="s">
        <v>184</v>
      </c>
      <c r="AW1383" s="15" t="s">
        <v>29</v>
      </c>
      <c r="AX1383" s="15" t="s">
        <v>30</v>
      </c>
      <c r="AY1383" s="183" t="s">
        <v>175</v>
      </c>
    </row>
    <row r="1384" spans="1:65" s="2" customFormat="1" ht="16.5" customHeight="1">
      <c r="A1384" s="33"/>
      <c r="B1384" s="149"/>
      <c r="C1384" s="190" t="s">
        <v>2469</v>
      </c>
      <c r="D1384" s="190" t="s">
        <v>764</v>
      </c>
      <c r="E1384" s="191" t="s">
        <v>950</v>
      </c>
      <c r="F1384" s="192" t="s">
        <v>951</v>
      </c>
      <c r="G1384" s="193" t="s">
        <v>188</v>
      </c>
      <c r="H1384" s="194">
        <v>29.29</v>
      </c>
      <c r="I1384" s="195"/>
      <c r="J1384" s="196">
        <f>ROUND(I1384*H1384,2)</f>
        <v>0</v>
      </c>
      <c r="K1384" s="192" t="s">
        <v>710</v>
      </c>
      <c r="L1384" s="197"/>
      <c r="M1384" s="198" t="s">
        <v>1</v>
      </c>
      <c r="N1384" s="199" t="s">
        <v>38</v>
      </c>
      <c r="O1384" s="59"/>
      <c r="P1384" s="159">
        <f>O1384*H1384</f>
        <v>0</v>
      </c>
      <c r="Q1384" s="159">
        <v>0.08</v>
      </c>
      <c r="R1384" s="159">
        <f>Q1384*H1384</f>
        <v>2.3431999999999999</v>
      </c>
      <c r="S1384" s="159">
        <v>0</v>
      </c>
      <c r="T1384" s="160">
        <f>S1384*H1384</f>
        <v>0</v>
      </c>
      <c r="U1384" s="33"/>
      <c r="V1384" s="33"/>
      <c r="W1384" s="33"/>
      <c r="X1384" s="33"/>
      <c r="Y1384" s="33"/>
      <c r="Z1384" s="33"/>
      <c r="AA1384" s="33"/>
      <c r="AB1384" s="33"/>
      <c r="AC1384" s="33"/>
      <c r="AD1384" s="33"/>
      <c r="AE1384" s="33"/>
      <c r="AR1384" s="161" t="s">
        <v>177</v>
      </c>
      <c r="AT1384" s="161" t="s">
        <v>764</v>
      </c>
      <c r="AU1384" s="161" t="s">
        <v>82</v>
      </c>
      <c r="AY1384" s="18" t="s">
        <v>175</v>
      </c>
      <c r="BE1384" s="162">
        <f>IF(N1384="základní",J1384,0)</f>
        <v>0</v>
      </c>
      <c r="BF1384" s="162">
        <f>IF(N1384="snížená",J1384,0)</f>
        <v>0</v>
      </c>
      <c r="BG1384" s="162">
        <f>IF(N1384="zákl. přenesená",J1384,0)</f>
        <v>0</v>
      </c>
      <c r="BH1384" s="162">
        <f>IF(N1384="sníž. přenesená",J1384,0)</f>
        <v>0</v>
      </c>
      <c r="BI1384" s="162">
        <f>IF(N1384="nulová",J1384,0)</f>
        <v>0</v>
      </c>
      <c r="BJ1384" s="18" t="s">
        <v>30</v>
      </c>
      <c r="BK1384" s="162">
        <f>ROUND(I1384*H1384,2)</f>
        <v>0</v>
      </c>
      <c r="BL1384" s="18" t="s">
        <v>184</v>
      </c>
      <c r="BM1384" s="161" t="s">
        <v>2470</v>
      </c>
    </row>
    <row r="1385" spans="1:65" s="13" customFormat="1">
      <c r="B1385" s="163"/>
      <c r="D1385" s="164" t="s">
        <v>190</v>
      </c>
      <c r="E1385" s="165" t="s">
        <v>1</v>
      </c>
      <c r="F1385" s="166" t="s">
        <v>2471</v>
      </c>
      <c r="H1385" s="167">
        <v>29.29</v>
      </c>
      <c r="I1385" s="168"/>
      <c r="L1385" s="163"/>
      <c r="M1385" s="169"/>
      <c r="N1385" s="170"/>
      <c r="O1385" s="170"/>
      <c r="P1385" s="170"/>
      <c r="Q1385" s="170"/>
      <c r="R1385" s="170"/>
      <c r="S1385" s="170"/>
      <c r="T1385" s="171"/>
      <c r="AT1385" s="165" t="s">
        <v>190</v>
      </c>
      <c r="AU1385" s="165" t="s">
        <v>82</v>
      </c>
      <c r="AV1385" s="13" t="s">
        <v>82</v>
      </c>
      <c r="AW1385" s="13" t="s">
        <v>29</v>
      </c>
      <c r="AX1385" s="13" t="s">
        <v>73</v>
      </c>
      <c r="AY1385" s="165" t="s">
        <v>175</v>
      </c>
    </row>
    <row r="1386" spans="1:65" s="15" customFormat="1">
      <c r="B1386" s="182"/>
      <c r="D1386" s="164" t="s">
        <v>190</v>
      </c>
      <c r="E1386" s="183" t="s">
        <v>1</v>
      </c>
      <c r="F1386" s="184" t="s">
        <v>716</v>
      </c>
      <c r="H1386" s="185">
        <v>29.29</v>
      </c>
      <c r="I1386" s="186"/>
      <c r="L1386" s="182"/>
      <c r="M1386" s="187"/>
      <c r="N1386" s="188"/>
      <c r="O1386" s="188"/>
      <c r="P1386" s="188"/>
      <c r="Q1386" s="188"/>
      <c r="R1386" s="188"/>
      <c r="S1386" s="188"/>
      <c r="T1386" s="189"/>
      <c r="AT1386" s="183" t="s">
        <v>190</v>
      </c>
      <c r="AU1386" s="183" t="s">
        <v>82</v>
      </c>
      <c r="AV1386" s="15" t="s">
        <v>184</v>
      </c>
      <c r="AW1386" s="15" t="s">
        <v>29</v>
      </c>
      <c r="AX1386" s="15" t="s">
        <v>30</v>
      </c>
      <c r="AY1386" s="183" t="s">
        <v>175</v>
      </c>
    </row>
    <row r="1387" spans="1:65" s="2" customFormat="1" ht="16.5" customHeight="1">
      <c r="A1387" s="33"/>
      <c r="B1387" s="149"/>
      <c r="C1387" s="150" t="s">
        <v>2472</v>
      </c>
      <c r="D1387" s="150" t="s">
        <v>181</v>
      </c>
      <c r="E1387" s="151" t="s">
        <v>2473</v>
      </c>
      <c r="F1387" s="152" t="s">
        <v>2474</v>
      </c>
      <c r="G1387" s="153" t="s">
        <v>188</v>
      </c>
      <c r="H1387" s="154">
        <v>661.8</v>
      </c>
      <c r="I1387" s="155"/>
      <c r="J1387" s="156">
        <f>ROUND(I1387*H1387,2)</f>
        <v>0</v>
      </c>
      <c r="K1387" s="152" t="s">
        <v>710</v>
      </c>
      <c r="L1387" s="34"/>
      <c r="M1387" s="157" t="s">
        <v>1</v>
      </c>
      <c r="N1387" s="158" t="s">
        <v>38</v>
      </c>
      <c r="O1387" s="59"/>
      <c r="P1387" s="159">
        <f>O1387*H1387</f>
        <v>0</v>
      </c>
      <c r="Q1387" s="159">
        <v>0</v>
      </c>
      <c r="R1387" s="159">
        <f>Q1387*H1387</f>
        <v>0</v>
      </c>
      <c r="S1387" s="159">
        <v>0</v>
      </c>
      <c r="T1387" s="160">
        <f>S1387*H1387</f>
        <v>0</v>
      </c>
      <c r="U1387" s="33"/>
      <c r="V1387" s="33"/>
      <c r="W1387" s="33"/>
      <c r="X1387" s="33"/>
      <c r="Y1387" s="33"/>
      <c r="Z1387" s="33"/>
      <c r="AA1387" s="33"/>
      <c r="AB1387" s="33"/>
      <c r="AC1387" s="33"/>
      <c r="AD1387" s="33"/>
      <c r="AE1387" s="33"/>
      <c r="AR1387" s="161" t="s">
        <v>184</v>
      </c>
      <c r="AT1387" s="161" t="s">
        <v>181</v>
      </c>
      <c r="AU1387" s="161" t="s">
        <v>82</v>
      </c>
      <c r="AY1387" s="18" t="s">
        <v>175</v>
      </c>
      <c r="BE1387" s="162">
        <f>IF(N1387="základní",J1387,0)</f>
        <v>0</v>
      </c>
      <c r="BF1387" s="162">
        <f>IF(N1387="snížená",J1387,0)</f>
        <v>0</v>
      </c>
      <c r="BG1387" s="162">
        <f>IF(N1387="zákl. přenesená",J1387,0)</f>
        <v>0</v>
      </c>
      <c r="BH1387" s="162">
        <f>IF(N1387="sníž. přenesená",J1387,0)</f>
        <v>0</v>
      </c>
      <c r="BI1387" s="162">
        <f>IF(N1387="nulová",J1387,0)</f>
        <v>0</v>
      </c>
      <c r="BJ1387" s="18" t="s">
        <v>30</v>
      </c>
      <c r="BK1387" s="162">
        <f>ROUND(I1387*H1387,2)</f>
        <v>0</v>
      </c>
      <c r="BL1387" s="18" t="s">
        <v>184</v>
      </c>
      <c r="BM1387" s="161" t="s">
        <v>2475</v>
      </c>
    </row>
    <row r="1388" spans="1:65" s="14" customFormat="1">
      <c r="B1388" s="172"/>
      <c r="D1388" s="164" t="s">
        <v>190</v>
      </c>
      <c r="E1388" s="173" t="s">
        <v>1</v>
      </c>
      <c r="F1388" s="174" t="s">
        <v>1525</v>
      </c>
      <c r="H1388" s="173" t="s">
        <v>1</v>
      </c>
      <c r="I1388" s="175"/>
      <c r="L1388" s="172"/>
      <c r="M1388" s="176"/>
      <c r="N1388" s="177"/>
      <c r="O1388" s="177"/>
      <c r="P1388" s="177"/>
      <c r="Q1388" s="177"/>
      <c r="R1388" s="177"/>
      <c r="S1388" s="177"/>
      <c r="T1388" s="178"/>
      <c r="AT1388" s="173" t="s">
        <v>190</v>
      </c>
      <c r="AU1388" s="173" t="s">
        <v>82</v>
      </c>
      <c r="AV1388" s="14" t="s">
        <v>30</v>
      </c>
      <c r="AW1388" s="14" t="s">
        <v>29</v>
      </c>
      <c r="AX1388" s="14" t="s">
        <v>73</v>
      </c>
      <c r="AY1388" s="173" t="s">
        <v>175</v>
      </c>
    </row>
    <row r="1389" spans="1:65" s="14" customFormat="1">
      <c r="B1389" s="172"/>
      <c r="D1389" s="164" t="s">
        <v>190</v>
      </c>
      <c r="E1389" s="173" t="s">
        <v>1</v>
      </c>
      <c r="F1389" s="174" t="s">
        <v>1550</v>
      </c>
      <c r="H1389" s="173" t="s">
        <v>1</v>
      </c>
      <c r="I1389" s="175"/>
      <c r="L1389" s="172"/>
      <c r="M1389" s="176"/>
      <c r="N1389" s="177"/>
      <c r="O1389" s="177"/>
      <c r="P1389" s="177"/>
      <c r="Q1389" s="177"/>
      <c r="R1389" s="177"/>
      <c r="S1389" s="177"/>
      <c r="T1389" s="178"/>
      <c r="AT1389" s="173" t="s">
        <v>190</v>
      </c>
      <c r="AU1389" s="173" t="s">
        <v>82</v>
      </c>
      <c r="AV1389" s="14" t="s">
        <v>30</v>
      </c>
      <c r="AW1389" s="14" t="s">
        <v>29</v>
      </c>
      <c r="AX1389" s="14" t="s">
        <v>73</v>
      </c>
      <c r="AY1389" s="173" t="s">
        <v>175</v>
      </c>
    </row>
    <row r="1390" spans="1:65" s="13" customFormat="1">
      <c r="B1390" s="163"/>
      <c r="D1390" s="164" t="s">
        <v>190</v>
      </c>
      <c r="E1390" s="165" t="s">
        <v>1</v>
      </c>
      <c r="F1390" s="166" t="s">
        <v>2476</v>
      </c>
      <c r="H1390" s="167">
        <v>431</v>
      </c>
      <c r="I1390" s="168"/>
      <c r="L1390" s="163"/>
      <c r="M1390" s="169"/>
      <c r="N1390" s="170"/>
      <c r="O1390" s="170"/>
      <c r="P1390" s="170"/>
      <c r="Q1390" s="170"/>
      <c r="R1390" s="170"/>
      <c r="S1390" s="170"/>
      <c r="T1390" s="171"/>
      <c r="AT1390" s="165" t="s">
        <v>190</v>
      </c>
      <c r="AU1390" s="165" t="s">
        <v>82</v>
      </c>
      <c r="AV1390" s="13" t="s">
        <v>82</v>
      </c>
      <c r="AW1390" s="13" t="s">
        <v>29</v>
      </c>
      <c r="AX1390" s="13" t="s">
        <v>73</v>
      </c>
      <c r="AY1390" s="165" t="s">
        <v>175</v>
      </c>
    </row>
    <row r="1391" spans="1:65" s="16" customFormat="1">
      <c r="B1391" s="205"/>
      <c r="D1391" s="164" t="s">
        <v>190</v>
      </c>
      <c r="E1391" s="206" t="s">
        <v>1</v>
      </c>
      <c r="F1391" s="207" t="s">
        <v>1549</v>
      </c>
      <c r="H1391" s="208">
        <v>431</v>
      </c>
      <c r="I1391" s="209"/>
      <c r="L1391" s="205"/>
      <c r="M1391" s="210"/>
      <c r="N1391" s="211"/>
      <c r="O1391" s="211"/>
      <c r="P1391" s="211"/>
      <c r="Q1391" s="211"/>
      <c r="R1391" s="211"/>
      <c r="S1391" s="211"/>
      <c r="T1391" s="212"/>
      <c r="AT1391" s="206" t="s">
        <v>190</v>
      </c>
      <c r="AU1391" s="206" t="s">
        <v>82</v>
      </c>
      <c r="AV1391" s="16" t="s">
        <v>113</v>
      </c>
      <c r="AW1391" s="16" t="s">
        <v>29</v>
      </c>
      <c r="AX1391" s="16" t="s">
        <v>73</v>
      </c>
      <c r="AY1391" s="206" t="s">
        <v>175</v>
      </c>
    </row>
    <row r="1392" spans="1:65" s="14" customFormat="1">
      <c r="B1392" s="172"/>
      <c r="D1392" s="164" t="s">
        <v>190</v>
      </c>
      <c r="E1392" s="173" t="s">
        <v>1</v>
      </c>
      <c r="F1392" s="174" t="s">
        <v>1516</v>
      </c>
      <c r="H1392" s="173" t="s">
        <v>1</v>
      </c>
      <c r="I1392" s="175"/>
      <c r="L1392" s="172"/>
      <c r="M1392" s="176"/>
      <c r="N1392" s="177"/>
      <c r="O1392" s="177"/>
      <c r="P1392" s="177"/>
      <c r="Q1392" s="177"/>
      <c r="R1392" s="177"/>
      <c r="S1392" s="177"/>
      <c r="T1392" s="178"/>
      <c r="AT1392" s="173" t="s">
        <v>190</v>
      </c>
      <c r="AU1392" s="173" t="s">
        <v>82</v>
      </c>
      <c r="AV1392" s="14" t="s">
        <v>30</v>
      </c>
      <c r="AW1392" s="14" t="s">
        <v>29</v>
      </c>
      <c r="AX1392" s="14" t="s">
        <v>73</v>
      </c>
      <c r="AY1392" s="173" t="s">
        <v>175</v>
      </c>
    </row>
    <row r="1393" spans="1:65" s="13" customFormat="1">
      <c r="B1393" s="163"/>
      <c r="D1393" s="164" t="s">
        <v>190</v>
      </c>
      <c r="E1393" s="165" t="s">
        <v>1</v>
      </c>
      <c r="F1393" s="166" t="s">
        <v>2477</v>
      </c>
      <c r="H1393" s="167">
        <v>35</v>
      </c>
      <c r="I1393" s="168"/>
      <c r="L1393" s="163"/>
      <c r="M1393" s="169"/>
      <c r="N1393" s="170"/>
      <c r="O1393" s="170"/>
      <c r="P1393" s="170"/>
      <c r="Q1393" s="170"/>
      <c r="R1393" s="170"/>
      <c r="S1393" s="170"/>
      <c r="T1393" s="171"/>
      <c r="AT1393" s="165" t="s">
        <v>190</v>
      </c>
      <c r="AU1393" s="165" t="s">
        <v>82</v>
      </c>
      <c r="AV1393" s="13" t="s">
        <v>82</v>
      </c>
      <c r="AW1393" s="13" t="s">
        <v>29</v>
      </c>
      <c r="AX1393" s="13" t="s">
        <v>73</v>
      </c>
      <c r="AY1393" s="165" t="s">
        <v>175</v>
      </c>
    </row>
    <row r="1394" spans="1:65" s="14" customFormat="1">
      <c r="B1394" s="172"/>
      <c r="D1394" s="164" t="s">
        <v>190</v>
      </c>
      <c r="E1394" s="173" t="s">
        <v>1</v>
      </c>
      <c r="F1394" s="174" t="s">
        <v>1518</v>
      </c>
      <c r="H1394" s="173" t="s">
        <v>1</v>
      </c>
      <c r="I1394" s="175"/>
      <c r="L1394" s="172"/>
      <c r="M1394" s="176"/>
      <c r="N1394" s="177"/>
      <c r="O1394" s="177"/>
      <c r="P1394" s="177"/>
      <c r="Q1394" s="177"/>
      <c r="R1394" s="177"/>
      <c r="S1394" s="177"/>
      <c r="T1394" s="178"/>
      <c r="AT1394" s="173" t="s">
        <v>190</v>
      </c>
      <c r="AU1394" s="173" t="s">
        <v>82</v>
      </c>
      <c r="AV1394" s="14" t="s">
        <v>30</v>
      </c>
      <c r="AW1394" s="14" t="s">
        <v>29</v>
      </c>
      <c r="AX1394" s="14" t="s">
        <v>73</v>
      </c>
      <c r="AY1394" s="173" t="s">
        <v>175</v>
      </c>
    </row>
    <row r="1395" spans="1:65" s="13" customFormat="1">
      <c r="B1395" s="163"/>
      <c r="D1395" s="164" t="s">
        <v>190</v>
      </c>
      <c r="E1395" s="165" t="s">
        <v>1</v>
      </c>
      <c r="F1395" s="166" t="s">
        <v>2477</v>
      </c>
      <c r="H1395" s="167">
        <v>35</v>
      </c>
      <c r="I1395" s="168"/>
      <c r="L1395" s="163"/>
      <c r="M1395" s="169"/>
      <c r="N1395" s="170"/>
      <c r="O1395" s="170"/>
      <c r="P1395" s="170"/>
      <c r="Q1395" s="170"/>
      <c r="R1395" s="170"/>
      <c r="S1395" s="170"/>
      <c r="T1395" s="171"/>
      <c r="AT1395" s="165" t="s">
        <v>190</v>
      </c>
      <c r="AU1395" s="165" t="s">
        <v>82</v>
      </c>
      <c r="AV1395" s="13" t="s">
        <v>82</v>
      </c>
      <c r="AW1395" s="13" t="s">
        <v>29</v>
      </c>
      <c r="AX1395" s="13" t="s">
        <v>73</v>
      </c>
      <c r="AY1395" s="165" t="s">
        <v>175</v>
      </c>
    </row>
    <row r="1396" spans="1:65" s="14" customFormat="1">
      <c r="B1396" s="172"/>
      <c r="D1396" s="164" t="s">
        <v>190</v>
      </c>
      <c r="E1396" s="173" t="s">
        <v>1</v>
      </c>
      <c r="F1396" s="174" t="s">
        <v>1520</v>
      </c>
      <c r="H1396" s="173" t="s">
        <v>1</v>
      </c>
      <c r="I1396" s="175"/>
      <c r="L1396" s="172"/>
      <c r="M1396" s="176"/>
      <c r="N1396" s="177"/>
      <c r="O1396" s="177"/>
      <c r="P1396" s="177"/>
      <c r="Q1396" s="177"/>
      <c r="R1396" s="177"/>
      <c r="S1396" s="177"/>
      <c r="T1396" s="178"/>
      <c r="AT1396" s="173" t="s">
        <v>190</v>
      </c>
      <c r="AU1396" s="173" t="s">
        <v>82</v>
      </c>
      <c r="AV1396" s="14" t="s">
        <v>30</v>
      </c>
      <c r="AW1396" s="14" t="s">
        <v>29</v>
      </c>
      <c r="AX1396" s="14" t="s">
        <v>73</v>
      </c>
      <c r="AY1396" s="173" t="s">
        <v>175</v>
      </c>
    </row>
    <row r="1397" spans="1:65" s="13" customFormat="1">
      <c r="B1397" s="163"/>
      <c r="D1397" s="164" t="s">
        <v>190</v>
      </c>
      <c r="E1397" s="165" t="s">
        <v>1</v>
      </c>
      <c r="F1397" s="166" t="s">
        <v>2478</v>
      </c>
      <c r="H1397" s="167">
        <v>43</v>
      </c>
      <c r="I1397" s="168"/>
      <c r="L1397" s="163"/>
      <c r="M1397" s="169"/>
      <c r="N1397" s="170"/>
      <c r="O1397" s="170"/>
      <c r="P1397" s="170"/>
      <c r="Q1397" s="170"/>
      <c r="R1397" s="170"/>
      <c r="S1397" s="170"/>
      <c r="T1397" s="171"/>
      <c r="AT1397" s="165" t="s">
        <v>190</v>
      </c>
      <c r="AU1397" s="165" t="s">
        <v>82</v>
      </c>
      <c r="AV1397" s="13" t="s">
        <v>82</v>
      </c>
      <c r="AW1397" s="13" t="s">
        <v>29</v>
      </c>
      <c r="AX1397" s="13" t="s">
        <v>73</v>
      </c>
      <c r="AY1397" s="165" t="s">
        <v>175</v>
      </c>
    </row>
    <row r="1398" spans="1:65" s="14" customFormat="1">
      <c r="B1398" s="172"/>
      <c r="D1398" s="164" t="s">
        <v>190</v>
      </c>
      <c r="E1398" s="173" t="s">
        <v>1</v>
      </c>
      <c r="F1398" s="174" t="s">
        <v>1547</v>
      </c>
      <c r="H1398" s="173" t="s">
        <v>1</v>
      </c>
      <c r="I1398" s="175"/>
      <c r="L1398" s="172"/>
      <c r="M1398" s="176"/>
      <c r="N1398" s="177"/>
      <c r="O1398" s="177"/>
      <c r="P1398" s="177"/>
      <c r="Q1398" s="177"/>
      <c r="R1398" s="177"/>
      <c r="S1398" s="177"/>
      <c r="T1398" s="178"/>
      <c r="AT1398" s="173" t="s">
        <v>190</v>
      </c>
      <c r="AU1398" s="173" t="s">
        <v>82</v>
      </c>
      <c r="AV1398" s="14" t="s">
        <v>30</v>
      </c>
      <c r="AW1398" s="14" t="s">
        <v>29</v>
      </c>
      <c r="AX1398" s="14" t="s">
        <v>73</v>
      </c>
      <c r="AY1398" s="173" t="s">
        <v>175</v>
      </c>
    </row>
    <row r="1399" spans="1:65" s="13" customFormat="1">
      <c r="B1399" s="163"/>
      <c r="D1399" s="164" t="s">
        <v>190</v>
      </c>
      <c r="E1399" s="165" t="s">
        <v>1</v>
      </c>
      <c r="F1399" s="166" t="s">
        <v>2479</v>
      </c>
      <c r="H1399" s="167">
        <v>117.8</v>
      </c>
      <c r="I1399" s="168"/>
      <c r="L1399" s="163"/>
      <c r="M1399" s="169"/>
      <c r="N1399" s="170"/>
      <c r="O1399" s="170"/>
      <c r="P1399" s="170"/>
      <c r="Q1399" s="170"/>
      <c r="R1399" s="170"/>
      <c r="S1399" s="170"/>
      <c r="T1399" s="171"/>
      <c r="AT1399" s="165" t="s">
        <v>190</v>
      </c>
      <c r="AU1399" s="165" t="s">
        <v>82</v>
      </c>
      <c r="AV1399" s="13" t="s">
        <v>82</v>
      </c>
      <c r="AW1399" s="13" t="s">
        <v>29</v>
      </c>
      <c r="AX1399" s="13" t="s">
        <v>73</v>
      </c>
      <c r="AY1399" s="165" t="s">
        <v>175</v>
      </c>
    </row>
    <row r="1400" spans="1:65" s="16" customFormat="1">
      <c r="B1400" s="205"/>
      <c r="D1400" s="164" t="s">
        <v>190</v>
      </c>
      <c r="E1400" s="206" t="s">
        <v>1</v>
      </c>
      <c r="F1400" s="207" t="s">
        <v>1549</v>
      </c>
      <c r="H1400" s="208">
        <v>230.8</v>
      </c>
      <c r="I1400" s="209"/>
      <c r="L1400" s="205"/>
      <c r="M1400" s="210"/>
      <c r="N1400" s="211"/>
      <c r="O1400" s="211"/>
      <c r="P1400" s="211"/>
      <c r="Q1400" s="211"/>
      <c r="R1400" s="211"/>
      <c r="S1400" s="211"/>
      <c r="T1400" s="212"/>
      <c r="AT1400" s="206" t="s">
        <v>190</v>
      </c>
      <c r="AU1400" s="206" t="s">
        <v>82</v>
      </c>
      <c r="AV1400" s="16" t="s">
        <v>113</v>
      </c>
      <c r="AW1400" s="16" t="s">
        <v>29</v>
      </c>
      <c r="AX1400" s="16" t="s">
        <v>73</v>
      </c>
      <c r="AY1400" s="206" t="s">
        <v>175</v>
      </c>
    </row>
    <row r="1401" spans="1:65" s="15" customFormat="1">
      <c r="B1401" s="182"/>
      <c r="D1401" s="164" t="s">
        <v>190</v>
      </c>
      <c r="E1401" s="183" t="s">
        <v>1</v>
      </c>
      <c r="F1401" s="184" t="s">
        <v>716</v>
      </c>
      <c r="H1401" s="185">
        <v>661.8</v>
      </c>
      <c r="I1401" s="186"/>
      <c r="L1401" s="182"/>
      <c r="M1401" s="187"/>
      <c r="N1401" s="188"/>
      <c r="O1401" s="188"/>
      <c r="P1401" s="188"/>
      <c r="Q1401" s="188"/>
      <c r="R1401" s="188"/>
      <c r="S1401" s="188"/>
      <c r="T1401" s="189"/>
      <c r="AT1401" s="183" t="s">
        <v>190</v>
      </c>
      <c r="AU1401" s="183" t="s">
        <v>82</v>
      </c>
      <c r="AV1401" s="15" t="s">
        <v>184</v>
      </c>
      <c r="AW1401" s="15" t="s">
        <v>29</v>
      </c>
      <c r="AX1401" s="15" t="s">
        <v>30</v>
      </c>
      <c r="AY1401" s="183" t="s">
        <v>175</v>
      </c>
    </row>
    <row r="1402" spans="1:65" s="2" customFormat="1" ht="16.5" customHeight="1">
      <c r="A1402" s="33"/>
      <c r="B1402" s="149"/>
      <c r="C1402" s="150" t="s">
        <v>2480</v>
      </c>
      <c r="D1402" s="150" t="s">
        <v>181</v>
      </c>
      <c r="E1402" s="151" t="s">
        <v>2481</v>
      </c>
      <c r="F1402" s="152" t="s">
        <v>2482</v>
      </c>
      <c r="G1402" s="153" t="s">
        <v>188</v>
      </c>
      <c r="H1402" s="154">
        <v>48.8</v>
      </c>
      <c r="I1402" s="155"/>
      <c r="J1402" s="156">
        <f>ROUND(I1402*H1402,2)</f>
        <v>0</v>
      </c>
      <c r="K1402" s="152" t="s">
        <v>710</v>
      </c>
      <c r="L1402" s="34"/>
      <c r="M1402" s="157" t="s">
        <v>1</v>
      </c>
      <c r="N1402" s="158" t="s">
        <v>38</v>
      </c>
      <c r="O1402" s="59"/>
      <c r="P1402" s="159">
        <f>O1402*H1402</f>
        <v>0</v>
      </c>
      <c r="Q1402" s="159">
        <v>2.0000000000000002E-5</v>
      </c>
      <c r="R1402" s="159">
        <f>Q1402*H1402</f>
        <v>9.7599999999999998E-4</v>
      </c>
      <c r="S1402" s="159">
        <v>0</v>
      </c>
      <c r="T1402" s="160">
        <f>S1402*H1402</f>
        <v>0</v>
      </c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/>
      <c r="AE1402" s="33"/>
      <c r="AR1402" s="161" t="s">
        <v>184</v>
      </c>
      <c r="AT1402" s="161" t="s">
        <v>181</v>
      </c>
      <c r="AU1402" s="161" t="s">
        <v>82</v>
      </c>
      <c r="AY1402" s="18" t="s">
        <v>175</v>
      </c>
      <c r="BE1402" s="162">
        <f>IF(N1402="základní",J1402,0)</f>
        <v>0</v>
      </c>
      <c r="BF1402" s="162">
        <f>IF(N1402="snížená",J1402,0)</f>
        <v>0</v>
      </c>
      <c r="BG1402" s="162">
        <f>IF(N1402="zákl. přenesená",J1402,0)</f>
        <v>0</v>
      </c>
      <c r="BH1402" s="162">
        <f>IF(N1402="sníž. přenesená",J1402,0)</f>
        <v>0</v>
      </c>
      <c r="BI1402" s="162">
        <f>IF(N1402="nulová",J1402,0)</f>
        <v>0</v>
      </c>
      <c r="BJ1402" s="18" t="s">
        <v>30</v>
      </c>
      <c r="BK1402" s="162">
        <f>ROUND(I1402*H1402,2)</f>
        <v>0</v>
      </c>
      <c r="BL1402" s="18" t="s">
        <v>184</v>
      </c>
      <c r="BM1402" s="161" t="s">
        <v>2483</v>
      </c>
    </row>
    <row r="1403" spans="1:65" s="14" customFormat="1">
      <c r="B1403" s="172"/>
      <c r="D1403" s="164" t="s">
        <v>190</v>
      </c>
      <c r="E1403" s="173" t="s">
        <v>1</v>
      </c>
      <c r="F1403" s="174" t="s">
        <v>1525</v>
      </c>
      <c r="H1403" s="173" t="s">
        <v>1</v>
      </c>
      <c r="I1403" s="175"/>
      <c r="L1403" s="172"/>
      <c r="M1403" s="176"/>
      <c r="N1403" s="177"/>
      <c r="O1403" s="177"/>
      <c r="P1403" s="177"/>
      <c r="Q1403" s="177"/>
      <c r="R1403" s="177"/>
      <c r="S1403" s="177"/>
      <c r="T1403" s="178"/>
      <c r="AT1403" s="173" t="s">
        <v>190</v>
      </c>
      <c r="AU1403" s="173" t="s">
        <v>82</v>
      </c>
      <c r="AV1403" s="14" t="s">
        <v>30</v>
      </c>
      <c r="AW1403" s="14" t="s">
        <v>29</v>
      </c>
      <c r="AX1403" s="14" t="s">
        <v>73</v>
      </c>
      <c r="AY1403" s="173" t="s">
        <v>175</v>
      </c>
    </row>
    <row r="1404" spans="1:65" s="14" customFormat="1">
      <c r="B1404" s="172"/>
      <c r="D1404" s="164" t="s">
        <v>190</v>
      </c>
      <c r="E1404" s="173" t="s">
        <v>1</v>
      </c>
      <c r="F1404" s="174" t="s">
        <v>1526</v>
      </c>
      <c r="H1404" s="173" t="s">
        <v>1</v>
      </c>
      <c r="I1404" s="175"/>
      <c r="L1404" s="172"/>
      <c r="M1404" s="176"/>
      <c r="N1404" s="177"/>
      <c r="O1404" s="177"/>
      <c r="P1404" s="177"/>
      <c r="Q1404" s="177"/>
      <c r="R1404" s="177"/>
      <c r="S1404" s="177"/>
      <c r="T1404" s="178"/>
      <c r="AT1404" s="173" t="s">
        <v>190</v>
      </c>
      <c r="AU1404" s="173" t="s">
        <v>82</v>
      </c>
      <c r="AV1404" s="14" t="s">
        <v>30</v>
      </c>
      <c r="AW1404" s="14" t="s">
        <v>29</v>
      </c>
      <c r="AX1404" s="14" t="s">
        <v>73</v>
      </c>
      <c r="AY1404" s="173" t="s">
        <v>175</v>
      </c>
    </row>
    <row r="1405" spans="1:65" s="13" customFormat="1">
      <c r="B1405" s="163"/>
      <c r="D1405" s="164" t="s">
        <v>190</v>
      </c>
      <c r="E1405" s="165" t="s">
        <v>1</v>
      </c>
      <c r="F1405" s="166" t="s">
        <v>2484</v>
      </c>
      <c r="H1405" s="167">
        <v>11</v>
      </c>
      <c r="I1405" s="168"/>
      <c r="L1405" s="163"/>
      <c r="M1405" s="169"/>
      <c r="N1405" s="170"/>
      <c r="O1405" s="170"/>
      <c r="P1405" s="170"/>
      <c r="Q1405" s="170"/>
      <c r="R1405" s="170"/>
      <c r="S1405" s="170"/>
      <c r="T1405" s="171"/>
      <c r="AT1405" s="165" t="s">
        <v>190</v>
      </c>
      <c r="AU1405" s="165" t="s">
        <v>82</v>
      </c>
      <c r="AV1405" s="13" t="s">
        <v>82</v>
      </c>
      <c r="AW1405" s="13" t="s">
        <v>29</v>
      </c>
      <c r="AX1405" s="13" t="s">
        <v>73</v>
      </c>
      <c r="AY1405" s="165" t="s">
        <v>175</v>
      </c>
    </row>
    <row r="1406" spans="1:65" s="14" customFormat="1">
      <c r="B1406" s="172"/>
      <c r="D1406" s="164" t="s">
        <v>190</v>
      </c>
      <c r="E1406" s="173" t="s">
        <v>1</v>
      </c>
      <c r="F1406" s="174" t="s">
        <v>1516</v>
      </c>
      <c r="H1406" s="173" t="s">
        <v>1</v>
      </c>
      <c r="I1406" s="175"/>
      <c r="L1406" s="172"/>
      <c r="M1406" s="176"/>
      <c r="N1406" s="177"/>
      <c r="O1406" s="177"/>
      <c r="P1406" s="177"/>
      <c r="Q1406" s="177"/>
      <c r="R1406" s="177"/>
      <c r="S1406" s="177"/>
      <c r="T1406" s="178"/>
      <c r="AT1406" s="173" t="s">
        <v>190</v>
      </c>
      <c r="AU1406" s="173" t="s">
        <v>82</v>
      </c>
      <c r="AV1406" s="14" t="s">
        <v>30</v>
      </c>
      <c r="AW1406" s="14" t="s">
        <v>29</v>
      </c>
      <c r="AX1406" s="14" t="s">
        <v>73</v>
      </c>
      <c r="AY1406" s="173" t="s">
        <v>175</v>
      </c>
    </row>
    <row r="1407" spans="1:65" s="13" customFormat="1">
      <c r="B1407" s="163"/>
      <c r="D1407" s="164" t="s">
        <v>190</v>
      </c>
      <c r="E1407" s="165" t="s">
        <v>1</v>
      </c>
      <c r="F1407" s="166" t="s">
        <v>2485</v>
      </c>
      <c r="H1407" s="167">
        <v>12.6</v>
      </c>
      <c r="I1407" s="168"/>
      <c r="L1407" s="163"/>
      <c r="M1407" s="169"/>
      <c r="N1407" s="170"/>
      <c r="O1407" s="170"/>
      <c r="P1407" s="170"/>
      <c r="Q1407" s="170"/>
      <c r="R1407" s="170"/>
      <c r="S1407" s="170"/>
      <c r="T1407" s="171"/>
      <c r="AT1407" s="165" t="s">
        <v>190</v>
      </c>
      <c r="AU1407" s="165" t="s">
        <v>82</v>
      </c>
      <c r="AV1407" s="13" t="s">
        <v>82</v>
      </c>
      <c r="AW1407" s="13" t="s">
        <v>29</v>
      </c>
      <c r="AX1407" s="13" t="s">
        <v>73</v>
      </c>
      <c r="AY1407" s="165" t="s">
        <v>175</v>
      </c>
    </row>
    <row r="1408" spans="1:65" s="14" customFormat="1">
      <c r="B1408" s="172"/>
      <c r="D1408" s="164" t="s">
        <v>190</v>
      </c>
      <c r="E1408" s="173" t="s">
        <v>1</v>
      </c>
      <c r="F1408" s="174" t="s">
        <v>1518</v>
      </c>
      <c r="H1408" s="173" t="s">
        <v>1</v>
      </c>
      <c r="I1408" s="175"/>
      <c r="L1408" s="172"/>
      <c r="M1408" s="176"/>
      <c r="N1408" s="177"/>
      <c r="O1408" s="177"/>
      <c r="P1408" s="177"/>
      <c r="Q1408" s="177"/>
      <c r="R1408" s="177"/>
      <c r="S1408" s="177"/>
      <c r="T1408" s="178"/>
      <c r="AT1408" s="173" t="s">
        <v>190</v>
      </c>
      <c r="AU1408" s="173" t="s">
        <v>82</v>
      </c>
      <c r="AV1408" s="14" t="s">
        <v>30</v>
      </c>
      <c r="AW1408" s="14" t="s">
        <v>29</v>
      </c>
      <c r="AX1408" s="14" t="s">
        <v>73</v>
      </c>
      <c r="AY1408" s="173" t="s">
        <v>175</v>
      </c>
    </row>
    <row r="1409" spans="1:65" s="13" customFormat="1">
      <c r="B1409" s="163"/>
      <c r="D1409" s="164" t="s">
        <v>190</v>
      </c>
      <c r="E1409" s="165" t="s">
        <v>1</v>
      </c>
      <c r="F1409" s="166" t="s">
        <v>2485</v>
      </c>
      <c r="H1409" s="167">
        <v>12.6</v>
      </c>
      <c r="I1409" s="168"/>
      <c r="L1409" s="163"/>
      <c r="M1409" s="169"/>
      <c r="N1409" s="170"/>
      <c r="O1409" s="170"/>
      <c r="P1409" s="170"/>
      <c r="Q1409" s="170"/>
      <c r="R1409" s="170"/>
      <c r="S1409" s="170"/>
      <c r="T1409" s="171"/>
      <c r="AT1409" s="165" t="s">
        <v>190</v>
      </c>
      <c r="AU1409" s="165" t="s">
        <v>82</v>
      </c>
      <c r="AV1409" s="13" t="s">
        <v>82</v>
      </c>
      <c r="AW1409" s="13" t="s">
        <v>29</v>
      </c>
      <c r="AX1409" s="13" t="s">
        <v>73</v>
      </c>
      <c r="AY1409" s="165" t="s">
        <v>175</v>
      </c>
    </row>
    <row r="1410" spans="1:65" s="14" customFormat="1">
      <c r="B1410" s="172"/>
      <c r="D1410" s="164" t="s">
        <v>190</v>
      </c>
      <c r="E1410" s="173" t="s">
        <v>1</v>
      </c>
      <c r="F1410" s="174" t="s">
        <v>1520</v>
      </c>
      <c r="H1410" s="173" t="s">
        <v>1</v>
      </c>
      <c r="I1410" s="175"/>
      <c r="L1410" s="172"/>
      <c r="M1410" s="176"/>
      <c r="N1410" s="177"/>
      <c r="O1410" s="177"/>
      <c r="P1410" s="177"/>
      <c r="Q1410" s="177"/>
      <c r="R1410" s="177"/>
      <c r="S1410" s="177"/>
      <c r="T1410" s="178"/>
      <c r="AT1410" s="173" t="s">
        <v>190</v>
      </c>
      <c r="AU1410" s="173" t="s">
        <v>82</v>
      </c>
      <c r="AV1410" s="14" t="s">
        <v>30</v>
      </c>
      <c r="AW1410" s="14" t="s">
        <v>29</v>
      </c>
      <c r="AX1410" s="14" t="s">
        <v>73</v>
      </c>
      <c r="AY1410" s="173" t="s">
        <v>175</v>
      </c>
    </row>
    <row r="1411" spans="1:65" s="13" customFormat="1">
      <c r="B1411" s="163"/>
      <c r="D1411" s="164" t="s">
        <v>190</v>
      </c>
      <c r="E1411" s="165" t="s">
        <v>1</v>
      </c>
      <c r="F1411" s="166" t="s">
        <v>2485</v>
      </c>
      <c r="H1411" s="167">
        <v>12.6</v>
      </c>
      <c r="I1411" s="168"/>
      <c r="L1411" s="163"/>
      <c r="M1411" s="169"/>
      <c r="N1411" s="170"/>
      <c r="O1411" s="170"/>
      <c r="P1411" s="170"/>
      <c r="Q1411" s="170"/>
      <c r="R1411" s="170"/>
      <c r="S1411" s="170"/>
      <c r="T1411" s="171"/>
      <c r="AT1411" s="165" t="s">
        <v>190</v>
      </c>
      <c r="AU1411" s="165" t="s">
        <v>82</v>
      </c>
      <c r="AV1411" s="13" t="s">
        <v>82</v>
      </c>
      <c r="AW1411" s="13" t="s">
        <v>29</v>
      </c>
      <c r="AX1411" s="13" t="s">
        <v>73</v>
      </c>
      <c r="AY1411" s="165" t="s">
        <v>175</v>
      </c>
    </row>
    <row r="1412" spans="1:65" s="15" customFormat="1">
      <c r="B1412" s="182"/>
      <c r="D1412" s="164" t="s">
        <v>190</v>
      </c>
      <c r="E1412" s="183" t="s">
        <v>1</v>
      </c>
      <c r="F1412" s="184" t="s">
        <v>716</v>
      </c>
      <c r="H1412" s="185">
        <v>48.8</v>
      </c>
      <c r="I1412" s="186"/>
      <c r="L1412" s="182"/>
      <c r="M1412" s="187"/>
      <c r="N1412" s="188"/>
      <c r="O1412" s="188"/>
      <c r="P1412" s="188"/>
      <c r="Q1412" s="188"/>
      <c r="R1412" s="188"/>
      <c r="S1412" s="188"/>
      <c r="T1412" s="189"/>
      <c r="AT1412" s="183" t="s">
        <v>190</v>
      </c>
      <c r="AU1412" s="183" t="s">
        <v>82</v>
      </c>
      <c r="AV1412" s="15" t="s">
        <v>184</v>
      </c>
      <c r="AW1412" s="15" t="s">
        <v>29</v>
      </c>
      <c r="AX1412" s="15" t="s">
        <v>30</v>
      </c>
      <c r="AY1412" s="183" t="s">
        <v>175</v>
      </c>
    </row>
    <row r="1413" spans="1:65" s="2" customFormat="1" ht="16.5" customHeight="1">
      <c r="A1413" s="33"/>
      <c r="B1413" s="149"/>
      <c r="C1413" s="150" t="s">
        <v>2486</v>
      </c>
      <c r="D1413" s="150" t="s">
        <v>181</v>
      </c>
      <c r="E1413" s="151" t="s">
        <v>2487</v>
      </c>
      <c r="F1413" s="152" t="s">
        <v>2488</v>
      </c>
      <c r="G1413" s="153" t="s">
        <v>188</v>
      </c>
      <c r="H1413" s="154">
        <v>230.8</v>
      </c>
      <c r="I1413" s="155"/>
      <c r="J1413" s="156">
        <f>ROUND(I1413*H1413,2)</f>
        <v>0</v>
      </c>
      <c r="K1413" s="152" t="s">
        <v>710</v>
      </c>
      <c r="L1413" s="34"/>
      <c r="M1413" s="157" t="s">
        <v>1</v>
      </c>
      <c r="N1413" s="158" t="s">
        <v>38</v>
      </c>
      <c r="O1413" s="59"/>
      <c r="P1413" s="159">
        <f>O1413*H1413</f>
        <v>0</v>
      </c>
      <c r="Q1413" s="159">
        <v>0</v>
      </c>
      <c r="R1413" s="159">
        <f>Q1413*H1413</f>
        <v>0</v>
      </c>
      <c r="S1413" s="159">
        <v>0</v>
      </c>
      <c r="T1413" s="160">
        <f>S1413*H1413</f>
        <v>0</v>
      </c>
      <c r="U1413" s="33"/>
      <c r="V1413" s="33"/>
      <c r="W1413" s="33"/>
      <c r="X1413" s="33"/>
      <c r="Y1413" s="33"/>
      <c r="Z1413" s="33"/>
      <c r="AA1413" s="33"/>
      <c r="AB1413" s="33"/>
      <c r="AC1413" s="33"/>
      <c r="AD1413" s="33"/>
      <c r="AE1413" s="33"/>
      <c r="AR1413" s="161" t="s">
        <v>184</v>
      </c>
      <c r="AT1413" s="161" t="s">
        <v>181</v>
      </c>
      <c r="AU1413" s="161" t="s">
        <v>82</v>
      </c>
      <c r="AY1413" s="18" t="s">
        <v>175</v>
      </c>
      <c r="BE1413" s="162">
        <f>IF(N1413="základní",J1413,0)</f>
        <v>0</v>
      </c>
      <c r="BF1413" s="162">
        <f>IF(N1413="snížená",J1413,0)</f>
        <v>0</v>
      </c>
      <c r="BG1413" s="162">
        <f>IF(N1413="zákl. přenesená",J1413,0)</f>
        <v>0</v>
      </c>
      <c r="BH1413" s="162">
        <f>IF(N1413="sníž. přenesená",J1413,0)</f>
        <v>0</v>
      </c>
      <c r="BI1413" s="162">
        <f>IF(N1413="nulová",J1413,0)</f>
        <v>0</v>
      </c>
      <c r="BJ1413" s="18" t="s">
        <v>30</v>
      </c>
      <c r="BK1413" s="162">
        <f>ROUND(I1413*H1413,2)</f>
        <v>0</v>
      </c>
      <c r="BL1413" s="18" t="s">
        <v>184</v>
      </c>
      <c r="BM1413" s="161" t="s">
        <v>2489</v>
      </c>
    </row>
    <row r="1414" spans="1:65" s="14" customFormat="1">
      <c r="B1414" s="172"/>
      <c r="D1414" s="164" t="s">
        <v>190</v>
      </c>
      <c r="E1414" s="173" t="s">
        <v>1</v>
      </c>
      <c r="F1414" s="174" t="s">
        <v>1516</v>
      </c>
      <c r="H1414" s="173" t="s">
        <v>1</v>
      </c>
      <c r="I1414" s="175"/>
      <c r="L1414" s="172"/>
      <c r="M1414" s="176"/>
      <c r="N1414" s="177"/>
      <c r="O1414" s="177"/>
      <c r="P1414" s="177"/>
      <c r="Q1414" s="177"/>
      <c r="R1414" s="177"/>
      <c r="S1414" s="177"/>
      <c r="T1414" s="178"/>
      <c r="AT1414" s="173" t="s">
        <v>190</v>
      </c>
      <c r="AU1414" s="173" t="s">
        <v>82</v>
      </c>
      <c r="AV1414" s="14" t="s">
        <v>30</v>
      </c>
      <c r="AW1414" s="14" t="s">
        <v>29</v>
      </c>
      <c r="AX1414" s="14" t="s">
        <v>73</v>
      </c>
      <c r="AY1414" s="173" t="s">
        <v>175</v>
      </c>
    </row>
    <row r="1415" spans="1:65" s="13" customFormat="1">
      <c r="B1415" s="163"/>
      <c r="D1415" s="164" t="s">
        <v>190</v>
      </c>
      <c r="E1415" s="165" t="s">
        <v>1</v>
      </c>
      <c r="F1415" s="166" t="s">
        <v>2477</v>
      </c>
      <c r="H1415" s="167">
        <v>35</v>
      </c>
      <c r="I1415" s="168"/>
      <c r="L1415" s="163"/>
      <c r="M1415" s="169"/>
      <c r="N1415" s="170"/>
      <c r="O1415" s="170"/>
      <c r="P1415" s="170"/>
      <c r="Q1415" s="170"/>
      <c r="R1415" s="170"/>
      <c r="S1415" s="170"/>
      <c r="T1415" s="171"/>
      <c r="AT1415" s="165" t="s">
        <v>190</v>
      </c>
      <c r="AU1415" s="165" t="s">
        <v>82</v>
      </c>
      <c r="AV1415" s="13" t="s">
        <v>82</v>
      </c>
      <c r="AW1415" s="13" t="s">
        <v>29</v>
      </c>
      <c r="AX1415" s="13" t="s">
        <v>73</v>
      </c>
      <c r="AY1415" s="165" t="s">
        <v>175</v>
      </c>
    </row>
    <row r="1416" spans="1:65" s="14" customFormat="1">
      <c r="B1416" s="172"/>
      <c r="D1416" s="164" t="s">
        <v>190</v>
      </c>
      <c r="E1416" s="173" t="s">
        <v>1</v>
      </c>
      <c r="F1416" s="174" t="s">
        <v>1518</v>
      </c>
      <c r="H1416" s="173" t="s">
        <v>1</v>
      </c>
      <c r="I1416" s="175"/>
      <c r="L1416" s="172"/>
      <c r="M1416" s="176"/>
      <c r="N1416" s="177"/>
      <c r="O1416" s="177"/>
      <c r="P1416" s="177"/>
      <c r="Q1416" s="177"/>
      <c r="R1416" s="177"/>
      <c r="S1416" s="177"/>
      <c r="T1416" s="178"/>
      <c r="AT1416" s="173" t="s">
        <v>190</v>
      </c>
      <c r="AU1416" s="173" t="s">
        <v>82</v>
      </c>
      <c r="AV1416" s="14" t="s">
        <v>30</v>
      </c>
      <c r="AW1416" s="14" t="s">
        <v>29</v>
      </c>
      <c r="AX1416" s="14" t="s">
        <v>73</v>
      </c>
      <c r="AY1416" s="173" t="s">
        <v>175</v>
      </c>
    </row>
    <row r="1417" spans="1:65" s="13" customFormat="1">
      <c r="B1417" s="163"/>
      <c r="D1417" s="164" t="s">
        <v>190</v>
      </c>
      <c r="E1417" s="165" t="s">
        <v>1</v>
      </c>
      <c r="F1417" s="166" t="s">
        <v>2477</v>
      </c>
      <c r="H1417" s="167">
        <v>35</v>
      </c>
      <c r="I1417" s="168"/>
      <c r="L1417" s="163"/>
      <c r="M1417" s="169"/>
      <c r="N1417" s="170"/>
      <c r="O1417" s="170"/>
      <c r="P1417" s="170"/>
      <c r="Q1417" s="170"/>
      <c r="R1417" s="170"/>
      <c r="S1417" s="170"/>
      <c r="T1417" s="171"/>
      <c r="AT1417" s="165" t="s">
        <v>190</v>
      </c>
      <c r="AU1417" s="165" t="s">
        <v>82</v>
      </c>
      <c r="AV1417" s="13" t="s">
        <v>82</v>
      </c>
      <c r="AW1417" s="13" t="s">
        <v>29</v>
      </c>
      <c r="AX1417" s="13" t="s">
        <v>73</v>
      </c>
      <c r="AY1417" s="165" t="s">
        <v>175</v>
      </c>
    </row>
    <row r="1418" spans="1:65" s="14" customFormat="1">
      <c r="B1418" s="172"/>
      <c r="D1418" s="164" t="s">
        <v>190</v>
      </c>
      <c r="E1418" s="173" t="s">
        <v>1</v>
      </c>
      <c r="F1418" s="174" t="s">
        <v>1520</v>
      </c>
      <c r="H1418" s="173" t="s">
        <v>1</v>
      </c>
      <c r="I1418" s="175"/>
      <c r="L1418" s="172"/>
      <c r="M1418" s="176"/>
      <c r="N1418" s="177"/>
      <c r="O1418" s="177"/>
      <c r="P1418" s="177"/>
      <c r="Q1418" s="177"/>
      <c r="R1418" s="177"/>
      <c r="S1418" s="177"/>
      <c r="T1418" s="178"/>
      <c r="AT1418" s="173" t="s">
        <v>190</v>
      </c>
      <c r="AU1418" s="173" t="s">
        <v>82</v>
      </c>
      <c r="AV1418" s="14" t="s">
        <v>30</v>
      </c>
      <c r="AW1418" s="14" t="s">
        <v>29</v>
      </c>
      <c r="AX1418" s="14" t="s">
        <v>73</v>
      </c>
      <c r="AY1418" s="173" t="s">
        <v>175</v>
      </c>
    </row>
    <row r="1419" spans="1:65" s="13" customFormat="1">
      <c r="B1419" s="163"/>
      <c r="D1419" s="164" t="s">
        <v>190</v>
      </c>
      <c r="E1419" s="165" t="s">
        <v>1</v>
      </c>
      <c r="F1419" s="166" t="s">
        <v>2478</v>
      </c>
      <c r="H1419" s="167">
        <v>43</v>
      </c>
      <c r="I1419" s="168"/>
      <c r="L1419" s="163"/>
      <c r="M1419" s="169"/>
      <c r="N1419" s="170"/>
      <c r="O1419" s="170"/>
      <c r="P1419" s="170"/>
      <c r="Q1419" s="170"/>
      <c r="R1419" s="170"/>
      <c r="S1419" s="170"/>
      <c r="T1419" s="171"/>
      <c r="AT1419" s="165" t="s">
        <v>190</v>
      </c>
      <c r="AU1419" s="165" t="s">
        <v>82</v>
      </c>
      <c r="AV1419" s="13" t="s">
        <v>82</v>
      </c>
      <c r="AW1419" s="13" t="s">
        <v>29</v>
      </c>
      <c r="AX1419" s="13" t="s">
        <v>73</v>
      </c>
      <c r="AY1419" s="165" t="s">
        <v>175</v>
      </c>
    </row>
    <row r="1420" spans="1:65" s="14" customFormat="1">
      <c r="B1420" s="172"/>
      <c r="D1420" s="164" t="s">
        <v>190</v>
      </c>
      <c r="E1420" s="173" t="s">
        <v>1</v>
      </c>
      <c r="F1420" s="174" t="s">
        <v>1547</v>
      </c>
      <c r="H1420" s="173" t="s">
        <v>1</v>
      </c>
      <c r="I1420" s="175"/>
      <c r="L1420" s="172"/>
      <c r="M1420" s="176"/>
      <c r="N1420" s="177"/>
      <c r="O1420" s="177"/>
      <c r="P1420" s="177"/>
      <c r="Q1420" s="177"/>
      <c r="R1420" s="177"/>
      <c r="S1420" s="177"/>
      <c r="T1420" s="178"/>
      <c r="AT1420" s="173" t="s">
        <v>190</v>
      </c>
      <c r="AU1420" s="173" t="s">
        <v>82</v>
      </c>
      <c r="AV1420" s="14" t="s">
        <v>30</v>
      </c>
      <c r="AW1420" s="14" t="s">
        <v>29</v>
      </c>
      <c r="AX1420" s="14" t="s">
        <v>73</v>
      </c>
      <c r="AY1420" s="173" t="s">
        <v>175</v>
      </c>
    </row>
    <row r="1421" spans="1:65" s="13" customFormat="1">
      <c r="B1421" s="163"/>
      <c r="D1421" s="164" t="s">
        <v>190</v>
      </c>
      <c r="E1421" s="165" t="s">
        <v>1</v>
      </c>
      <c r="F1421" s="166" t="s">
        <v>2479</v>
      </c>
      <c r="H1421" s="167">
        <v>117.8</v>
      </c>
      <c r="I1421" s="168"/>
      <c r="L1421" s="163"/>
      <c r="M1421" s="169"/>
      <c r="N1421" s="170"/>
      <c r="O1421" s="170"/>
      <c r="P1421" s="170"/>
      <c r="Q1421" s="170"/>
      <c r="R1421" s="170"/>
      <c r="S1421" s="170"/>
      <c r="T1421" s="171"/>
      <c r="AT1421" s="165" t="s">
        <v>190</v>
      </c>
      <c r="AU1421" s="165" t="s">
        <v>82</v>
      </c>
      <c r="AV1421" s="13" t="s">
        <v>82</v>
      </c>
      <c r="AW1421" s="13" t="s">
        <v>29</v>
      </c>
      <c r="AX1421" s="13" t="s">
        <v>73</v>
      </c>
      <c r="AY1421" s="165" t="s">
        <v>175</v>
      </c>
    </row>
    <row r="1422" spans="1:65" s="15" customFormat="1">
      <c r="B1422" s="182"/>
      <c r="D1422" s="164" t="s">
        <v>190</v>
      </c>
      <c r="E1422" s="183" t="s">
        <v>1</v>
      </c>
      <c r="F1422" s="184" t="s">
        <v>716</v>
      </c>
      <c r="H1422" s="185">
        <v>230.8</v>
      </c>
      <c r="I1422" s="186"/>
      <c r="L1422" s="182"/>
      <c r="M1422" s="187"/>
      <c r="N1422" s="188"/>
      <c r="O1422" s="188"/>
      <c r="P1422" s="188"/>
      <c r="Q1422" s="188"/>
      <c r="R1422" s="188"/>
      <c r="S1422" s="188"/>
      <c r="T1422" s="189"/>
      <c r="AT1422" s="183" t="s">
        <v>190</v>
      </c>
      <c r="AU1422" s="183" t="s">
        <v>82</v>
      </c>
      <c r="AV1422" s="15" t="s">
        <v>184</v>
      </c>
      <c r="AW1422" s="15" t="s">
        <v>29</v>
      </c>
      <c r="AX1422" s="15" t="s">
        <v>30</v>
      </c>
      <c r="AY1422" s="183" t="s">
        <v>175</v>
      </c>
    </row>
    <row r="1423" spans="1:65" s="2" customFormat="1" ht="16.5" customHeight="1">
      <c r="A1423" s="33"/>
      <c r="B1423" s="149"/>
      <c r="C1423" s="150" t="s">
        <v>2490</v>
      </c>
      <c r="D1423" s="150" t="s">
        <v>181</v>
      </c>
      <c r="E1423" s="151" t="s">
        <v>2491</v>
      </c>
      <c r="F1423" s="152" t="s">
        <v>2492</v>
      </c>
      <c r="G1423" s="153" t="s">
        <v>188</v>
      </c>
      <c r="H1423" s="154">
        <v>661.8</v>
      </c>
      <c r="I1423" s="155"/>
      <c r="J1423" s="156">
        <f>ROUND(I1423*H1423,2)</f>
        <v>0</v>
      </c>
      <c r="K1423" s="152" t="s">
        <v>710</v>
      </c>
      <c r="L1423" s="34"/>
      <c r="M1423" s="157" t="s">
        <v>1</v>
      </c>
      <c r="N1423" s="158" t="s">
        <v>38</v>
      </c>
      <c r="O1423" s="59"/>
      <c r="P1423" s="159">
        <f>O1423*H1423</f>
        <v>0</v>
      </c>
      <c r="Q1423" s="159">
        <v>0</v>
      </c>
      <c r="R1423" s="159">
        <f>Q1423*H1423</f>
        <v>0</v>
      </c>
      <c r="S1423" s="159">
        <v>0</v>
      </c>
      <c r="T1423" s="160">
        <f>S1423*H1423</f>
        <v>0</v>
      </c>
      <c r="U1423" s="33"/>
      <c r="V1423" s="33"/>
      <c r="W1423" s="33"/>
      <c r="X1423" s="33"/>
      <c r="Y1423" s="33"/>
      <c r="Z1423" s="33"/>
      <c r="AA1423" s="33"/>
      <c r="AB1423" s="33"/>
      <c r="AC1423" s="33"/>
      <c r="AD1423" s="33"/>
      <c r="AE1423" s="33"/>
      <c r="AR1423" s="161" t="s">
        <v>184</v>
      </c>
      <c r="AT1423" s="161" t="s">
        <v>181</v>
      </c>
      <c r="AU1423" s="161" t="s">
        <v>82</v>
      </c>
      <c r="AY1423" s="18" t="s">
        <v>175</v>
      </c>
      <c r="BE1423" s="162">
        <f>IF(N1423="základní",J1423,0)</f>
        <v>0</v>
      </c>
      <c r="BF1423" s="162">
        <f>IF(N1423="snížená",J1423,0)</f>
        <v>0</v>
      </c>
      <c r="BG1423" s="162">
        <f>IF(N1423="zákl. přenesená",J1423,0)</f>
        <v>0</v>
      </c>
      <c r="BH1423" s="162">
        <f>IF(N1423="sníž. přenesená",J1423,0)</f>
        <v>0</v>
      </c>
      <c r="BI1423" s="162">
        <f>IF(N1423="nulová",J1423,0)</f>
        <v>0</v>
      </c>
      <c r="BJ1423" s="18" t="s">
        <v>30</v>
      </c>
      <c r="BK1423" s="162">
        <f>ROUND(I1423*H1423,2)</f>
        <v>0</v>
      </c>
      <c r="BL1423" s="18" t="s">
        <v>184</v>
      </c>
      <c r="BM1423" s="161" t="s">
        <v>2493</v>
      </c>
    </row>
    <row r="1424" spans="1:65" s="14" customFormat="1">
      <c r="B1424" s="172"/>
      <c r="D1424" s="164" t="s">
        <v>190</v>
      </c>
      <c r="E1424" s="173" t="s">
        <v>1</v>
      </c>
      <c r="F1424" s="174" t="s">
        <v>1525</v>
      </c>
      <c r="H1424" s="173" t="s">
        <v>1</v>
      </c>
      <c r="I1424" s="175"/>
      <c r="L1424" s="172"/>
      <c r="M1424" s="176"/>
      <c r="N1424" s="177"/>
      <c r="O1424" s="177"/>
      <c r="P1424" s="177"/>
      <c r="Q1424" s="177"/>
      <c r="R1424" s="177"/>
      <c r="S1424" s="177"/>
      <c r="T1424" s="178"/>
      <c r="AT1424" s="173" t="s">
        <v>190</v>
      </c>
      <c r="AU1424" s="173" t="s">
        <v>82</v>
      </c>
      <c r="AV1424" s="14" t="s">
        <v>30</v>
      </c>
      <c r="AW1424" s="14" t="s">
        <v>29</v>
      </c>
      <c r="AX1424" s="14" t="s">
        <v>73</v>
      </c>
      <c r="AY1424" s="173" t="s">
        <v>175</v>
      </c>
    </row>
    <row r="1425" spans="1:65" s="14" customFormat="1">
      <c r="B1425" s="172"/>
      <c r="D1425" s="164" t="s">
        <v>190</v>
      </c>
      <c r="E1425" s="173" t="s">
        <v>1</v>
      </c>
      <c r="F1425" s="174" t="s">
        <v>1550</v>
      </c>
      <c r="H1425" s="173" t="s">
        <v>1</v>
      </c>
      <c r="I1425" s="175"/>
      <c r="L1425" s="172"/>
      <c r="M1425" s="176"/>
      <c r="N1425" s="177"/>
      <c r="O1425" s="177"/>
      <c r="P1425" s="177"/>
      <c r="Q1425" s="177"/>
      <c r="R1425" s="177"/>
      <c r="S1425" s="177"/>
      <c r="T1425" s="178"/>
      <c r="AT1425" s="173" t="s">
        <v>190</v>
      </c>
      <c r="AU1425" s="173" t="s">
        <v>82</v>
      </c>
      <c r="AV1425" s="14" t="s">
        <v>30</v>
      </c>
      <c r="AW1425" s="14" t="s">
        <v>29</v>
      </c>
      <c r="AX1425" s="14" t="s">
        <v>73</v>
      </c>
      <c r="AY1425" s="173" t="s">
        <v>175</v>
      </c>
    </row>
    <row r="1426" spans="1:65" s="13" customFormat="1">
      <c r="B1426" s="163"/>
      <c r="D1426" s="164" t="s">
        <v>190</v>
      </c>
      <c r="E1426" s="165" t="s">
        <v>1</v>
      </c>
      <c r="F1426" s="166" t="s">
        <v>2476</v>
      </c>
      <c r="H1426" s="167">
        <v>431</v>
      </c>
      <c r="I1426" s="168"/>
      <c r="L1426" s="163"/>
      <c r="M1426" s="169"/>
      <c r="N1426" s="170"/>
      <c r="O1426" s="170"/>
      <c r="P1426" s="170"/>
      <c r="Q1426" s="170"/>
      <c r="R1426" s="170"/>
      <c r="S1426" s="170"/>
      <c r="T1426" s="171"/>
      <c r="AT1426" s="165" t="s">
        <v>190</v>
      </c>
      <c r="AU1426" s="165" t="s">
        <v>82</v>
      </c>
      <c r="AV1426" s="13" t="s">
        <v>82</v>
      </c>
      <c r="AW1426" s="13" t="s">
        <v>29</v>
      </c>
      <c r="AX1426" s="13" t="s">
        <v>73</v>
      </c>
      <c r="AY1426" s="165" t="s">
        <v>175</v>
      </c>
    </row>
    <row r="1427" spans="1:65" s="16" customFormat="1">
      <c r="B1427" s="205"/>
      <c r="D1427" s="164" t="s">
        <v>190</v>
      </c>
      <c r="E1427" s="206" t="s">
        <v>1</v>
      </c>
      <c r="F1427" s="207" t="s">
        <v>1549</v>
      </c>
      <c r="H1427" s="208">
        <v>431</v>
      </c>
      <c r="I1427" s="209"/>
      <c r="L1427" s="205"/>
      <c r="M1427" s="210"/>
      <c r="N1427" s="211"/>
      <c r="O1427" s="211"/>
      <c r="P1427" s="211"/>
      <c r="Q1427" s="211"/>
      <c r="R1427" s="211"/>
      <c r="S1427" s="211"/>
      <c r="T1427" s="212"/>
      <c r="AT1427" s="206" t="s">
        <v>190</v>
      </c>
      <c r="AU1427" s="206" t="s">
        <v>82</v>
      </c>
      <c r="AV1427" s="16" t="s">
        <v>113</v>
      </c>
      <c r="AW1427" s="16" t="s">
        <v>29</v>
      </c>
      <c r="AX1427" s="16" t="s">
        <v>73</v>
      </c>
      <c r="AY1427" s="206" t="s">
        <v>175</v>
      </c>
    </row>
    <row r="1428" spans="1:65" s="14" customFormat="1">
      <c r="B1428" s="172"/>
      <c r="D1428" s="164" t="s">
        <v>190</v>
      </c>
      <c r="E1428" s="173" t="s">
        <v>1</v>
      </c>
      <c r="F1428" s="174" t="s">
        <v>1516</v>
      </c>
      <c r="H1428" s="173" t="s">
        <v>1</v>
      </c>
      <c r="I1428" s="175"/>
      <c r="L1428" s="172"/>
      <c r="M1428" s="176"/>
      <c r="N1428" s="177"/>
      <c r="O1428" s="177"/>
      <c r="P1428" s="177"/>
      <c r="Q1428" s="177"/>
      <c r="R1428" s="177"/>
      <c r="S1428" s="177"/>
      <c r="T1428" s="178"/>
      <c r="AT1428" s="173" t="s">
        <v>190</v>
      </c>
      <c r="AU1428" s="173" t="s">
        <v>82</v>
      </c>
      <c r="AV1428" s="14" t="s">
        <v>30</v>
      </c>
      <c r="AW1428" s="14" t="s">
        <v>29</v>
      </c>
      <c r="AX1428" s="14" t="s">
        <v>73</v>
      </c>
      <c r="AY1428" s="173" t="s">
        <v>175</v>
      </c>
    </row>
    <row r="1429" spans="1:65" s="13" customFormat="1">
      <c r="B1429" s="163"/>
      <c r="D1429" s="164" t="s">
        <v>190</v>
      </c>
      <c r="E1429" s="165" t="s">
        <v>1</v>
      </c>
      <c r="F1429" s="166" t="s">
        <v>2477</v>
      </c>
      <c r="H1429" s="167">
        <v>35</v>
      </c>
      <c r="I1429" s="168"/>
      <c r="L1429" s="163"/>
      <c r="M1429" s="169"/>
      <c r="N1429" s="170"/>
      <c r="O1429" s="170"/>
      <c r="P1429" s="170"/>
      <c r="Q1429" s="170"/>
      <c r="R1429" s="170"/>
      <c r="S1429" s="170"/>
      <c r="T1429" s="171"/>
      <c r="AT1429" s="165" t="s">
        <v>190</v>
      </c>
      <c r="AU1429" s="165" t="s">
        <v>82</v>
      </c>
      <c r="AV1429" s="13" t="s">
        <v>82</v>
      </c>
      <c r="AW1429" s="13" t="s">
        <v>29</v>
      </c>
      <c r="AX1429" s="13" t="s">
        <v>73</v>
      </c>
      <c r="AY1429" s="165" t="s">
        <v>175</v>
      </c>
    </row>
    <row r="1430" spans="1:65" s="14" customFormat="1">
      <c r="B1430" s="172"/>
      <c r="D1430" s="164" t="s">
        <v>190</v>
      </c>
      <c r="E1430" s="173" t="s">
        <v>1</v>
      </c>
      <c r="F1430" s="174" t="s">
        <v>1518</v>
      </c>
      <c r="H1430" s="173" t="s">
        <v>1</v>
      </c>
      <c r="I1430" s="175"/>
      <c r="L1430" s="172"/>
      <c r="M1430" s="176"/>
      <c r="N1430" s="177"/>
      <c r="O1430" s="177"/>
      <c r="P1430" s="177"/>
      <c r="Q1430" s="177"/>
      <c r="R1430" s="177"/>
      <c r="S1430" s="177"/>
      <c r="T1430" s="178"/>
      <c r="AT1430" s="173" t="s">
        <v>190</v>
      </c>
      <c r="AU1430" s="173" t="s">
        <v>82</v>
      </c>
      <c r="AV1430" s="14" t="s">
        <v>30</v>
      </c>
      <c r="AW1430" s="14" t="s">
        <v>29</v>
      </c>
      <c r="AX1430" s="14" t="s">
        <v>73</v>
      </c>
      <c r="AY1430" s="173" t="s">
        <v>175</v>
      </c>
    </row>
    <row r="1431" spans="1:65" s="13" customFormat="1">
      <c r="B1431" s="163"/>
      <c r="D1431" s="164" t="s">
        <v>190</v>
      </c>
      <c r="E1431" s="165" t="s">
        <v>1</v>
      </c>
      <c r="F1431" s="166" t="s">
        <v>2477</v>
      </c>
      <c r="H1431" s="167">
        <v>35</v>
      </c>
      <c r="I1431" s="168"/>
      <c r="L1431" s="163"/>
      <c r="M1431" s="169"/>
      <c r="N1431" s="170"/>
      <c r="O1431" s="170"/>
      <c r="P1431" s="170"/>
      <c r="Q1431" s="170"/>
      <c r="R1431" s="170"/>
      <c r="S1431" s="170"/>
      <c r="T1431" s="171"/>
      <c r="AT1431" s="165" t="s">
        <v>190</v>
      </c>
      <c r="AU1431" s="165" t="s">
        <v>82</v>
      </c>
      <c r="AV1431" s="13" t="s">
        <v>82</v>
      </c>
      <c r="AW1431" s="13" t="s">
        <v>29</v>
      </c>
      <c r="AX1431" s="13" t="s">
        <v>73</v>
      </c>
      <c r="AY1431" s="165" t="s">
        <v>175</v>
      </c>
    </row>
    <row r="1432" spans="1:65" s="14" customFormat="1">
      <c r="B1432" s="172"/>
      <c r="D1432" s="164" t="s">
        <v>190</v>
      </c>
      <c r="E1432" s="173" t="s">
        <v>1</v>
      </c>
      <c r="F1432" s="174" t="s">
        <v>1520</v>
      </c>
      <c r="H1432" s="173" t="s">
        <v>1</v>
      </c>
      <c r="I1432" s="175"/>
      <c r="L1432" s="172"/>
      <c r="M1432" s="176"/>
      <c r="N1432" s="177"/>
      <c r="O1432" s="177"/>
      <c r="P1432" s="177"/>
      <c r="Q1432" s="177"/>
      <c r="R1432" s="177"/>
      <c r="S1432" s="177"/>
      <c r="T1432" s="178"/>
      <c r="AT1432" s="173" t="s">
        <v>190</v>
      </c>
      <c r="AU1432" s="173" t="s">
        <v>82</v>
      </c>
      <c r="AV1432" s="14" t="s">
        <v>30</v>
      </c>
      <c r="AW1432" s="14" t="s">
        <v>29</v>
      </c>
      <c r="AX1432" s="14" t="s">
        <v>73</v>
      </c>
      <c r="AY1432" s="173" t="s">
        <v>175</v>
      </c>
    </row>
    <row r="1433" spans="1:65" s="13" customFormat="1">
      <c r="B1433" s="163"/>
      <c r="D1433" s="164" t="s">
        <v>190</v>
      </c>
      <c r="E1433" s="165" t="s">
        <v>1</v>
      </c>
      <c r="F1433" s="166" t="s">
        <v>2478</v>
      </c>
      <c r="H1433" s="167">
        <v>43</v>
      </c>
      <c r="I1433" s="168"/>
      <c r="L1433" s="163"/>
      <c r="M1433" s="169"/>
      <c r="N1433" s="170"/>
      <c r="O1433" s="170"/>
      <c r="P1433" s="170"/>
      <c r="Q1433" s="170"/>
      <c r="R1433" s="170"/>
      <c r="S1433" s="170"/>
      <c r="T1433" s="171"/>
      <c r="AT1433" s="165" t="s">
        <v>190</v>
      </c>
      <c r="AU1433" s="165" t="s">
        <v>82</v>
      </c>
      <c r="AV1433" s="13" t="s">
        <v>82</v>
      </c>
      <c r="AW1433" s="13" t="s">
        <v>29</v>
      </c>
      <c r="AX1433" s="13" t="s">
        <v>73</v>
      </c>
      <c r="AY1433" s="165" t="s">
        <v>175</v>
      </c>
    </row>
    <row r="1434" spans="1:65" s="14" customFormat="1">
      <c r="B1434" s="172"/>
      <c r="D1434" s="164" t="s">
        <v>190</v>
      </c>
      <c r="E1434" s="173" t="s">
        <v>1</v>
      </c>
      <c r="F1434" s="174" t="s">
        <v>1547</v>
      </c>
      <c r="H1434" s="173" t="s">
        <v>1</v>
      </c>
      <c r="I1434" s="175"/>
      <c r="L1434" s="172"/>
      <c r="M1434" s="176"/>
      <c r="N1434" s="177"/>
      <c r="O1434" s="177"/>
      <c r="P1434" s="177"/>
      <c r="Q1434" s="177"/>
      <c r="R1434" s="177"/>
      <c r="S1434" s="177"/>
      <c r="T1434" s="178"/>
      <c r="AT1434" s="173" t="s">
        <v>190</v>
      </c>
      <c r="AU1434" s="173" t="s">
        <v>82</v>
      </c>
      <c r="AV1434" s="14" t="s">
        <v>30</v>
      </c>
      <c r="AW1434" s="14" t="s">
        <v>29</v>
      </c>
      <c r="AX1434" s="14" t="s">
        <v>73</v>
      </c>
      <c r="AY1434" s="173" t="s">
        <v>175</v>
      </c>
    </row>
    <row r="1435" spans="1:65" s="13" customFormat="1">
      <c r="B1435" s="163"/>
      <c r="D1435" s="164" t="s">
        <v>190</v>
      </c>
      <c r="E1435" s="165" t="s">
        <v>1</v>
      </c>
      <c r="F1435" s="166" t="s">
        <v>2479</v>
      </c>
      <c r="H1435" s="167">
        <v>117.8</v>
      </c>
      <c r="I1435" s="168"/>
      <c r="L1435" s="163"/>
      <c r="M1435" s="169"/>
      <c r="N1435" s="170"/>
      <c r="O1435" s="170"/>
      <c r="P1435" s="170"/>
      <c r="Q1435" s="170"/>
      <c r="R1435" s="170"/>
      <c r="S1435" s="170"/>
      <c r="T1435" s="171"/>
      <c r="AT1435" s="165" t="s">
        <v>190</v>
      </c>
      <c r="AU1435" s="165" t="s">
        <v>82</v>
      </c>
      <c r="AV1435" s="13" t="s">
        <v>82</v>
      </c>
      <c r="AW1435" s="13" t="s">
        <v>29</v>
      </c>
      <c r="AX1435" s="13" t="s">
        <v>73</v>
      </c>
      <c r="AY1435" s="165" t="s">
        <v>175</v>
      </c>
    </row>
    <row r="1436" spans="1:65" s="16" customFormat="1">
      <c r="B1436" s="205"/>
      <c r="D1436" s="164" t="s">
        <v>190</v>
      </c>
      <c r="E1436" s="206" t="s">
        <v>1</v>
      </c>
      <c r="F1436" s="207" t="s">
        <v>1549</v>
      </c>
      <c r="H1436" s="208">
        <v>230.8</v>
      </c>
      <c r="I1436" s="209"/>
      <c r="L1436" s="205"/>
      <c r="M1436" s="210"/>
      <c r="N1436" s="211"/>
      <c r="O1436" s="211"/>
      <c r="P1436" s="211"/>
      <c r="Q1436" s="211"/>
      <c r="R1436" s="211"/>
      <c r="S1436" s="211"/>
      <c r="T1436" s="212"/>
      <c r="AT1436" s="206" t="s">
        <v>190</v>
      </c>
      <c r="AU1436" s="206" t="s">
        <v>82</v>
      </c>
      <c r="AV1436" s="16" t="s">
        <v>113</v>
      </c>
      <c r="AW1436" s="16" t="s">
        <v>29</v>
      </c>
      <c r="AX1436" s="16" t="s">
        <v>73</v>
      </c>
      <c r="AY1436" s="206" t="s">
        <v>175</v>
      </c>
    </row>
    <row r="1437" spans="1:65" s="15" customFormat="1">
      <c r="B1437" s="182"/>
      <c r="D1437" s="164" t="s">
        <v>190</v>
      </c>
      <c r="E1437" s="183" t="s">
        <v>1</v>
      </c>
      <c r="F1437" s="184" t="s">
        <v>716</v>
      </c>
      <c r="H1437" s="185">
        <v>661.8</v>
      </c>
      <c r="I1437" s="186"/>
      <c r="L1437" s="182"/>
      <c r="M1437" s="187"/>
      <c r="N1437" s="188"/>
      <c r="O1437" s="188"/>
      <c r="P1437" s="188"/>
      <c r="Q1437" s="188"/>
      <c r="R1437" s="188"/>
      <c r="S1437" s="188"/>
      <c r="T1437" s="189"/>
      <c r="AT1437" s="183" t="s">
        <v>190</v>
      </c>
      <c r="AU1437" s="183" t="s">
        <v>82</v>
      </c>
      <c r="AV1437" s="15" t="s">
        <v>184</v>
      </c>
      <c r="AW1437" s="15" t="s">
        <v>29</v>
      </c>
      <c r="AX1437" s="15" t="s">
        <v>30</v>
      </c>
      <c r="AY1437" s="183" t="s">
        <v>175</v>
      </c>
    </row>
    <row r="1438" spans="1:65" s="2" customFormat="1" ht="16.5" customHeight="1">
      <c r="A1438" s="33"/>
      <c r="B1438" s="149"/>
      <c r="C1438" s="150" t="s">
        <v>2494</v>
      </c>
      <c r="D1438" s="150" t="s">
        <v>181</v>
      </c>
      <c r="E1438" s="151" t="s">
        <v>984</v>
      </c>
      <c r="F1438" s="152" t="s">
        <v>985</v>
      </c>
      <c r="G1438" s="153" t="s">
        <v>767</v>
      </c>
      <c r="H1438" s="154">
        <v>1522.951</v>
      </c>
      <c r="I1438" s="155"/>
      <c r="J1438" s="156">
        <f>ROUND(I1438*H1438,2)</f>
        <v>0</v>
      </c>
      <c r="K1438" s="152" t="s">
        <v>710</v>
      </c>
      <c r="L1438" s="34"/>
      <c r="M1438" s="157" t="s">
        <v>1</v>
      </c>
      <c r="N1438" s="158" t="s">
        <v>38</v>
      </c>
      <c r="O1438" s="59"/>
      <c r="P1438" s="159">
        <f>O1438*H1438</f>
        <v>0</v>
      </c>
      <c r="Q1438" s="159">
        <v>0</v>
      </c>
      <c r="R1438" s="159">
        <f>Q1438*H1438</f>
        <v>0</v>
      </c>
      <c r="S1438" s="159">
        <v>0</v>
      </c>
      <c r="T1438" s="160">
        <f>S1438*H1438</f>
        <v>0</v>
      </c>
      <c r="U1438" s="33"/>
      <c r="V1438" s="33"/>
      <c r="W1438" s="33"/>
      <c r="X1438" s="33"/>
      <c r="Y1438" s="33"/>
      <c r="Z1438" s="33"/>
      <c r="AA1438" s="33"/>
      <c r="AB1438" s="33"/>
      <c r="AC1438" s="33"/>
      <c r="AD1438" s="33"/>
      <c r="AE1438" s="33"/>
      <c r="AR1438" s="161" t="s">
        <v>184</v>
      </c>
      <c r="AT1438" s="161" t="s">
        <v>181</v>
      </c>
      <c r="AU1438" s="161" t="s">
        <v>82</v>
      </c>
      <c r="AY1438" s="18" t="s">
        <v>175</v>
      </c>
      <c r="BE1438" s="162">
        <f>IF(N1438="základní",J1438,0)</f>
        <v>0</v>
      </c>
      <c r="BF1438" s="162">
        <f>IF(N1438="snížená",J1438,0)</f>
        <v>0</v>
      </c>
      <c r="BG1438" s="162">
        <f>IF(N1438="zákl. přenesená",J1438,0)</f>
        <v>0</v>
      </c>
      <c r="BH1438" s="162">
        <f>IF(N1438="sníž. přenesená",J1438,0)</f>
        <v>0</v>
      </c>
      <c r="BI1438" s="162">
        <f>IF(N1438="nulová",J1438,0)</f>
        <v>0</v>
      </c>
      <c r="BJ1438" s="18" t="s">
        <v>30</v>
      </c>
      <c r="BK1438" s="162">
        <f>ROUND(I1438*H1438,2)</f>
        <v>0</v>
      </c>
      <c r="BL1438" s="18" t="s">
        <v>184</v>
      </c>
      <c r="BM1438" s="161" t="s">
        <v>2495</v>
      </c>
    </row>
    <row r="1439" spans="1:65" s="13" customFormat="1">
      <c r="B1439" s="163"/>
      <c r="D1439" s="164" t="s">
        <v>190</v>
      </c>
      <c r="E1439" s="165" t="s">
        <v>1</v>
      </c>
      <c r="F1439" s="166" t="s">
        <v>2496</v>
      </c>
      <c r="H1439" s="167">
        <v>1522.951</v>
      </c>
      <c r="I1439" s="168"/>
      <c r="L1439" s="163"/>
      <c r="M1439" s="169"/>
      <c r="N1439" s="170"/>
      <c r="O1439" s="170"/>
      <c r="P1439" s="170"/>
      <c r="Q1439" s="170"/>
      <c r="R1439" s="170"/>
      <c r="S1439" s="170"/>
      <c r="T1439" s="171"/>
      <c r="AT1439" s="165" t="s">
        <v>190</v>
      </c>
      <c r="AU1439" s="165" t="s">
        <v>82</v>
      </c>
      <c r="AV1439" s="13" t="s">
        <v>82</v>
      </c>
      <c r="AW1439" s="13" t="s">
        <v>29</v>
      </c>
      <c r="AX1439" s="13" t="s">
        <v>30</v>
      </c>
      <c r="AY1439" s="165" t="s">
        <v>175</v>
      </c>
    </row>
    <row r="1440" spans="1:65" s="2" customFormat="1" ht="16.5" customHeight="1">
      <c r="A1440" s="33"/>
      <c r="B1440" s="149"/>
      <c r="C1440" s="150" t="s">
        <v>2497</v>
      </c>
      <c r="D1440" s="150" t="s">
        <v>181</v>
      </c>
      <c r="E1440" s="151" t="s">
        <v>988</v>
      </c>
      <c r="F1440" s="152" t="s">
        <v>989</v>
      </c>
      <c r="G1440" s="153" t="s">
        <v>767</v>
      </c>
      <c r="H1440" s="154">
        <v>10660.656999999999</v>
      </c>
      <c r="I1440" s="155"/>
      <c r="J1440" s="156">
        <f>ROUND(I1440*H1440,2)</f>
        <v>0</v>
      </c>
      <c r="K1440" s="152" t="s">
        <v>710</v>
      </c>
      <c r="L1440" s="34"/>
      <c r="M1440" s="157" t="s">
        <v>1</v>
      </c>
      <c r="N1440" s="158" t="s">
        <v>38</v>
      </c>
      <c r="O1440" s="59"/>
      <c r="P1440" s="159">
        <f>O1440*H1440</f>
        <v>0</v>
      </c>
      <c r="Q1440" s="159">
        <v>0</v>
      </c>
      <c r="R1440" s="159">
        <f>Q1440*H1440</f>
        <v>0</v>
      </c>
      <c r="S1440" s="159">
        <v>0</v>
      </c>
      <c r="T1440" s="160">
        <f>S1440*H1440</f>
        <v>0</v>
      </c>
      <c r="U1440" s="33"/>
      <c r="V1440" s="33"/>
      <c r="W1440" s="33"/>
      <c r="X1440" s="33"/>
      <c r="Y1440" s="33"/>
      <c r="Z1440" s="33"/>
      <c r="AA1440" s="33"/>
      <c r="AB1440" s="33"/>
      <c r="AC1440" s="33"/>
      <c r="AD1440" s="33"/>
      <c r="AE1440" s="33"/>
      <c r="AR1440" s="161" t="s">
        <v>184</v>
      </c>
      <c r="AT1440" s="161" t="s">
        <v>181</v>
      </c>
      <c r="AU1440" s="161" t="s">
        <v>82</v>
      </c>
      <c r="AY1440" s="18" t="s">
        <v>175</v>
      </c>
      <c r="BE1440" s="162">
        <f>IF(N1440="základní",J1440,0)</f>
        <v>0</v>
      </c>
      <c r="BF1440" s="162">
        <f>IF(N1440="snížená",J1440,0)</f>
        <v>0</v>
      </c>
      <c r="BG1440" s="162">
        <f>IF(N1440="zákl. přenesená",J1440,0)</f>
        <v>0</v>
      </c>
      <c r="BH1440" s="162">
        <f>IF(N1440="sníž. přenesená",J1440,0)</f>
        <v>0</v>
      </c>
      <c r="BI1440" s="162">
        <f>IF(N1440="nulová",J1440,0)</f>
        <v>0</v>
      </c>
      <c r="BJ1440" s="18" t="s">
        <v>30</v>
      </c>
      <c r="BK1440" s="162">
        <f>ROUND(I1440*H1440,2)</f>
        <v>0</v>
      </c>
      <c r="BL1440" s="18" t="s">
        <v>184</v>
      </c>
      <c r="BM1440" s="161" t="s">
        <v>2498</v>
      </c>
    </row>
    <row r="1441" spans="1:65" s="13" customFormat="1">
      <c r="B1441" s="163"/>
      <c r="D1441" s="164" t="s">
        <v>190</v>
      </c>
      <c r="E1441" s="165" t="s">
        <v>1</v>
      </c>
      <c r="F1441" s="166" t="s">
        <v>2499</v>
      </c>
      <c r="H1441" s="167">
        <v>10660.656999999999</v>
      </c>
      <c r="I1441" s="168"/>
      <c r="L1441" s="163"/>
      <c r="M1441" s="169"/>
      <c r="N1441" s="170"/>
      <c r="O1441" s="170"/>
      <c r="P1441" s="170"/>
      <c r="Q1441" s="170"/>
      <c r="R1441" s="170"/>
      <c r="S1441" s="170"/>
      <c r="T1441" s="171"/>
      <c r="AT1441" s="165" t="s">
        <v>190</v>
      </c>
      <c r="AU1441" s="165" t="s">
        <v>82</v>
      </c>
      <c r="AV1441" s="13" t="s">
        <v>82</v>
      </c>
      <c r="AW1441" s="13" t="s">
        <v>29</v>
      </c>
      <c r="AX1441" s="13" t="s">
        <v>73</v>
      </c>
      <c r="AY1441" s="165" t="s">
        <v>175</v>
      </c>
    </row>
    <row r="1442" spans="1:65" s="15" customFormat="1">
      <c r="B1442" s="182"/>
      <c r="D1442" s="164" t="s">
        <v>190</v>
      </c>
      <c r="E1442" s="183" t="s">
        <v>1</v>
      </c>
      <c r="F1442" s="184" t="s">
        <v>716</v>
      </c>
      <c r="H1442" s="185">
        <v>10660.656999999999</v>
      </c>
      <c r="I1442" s="186"/>
      <c r="L1442" s="182"/>
      <c r="M1442" s="187"/>
      <c r="N1442" s="188"/>
      <c r="O1442" s="188"/>
      <c r="P1442" s="188"/>
      <c r="Q1442" s="188"/>
      <c r="R1442" s="188"/>
      <c r="S1442" s="188"/>
      <c r="T1442" s="189"/>
      <c r="AT1442" s="183" t="s">
        <v>190</v>
      </c>
      <c r="AU1442" s="183" t="s">
        <v>82</v>
      </c>
      <c r="AV1442" s="15" t="s">
        <v>184</v>
      </c>
      <c r="AW1442" s="15" t="s">
        <v>29</v>
      </c>
      <c r="AX1442" s="15" t="s">
        <v>30</v>
      </c>
      <c r="AY1442" s="183" t="s">
        <v>175</v>
      </c>
    </row>
    <row r="1443" spans="1:65" s="2" customFormat="1" ht="16.5" customHeight="1">
      <c r="A1443" s="33"/>
      <c r="B1443" s="149"/>
      <c r="C1443" s="150" t="s">
        <v>2500</v>
      </c>
      <c r="D1443" s="150" t="s">
        <v>181</v>
      </c>
      <c r="E1443" s="151" t="s">
        <v>992</v>
      </c>
      <c r="F1443" s="152" t="s">
        <v>993</v>
      </c>
      <c r="G1443" s="153" t="s">
        <v>767</v>
      </c>
      <c r="H1443" s="154">
        <v>569.1</v>
      </c>
      <c r="I1443" s="155"/>
      <c r="J1443" s="156">
        <f>ROUND(I1443*H1443,2)</f>
        <v>0</v>
      </c>
      <c r="K1443" s="152" t="s">
        <v>1</v>
      </c>
      <c r="L1443" s="34"/>
      <c r="M1443" s="157" t="s">
        <v>1</v>
      </c>
      <c r="N1443" s="158" t="s">
        <v>38</v>
      </c>
      <c r="O1443" s="59"/>
      <c r="P1443" s="159">
        <f>O1443*H1443</f>
        <v>0</v>
      </c>
      <c r="Q1443" s="159">
        <v>0</v>
      </c>
      <c r="R1443" s="159">
        <f>Q1443*H1443</f>
        <v>0</v>
      </c>
      <c r="S1443" s="159">
        <v>0</v>
      </c>
      <c r="T1443" s="160">
        <f>S1443*H1443</f>
        <v>0</v>
      </c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R1443" s="161" t="s">
        <v>184</v>
      </c>
      <c r="AT1443" s="161" t="s">
        <v>181</v>
      </c>
      <c r="AU1443" s="161" t="s">
        <v>82</v>
      </c>
      <c r="AY1443" s="18" t="s">
        <v>175</v>
      </c>
      <c r="BE1443" s="162">
        <f>IF(N1443="základní",J1443,0)</f>
        <v>0</v>
      </c>
      <c r="BF1443" s="162">
        <f>IF(N1443="snížená",J1443,0)</f>
        <v>0</v>
      </c>
      <c r="BG1443" s="162">
        <f>IF(N1443="zákl. přenesená",J1443,0)</f>
        <v>0</v>
      </c>
      <c r="BH1443" s="162">
        <f>IF(N1443="sníž. přenesená",J1443,0)</f>
        <v>0</v>
      </c>
      <c r="BI1443" s="162">
        <f>IF(N1443="nulová",J1443,0)</f>
        <v>0</v>
      </c>
      <c r="BJ1443" s="18" t="s">
        <v>30</v>
      </c>
      <c r="BK1443" s="162">
        <f>ROUND(I1443*H1443,2)</f>
        <v>0</v>
      </c>
      <c r="BL1443" s="18" t="s">
        <v>184</v>
      </c>
      <c r="BM1443" s="161" t="s">
        <v>2501</v>
      </c>
    </row>
    <row r="1444" spans="1:65" s="13" customFormat="1">
      <c r="B1444" s="163"/>
      <c r="D1444" s="164" t="s">
        <v>190</v>
      </c>
      <c r="E1444" s="165" t="s">
        <v>1</v>
      </c>
      <c r="F1444" s="166" t="s">
        <v>2502</v>
      </c>
      <c r="H1444" s="167">
        <v>569.1</v>
      </c>
      <c r="I1444" s="168"/>
      <c r="L1444" s="163"/>
      <c r="M1444" s="169"/>
      <c r="N1444" s="170"/>
      <c r="O1444" s="170"/>
      <c r="P1444" s="170"/>
      <c r="Q1444" s="170"/>
      <c r="R1444" s="170"/>
      <c r="S1444" s="170"/>
      <c r="T1444" s="171"/>
      <c r="AT1444" s="165" t="s">
        <v>190</v>
      </c>
      <c r="AU1444" s="165" t="s">
        <v>82</v>
      </c>
      <c r="AV1444" s="13" t="s">
        <v>82</v>
      </c>
      <c r="AW1444" s="13" t="s">
        <v>29</v>
      </c>
      <c r="AX1444" s="13" t="s">
        <v>73</v>
      </c>
      <c r="AY1444" s="165" t="s">
        <v>175</v>
      </c>
    </row>
    <row r="1445" spans="1:65" s="15" customFormat="1">
      <c r="B1445" s="182"/>
      <c r="D1445" s="164" t="s">
        <v>190</v>
      </c>
      <c r="E1445" s="183" t="s">
        <v>1</v>
      </c>
      <c r="F1445" s="184" t="s">
        <v>716</v>
      </c>
      <c r="H1445" s="185">
        <v>569.1</v>
      </c>
      <c r="I1445" s="186"/>
      <c r="L1445" s="182"/>
      <c r="M1445" s="187"/>
      <c r="N1445" s="188"/>
      <c r="O1445" s="188"/>
      <c r="P1445" s="188"/>
      <c r="Q1445" s="188"/>
      <c r="R1445" s="188"/>
      <c r="S1445" s="188"/>
      <c r="T1445" s="189"/>
      <c r="AT1445" s="183" t="s">
        <v>190</v>
      </c>
      <c r="AU1445" s="183" t="s">
        <v>82</v>
      </c>
      <c r="AV1445" s="15" t="s">
        <v>184</v>
      </c>
      <c r="AW1445" s="15" t="s">
        <v>29</v>
      </c>
      <c r="AX1445" s="15" t="s">
        <v>30</v>
      </c>
      <c r="AY1445" s="183" t="s">
        <v>175</v>
      </c>
    </row>
    <row r="1446" spans="1:65" s="2" customFormat="1" ht="16.5" customHeight="1">
      <c r="A1446" s="33"/>
      <c r="B1446" s="149"/>
      <c r="C1446" s="150" t="s">
        <v>2503</v>
      </c>
      <c r="D1446" s="150" t="s">
        <v>181</v>
      </c>
      <c r="E1446" s="151" t="s">
        <v>996</v>
      </c>
      <c r="F1446" s="152" t="s">
        <v>997</v>
      </c>
      <c r="G1446" s="153" t="s">
        <v>767</v>
      </c>
      <c r="H1446" s="154">
        <v>953.851</v>
      </c>
      <c r="I1446" s="155"/>
      <c r="J1446" s="156">
        <f>ROUND(I1446*H1446,2)</f>
        <v>0</v>
      </c>
      <c r="K1446" s="152" t="s">
        <v>1</v>
      </c>
      <c r="L1446" s="34"/>
      <c r="M1446" s="157" t="s">
        <v>1</v>
      </c>
      <c r="N1446" s="158" t="s">
        <v>38</v>
      </c>
      <c r="O1446" s="59"/>
      <c r="P1446" s="159">
        <f>O1446*H1446</f>
        <v>0</v>
      </c>
      <c r="Q1446" s="159">
        <v>0</v>
      </c>
      <c r="R1446" s="159">
        <f>Q1446*H1446</f>
        <v>0</v>
      </c>
      <c r="S1446" s="159">
        <v>0</v>
      </c>
      <c r="T1446" s="160">
        <f>S1446*H1446</f>
        <v>0</v>
      </c>
      <c r="U1446" s="33"/>
      <c r="V1446" s="33"/>
      <c r="W1446" s="33"/>
      <c r="X1446" s="33"/>
      <c r="Y1446" s="33"/>
      <c r="Z1446" s="33"/>
      <c r="AA1446" s="33"/>
      <c r="AB1446" s="33"/>
      <c r="AC1446" s="33"/>
      <c r="AD1446" s="33"/>
      <c r="AE1446" s="33"/>
      <c r="AR1446" s="161" t="s">
        <v>184</v>
      </c>
      <c r="AT1446" s="161" t="s">
        <v>181</v>
      </c>
      <c r="AU1446" s="161" t="s">
        <v>82</v>
      </c>
      <c r="AY1446" s="18" t="s">
        <v>175</v>
      </c>
      <c r="BE1446" s="162">
        <f>IF(N1446="základní",J1446,0)</f>
        <v>0</v>
      </c>
      <c r="BF1446" s="162">
        <f>IF(N1446="snížená",J1446,0)</f>
        <v>0</v>
      </c>
      <c r="BG1446" s="162">
        <f>IF(N1446="zákl. přenesená",J1446,0)</f>
        <v>0</v>
      </c>
      <c r="BH1446" s="162">
        <f>IF(N1446="sníž. přenesená",J1446,0)</f>
        <v>0</v>
      </c>
      <c r="BI1446" s="162">
        <f>IF(N1446="nulová",J1446,0)</f>
        <v>0</v>
      </c>
      <c r="BJ1446" s="18" t="s">
        <v>30</v>
      </c>
      <c r="BK1446" s="162">
        <f>ROUND(I1446*H1446,2)</f>
        <v>0</v>
      </c>
      <c r="BL1446" s="18" t="s">
        <v>184</v>
      </c>
      <c r="BM1446" s="161" t="s">
        <v>2504</v>
      </c>
    </row>
    <row r="1447" spans="1:65" s="13" customFormat="1">
      <c r="B1447" s="163"/>
      <c r="D1447" s="164" t="s">
        <v>190</v>
      </c>
      <c r="E1447" s="165" t="s">
        <v>1</v>
      </c>
      <c r="F1447" s="166" t="s">
        <v>2505</v>
      </c>
      <c r="H1447" s="167">
        <v>953.851</v>
      </c>
      <c r="I1447" s="168"/>
      <c r="L1447" s="163"/>
      <c r="M1447" s="169"/>
      <c r="N1447" s="170"/>
      <c r="O1447" s="170"/>
      <c r="P1447" s="170"/>
      <c r="Q1447" s="170"/>
      <c r="R1447" s="170"/>
      <c r="S1447" s="170"/>
      <c r="T1447" s="171"/>
      <c r="AT1447" s="165" t="s">
        <v>190</v>
      </c>
      <c r="AU1447" s="165" t="s">
        <v>82</v>
      </c>
      <c r="AV1447" s="13" t="s">
        <v>82</v>
      </c>
      <c r="AW1447" s="13" t="s">
        <v>29</v>
      </c>
      <c r="AX1447" s="13" t="s">
        <v>73</v>
      </c>
      <c r="AY1447" s="165" t="s">
        <v>175</v>
      </c>
    </row>
    <row r="1448" spans="1:65" s="15" customFormat="1">
      <c r="B1448" s="182"/>
      <c r="D1448" s="164" t="s">
        <v>190</v>
      </c>
      <c r="E1448" s="183" t="s">
        <v>1</v>
      </c>
      <c r="F1448" s="184" t="s">
        <v>716</v>
      </c>
      <c r="H1448" s="185">
        <v>953.851</v>
      </c>
      <c r="I1448" s="186"/>
      <c r="L1448" s="182"/>
      <c r="M1448" s="187"/>
      <c r="N1448" s="188"/>
      <c r="O1448" s="188"/>
      <c r="P1448" s="188"/>
      <c r="Q1448" s="188"/>
      <c r="R1448" s="188"/>
      <c r="S1448" s="188"/>
      <c r="T1448" s="189"/>
      <c r="AT1448" s="183" t="s">
        <v>190</v>
      </c>
      <c r="AU1448" s="183" t="s">
        <v>82</v>
      </c>
      <c r="AV1448" s="15" t="s">
        <v>184</v>
      </c>
      <c r="AW1448" s="15" t="s">
        <v>29</v>
      </c>
      <c r="AX1448" s="15" t="s">
        <v>30</v>
      </c>
      <c r="AY1448" s="183" t="s">
        <v>175</v>
      </c>
    </row>
    <row r="1449" spans="1:65" s="2" customFormat="1" ht="16.5" customHeight="1">
      <c r="A1449" s="33"/>
      <c r="B1449" s="149"/>
      <c r="C1449" s="150" t="s">
        <v>2506</v>
      </c>
      <c r="D1449" s="150" t="s">
        <v>181</v>
      </c>
      <c r="E1449" s="151" t="s">
        <v>2507</v>
      </c>
      <c r="F1449" s="152" t="s">
        <v>2508</v>
      </c>
      <c r="G1449" s="153" t="s">
        <v>767</v>
      </c>
      <c r="H1449" s="154">
        <v>255.16</v>
      </c>
      <c r="I1449" s="155"/>
      <c r="J1449" s="156">
        <f>ROUND(I1449*H1449,2)</f>
        <v>0</v>
      </c>
      <c r="K1449" s="152" t="s">
        <v>710</v>
      </c>
      <c r="L1449" s="34"/>
      <c r="M1449" s="157" t="s">
        <v>1</v>
      </c>
      <c r="N1449" s="158" t="s">
        <v>38</v>
      </c>
      <c r="O1449" s="59"/>
      <c r="P1449" s="159">
        <f>O1449*H1449</f>
        <v>0</v>
      </c>
      <c r="Q1449" s="159">
        <v>0</v>
      </c>
      <c r="R1449" s="159">
        <f>Q1449*H1449</f>
        <v>0</v>
      </c>
      <c r="S1449" s="159">
        <v>0</v>
      </c>
      <c r="T1449" s="160">
        <f>S1449*H1449</f>
        <v>0</v>
      </c>
      <c r="U1449" s="33"/>
      <c r="V1449" s="33"/>
      <c r="W1449" s="33"/>
      <c r="X1449" s="33"/>
      <c r="Y1449" s="33"/>
      <c r="Z1449" s="33"/>
      <c r="AA1449" s="33"/>
      <c r="AB1449" s="33"/>
      <c r="AC1449" s="33"/>
      <c r="AD1449" s="33"/>
      <c r="AE1449" s="33"/>
      <c r="AR1449" s="161" t="s">
        <v>184</v>
      </c>
      <c r="AT1449" s="161" t="s">
        <v>181</v>
      </c>
      <c r="AU1449" s="161" t="s">
        <v>82</v>
      </c>
      <c r="AY1449" s="18" t="s">
        <v>175</v>
      </c>
      <c r="BE1449" s="162">
        <f>IF(N1449="základní",J1449,0)</f>
        <v>0</v>
      </c>
      <c r="BF1449" s="162">
        <f>IF(N1449="snížená",J1449,0)</f>
        <v>0</v>
      </c>
      <c r="BG1449" s="162">
        <f>IF(N1449="zákl. přenesená",J1449,0)</f>
        <v>0</v>
      </c>
      <c r="BH1449" s="162">
        <f>IF(N1449="sníž. přenesená",J1449,0)</f>
        <v>0</v>
      </c>
      <c r="BI1449" s="162">
        <f>IF(N1449="nulová",J1449,0)</f>
        <v>0</v>
      </c>
      <c r="BJ1449" s="18" t="s">
        <v>30</v>
      </c>
      <c r="BK1449" s="162">
        <f>ROUND(I1449*H1449,2)</f>
        <v>0</v>
      </c>
      <c r="BL1449" s="18" t="s">
        <v>184</v>
      </c>
      <c r="BM1449" s="161" t="s">
        <v>2509</v>
      </c>
    </row>
    <row r="1450" spans="1:65" s="12" customFormat="1" ht="25.95" customHeight="1">
      <c r="B1450" s="136"/>
      <c r="D1450" s="137" t="s">
        <v>72</v>
      </c>
      <c r="E1450" s="138" t="s">
        <v>2510</v>
      </c>
      <c r="F1450" s="138" t="s">
        <v>2511</v>
      </c>
      <c r="I1450" s="139"/>
      <c r="J1450" s="140">
        <f>BK1450</f>
        <v>0</v>
      </c>
      <c r="L1450" s="136"/>
      <c r="M1450" s="141"/>
      <c r="N1450" s="142"/>
      <c r="O1450" s="142"/>
      <c r="P1450" s="143">
        <f>P1451</f>
        <v>0</v>
      </c>
      <c r="Q1450" s="142"/>
      <c r="R1450" s="143">
        <f>R1451</f>
        <v>0</v>
      </c>
      <c r="S1450" s="142"/>
      <c r="T1450" s="144">
        <f>T1451</f>
        <v>0</v>
      </c>
      <c r="AR1450" s="137" t="s">
        <v>82</v>
      </c>
      <c r="AT1450" s="145" t="s">
        <v>72</v>
      </c>
      <c r="AU1450" s="145" t="s">
        <v>73</v>
      </c>
      <c r="AY1450" s="137" t="s">
        <v>175</v>
      </c>
      <c r="BK1450" s="146">
        <f>BK1451</f>
        <v>0</v>
      </c>
    </row>
    <row r="1451" spans="1:65" s="12" customFormat="1" ht="22.8" customHeight="1">
      <c r="B1451" s="136"/>
      <c r="D1451" s="137" t="s">
        <v>72</v>
      </c>
      <c r="E1451" s="147" t="s">
        <v>2512</v>
      </c>
      <c r="F1451" s="147" t="s">
        <v>2513</v>
      </c>
      <c r="I1451" s="139"/>
      <c r="J1451" s="148">
        <f>BK1451</f>
        <v>0</v>
      </c>
      <c r="L1451" s="136"/>
      <c r="M1451" s="141"/>
      <c r="N1451" s="142"/>
      <c r="O1451" s="142"/>
      <c r="P1451" s="143">
        <f>SUM(P1452:P1463)</f>
        <v>0</v>
      </c>
      <c r="Q1451" s="142"/>
      <c r="R1451" s="143">
        <f>SUM(R1452:R1463)</f>
        <v>0</v>
      </c>
      <c r="S1451" s="142"/>
      <c r="T1451" s="144">
        <f>SUM(T1452:T1463)</f>
        <v>0</v>
      </c>
      <c r="AR1451" s="137" t="s">
        <v>82</v>
      </c>
      <c r="AT1451" s="145" t="s">
        <v>72</v>
      </c>
      <c r="AU1451" s="145" t="s">
        <v>30</v>
      </c>
      <c r="AY1451" s="137" t="s">
        <v>175</v>
      </c>
      <c r="BK1451" s="146">
        <f>SUM(BK1452:BK1463)</f>
        <v>0</v>
      </c>
    </row>
    <row r="1452" spans="1:65" s="2" customFormat="1" ht="21.75" customHeight="1">
      <c r="A1452" s="33"/>
      <c r="B1452" s="149"/>
      <c r="C1452" s="150" t="s">
        <v>2514</v>
      </c>
      <c r="D1452" s="150" t="s">
        <v>181</v>
      </c>
      <c r="E1452" s="151" t="s">
        <v>2515</v>
      </c>
      <c r="F1452" s="152" t="s">
        <v>2516</v>
      </c>
      <c r="G1452" s="153" t="s">
        <v>222</v>
      </c>
      <c r="H1452" s="154">
        <v>24</v>
      </c>
      <c r="I1452" s="155"/>
      <c r="J1452" s="156">
        <f>ROUND(I1452*H1452,2)</f>
        <v>0</v>
      </c>
      <c r="K1452" s="152" t="s">
        <v>1</v>
      </c>
      <c r="L1452" s="34"/>
      <c r="M1452" s="157" t="s">
        <v>1</v>
      </c>
      <c r="N1452" s="158" t="s">
        <v>38</v>
      </c>
      <c r="O1452" s="59"/>
      <c r="P1452" s="159">
        <f>O1452*H1452</f>
        <v>0</v>
      </c>
      <c r="Q1452" s="159">
        <v>0</v>
      </c>
      <c r="R1452" s="159">
        <f>Q1452*H1452</f>
        <v>0</v>
      </c>
      <c r="S1452" s="159">
        <v>0</v>
      </c>
      <c r="T1452" s="160">
        <f>S1452*H1452</f>
        <v>0</v>
      </c>
      <c r="U1452" s="33"/>
      <c r="V1452" s="33"/>
      <c r="W1452" s="33"/>
      <c r="X1452" s="33"/>
      <c r="Y1452" s="33"/>
      <c r="Z1452" s="33"/>
      <c r="AA1452" s="33"/>
      <c r="AB1452" s="33"/>
      <c r="AC1452" s="33"/>
      <c r="AD1452" s="33"/>
      <c r="AE1452" s="33"/>
      <c r="AR1452" s="161" t="s">
        <v>239</v>
      </c>
      <c r="AT1452" s="161" t="s">
        <v>181</v>
      </c>
      <c r="AU1452" s="161" t="s">
        <v>82</v>
      </c>
      <c r="AY1452" s="18" t="s">
        <v>175</v>
      </c>
      <c r="BE1452" s="162">
        <f>IF(N1452="základní",J1452,0)</f>
        <v>0</v>
      </c>
      <c r="BF1452" s="162">
        <f>IF(N1452="snížená",J1452,0)</f>
        <v>0</v>
      </c>
      <c r="BG1452" s="162">
        <f>IF(N1452="zákl. přenesená",J1452,0)</f>
        <v>0</v>
      </c>
      <c r="BH1452" s="162">
        <f>IF(N1452="sníž. přenesená",J1452,0)</f>
        <v>0</v>
      </c>
      <c r="BI1452" s="162">
        <f>IF(N1452="nulová",J1452,0)</f>
        <v>0</v>
      </c>
      <c r="BJ1452" s="18" t="s">
        <v>30</v>
      </c>
      <c r="BK1452" s="162">
        <f>ROUND(I1452*H1452,2)</f>
        <v>0</v>
      </c>
      <c r="BL1452" s="18" t="s">
        <v>239</v>
      </c>
      <c r="BM1452" s="161" t="s">
        <v>2517</v>
      </c>
    </row>
    <row r="1453" spans="1:65" s="14" customFormat="1">
      <c r="B1453" s="172"/>
      <c r="D1453" s="164" t="s">
        <v>190</v>
      </c>
      <c r="E1453" s="173" t="s">
        <v>1</v>
      </c>
      <c r="F1453" s="174" t="s">
        <v>1525</v>
      </c>
      <c r="H1453" s="173" t="s">
        <v>1</v>
      </c>
      <c r="I1453" s="175"/>
      <c r="L1453" s="172"/>
      <c r="M1453" s="176"/>
      <c r="N1453" s="177"/>
      <c r="O1453" s="177"/>
      <c r="P1453" s="177"/>
      <c r="Q1453" s="177"/>
      <c r="R1453" s="177"/>
      <c r="S1453" s="177"/>
      <c r="T1453" s="178"/>
      <c r="AT1453" s="173" t="s">
        <v>190</v>
      </c>
      <c r="AU1453" s="173" t="s">
        <v>82</v>
      </c>
      <c r="AV1453" s="14" t="s">
        <v>30</v>
      </c>
      <c r="AW1453" s="14" t="s">
        <v>29</v>
      </c>
      <c r="AX1453" s="14" t="s">
        <v>73</v>
      </c>
      <c r="AY1453" s="173" t="s">
        <v>175</v>
      </c>
    </row>
    <row r="1454" spans="1:65" s="13" customFormat="1">
      <c r="B1454" s="163"/>
      <c r="D1454" s="164" t="s">
        <v>190</v>
      </c>
      <c r="E1454" s="165" t="s">
        <v>1</v>
      </c>
      <c r="F1454" s="166" t="s">
        <v>184</v>
      </c>
      <c r="H1454" s="167">
        <v>4</v>
      </c>
      <c r="I1454" s="168"/>
      <c r="L1454" s="163"/>
      <c r="M1454" s="169"/>
      <c r="N1454" s="170"/>
      <c r="O1454" s="170"/>
      <c r="P1454" s="170"/>
      <c r="Q1454" s="170"/>
      <c r="R1454" s="170"/>
      <c r="S1454" s="170"/>
      <c r="T1454" s="171"/>
      <c r="AT1454" s="165" t="s">
        <v>190</v>
      </c>
      <c r="AU1454" s="165" t="s">
        <v>82</v>
      </c>
      <c r="AV1454" s="13" t="s">
        <v>82</v>
      </c>
      <c r="AW1454" s="13" t="s">
        <v>29</v>
      </c>
      <c r="AX1454" s="13" t="s">
        <v>73</v>
      </c>
      <c r="AY1454" s="165" t="s">
        <v>175</v>
      </c>
    </row>
    <row r="1455" spans="1:65" s="14" customFormat="1">
      <c r="B1455" s="172"/>
      <c r="D1455" s="164" t="s">
        <v>190</v>
      </c>
      <c r="E1455" s="173" t="s">
        <v>1</v>
      </c>
      <c r="F1455" s="174" t="s">
        <v>1516</v>
      </c>
      <c r="H1455" s="173" t="s">
        <v>1</v>
      </c>
      <c r="I1455" s="175"/>
      <c r="L1455" s="172"/>
      <c r="M1455" s="176"/>
      <c r="N1455" s="177"/>
      <c r="O1455" s="177"/>
      <c r="P1455" s="177"/>
      <c r="Q1455" s="177"/>
      <c r="R1455" s="177"/>
      <c r="S1455" s="177"/>
      <c r="T1455" s="178"/>
      <c r="AT1455" s="173" t="s">
        <v>190</v>
      </c>
      <c r="AU1455" s="173" t="s">
        <v>82</v>
      </c>
      <c r="AV1455" s="14" t="s">
        <v>30</v>
      </c>
      <c r="AW1455" s="14" t="s">
        <v>29</v>
      </c>
      <c r="AX1455" s="14" t="s">
        <v>73</v>
      </c>
      <c r="AY1455" s="173" t="s">
        <v>175</v>
      </c>
    </row>
    <row r="1456" spans="1:65" s="13" customFormat="1">
      <c r="B1456" s="163"/>
      <c r="D1456" s="164" t="s">
        <v>190</v>
      </c>
      <c r="E1456" s="165" t="s">
        <v>1</v>
      </c>
      <c r="F1456" s="166" t="s">
        <v>184</v>
      </c>
      <c r="H1456" s="167">
        <v>4</v>
      </c>
      <c r="I1456" s="168"/>
      <c r="L1456" s="163"/>
      <c r="M1456" s="169"/>
      <c r="N1456" s="170"/>
      <c r="O1456" s="170"/>
      <c r="P1456" s="170"/>
      <c r="Q1456" s="170"/>
      <c r="R1456" s="170"/>
      <c r="S1456" s="170"/>
      <c r="T1456" s="171"/>
      <c r="AT1456" s="165" t="s">
        <v>190</v>
      </c>
      <c r="AU1456" s="165" t="s">
        <v>82</v>
      </c>
      <c r="AV1456" s="13" t="s">
        <v>82</v>
      </c>
      <c r="AW1456" s="13" t="s">
        <v>29</v>
      </c>
      <c r="AX1456" s="13" t="s">
        <v>73</v>
      </c>
      <c r="AY1456" s="165" t="s">
        <v>175</v>
      </c>
    </row>
    <row r="1457" spans="1:51" s="14" customFormat="1">
      <c r="B1457" s="172"/>
      <c r="D1457" s="164" t="s">
        <v>190</v>
      </c>
      <c r="E1457" s="173" t="s">
        <v>1</v>
      </c>
      <c r="F1457" s="174" t="s">
        <v>1518</v>
      </c>
      <c r="H1457" s="173" t="s">
        <v>1</v>
      </c>
      <c r="I1457" s="175"/>
      <c r="L1457" s="172"/>
      <c r="M1457" s="176"/>
      <c r="N1457" s="177"/>
      <c r="O1457" s="177"/>
      <c r="P1457" s="177"/>
      <c r="Q1457" s="177"/>
      <c r="R1457" s="177"/>
      <c r="S1457" s="177"/>
      <c r="T1457" s="178"/>
      <c r="AT1457" s="173" t="s">
        <v>190</v>
      </c>
      <c r="AU1457" s="173" t="s">
        <v>82</v>
      </c>
      <c r="AV1457" s="14" t="s">
        <v>30</v>
      </c>
      <c r="AW1457" s="14" t="s">
        <v>29</v>
      </c>
      <c r="AX1457" s="14" t="s">
        <v>73</v>
      </c>
      <c r="AY1457" s="173" t="s">
        <v>175</v>
      </c>
    </row>
    <row r="1458" spans="1:51" s="13" customFormat="1">
      <c r="B1458" s="163"/>
      <c r="D1458" s="164" t="s">
        <v>190</v>
      </c>
      <c r="E1458" s="165" t="s">
        <v>1</v>
      </c>
      <c r="F1458" s="166" t="s">
        <v>184</v>
      </c>
      <c r="H1458" s="167">
        <v>4</v>
      </c>
      <c r="I1458" s="168"/>
      <c r="L1458" s="163"/>
      <c r="M1458" s="169"/>
      <c r="N1458" s="170"/>
      <c r="O1458" s="170"/>
      <c r="P1458" s="170"/>
      <c r="Q1458" s="170"/>
      <c r="R1458" s="170"/>
      <c r="S1458" s="170"/>
      <c r="T1458" s="171"/>
      <c r="AT1458" s="165" t="s">
        <v>190</v>
      </c>
      <c r="AU1458" s="165" t="s">
        <v>82</v>
      </c>
      <c r="AV1458" s="13" t="s">
        <v>82</v>
      </c>
      <c r="AW1458" s="13" t="s">
        <v>29</v>
      </c>
      <c r="AX1458" s="13" t="s">
        <v>73</v>
      </c>
      <c r="AY1458" s="165" t="s">
        <v>175</v>
      </c>
    </row>
    <row r="1459" spans="1:51" s="14" customFormat="1">
      <c r="B1459" s="172"/>
      <c r="D1459" s="164" t="s">
        <v>190</v>
      </c>
      <c r="E1459" s="173" t="s">
        <v>1</v>
      </c>
      <c r="F1459" s="174" t="s">
        <v>2518</v>
      </c>
      <c r="H1459" s="173" t="s">
        <v>1</v>
      </c>
      <c r="I1459" s="175"/>
      <c r="L1459" s="172"/>
      <c r="M1459" s="176"/>
      <c r="N1459" s="177"/>
      <c r="O1459" s="177"/>
      <c r="P1459" s="177"/>
      <c r="Q1459" s="177"/>
      <c r="R1459" s="177"/>
      <c r="S1459" s="177"/>
      <c r="T1459" s="178"/>
      <c r="AT1459" s="173" t="s">
        <v>190</v>
      </c>
      <c r="AU1459" s="173" t="s">
        <v>82</v>
      </c>
      <c r="AV1459" s="14" t="s">
        <v>30</v>
      </c>
      <c r="AW1459" s="14" t="s">
        <v>29</v>
      </c>
      <c r="AX1459" s="14" t="s">
        <v>73</v>
      </c>
      <c r="AY1459" s="173" t="s">
        <v>175</v>
      </c>
    </row>
    <row r="1460" spans="1:51" s="13" customFormat="1">
      <c r="B1460" s="163"/>
      <c r="D1460" s="164" t="s">
        <v>190</v>
      </c>
      <c r="E1460" s="165" t="s">
        <v>1</v>
      </c>
      <c r="F1460" s="166" t="s">
        <v>184</v>
      </c>
      <c r="H1460" s="167">
        <v>4</v>
      </c>
      <c r="I1460" s="168"/>
      <c r="L1460" s="163"/>
      <c r="M1460" s="169"/>
      <c r="N1460" s="170"/>
      <c r="O1460" s="170"/>
      <c r="P1460" s="170"/>
      <c r="Q1460" s="170"/>
      <c r="R1460" s="170"/>
      <c r="S1460" s="170"/>
      <c r="T1460" s="171"/>
      <c r="AT1460" s="165" t="s">
        <v>190</v>
      </c>
      <c r="AU1460" s="165" t="s">
        <v>82</v>
      </c>
      <c r="AV1460" s="13" t="s">
        <v>82</v>
      </c>
      <c r="AW1460" s="13" t="s">
        <v>29</v>
      </c>
      <c r="AX1460" s="13" t="s">
        <v>73</v>
      </c>
      <c r="AY1460" s="165" t="s">
        <v>175</v>
      </c>
    </row>
    <row r="1461" spans="1:51" s="14" customFormat="1">
      <c r="B1461" s="172"/>
      <c r="D1461" s="164" t="s">
        <v>190</v>
      </c>
      <c r="E1461" s="173" t="s">
        <v>1</v>
      </c>
      <c r="F1461" s="174" t="s">
        <v>2519</v>
      </c>
      <c r="H1461" s="173" t="s">
        <v>1</v>
      </c>
      <c r="I1461" s="175"/>
      <c r="L1461" s="172"/>
      <c r="M1461" s="176"/>
      <c r="N1461" s="177"/>
      <c r="O1461" s="177"/>
      <c r="P1461" s="177"/>
      <c r="Q1461" s="177"/>
      <c r="R1461" s="177"/>
      <c r="S1461" s="177"/>
      <c r="T1461" s="178"/>
      <c r="AT1461" s="173" t="s">
        <v>190</v>
      </c>
      <c r="AU1461" s="173" t="s">
        <v>82</v>
      </c>
      <c r="AV1461" s="14" t="s">
        <v>30</v>
      </c>
      <c r="AW1461" s="14" t="s">
        <v>29</v>
      </c>
      <c r="AX1461" s="14" t="s">
        <v>73</v>
      </c>
      <c r="AY1461" s="173" t="s">
        <v>175</v>
      </c>
    </row>
    <row r="1462" spans="1:51" s="13" customFormat="1">
      <c r="B1462" s="163"/>
      <c r="D1462" s="164" t="s">
        <v>190</v>
      </c>
      <c r="E1462" s="165" t="s">
        <v>1</v>
      </c>
      <c r="F1462" s="166" t="s">
        <v>177</v>
      </c>
      <c r="H1462" s="167">
        <v>8</v>
      </c>
      <c r="I1462" s="168"/>
      <c r="L1462" s="163"/>
      <c r="M1462" s="169"/>
      <c r="N1462" s="170"/>
      <c r="O1462" s="170"/>
      <c r="P1462" s="170"/>
      <c r="Q1462" s="170"/>
      <c r="R1462" s="170"/>
      <c r="S1462" s="170"/>
      <c r="T1462" s="171"/>
      <c r="AT1462" s="165" t="s">
        <v>190</v>
      </c>
      <c r="AU1462" s="165" t="s">
        <v>82</v>
      </c>
      <c r="AV1462" s="13" t="s">
        <v>82</v>
      </c>
      <c r="AW1462" s="13" t="s">
        <v>29</v>
      </c>
      <c r="AX1462" s="13" t="s">
        <v>73</v>
      </c>
      <c r="AY1462" s="165" t="s">
        <v>175</v>
      </c>
    </row>
    <row r="1463" spans="1:51" s="15" customFormat="1">
      <c r="B1463" s="182"/>
      <c r="D1463" s="164" t="s">
        <v>190</v>
      </c>
      <c r="E1463" s="183" t="s">
        <v>1</v>
      </c>
      <c r="F1463" s="184" t="s">
        <v>716</v>
      </c>
      <c r="H1463" s="185">
        <v>24</v>
      </c>
      <c r="I1463" s="186"/>
      <c r="L1463" s="182"/>
      <c r="M1463" s="213"/>
      <c r="N1463" s="214"/>
      <c r="O1463" s="214"/>
      <c r="P1463" s="214"/>
      <c r="Q1463" s="214"/>
      <c r="R1463" s="214"/>
      <c r="S1463" s="214"/>
      <c r="T1463" s="215"/>
      <c r="AT1463" s="183" t="s">
        <v>190</v>
      </c>
      <c r="AU1463" s="183" t="s">
        <v>82</v>
      </c>
      <c r="AV1463" s="15" t="s">
        <v>184</v>
      </c>
      <c r="AW1463" s="15" t="s">
        <v>29</v>
      </c>
      <c r="AX1463" s="15" t="s">
        <v>30</v>
      </c>
      <c r="AY1463" s="183" t="s">
        <v>175</v>
      </c>
    </row>
    <row r="1464" spans="1:51" s="2" customFormat="1" ht="6.9" customHeight="1">
      <c r="A1464" s="33"/>
      <c r="B1464" s="48"/>
      <c r="C1464" s="49"/>
      <c r="D1464" s="49"/>
      <c r="E1464" s="49"/>
      <c r="F1464" s="49"/>
      <c r="G1464" s="49"/>
      <c r="H1464" s="49"/>
      <c r="I1464" s="49"/>
      <c r="J1464" s="49"/>
      <c r="K1464" s="49"/>
      <c r="L1464" s="34"/>
      <c r="M1464" s="33"/>
      <c r="O1464" s="33"/>
      <c r="P1464" s="33"/>
      <c r="Q1464" s="33"/>
      <c r="R1464" s="33"/>
      <c r="S1464" s="33"/>
      <c r="T1464" s="33"/>
      <c r="U1464" s="33"/>
      <c r="V1464" s="33"/>
      <c r="W1464" s="33"/>
      <c r="X1464" s="33"/>
      <c r="Y1464" s="33"/>
      <c r="Z1464" s="33"/>
      <c r="AA1464" s="33"/>
      <c r="AB1464" s="33"/>
      <c r="AC1464" s="33"/>
      <c r="AD1464" s="33"/>
      <c r="AE1464" s="33"/>
    </row>
  </sheetData>
  <autoFilter ref="C128:K1463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92"/>
  <sheetViews>
    <sheetView showGridLines="0" workbookViewId="0">
      <selection activeCell="J16" sqref="J1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114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ht="13.2">
      <c r="B8" s="21"/>
      <c r="D8" s="28" t="s">
        <v>146</v>
      </c>
      <c r="L8" s="21"/>
    </row>
    <row r="9" spans="1:46" s="1" customFormat="1" ht="16.5" customHeight="1">
      <c r="B9" s="21"/>
      <c r="E9" s="261" t="s">
        <v>1508</v>
      </c>
      <c r="F9" s="238"/>
      <c r="G9" s="238"/>
      <c r="H9" s="238"/>
      <c r="L9" s="21"/>
    </row>
    <row r="10" spans="1:46" s="1" customFormat="1" ht="12" customHeight="1">
      <c r="B10" s="21"/>
      <c r="D10" s="28" t="s">
        <v>703</v>
      </c>
      <c r="L10" s="21"/>
    </row>
    <row r="11" spans="1:46" s="2" customFormat="1" ht="16.5" customHeight="1">
      <c r="A11" s="33"/>
      <c r="B11" s="34"/>
      <c r="C11" s="33"/>
      <c r="D11" s="33"/>
      <c r="E11" s="264" t="s">
        <v>2520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2521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8" t="s">
        <v>2522</v>
      </c>
      <c r="F13" s="260"/>
      <c r="G13" s="260"/>
      <c r="H13" s="260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28" t="s">
        <v>22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23</v>
      </c>
      <c r="E18" s="33"/>
      <c r="F18" s="33"/>
      <c r="G18" s="33"/>
      <c r="H18" s="33"/>
      <c r="I18" s="28" t="s">
        <v>24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28" t="s">
        <v>25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24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3" t="str">
        <f>'Rekapitulace stavby'!E14</f>
        <v>Vyplň údaj</v>
      </c>
      <c r="F22" s="249"/>
      <c r="G22" s="249"/>
      <c r="H22" s="249"/>
      <c r="I22" s="28" t="s">
        <v>25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24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28" t="s">
        <v>25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24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25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3" t="s">
        <v>1</v>
      </c>
      <c r="F31" s="253"/>
      <c r="G31" s="253"/>
      <c r="H31" s="253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33</v>
      </c>
      <c r="E34" s="33"/>
      <c r="F34" s="33"/>
      <c r="G34" s="33"/>
      <c r="H34" s="33"/>
      <c r="I34" s="33"/>
      <c r="J34" s="72">
        <f>ROUND(J139,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37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4" t="s">
        <v>37</v>
      </c>
      <c r="E37" s="28" t="s">
        <v>38</v>
      </c>
      <c r="F37" s="105">
        <f>ROUND((SUM(BE139:BE991)),  0)</f>
        <v>0</v>
      </c>
      <c r="G37" s="33"/>
      <c r="H37" s="33"/>
      <c r="I37" s="106">
        <v>0.21</v>
      </c>
      <c r="J37" s="105">
        <f>ROUND(((SUM(BE139:BE991))*I37),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28" t="s">
        <v>39</v>
      </c>
      <c r="F38" s="105">
        <f>ROUND((SUM(BF139:BF991)),  0)</f>
        <v>0</v>
      </c>
      <c r="G38" s="33"/>
      <c r="H38" s="33"/>
      <c r="I38" s="106">
        <v>0.12</v>
      </c>
      <c r="J38" s="105">
        <f>ROUND(((SUM(BF139:BF991))*I38),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40</v>
      </c>
      <c r="F39" s="105">
        <f>ROUND((SUM(BG139:BG991)),  0)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41</v>
      </c>
      <c r="F40" s="105">
        <f>ROUND((SUM(BH139:BH991)),  0)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28" t="s">
        <v>42</v>
      </c>
      <c r="F41" s="105">
        <f>ROUND((SUM(BI139:BI991)),  0)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43</v>
      </c>
      <c r="E43" s="61"/>
      <c r="F43" s="61"/>
      <c r="G43" s="109" t="s">
        <v>44</v>
      </c>
      <c r="H43" s="110" t="s">
        <v>45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1" customFormat="1" ht="16.5" customHeight="1">
      <c r="B87" s="21"/>
      <c r="E87" s="261" t="s">
        <v>1508</v>
      </c>
      <c r="F87" s="238"/>
      <c r="G87" s="238"/>
      <c r="H87" s="238"/>
      <c r="L87" s="21"/>
    </row>
    <row r="88" spans="1:31" s="1" customFormat="1" ht="12" customHeight="1">
      <c r="B88" s="21"/>
      <c r="C88" s="28" t="s">
        <v>703</v>
      </c>
      <c r="L88" s="21"/>
    </row>
    <row r="89" spans="1:31" s="2" customFormat="1" ht="16.5" customHeight="1">
      <c r="A89" s="33"/>
      <c r="B89" s="34"/>
      <c r="C89" s="33"/>
      <c r="D89" s="33"/>
      <c r="E89" s="264" t="s">
        <v>2520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2521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8" t="str">
        <f>E13</f>
        <v>SO 332.1 - Armaturní šachta 1</v>
      </c>
      <c r="F91" s="260"/>
      <c r="G91" s="260"/>
      <c r="H91" s="260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23</v>
      </c>
      <c r="D95" s="33"/>
      <c r="E95" s="33"/>
      <c r="F95" s="26" t="str">
        <f>E19</f>
        <v xml:space="preserve"> </v>
      </c>
      <c r="G95" s="33"/>
      <c r="H95" s="33"/>
      <c r="I95" s="28" t="s">
        <v>28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>Vyplň údaj</v>
      </c>
      <c r="G96" s="33"/>
      <c r="H96" s="33"/>
      <c r="I96" s="28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149</v>
      </c>
      <c r="D98" s="107"/>
      <c r="E98" s="107"/>
      <c r="F98" s="107"/>
      <c r="G98" s="107"/>
      <c r="H98" s="107"/>
      <c r="I98" s="107"/>
      <c r="J98" s="116" t="s">
        <v>150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8" customHeight="1">
      <c r="A100" s="33"/>
      <c r="B100" s="34"/>
      <c r="C100" s="117" t="s">
        <v>151</v>
      </c>
      <c r="D100" s="33"/>
      <c r="E100" s="33"/>
      <c r="F100" s="33"/>
      <c r="G100" s="33"/>
      <c r="H100" s="33"/>
      <c r="I100" s="33"/>
      <c r="J100" s="72">
        <f>J139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152</v>
      </c>
    </row>
    <row r="101" spans="1:47" s="9" customFormat="1" ht="24.9" customHeight="1">
      <c r="B101" s="118"/>
      <c r="D101" s="119" t="s">
        <v>153</v>
      </c>
      <c r="E101" s="120"/>
      <c r="F101" s="120"/>
      <c r="G101" s="120"/>
      <c r="H101" s="120"/>
      <c r="I101" s="120"/>
      <c r="J101" s="121">
        <f>J140</f>
        <v>0</v>
      </c>
      <c r="L101" s="118"/>
    </row>
    <row r="102" spans="1:47" s="10" customFormat="1" ht="19.95" customHeight="1">
      <c r="B102" s="122"/>
      <c r="D102" s="123" t="s">
        <v>154</v>
      </c>
      <c r="E102" s="124"/>
      <c r="F102" s="124"/>
      <c r="G102" s="124"/>
      <c r="H102" s="124"/>
      <c r="I102" s="124"/>
      <c r="J102" s="125">
        <f>J141</f>
        <v>0</v>
      </c>
      <c r="L102" s="122"/>
    </row>
    <row r="103" spans="1:47" s="10" customFormat="1" ht="19.95" customHeight="1">
      <c r="B103" s="122"/>
      <c r="D103" s="123" t="s">
        <v>1093</v>
      </c>
      <c r="E103" s="124"/>
      <c r="F103" s="124"/>
      <c r="G103" s="124"/>
      <c r="H103" s="124"/>
      <c r="I103" s="124"/>
      <c r="J103" s="125">
        <f>J235</f>
        <v>0</v>
      </c>
      <c r="L103" s="122"/>
    </row>
    <row r="104" spans="1:47" s="10" customFormat="1" ht="19.95" customHeight="1">
      <c r="B104" s="122"/>
      <c r="D104" s="123" t="s">
        <v>1346</v>
      </c>
      <c r="E104" s="124"/>
      <c r="F104" s="124"/>
      <c r="G104" s="124"/>
      <c r="H104" s="124"/>
      <c r="I104" s="124"/>
      <c r="J104" s="125">
        <f>J274</f>
        <v>0</v>
      </c>
      <c r="L104" s="122"/>
    </row>
    <row r="105" spans="1:47" s="10" customFormat="1" ht="19.95" customHeight="1">
      <c r="B105" s="122"/>
      <c r="D105" s="123" t="s">
        <v>1347</v>
      </c>
      <c r="E105" s="124"/>
      <c r="F105" s="124"/>
      <c r="G105" s="124"/>
      <c r="H105" s="124"/>
      <c r="I105" s="124"/>
      <c r="J105" s="125">
        <f>J327</f>
        <v>0</v>
      </c>
      <c r="L105" s="122"/>
    </row>
    <row r="106" spans="1:47" s="10" customFormat="1" ht="19.95" customHeight="1">
      <c r="B106" s="122"/>
      <c r="D106" s="123" t="s">
        <v>705</v>
      </c>
      <c r="E106" s="124"/>
      <c r="F106" s="124"/>
      <c r="G106" s="124"/>
      <c r="H106" s="124"/>
      <c r="I106" s="124"/>
      <c r="J106" s="125">
        <f>J385</f>
        <v>0</v>
      </c>
      <c r="L106" s="122"/>
    </row>
    <row r="107" spans="1:47" s="10" customFormat="1" ht="19.95" customHeight="1">
      <c r="B107" s="122"/>
      <c r="D107" s="123" t="s">
        <v>2523</v>
      </c>
      <c r="E107" s="124"/>
      <c r="F107" s="124"/>
      <c r="G107" s="124"/>
      <c r="H107" s="124"/>
      <c r="I107" s="124"/>
      <c r="J107" s="125">
        <f>J394</f>
        <v>0</v>
      </c>
      <c r="L107" s="122"/>
    </row>
    <row r="108" spans="1:47" s="10" customFormat="1" ht="19.95" customHeight="1">
      <c r="B108" s="122"/>
      <c r="D108" s="123" t="s">
        <v>155</v>
      </c>
      <c r="E108" s="124"/>
      <c r="F108" s="124"/>
      <c r="G108" s="124"/>
      <c r="H108" s="124"/>
      <c r="I108" s="124"/>
      <c r="J108" s="125">
        <f>J447</f>
        <v>0</v>
      </c>
      <c r="L108" s="122"/>
    </row>
    <row r="109" spans="1:47" s="10" customFormat="1" ht="19.95" customHeight="1">
      <c r="B109" s="122"/>
      <c r="D109" s="123" t="s">
        <v>706</v>
      </c>
      <c r="E109" s="124"/>
      <c r="F109" s="124"/>
      <c r="G109" s="124"/>
      <c r="H109" s="124"/>
      <c r="I109" s="124"/>
      <c r="J109" s="125">
        <f>J740</f>
        <v>0</v>
      </c>
      <c r="L109" s="122"/>
    </row>
    <row r="110" spans="1:47" s="9" customFormat="1" ht="24.9" customHeight="1">
      <c r="B110" s="118"/>
      <c r="D110" s="119" t="s">
        <v>1511</v>
      </c>
      <c r="E110" s="120"/>
      <c r="F110" s="120"/>
      <c r="G110" s="120"/>
      <c r="H110" s="120"/>
      <c r="I110" s="120"/>
      <c r="J110" s="121">
        <f>J766</f>
        <v>0</v>
      </c>
      <c r="L110" s="118"/>
    </row>
    <row r="111" spans="1:47" s="10" customFormat="1" ht="19.95" customHeight="1">
      <c r="B111" s="122"/>
      <c r="D111" s="123" t="s">
        <v>2524</v>
      </c>
      <c r="E111" s="124"/>
      <c r="F111" s="124"/>
      <c r="G111" s="124"/>
      <c r="H111" s="124"/>
      <c r="I111" s="124"/>
      <c r="J111" s="125">
        <f>J767</f>
        <v>0</v>
      </c>
      <c r="L111" s="122"/>
    </row>
    <row r="112" spans="1:47" s="10" customFormat="1" ht="19.95" customHeight="1">
      <c r="B112" s="122"/>
      <c r="D112" s="123" t="s">
        <v>2525</v>
      </c>
      <c r="E112" s="124"/>
      <c r="F112" s="124"/>
      <c r="G112" s="124"/>
      <c r="H112" s="124"/>
      <c r="I112" s="124"/>
      <c r="J112" s="125">
        <f>J845</f>
        <v>0</v>
      </c>
      <c r="L112" s="122"/>
    </row>
    <row r="113" spans="1:31" s="10" customFormat="1" ht="19.95" customHeight="1">
      <c r="B113" s="122"/>
      <c r="D113" s="123" t="s">
        <v>2526</v>
      </c>
      <c r="E113" s="124"/>
      <c r="F113" s="124"/>
      <c r="G113" s="124"/>
      <c r="H113" s="124"/>
      <c r="I113" s="124"/>
      <c r="J113" s="125">
        <f>J863</f>
        <v>0</v>
      </c>
      <c r="L113" s="122"/>
    </row>
    <row r="114" spans="1:31" s="10" customFormat="1" ht="19.95" customHeight="1">
      <c r="B114" s="122"/>
      <c r="D114" s="123" t="s">
        <v>1512</v>
      </c>
      <c r="E114" s="124"/>
      <c r="F114" s="124"/>
      <c r="G114" s="124"/>
      <c r="H114" s="124"/>
      <c r="I114" s="124"/>
      <c r="J114" s="125">
        <f>J870</f>
        <v>0</v>
      </c>
      <c r="L114" s="122"/>
    </row>
    <row r="115" spans="1:31" s="10" customFormat="1" ht="19.95" customHeight="1">
      <c r="B115" s="122"/>
      <c r="D115" s="123" t="s">
        <v>2527</v>
      </c>
      <c r="E115" s="124"/>
      <c r="F115" s="124"/>
      <c r="G115" s="124"/>
      <c r="H115" s="124"/>
      <c r="I115" s="124"/>
      <c r="J115" s="125">
        <f>J972</f>
        <v>0</v>
      </c>
      <c r="L115" s="122"/>
    </row>
    <row r="116" spans="1:31" s="2" customFormat="1" ht="21.7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" customHeight="1">
      <c r="A117" s="33"/>
      <c r="B117" s="48"/>
      <c r="C117" s="49"/>
      <c r="D117" s="49"/>
      <c r="E117" s="49"/>
      <c r="F117" s="49"/>
      <c r="G117" s="49"/>
      <c r="H117" s="49"/>
      <c r="I117" s="49"/>
      <c r="J117" s="49"/>
      <c r="K117" s="49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21" spans="1:31" s="2" customFormat="1" ht="6.9" customHeight="1">
      <c r="A121" s="33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24.9" customHeight="1">
      <c r="A122" s="33"/>
      <c r="B122" s="34"/>
      <c r="C122" s="22" t="s">
        <v>160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16</v>
      </c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6.5" customHeight="1">
      <c r="A125" s="33"/>
      <c r="B125" s="34"/>
      <c r="C125" s="33"/>
      <c r="D125" s="33"/>
      <c r="E125" s="261" t="str">
        <f>E7</f>
        <v>Brno, VMO Kohoutova, Sládkova - rekonstrukce vodovodu -  část I</v>
      </c>
      <c r="F125" s="262"/>
      <c r="G125" s="262"/>
      <c r="H125" s="262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1" customFormat="1" ht="12" customHeight="1">
      <c r="B126" s="21"/>
      <c r="C126" s="28" t="s">
        <v>146</v>
      </c>
      <c r="L126" s="21"/>
    </row>
    <row r="127" spans="1:31" s="1" customFormat="1" ht="16.5" customHeight="1">
      <c r="B127" s="21"/>
      <c r="E127" s="261" t="s">
        <v>1508</v>
      </c>
      <c r="F127" s="238"/>
      <c r="G127" s="238"/>
      <c r="H127" s="238"/>
      <c r="L127" s="21"/>
    </row>
    <row r="128" spans="1:31" s="1" customFormat="1" ht="12" customHeight="1">
      <c r="B128" s="21"/>
      <c r="C128" s="28" t="s">
        <v>703</v>
      </c>
      <c r="L128" s="21"/>
    </row>
    <row r="129" spans="1:65" s="2" customFormat="1" ht="16.5" customHeight="1">
      <c r="A129" s="33"/>
      <c r="B129" s="34"/>
      <c r="C129" s="33"/>
      <c r="D129" s="33"/>
      <c r="E129" s="264" t="s">
        <v>2520</v>
      </c>
      <c r="F129" s="260"/>
      <c r="G129" s="260"/>
      <c r="H129" s="260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2521</v>
      </c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58" t="str">
        <f>E13</f>
        <v>SO 332.1 - Armaturní šachta 1</v>
      </c>
      <c r="F131" s="260"/>
      <c r="G131" s="260"/>
      <c r="H131" s="260"/>
      <c r="I131" s="33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20</v>
      </c>
      <c r="D133" s="33"/>
      <c r="E133" s="33"/>
      <c r="F133" s="26" t="str">
        <f>F16</f>
        <v xml:space="preserve"> </v>
      </c>
      <c r="G133" s="33"/>
      <c r="H133" s="33"/>
      <c r="I133" s="28" t="s">
        <v>22</v>
      </c>
      <c r="J133" s="56" t="str">
        <f>IF(J16="","",J16)</f>
        <v/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15" customHeight="1">
      <c r="A135" s="33"/>
      <c r="B135" s="34"/>
      <c r="C135" s="28" t="s">
        <v>23</v>
      </c>
      <c r="D135" s="33"/>
      <c r="E135" s="33"/>
      <c r="F135" s="26" t="str">
        <f>E19</f>
        <v xml:space="preserve"> </v>
      </c>
      <c r="G135" s="33"/>
      <c r="H135" s="33"/>
      <c r="I135" s="28" t="s">
        <v>28</v>
      </c>
      <c r="J135" s="31" t="str">
        <f>E25</f>
        <v xml:space="preserve"> 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15" customHeight="1">
      <c r="A136" s="33"/>
      <c r="B136" s="34"/>
      <c r="C136" s="28" t="s">
        <v>26</v>
      </c>
      <c r="D136" s="33"/>
      <c r="E136" s="33"/>
      <c r="F136" s="26" t="str">
        <f>IF(E22="","",E22)</f>
        <v>Vyplň údaj</v>
      </c>
      <c r="G136" s="33"/>
      <c r="H136" s="33"/>
      <c r="I136" s="28" t="s">
        <v>31</v>
      </c>
      <c r="J136" s="31" t="str">
        <f>E28</f>
        <v xml:space="preserve"> 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35" customHeight="1">
      <c r="A137" s="33"/>
      <c r="B137" s="34"/>
      <c r="C137" s="33"/>
      <c r="D137" s="33"/>
      <c r="E137" s="33"/>
      <c r="F137" s="33"/>
      <c r="G137" s="33"/>
      <c r="H137" s="33"/>
      <c r="I137" s="33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26"/>
      <c r="B138" s="127"/>
      <c r="C138" s="128" t="s">
        <v>161</v>
      </c>
      <c r="D138" s="129" t="s">
        <v>58</v>
      </c>
      <c r="E138" s="129" t="s">
        <v>54</v>
      </c>
      <c r="F138" s="129" t="s">
        <v>55</v>
      </c>
      <c r="G138" s="129" t="s">
        <v>162</v>
      </c>
      <c r="H138" s="129" t="s">
        <v>163</v>
      </c>
      <c r="I138" s="129" t="s">
        <v>164</v>
      </c>
      <c r="J138" s="129" t="s">
        <v>150</v>
      </c>
      <c r="K138" s="130" t="s">
        <v>165</v>
      </c>
      <c r="L138" s="131"/>
      <c r="M138" s="63" t="s">
        <v>1</v>
      </c>
      <c r="N138" s="64" t="s">
        <v>37</v>
      </c>
      <c r="O138" s="64" t="s">
        <v>166</v>
      </c>
      <c r="P138" s="64" t="s">
        <v>167</v>
      </c>
      <c r="Q138" s="64" t="s">
        <v>168</v>
      </c>
      <c r="R138" s="64" t="s">
        <v>169</v>
      </c>
      <c r="S138" s="64" t="s">
        <v>170</v>
      </c>
      <c r="T138" s="65" t="s">
        <v>171</v>
      </c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</row>
    <row r="139" spans="1:65" s="2" customFormat="1" ht="22.8" customHeight="1">
      <c r="A139" s="33"/>
      <c r="B139" s="34"/>
      <c r="C139" s="70" t="s">
        <v>172</v>
      </c>
      <c r="D139" s="33"/>
      <c r="E139" s="33"/>
      <c r="F139" s="33"/>
      <c r="G139" s="33"/>
      <c r="H139" s="33"/>
      <c r="I139" s="33"/>
      <c r="J139" s="132">
        <f>BK139</f>
        <v>0</v>
      </c>
      <c r="K139" s="33"/>
      <c r="L139" s="34"/>
      <c r="M139" s="66"/>
      <c r="N139" s="57"/>
      <c r="O139" s="67"/>
      <c r="P139" s="133">
        <f>P140+P766</f>
        <v>0</v>
      </c>
      <c r="Q139" s="67"/>
      <c r="R139" s="133">
        <f>R140+R766</f>
        <v>300.50722718999998</v>
      </c>
      <c r="S139" s="67"/>
      <c r="T139" s="134">
        <f>T140+T766</f>
        <v>0.2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72</v>
      </c>
      <c r="AU139" s="18" t="s">
        <v>152</v>
      </c>
      <c r="BK139" s="135">
        <f>BK140+BK766</f>
        <v>0</v>
      </c>
    </row>
    <row r="140" spans="1:65" s="12" customFormat="1" ht="25.95" customHeight="1">
      <c r="B140" s="136"/>
      <c r="D140" s="137" t="s">
        <v>72</v>
      </c>
      <c r="E140" s="138" t="s">
        <v>173</v>
      </c>
      <c r="F140" s="138" t="s">
        <v>174</v>
      </c>
      <c r="I140" s="139"/>
      <c r="J140" s="140">
        <f>BK140</f>
        <v>0</v>
      </c>
      <c r="L140" s="136"/>
      <c r="M140" s="141"/>
      <c r="N140" s="142"/>
      <c r="O140" s="142"/>
      <c r="P140" s="143">
        <f>P141+P235+P274+P327+P385+P394+P447+P740</f>
        <v>0</v>
      </c>
      <c r="Q140" s="142"/>
      <c r="R140" s="143">
        <f>R141+R235+R274+R327+R385+R394+R447+R740</f>
        <v>294.43191497999999</v>
      </c>
      <c r="S140" s="142"/>
      <c r="T140" s="144">
        <f>T141+T235+T274+T327+T385+T394+T447+T740</f>
        <v>0.2</v>
      </c>
      <c r="AR140" s="137" t="s">
        <v>30</v>
      </c>
      <c r="AT140" s="145" t="s">
        <v>72</v>
      </c>
      <c r="AU140" s="145" t="s">
        <v>73</v>
      </c>
      <c r="AY140" s="137" t="s">
        <v>175</v>
      </c>
      <c r="BK140" s="146">
        <f>BK141+BK235+BK274+BK327+BK385+BK394+BK447+BK740</f>
        <v>0</v>
      </c>
    </row>
    <row r="141" spans="1:65" s="12" customFormat="1" ht="22.8" customHeight="1">
      <c r="B141" s="136"/>
      <c r="D141" s="137" t="s">
        <v>72</v>
      </c>
      <c r="E141" s="147" t="s">
        <v>30</v>
      </c>
      <c r="F141" s="147" t="s">
        <v>176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SUM(P142:P234)</f>
        <v>0</v>
      </c>
      <c r="Q141" s="142"/>
      <c r="R141" s="143">
        <f>SUM(R142:R234)</f>
        <v>1.5200000000000001E-3</v>
      </c>
      <c r="S141" s="142"/>
      <c r="T141" s="144">
        <f>SUM(T142:T234)</f>
        <v>0</v>
      </c>
      <c r="AR141" s="137" t="s">
        <v>30</v>
      </c>
      <c r="AT141" s="145" t="s">
        <v>72</v>
      </c>
      <c r="AU141" s="145" t="s">
        <v>30</v>
      </c>
      <c r="AY141" s="137" t="s">
        <v>175</v>
      </c>
      <c r="BK141" s="146">
        <f>SUM(BK142:BK234)</f>
        <v>0</v>
      </c>
    </row>
    <row r="142" spans="1:65" s="2" customFormat="1" ht="16.5" customHeight="1">
      <c r="A142" s="33"/>
      <c r="B142" s="149"/>
      <c r="C142" s="150" t="s">
        <v>30</v>
      </c>
      <c r="D142" s="150" t="s">
        <v>181</v>
      </c>
      <c r="E142" s="151" t="s">
        <v>1563</v>
      </c>
      <c r="F142" s="152" t="s">
        <v>1564</v>
      </c>
      <c r="G142" s="153" t="s">
        <v>1565</v>
      </c>
      <c r="H142" s="154">
        <v>0</v>
      </c>
      <c r="I142" s="155"/>
      <c r="J142" s="156">
        <f>ROUND(I142*H142,2)</f>
        <v>0</v>
      </c>
      <c r="K142" s="152" t="s">
        <v>710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3.0000000000000001E-5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184</v>
      </c>
      <c r="AT142" s="161" t="s">
        <v>181</v>
      </c>
      <c r="AU142" s="161" t="s">
        <v>82</v>
      </c>
      <c r="AY142" s="18" t="s">
        <v>175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30</v>
      </c>
      <c r="BK142" s="162">
        <f>ROUND(I142*H142,2)</f>
        <v>0</v>
      </c>
      <c r="BL142" s="18" t="s">
        <v>184</v>
      </c>
      <c r="BM142" s="161" t="s">
        <v>2528</v>
      </c>
    </row>
    <row r="143" spans="1:65" s="14" customFormat="1">
      <c r="B143" s="172"/>
      <c r="D143" s="164" t="s">
        <v>190</v>
      </c>
      <c r="E143" s="173" t="s">
        <v>1</v>
      </c>
      <c r="F143" s="174" t="s">
        <v>2529</v>
      </c>
      <c r="H143" s="173" t="s">
        <v>1</v>
      </c>
      <c r="I143" s="175"/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190</v>
      </c>
      <c r="AU143" s="173" t="s">
        <v>82</v>
      </c>
      <c r="AV143" s="14" t="s">
        <v>30</v>
      </c>
      <c r="AW143" s="14" t="s">
        <v>29</v>
      </c>
      <c r="AX143" s="14" t="s">
        <v>73</v>
      </c>
      <c r="AY143" s="173" t="s">
        <v>175</v>
      </c>
    </row>
    <row r="144" spans="1:65" s="13" customFormat="1">
      <c r="B144" s="163"/>
      <c r="D144" s="164" t="s">
        <v>190</v>
      </c>
      <c r="E144" s="165" t="s">
        <v>1</v>
      </c>
      <c r="F144" s="166" t="s">
        <v>73</v>
      </c>
      <c r="H144" s="167">
        <v>0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190</v>
      </c>
      <c r="AU144" s="165" t="s">
        <v>82</v>
      </c>
      <c r="AV144" s="13" t="s">
        <v>82</v>
      </c>
      <c r="AW144" s="13" t="s">
        <v>29</v>
      </c>
      <c r="AX144" s="13" t="s">
        <v>30</v>
      </c>
      <c r="AY144" s="165" t="s">
        <v>175</v>
      </c>
    </row>
    <row r="145" spans="1:65" s="2" customFormat="1" ht="24.15" customHeight="1">
      <c r="A145" s="33"/>
      <c r="B145" s="149"/>
      <c r="C145" s="150" t="s">
        <v>82</v>
      </c>
      <c r="D145" s="150" t="s">
        <v>181</v>
      </c>
      <c r="E145" s="151" t="s">
        <v>2530</v>
      </c>
      <c r="F145" s="152" t="s">
        <v>2531</v>
      </c>
      <c r="G145" s="153" t="s">
        <v>745</v>
      </c>
      <c r="H145" s="154">
        <v>229.85900000000001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184</v>
      </c>
      <c r="AT145" s="161" t="s">
        <v>181</v>
      </c>
      <c r="AU145" s="161" t="s">
        <v>82</v>
      </c>
      <c r="AY145" s="18" t="s">
        <v>175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30</v>
      </c>
      <c r="BK145" s="162">
        <f>ROUND(I145*H145,2)</f>
        <v>0</v>
      </c>
      <c r="BL145" s="18" t="s">
        <v>184</v>
      </c>
      <c r="BM145" s="161" t="s">
        <v>2532</v>
      </c>
    </row>
    <row r="146" spans="1:65" s="14" customFormat="1">
      <c r="B146" s="172"/>
      <c r="D146" s="164" t="s">
        <v>190</v>
      </c>
      <c r="E146" s="173" t="s">
        <v>1</v>
      </c>
      <c r="F146" s="174" t="s">
        <v>2533</v>
      </c>
      <c r="H146" s="173" t="s">
        <v>1</v>
      </c>
      <c r="I146" s="175"/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190</v>
      </c>
      <c r="AU146" s="173" t="s">
        <v>82</v>
      </c>
      <c r="AV146" s="14" t="s">
        <v>30</v>
      </c>
      <c r="AW146" s="14" t="s">
        <v>29</v>
      </c>
      <c r="AX146" s="14" t="s">
        <v>73</v>
      </c>
      <c r="AY146" s="173" t="s">
        <v>175</v>
      </c>
    </row>
    <row r="147" spans="1:65" s="14" customFormat="1">
      <c r="B147" s="172"/>
      <c r="D147" s="164" t="s">
        <v>190</v>
      </c>
      <c r="E147" s="173" t="s">
        <v>1</v>
      </c>
      <c r="F147" s="174" t="s">
        <v>2534</v>
      </c>
      <c r="H147" s="173" t="s">
        <v>1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190</v>
      </c>
      <c r="AU147" s="173" t="s">
        <v>82</v>
      </c>
      <c r="AV147" s="14" t="s">
        <v>30</v>
      </c>
      <c r="AW147" s="14" t="s">
        <v>29</v>
      </c>
      <c r="AX147" s="14" t="s">
        <v>73</v>
      </c>
      <c r="AY147" s="173" t="s">
        <v>175</v>
      </c>
    </row>
    <row r="148" spans="1:65" s="13" customFormat="1">
      <c r="B148" s="163"/>
      <c r="D148" s="164" t="s">
        <v>190</v>
      </c>
      <c r="E148" s="165" t="s">
        <v>1</v>
      </c>
      <c r="F148" s="166" t="s">
        <v>2535</v>
      </c>
      <c r="H148" s="167">
        <v>557.70000000000005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73</v>
      </c>
      <c r="AY148" s="165" t="s">
        <v>175</v>
      </c>
    </row>
    <row r="149" spans="1:65" s="14" customFormat="1">
      <c r="B149" s="172"/>
      <c r="D149" s="164" t="s">
        <v>190</v>
      </c>
      <c r="E149" s="173" t="s">
        <v>1</v>
      </c>
      <c r="F149" s="174" t="s">
        <v>1657</v>
      </c>
      <c r="H149" s="173" t="s">
        <v>1</v>
      </c>
      <c r="I149" s="175"/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190</v>
      </c>
      <c r="AU149" s="173" t="s">
        <v>82</v>
      </c>
      <c r="AV149" s="14" t="s">
        <v>30</v>
      </c>
      <c r="AW149" s="14" t="s">
        <v>29</v>
      </c>
      <c r="AX149" s="14" t="s">
        <v>73</v>
      </c>
      <c r="AY149" s="173" t="s">
        <v>175</v>
      </c>
    </row>
    <row r="150" spans="1:65" s="14" customFormat="1">
      <c r="B150" s="172"/>
      <c r="D150" s="164" t="s">
        <v>190</v>
      </c>
      <c r="E150" s="173" t="s">
        <v>1</v>
      </c>
      <c r="F150" s="174" t="s">
        <v>2536</v>
      </c>
      <c r="H150" s="173" t="s">
        <v>1</v>
      </c>
      <c r="I150" s="175"/>
      <c r="L150" s="172"/>
      <c r="M150" s="176"/>
      <c r="N150" s="177"/>
      <c r="O150" s="177"/>
      <c r="P150" s="177"/>
      <c r="Q150" s="177"/>
      <c r="R150" s="177"/>
      <c r="S150" s="177"/>
      <c r="T150" s="178"/>
      <c r="AT150" s="173" t="s">
        <v>190</v>
      </c>
      <c r="AU150" s="173" t="s">
        <v>82</v>
      </c>
      <c r="AV150" s="14" t="s">
        <v>30</v>
      </c>
      <c r="AW150" s="14" t="s">
        <v>29</v>
      </c>
      <c r="AX150" s="14" t="s">
        <v>73</v>
      </c>
      <c r="AY150" s="173" t="s">
        <v>175</v>
      </c>
    </row>
    <row r="151" spans="1:65" s="13" customFormat="1">
      <c r="B151" s="163"/>
      <c r="D151" s="164" t="s">
        <v>190</v>
      </c>
      <c r="E151" s="165" t="s">
        <v>1</v>
      </c>
      <c r="F151" s="166" t="s">
        <v>2537</v>
      </c>
      <c r="H151" s="167">
        <v>-136.49299999999999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190</v>
      </c>
      <c r="AU151" s="165" t="s">
        <v>82</v>
      </c>
      <c r="AV151" s="13" t="s">
        <v>82</v>
      </c>
      <c r="AW151" s="13" t="s">
        <v>29</v>
      </c>
      <c r="AX151" s="13" t="s">
        <v>73</v>
      </c>
      <c r="AY151" s="165" t="s">
        <v>175</v>
      </c>
    </row>
    <row r="152" spans="1:65" s="14" customFormat="1">
      <c r="B152" s="172"/>
      <c r="D152" s="164" t="s">
        <v>190</v>
      </c>
      <c r="E152" s="173" t="s">
        <v>1</v>
      </c>
      <c r="F152" s="174" t="s">
        <v>2538</v>
      </c>
      <c r="H152" s="173" t="s">
        <v>1</v>
      </c>
      <c r="I152" s="175"/>
      <c r="L152" s="172"/>
      <c r="M152" s="176"/>
      <c r="N152" s="177"/>
      <c r="O152" s="177"/>
      <c r="P152" s="177"/>
      <c r="Q152" s="177"/>
      <c r="R152" s="177"/>
      <c r="S152" s="177"/>
      <c r="T152" s="178"/>
      <c r="AT152" s="173" t="s">
        <v>190</v>
      </c>
      <c r="AU152" s="173" t="s">
        <v>82</v>
      </c>
      <c r="AV152" s="14" t="s">
        <v>30</v>
      </c>
      <c r="AW152" s="14" t="s">
        <v>29</v>
      </c>
      <c r="AX152" s="14" t="s">
        <v>73</v>
      </c>
      <c r="AY152" s="173" t="s">
        <v>175</v>
      </c>
    </row>
    <row r="153" spans="1:65" s="13" customFormat="1">
      <c r="B153" s="163"/>
      <c r="D153" s="164" t="s">
        <v>190</v>
      </c>
      <c r="E153" s="165" t="s">
        <v>1</v>
      </c>
      <c r="F153" s="166" t="s">
        <v>2539</v>
      </c>
      <c r="H153" s="167">
        <v>-7.3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82</v>
      </c>
      <c r="AV153" s="13" t="s">
        <v>82</v>
      </c>
      <c r="AW153" s="13" t="s">
        <v>29</v>
      </c>
      <c r="AX153" s="13" t="s">
        <v>73</v>
      </c>
      <c r="AY153" s="165" t="s">
        <v>175</v>
      </c>
    </row>
    <row r="154" spans="1:65" s="14" customFormat="1">
      <c r="B154" s="172"/>
      <c r="D154" s="164" t="s">
        <v>190</v>
      </c>
      <c r="E154" s="173" t="s">
        <v>1</v>
      </c>
      <c r="F154" s="174" t="s">
        <v>2540</v>
      </c>
      <c r="H154" s="173" t="s">
        <v>1</v>
      </c>
      <c r="I154" s="175"/>
      <c r="L154" s="172"/>
      <c r="M154" s="176"/>
      <c r="N154" s="177"/>
      <c r="O154" s="177"/>
      <c r="P154" s="177"/>
      <c r="Q154" s="177"/>
      <c r="R154" s="177"/>
      <c r="S154" s="177"/>
      <c r="T154" s="178"/>
      <c r="AT154" s="173" t="s">
        <v>190</v>
      </c>
      <c r="AU154" s="173" t="s">
        <v>82</v>
      </c>
      <c r="AV154" s="14" t="s">
        <v>30</v>
      </c>
      <c r="AW154" s="14" t="s">
        <v>29</v>
      </c>
      <c r="AX154" s="14" t="s">
        <v>73</v>
      </c>
      <c r="AY154" s="173" t="s">
        <v>175</v>
      </c>
    </row>
    <row r="155" spans="1:65" s="13" customFormat="1">
      <c r="B155" s="163"/>
      <c r="D155" s="164" t="s">
        <v>190</v>
      </c>
      <c r="E155" s="165" t="s">
        <v>1</v>
      </c>
      <c r="F155" s="166" t="s">
        <v>2541</v>
      </c>
      <c r="H155" s="167">
        <v>-6.26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73</v>
      </c>
      <c r="AY155" s="165" t="s">
        <v>175</v>
      </c>
    </row>
    <row r="156" spans="1:65" s="14" customFormat="1">
      <c r="B156" s="172"/>
      <c r="D156" s="164" t="s">
        <v>190</v>
      </c>
      <c r="E156" s="173" t="s">
        <v>1</v>
      </c>
      <c r="F156" s="174" t="s">
        <v>2542</v>
      </c>
      <c r="H156" s="173" t="s">
        <v>1</v>
      </c>
      <c r="I156" s="175"/>
      <c r="L156" s="172"/>
      <c r="M156" s="176"/>
      <c r="N156" s="177"/>
      <c r="O156" s="177"/>
      <c r="P156" s="177"/>
      <c r="Q156" s="177"/>
      <c r="R156" s="177"/>
      <c r="S156" s="177"/>
      <c r="T156" s="178"/>
      <c r="AT156" s="173" t="s">
        <v>190</v>
      </c>
      <c r="AU156" s="173" t="s">
        <v>82</v>
      </c>
      <c r="AV156" s="14" t="s">
        <v>30</v>
      </c>
      <c r="AW156" s="14" t="s">
        <v>29</v>
      </c>
      <c r="AX156" s="14" t="s">
        <v>73</v>
      </c>
      <c r="AY156" s="173" t="s">
        <v>175</v>
      </c>
    </row>
    <row r="157" spans="1:65" s="13" customFormat="1">
      <c r="B157" s="163"/>
      <c r="D157" s="164" t="s">
        <v>190</v>
      </c>
      <c r="E157" s="165" t="s">
        <v>1</v>
      </c>
      <c r="F157" s="166" t="s">
        <v>2543</v>
      </c>
      <c r="H157" s="167">
        <v>-24.548999999999999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73</v>
      </c>
      <c r="AY157" s="165" t="s">
        <v>175</v>
      </c>
    </row>
    <row r="158" spans="1:65" s="15" customFormat="1">
      <c r="B158" s="182"/>
      <c r="D158" s="164" t="s">
        <v>190</v>
      </c>
      <c r="E158" s="183" t="s">
        <v>1</v>
      </c>
      <c r="F158" s="184" t="s">
        <v>716</v>
      </c>
      <c r="H158" s="185">
        <v>383.09800000000001</v>
      </c>
      <c r="I158" s="186"/>
      <c r="L158" s="182"/>
      <c r="M158" s="187"/>
      <c r="N158" s="188"/>
      <c r="O158" s="188"/>
      <c r="P158" s="188"/>
      <c r="Q158" s="188"/>
      <c r="R158" s="188"/>
      <c r="S158" s="188"/>
      <c r="T158" s="189"/>
      <c r="AT158" s="183" t="s">
        <v>190</v>
      </c>
      <c r="AU158" s="183" t="s">
        <v>82</v>
      </c>
      <c r="AV158" s="15" t="s">
        <v>184</v>
      </c>
      <c r="AW158" s="15" t="s">
        <v>29</v>
      </c>
      <c r="AX158" s="15" t="s">
        <v>73</v>
      </c>
      <c r="AY158" s="183" t="s">
        <v>175</v>
      </c>
    </row>
    <row r="159" spans="1:65" s="13" customFormat="1">
      <c r="B159" s="163"/>
      <c r="D159" s="164" t="s">
        <v>190</v>
      </c>
      <c r="E159" s="165" t="s">
        <v>1</v>
      </c>
      <c r="F159" s="166" t="s">
        <v>2544</v>
      </c>
      <c r="H159" s="167">
        <v>229.85900000000001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30</v>
      </c>
      <c r="AY159" s="165" t="s">
        <v>175</v>
      </c>
    </row>
    <row r="160" spans="1:65" s="2" customFormat="1" ht="24.15" customHeight="1">
      <c r="A160" s="33"/>
      <c r="B160" s="149"/>
      <c r="C160" s="150" t="s">
        <v>113</v>
      </c>
      <c r="D160" s="150" t="s">
        <v>181</v>
      </c>
      <c r="E160" s="151" t="s">
        <v>2545</v>
      </c>
      <c r="F160" s="152" t="s">
        <v>2546</v>
      </c>
      <c r="G160" s="153" t="s">
        <v>745</v>
      </c>
      <c r="H160" s="154">
        <v>153.239</v>
      </c>
      <c r="I160" s="155"/>
      <c r="J160" s="156">
        <f>ROUND(I160*H160,2)</f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184</v>
      </c>
      <c r="AT160" s="161" t="s">
        <v>181</v>
      </c>
      <c r="AU160" s="161" t="s">
        <v>82</v>
      </c>
      <c r="AY160" s="18" t="s">
        <v>175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30</v>
      </c>
      <c r="BK160" s="162">
        <f>ROUND(I160*H160,2)</f>
        <v>0</v>
      </c>
      <c r="BL160" s="18" t="s">
        <v>184</v>
      </c>
      <c r="BM160" s="161" t="s">
        <v>2547</v>
      </c>
    </row>
    <row r="161" spans="1:65" s="13" customFormat="1">
      <c r="B161" s="163"/>
      <c r="D161" s="164" t="s">
        <v>190</v>
      </c>
      <c r="E161" s="165" t="s">
        <v>1</v>
      </c>
      <c r="F161" s="166" t="s">
        <v>2548</v>
      </c>
      <c r="H161" s="167">
        <v>153.239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190</v>
      </c>
      <c r="AU161" s="165" t="s">
        <v>82</v>
      </c>
      <c r="AV161" s="13" t="s">
        <v>82</v>
      </c>
      <c r="AW161" s="13" t="s">
        <v>29</v>
      </c>
      <c r="AX161" s="13" t="s">
        <v>30</v>
      </c>
      <c r="AY161" s="165" t="s">
        <v>175</v>
      </c>
    </row>
    <row r="162" spans="1:65" s="2" customFormat="1" ht="16.5" customHeight="1">
      <c r="A162" s="33"/>
      <c r="B162" s="149"/>
      <c r="C162" s="150" t="s">
        <v>184</v>
      </c>
      <c r="D162" s="150" t="s">
        <v>181</v>
      </c>
      <c r="E162" s="151" t="s">
        <v>2549</v>
      </c>
      <c r="F162" s="152" t="s">
        <v>2550</v>
      </c>
      <c r="G162" s="153" t="s">
        <v>1607</v>
      </c>
      <c r="H162" s="154">
        <v>7.7</v>
      </c>
      <c r="I162" s="155"/>
      <c r="J162" s="156">
        <f>ROUND(I162*H162,2)</f>
        <v>0</v>
      </c>
      <c r="K162" s="152" t="s">
        <v>1</v>
      </c>
      <c r="L162" s="34"/>
      <c r="M162" s="157" t="s">
        <v>1</v>
      </c>
      <c r="N162" s="158" t="s">
        <v>38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184</v>
      </c>
      <c r="AT162" s="161" t="s">
        <v>181</v>
      </c>
      <c r="AU162" s="161" t="s">
        <v>82</v>
      </c>
      <c r="AY162" s="18" t="s">
        <v>175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30</v>
      </c>
      <c r="BK162" s="162">
        <f>ROUND(I162*H162,2)</f>
        <v>0</v>
      </c>
      <c r="BL162" s="18" t="s">
        <v>184</v>
      </c>
      <c r="BM162" s="161" t="s">
        <v>2551</v>
      </c>
    </row>
    <row r="163" spans="1:65" s="14" customFormat="1">
      <c r="B163" s="172"/>
      <c r="D163" s="164" t="s">
        <v>190</v>
      </c>
      <c r="E163" s="173" t="s">
        <v>1</v>
      </c>
      <c r="F163" s="174" t="s">
        <v>2552</v>
      </c>
      <c r="H163" s="173" t="s">
        <v>1</v>
      </c>
      <c r="I163" s="175"/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190</v>
      </c>
      <c r="AU163" s="173" t="s">
        <v>82</v>
      </c>
      <c r="AV163" s="14" t="s">
        <v>30</v>
      </c>
      <c r="AW163" s="14" t="s">
        <v>29</v>
      </c>
      <c r="AX163" s="14" t="s">
        <v>73</v>
      </c>
      <c r="AY163" s="173" t="s">
        <v>175</v>
      </c>
    </row>
    <row r="164" spans="1:65" s="14" customFormat="1">
      <c r="B164" s="172"/>
      <c r="D164" s="164" t="s">
        <v>190</v>
      </c>
      <c r="E164" s="173" t="s">
        <v>1</v>
      </c>
      <c r="F164" s="174" t="s">
        <v>2553</v>
      </c>
      <c r="H164" s="173" t="s">
        <v>1</v>
      </c>
      <c r="I164" s="175"/>
      <c r="L164" s="172"/>
      <c r="M164" s="176"/>
      <c r="N164" s="177"/>
      <c r="O164" s="177"/>
      <c r="P164" s="177"/>
      <c r="Q164" s="177"/>
      <c r="R164" s="177"/>
      <c r="S164" s="177"/>
      <c r="T164" s="178"/>
      <c r="AT164" s="173" t="s">
        <v>190</v>
      </c>
      <c r="AU164" s="173" t="s">
        <v>82</v>
      </c>
      <c r="AV164" s="14" t="s">
        <v>30</v>
      </c>
      <c r="AW164" s="14" t="s">
        <v>29</v>
      </c>
      <c r="AX164" s="14" t="s">
        <v>73</v>
      </c>
      <c r="AY164" s="173" t="s">
        <v>175</v>
      </c>
    </row>
    <row r="165" spans="1:65" s="14" customFormat="1">
      <c r="B165" s="172"/>
      <c r="D165" s="164" t="s">
        <v>190</v>
      </c>
      <c r="E165" s="173" t="s">
        <v>1</v>
      </c>
      <c r="F165" s="174" t="s">
        <v>2554</v>
      </c>
      <c r="H165" s="173" t="s">
        <v>1</v>
      </c>
      <c r="I165" s="175"/>
      <c r="L165" s="172"/>
      <c r="M165" s="176"/>
      <c r="N165" s="177"/>
      <c r="O165" s="177"/>
      <c r="P165" s="177"/>
      <c r="Q165" s="177"/>
      <c r="R165" s="177"/>
      <c r="S165" s="177"/>
      <c r="T165" s="178"/>
      <c r="AT165" s="173" t="s">
        <v>190</v>
      </c>
      <c r="AU165" s="173" t="s">
        <v>82</v>
      </c>
      <c r="AV165" s="14" t="s">
        <v>30</v>
      </c>
      <c r="AW165" s="14" t="s">
        <v>29</v>
      </c>
      <c r="AX165" s="14" t="s">
        <v>73</v>
      </c>
      <c r="AY165" s="173" t="s">
        <v>175</v>
      </c>
    </row>
    <row r="166" spans="1:65" s="14" customFormat="1">
      <c r="B166" s="172"/>
      <c r="D166" s="164" t="s">
        <v>190</v>
      </c>
      <c r="E166" s="173" t="s">
        <v>1</v>
      </c>
      <c r="F166" s="174" t="s">
        <v>2555</v>
      </c>
      <c r="H166" s="173" t="s">
        <v>1</v>
      </c>
      <c r="I166" s="175"/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190</v>
      </c>
      <c r="AU166" s="173" t="s">
        <v>82</v>
      </c>
      <c r="AV166" s="14" t="s">
        <v>30</v>
      </c>
      <c r="AW166" s="14" t="s">
        <v>29</v>
      </c>
      <c r="AX166" s="14" t="s">
        <v>73</v>
      </c>
      <c r="AY166" s="173" t="s">
        <v>175</v>
      </c>
    </row>
    <row r="167" spans="1:65" s="14" customFormat="1">
      <c r="B167" s="172"/>
      <c r="D167" s="164" t="s">
        <v>190</v>
      </c>
      <c r="E167" s="173" t="s">
        <v>1</v>
      </c>
      <c r="F167" s="174" t="s">
        <v>2556</v>
      </c>
      <c r="H167" s="173" t="s">
        <v>1</v>
      </c>
      <c r="I167" s="175"/>
      <c r="L167" s="172"/>
      <c r="M167" s="176"/>
      <c r="N167" s="177"/>
      <c r="O167" s="177"/>
      <c r="P167" s="177"/>
      <c r="Q167" s="177"/>
      <c r="R167" s="177"/>
      <c r="S167" s="177"/>
      <c r="T167" s="178"/>
      <c r="AT167" s="173" t="s">
        <v>190</v>
      </c>
      <c r="AU167" s="173" t="s">
        <v>82</v>
      </c>
      <c r="AV167" s="14" t="s">
        <v>30</v>
      </c>
      <c r="AW167" s="14" t="s">
        <v>29</v>
      </c>
      <c r="AX167" s="14" t="s">
        <v>73</v>
      </c>
      <c r="AY167" s="173" t="s">
        <v>175</v>
      </c>
    </row>
    <row r="168" spans="1:65" s="14" customFormat="1">
      <c r="B168" s="172"/>
      <c r="D168" s="164" t="s">
        <v>190</v>
      </c>
      <c r="E168" s="173" t="s">
        <v>1</v>
      </c>
      <c r="F168" s="174" t="s">
        <v>32</v>
      </c>
      <c r="H168" s="173" t="s">
        <v>1</v>
      </c>
      <c r="I168" s="175"/>
      <c r="L168" s="172"/>
      <c r="M168" s="176"/>
      <c r="N168" s="177"/>
      <c r="O168" s="177"/>
      <c r="P168" s="177"/>
      <c r="Q168" s="177"/>
      <c r="R168" s="177"/>
      <c r="S168" s="177"/>
      <c r="T168" s="178"/>
      <c r="AT168" s="173" t="s">
        <v>190</v>
      </c>
      <c r="AU168" s="173" t="s">
        <v>82</v>
      </c>
      <c r="AV168" s="14" t="s">
        <v>30</v>
      </c>
      <c r="AW168" s="14" t="s">
        <v>29</v>
      </c>
      <c r="AX168" s="14" t="s">
        <v>73</v>
      </c>
      <c r="AY168" s="173" t="s">
        <v>175</v>
      </c>
    </row>
    <row r="169" spans="1:65" s="14" customFormat="1">
      <c r="B169" s="172"/>
      <c r="D169" s="164" t="s">
        <v>190</v>
      </c>
      <c r="E169" s="173" t="s">
        <v>1</v>
      </c>
      <c r="F169" s="174" t="s">
        <v>2557</v>
      </c>
      <c r="H169" s="173" t="s">
        <v>1</v>
      </c>
      <c r="I169" s="175"/>
      <c r="L169" s="172"/>
      <c r="M169" s="176"/>
      <c r="N169" s="177"/>
      <c r="O169" s="177"/>
      <c r="P169" s="177"/>
      <c r="Q169" s="177"/>
      <c r="R169" s="177"/>
      <c r="S169" s="177"/>
      <c r="T169" s="178"/>
      <c r="AT169" s="173" t="s">
        <v>190</v>
      </c>
      <c r="AU169" s="173" t="s">
        <v>82</v>
      </c>
      <c r="AV169" s="14" t="s">
        <v>30</v>
      </c>
      <c r="AW169" s="14" t="s">
        <v>29</v>
      </c>
      <c r="AX169" s="14" t="s">
        <v>73</v>
      </c>
      <c r="AY169" s="173" t="s">
        <v>175</v>
      </c>
    </row>
    <row r="170" spans="1:65" s="14" customFormat="1">
      <c r="B170" s="172"/>
      <c r="D170" s="164" t="s">
        <v>190</v>
      </c>
      <c r="E170" s="173" t="s">
        <v>1</v>
      </c>
      <c r="F170" s="174" t="s">
        <v>2558</v>
      </c>
      <c r="H170" s="173" t="s">
        <v>1</v>
      </c>
      <c r="I170" s="175"/>
      <c r="L170" s="172"/>
      <c r="M170" s="176"/>
      <c r="N170" s="177"/>
      <c r="O170" s="177"/>
      <c r="P170" s="177"/>
      <c r="Q170" s="177"/>
      <c r="R170" s="177"/>
      <c r="S170" s="177"/>
      <c r="T170" s="178"/>
      <c r="AT170" s="173" t="s">
        <v>190</v>
      </c>
      <c r="AU170" s="173" t="s">
        <v>82</v>
      </c>
      <c r="AV170" s="14" t="s">
        <v>30</v>
      </c>
      <c r="AW170" s="14" t="s">
        <v>29</v>
      </c>
      <c r="AX170" s="14" t="s">
        <v>73</v>
      </c>
      <c r="AY170" s="173" t="s">
        <v>175</v>
      </c>
    </row>
    <row r="171" spans="1:65" s="14" customFormat="1">
      <c r="B171" s="172"/>
      <c r="D171" s="164" t="s">
        <v>190</v>
      </c>
      <c r="E171" s="173" t="s">
        <v>1</v>
      </c>
      <c r="F171" s="174" t="s">
        <v>2559</v>
      </c>
      <c r="H171" s="173" t="s">
        <v>1</v>
      </c>
      <c r="I171" s="175"/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190</v>
      </c>
      <c r="AU171" s="173" t="s">
        <v>82</v>
      </c>
      <c r="AV171" s="14" t="s">
        <v>30</v>
      </c>
      <c r="AW171" s="14" t="s">
        <v>29</v>
      </c>
      <c r="AX171" s="14" t="s">
        <v>73</v>
      </c>
      <c r="AY171" s="173" t="s">
        <v>175</v>
      </c>
    </row>
    <row r="172" spans="1:65" s="13" customFormat="1">
      <c r="B172" s="163"/>
      <c r="D172" s="164" t="s">
        <v>190</v>
      </c>
      <c r="E172" s="165" t="s">
        <v>1</v>
      </c>
      <c r="F172" s="166" t="s">
        <v>2560</v>
      </c>
      <c r="H172" s="167">
        <v>7.7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190</v>
      </c>
      <c r="AU172" s="165" t="s">
        <v>82</v>
      </c>
      <c r="AV172" s="13" t="s">
        <v>82</v>
      </c>
      <c r="AW172" s="13" t="s">
        <v>29</v>
      </c>
      <c r="AX172" s="13" t="s">
        <v>30</v>
      </c>
      <c r="AY172" s="165" t="s">
        <v>175</v>
      </c>
    </row>
    <row r="173" spans="1:65" s="2" customFormat="1" ht="16.5" customHeight="1">
      <c r="A173" s="33"/>
      <c r="B173" s="149"/>
      <c r="C173" s="150" t="s">
        <v>199</v>
      </c>
      <c r="D173" s="150" t="s">
        <v>181</v>
      </c>
      <c r="E173" s="151" t="s">
        <v>2561</v>
      </c>
      <c r="F173" s="152" t="s">
        <v>2562</v>
      </c>
      <c r="G173" s="153" t="s">
        <v>1607</v>
      </c>
      <c r="H173" s="154">
        <v>26.2</v>
      </c>
      <c r="I173" s="155"/>
      <c r="J173" s="156">
        <f>ROUND(I173*H173,2)</f>
        <v>0</v>
      </c>
      <c r="K173" s="152" t="s">
        <v>1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184</v>
      </c>
      <c r="AT173" s="161" t="s">
        <v>181</v>
      </c>
      <c r="AU173" s="161" t="s">
        <v>82</v>
      </c>
      <c r="AY173" s="18" t="s">
        <v>175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30</v>
      </c>
      <c r="BK173" s="162">
        <f>ROUND(I173*H173,2)</f>
        <v>0</v>
      </c>
      <c r="BL173" s="18" t="s">
        <v>184</v>
      </c>
      <c r="BM173" s="161" t="s">
        <v>2563</v>
      </c>
    </row>
    <row r="174" spans="1:65" s="14" customFormat="1">
      <c r="B174" s="172"/>
      <c r="D174" s="164" t="s">
        <v>190</v>
      </c>
      <c r="E174" s="173" t="s">
        <v>1</v>
      </c>
      <c r="F174" s="174" t="s">
        <v>2552</v>
      </c>
      <c r="H174" s="173" t="s">
        <v>1</v>
      </c>
      <c r="I174" s="175"/>
      <c r="L174" s="172"/>
      <c r="M174" s="176"/>
      <c r="N174" s="177"/>
      <c r="O174" s="177"/>
      <c r="P174" s="177"/>
      <c r="Q174" s="177"/>
      <c r="R174" s="177"/>
      <c r="S174" s="177"/>
      <c r="T174" s="178"/>
      <c r="AT174" s="173" t="s">
        <v>190</v>
      </c>
      <c r="AU174" s="173" t="s">
        <v>82</v>
      </c>
      <c r="AV174" s="14" t="s">
        <v>30</v>
      </c>
      <c r="AW174" s="14" t="s">
        <v>29</v>
      </c>
      <c r="AX174" s="14" t="s">
        <v>73</v>
      </c>
      <c r="AY174" s="173" t="s">
        <v>175</v>
      </c>
    </row>
    <row r="175" spans="1:65" s="14" customFormat="1">
      <c r="B175" s="172"/>
      <c r="D175" s="164" t="s">
        <v>190</v>
      </c>
      <c r="E175" s="173" t="s">
        <v>1</v>
      </c>
      <c r="F175" s="174" t="s">
        <v>2553</v>
      </c>
      <c r="H175" s="173" t="s">
        <v>1</v>
      </c>
      <c r="I175" s="175"/>
      <c r="L175" s="172"/>
      <c r="M175" s="176"/>
      <c r="N175" s="177"/>
      <c r="O175" s="177"/>
      <c r="P175" s="177"/>
      <c r="Q175" s="177"/>
      <c r="R175" s="177"/>
      <c r="S175" s="177"/>
      <c r="T175" s="178"/>
      <c r="AT175" s="173" t="s">
        <v>190</v>
      </c>
      <c r="AU175" s="173" t="s">
        <v>82</v>
      </c>
      <c r="AV175" s="14" t="s">
        <v>30</v>
      </c>
      <c r="AW175" s="14" t="s">
        <v>29</v>
      </c>
      <c r="AX175" s="14" t="s">
        <v>73</v>
      </c>
      <c r="AY175" s="173" t="s">
        <v>175</v>
      </c>
    </row>
    <row r="176" spans="1:65" s="14" customFormat="1">
      <c r="B176" s="172"/>
      <c r="D176" s="164" t="s">
        <v>190</v>
      </c>
      <c r="E176" s="173" t="s">
        <v>1</v>
      </c>
      <c r="F176" s="174" t="s">
        <v>2554</v>
      </c>
      <c r="H176" s="173" t="s">
        <v>1</v>
      </c>
      <c r="I176" s="175"/>
      <c r="L176" s="172"/>
      <c r="M176" s="176"/>
      <c r="N176" s="177"/>
      <c r="O176" s="177"/>
      <c r="P176" s="177"/>
      <c r="Q176" s="177"/>
      <c r="R176" s="177"/>
      <c r="S176" s="177"/>
      <c r="T176" s="178"/>
      <c r="AT176" s="173" t="s">
        <v>190</v>
      </c>
      <c r="AU176" s="173" t="s">
        <v>82</v>
      </c>
      <c r="AV176" s="14" t="s">
        <v>30</v>
      </c>
      <c r="AW176" s="14" t="s">
        <v>29</v>
      </c>
      <c r="AX176" s="14" t="s">
        <v>73</v>
      </c>
      <c r="AY176" s="173" t="s">
        <v>175</v>
      </c>
    </row>
    <row r="177" spans="1:65" s="14" customFormat="1">
      <c r="B177" s="172"/>
      <c r="D177" s="164" t="s">
        <v>190</v>
      </c>
      <c r="E177" s="173" t="s">
        <v>1</v>
      </c>
      <c r="F177" s="174" t="s">
        <v>2555</v>
      </c>
      <c r="H177" s="173" t="s">
        <v>1</v>
      </c>
      <c r="I177" s="175"/>
      <c r="L177" s="172"/>
      <c r="M177" s="176"/>
      <c r="N177" s="177"/>
      <c r="O177" s="177"/>
      <c r="P177" s="177"/>
      <c r="Q177" s="177"/>
      <c r="R177" s="177"/>
      <c r="S177" s="177"/>
      <c r="T177" s="178"/>
      <c r="AT177" s="173" t="s">
        <v>190</v>
      </c>
      <c r="AU177" s="173" t="s">
        <v>82</v>
      </c>
      <c r="AV177" s="14" t="s">
        <v>30</v>
      </c>
      <c r="AW177" s="14" t="s">
        <v>29</v>
      </c>
      <c r="AX177" s="14" t="s">
        <v>73</v>
      </c>
      <c r="AY177" s="173" t="s">
        <v>175</v>
      </c>
    </row>
    <row r="178" spans="1:65" s="14" customFormat="1">
      <c r="B178" s="172"/>
      <c r="D178" s="164" t="s">
        <v>190</v>
      </c>
      <c r="E178" s="173" t="s">
        <v>1</v>
      </c>
      <c r="F178" s="174" t="s">
        <v>2556</v>
      </c>
      <c r="H178" s="173" t="s">
        <v>1</v>
      </c>
      <c r="I178" s="175"/>
      <c r="L178" s="172"/>
      <c r="M178" s="176"/>
      <c r="N178" s="177"/>
      <c r="O178" s="177"/>
      <c r="P178" s="177"/>
      <c r="Q178" s="177"/>
      <c r="R178" s="177"/>
      <c r="S178" s="177"/>
      <c r="T178" s="178"/>
      <c r="AT178" s="173" t="s">
        <v>190</v>
      </c>
      <c r="AU178" s="173" t="s">
        <v>82</v>
      </c>
      <c r="AV178" s="14" t="s">
        <v>30</v>
      </c>
      <c r="AW178" s="14" t="s">
        <v>29</v>
      </c>
      <c r="AX178" s="14" t="s">
        <v>73</v>
      </c>
      <c r="AY178" s="173" t="s">
        <v>175</v>
      </c>
    </row>
    <row r="179" spans="1:65" s="14" customFormat="1">
      <c r="B179" s="172"/>
      <c r="D179" s="164" t="s">
        <v>190</v>
      </c>
      <c r="E179" s="173" t="s">
        <v>1</v>
      </c>
      <c r="F179" s="174" t="s">
        <v>32</v>
      </c>
      <c r="H179" s="173" t="s">
        <v>1</v>
      </c>
      <c r="I179" s="175"/>
      <c r="L179" s="172"/>
      <c r="M179" s="176"/>
      <c r="N179" s="177"/>
      <c r="O179" s="177"/>
      <c r="P179" s="177"/>
      <c r="Q179" s="177"/>
      <c r="R179" s="177"/>
      <c r="S179" s="177"/>
      <c r="T179" s="178"/>
      <c r="AT179" s="173" t="s">
        <v>190</v>
      </c>
      <c r="AU179" s="173" t="s">
        <v>82</v>
      </c>
      <c r="AV179" s="14" t="s">
        <v>30</v>
      </c>
      <c r="AW179" s="14" t="s">
        <v>29</v>
      </c>
      <c r="AX179" s="14" t="s">
        <v>73</v>
      </c>
      <c r="AY179" s="173" t="s">
        <v>175</v>
      </c>
    </row>
    <row r="180" spans="1:65" s="14" customFormat="1">
      <c r="B180" s="172"/>
      <c r="D180" s="164" t="s">
        <v>190</v>
      </c>
      <c r="E180" s="173" t="s">
        <v>1</v>
      </c>
      <c r="F180" s="174" t="s">
        <v>2557</v>
      </c>
      <c r="H180" s="173" t="s">
        <v>1</v>
      </c>
      <c r="I180" s="175"/>
      <c r="L180" s="172"/>
      <c r="M180" s="176"/>
      <c r="N180" s="177"/>
      <c r="O180" s="177"/>
      <c r="P180" s="177"/>
      <c r="Q180" s="177"/>
      <c r="R180" s="177"/>
      <c r="S180" s="177"/>
      <c r="T180" s="178"/>
      <c r="AT180" s="173" t="s">
        <v>190</v>
      </c>
      <c r="AU180" s="173" t="s">
        <v>82</v>
      </c>
      <c r="AV180" s="14" t="s">
        <v>30</v>
      </c>
      <c r="AW180" s="14" t="s">
        <v>29</v>
      </c>
      <c r="AX180" s="14" t="s">
        <v>73</v>
      </c>
      <c r="AY180" s="173" t="s">
        <v>175</v>
      </c>
    </row>
    <row r="181" spans="1:65" s="14" customFormat="1">
      <c r="B181" s="172"/>
      <c r="D181" s="164" t="s">
        <v>190</v>
      </c>
      <c r="E181" s="173" t="s">
        <v>1</v>
      </c>
      <c r="F181" s="174" t="s">
        <v>2558</v>
      </c>
      <c r="H181" s="173" t="s">
        <v>1</v>
      </c>
      <c r="I181" s="175"/>
      <c r="L181" s="172"/>
      <c r="M181" s="176"/>
      <c r="N181" s="177"/>
      <c r="O181" s="177"/>
      <c r="P181" s="177"/>
      <c r="Q181" s="177"/>
      <c r="R181" s="177"/>
      <c r="S181" s="177"/>
      <c r="T181" s="178"/>
      <c r="AT181" s="173" t="s">
        <v>190</v>
      </c>
      <c r="AU181" s="173" t="s">
        <v>82</v>
      </c>
      <c r="AV181" s="14" t="s">
        <v>30</v>
      </c>
      <c r="AW181" s="14" t="s">
        <v>29</v>
      </c>
      <c r="AX181" s="14" t="s">
        <v>73</v>
      </c>
      <c r="AY181" s="173" t="s">
        <v>175</v>
      </c>
    </row>
    <row r="182" spans="1:65" s="14" customFormat="1">
      <c r="B182" s="172"/>
      <c r="D182" s="164" t="s">
        <v>190</v>
      </c>
      <c r="E182" s="173" t="s">
        <v>1</v>
      </c>
      <c r="F182" s="174" t="s">
        <v>2559</v>
      </c>
      <c r="H182" s="173" t="s">
        <v>1</v>
      </c>
      <c r="I182" s="175"/>
      <c r="L182" s="172"/>
      <c r="M182" s="176"/>
      <c r="N182" s="177"/>
      <c r="O182" s="177"/>
      <c r="P182" s="177"/>
      <c r="Q182" s="177"/>
      <c r="R182" s="177"/>
      <c r="S182" s="177"/>
      <c r="T182" s="178"/>
      <c r="AT182" s="173" t="s">
        <v>190</v>
      </c>
      <c r="AU182" s="173" t="s">
        <v>82</v>
      </c>
      <c r="AV182" s="14" t="s">
        <v>30</v>
      </c>
      <c r="AW182" s="14" t="s">
        <v>29</v>
      </c>
      <c r="AX182" s="14" t="s">
        <v>73</v>
      </c>
      <c r="AY182" s="173" t="s">
        <v>175</v>
      </c>
    </row>
    <row r="183" spans="1:65" s="13" customFormat="1">
      <c r="B183" s="163"/>
      <c r="D183" s="164" t="s">
        <v>190</v>
      </c>
      <c r="E183" s="165" t="s">
        <v>1</v>
      </c>
      <c r="F183" s="166" t="s">
        <v>2564</v>
      </c>
      <c r="H183" s="167">
        <v>26.2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82</v>
      </c>
      <c r="AV183" s="13" t="s">
        <v>82</v>
      </c>
      <c r="AW183" s="13" t="s">
        <v>29</v>
      </c>
      <c r="AX183" s="13" t="s">
        <v>30</v>
      </c>
      <c r="AY183" s="165" t="s">
        <v>175</v>
      </c>
    </row>
    <row r="184" spans="1:65" s="2" customFormat="1" ht="21.75" customHeight="1">
      <c r="A184" s="33"/>
      <c r="B184" s="149"/>
      <c r="C184" s="150" t="s">
        <v>203</v>
      </c>
      <c r="D184" s="150" t="s">
        <v>181</v>
      </c>
      <c r="E184" s="151" t="s">
        <v>749</v>
      </c>
      <c r="F184" s="152" t="s">
        <v>750</v>
      </c>
      <c r="G184" s="153" t="s">
        <v>745</v>
      </c>
      <c r="H184" s="154">
        <v>229.85900000000001</v>
      </c>
      <c r="I184" s="155"/>
      <c r="J184" s="156">
        <f>ROUND(I184*H184,2)</f>
        <v>0</v>
      </c>
      <c r="K184" s="152" t="s">
        <v>710</v>
      </c>
      <c r="L184" s="34"/>
      <c r="M184" s="157" t="s">
        <v>1</v>
      </c>
      <c r="N184" s="158" t="s">
        <v>38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184</v>
      </c>
      <c r="AT184" s="161" t="s">
        <v>181</v>
      </c>
      <c r="AU184" s="161" t="s">
        <v>82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2565</v>
      </c>
    </row>
    <row r="185" spans="1:65" s="13" customFormat="1">
      <c r="B185" s="163"/>
      <c r="D185" s="164" t="s">
        <v>190</v>
      </c>
      <c r="E185" s="165" t="s">
        <v>1</v>
      </c>
      <c r="F185" s="166" t="s">
        <v>2566</v>
      </c>
      <c r="H185" s="167">
        <v>229.85900000000001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190</v>
      </c>
      <c r="AU185" s="165" t="s">
        <v>82</v>
      </c>
      <c r="AV185" s="13" t="s">
        <v>82</v>
      </c>
      <c r="AW185" s="13" t="s">
        <v>29</v>
      </c>
      <c r="AX185" s="13" t="s">
        <v>30</v>
      </c>
      <c r="AY185" s="165" t="s">
        <v>175</v>
      </c>
    </row>
    <row r="186" spans="1:65" s="2" customFormat="1" ht="21.75" customHeight="1">
      <c r="A186" s="33"/>
      <c r="B186" s="149"/>
      <c r="C186" s="150" t="s">
        <v>207</v>
      </c>
      <c r="D186" s="150" t="s">
        <v>181</v>
      </c>
      <c r="E186" s="151" t="s">
        <v>1373</v>
      </c>
      <c r="F186" s="152" t="s">
        <v>1374</v>
      </c>
      <c r="G186" s="153" t="s">
        <v>745</v>
      </c>
      <c r="H186" s="154">
        <v>153.239</v>
      </c>
      <c r="I186" s="155"/>
      <c r="J186" s="156">
        <f>ROUND(I186*H186,2)</f>
        <v>0</v>
      </c>
      <c r="K186" s="152" t="s">
        <v>710</v>
      </c>
      <c r="L186" s="34"/>
      <c r="M186" s="157" t="s">
        <v>1</v>
      </c>
      <c r="N186" s="158" t="s">
        <v>38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184</v>
      </c>
      <c r="AT186" s="161" t="s">
        <v>181</v>
      </c>
      <c r="AU186" s="161" t="s">
        <v>82</v>
      </c>
      <c r="AY186" s="18" t="s">
        <v>175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30</v>
      </c>
      <c r="BK186" s="162">
        <f>ROUND(I186*H186,2)</f>
        <v>0</v>
      </c>
      <c r="BL186" s="18" t="s">
        <v>184</v>
      </c>
      <c r="BM186" s="161" t="s">
        <v>2567</v>
      </c>
    </row>
    <row r="187" spans="1:65" s="13" customFormat="1">
      <c r="B187" s="163"/>
      <c r="D187" s="164" t="s">
        <v>190</v>
      </c>
      <c r="E187" s="165" t="s">
        <v>1</v>
      </c>
      <c r="F187" s="166" t="s">
        <v>2568</v>
      </c>
      <c r="H187" s="167">
        <v>153.239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82</v>
      </c>
      <c r="AV187" s="13" t="s">
        <v>82</v>
      </c>
      <c r="AW187" s="13" t="s">
        <v>29</v>
      </c>
      <c r="AX187" s="13" t="s">
        <v>30</v>
      </c>
      <c r="AY187" s="165" t="s">
        <v>175</v>
      </c>
    </row>
    <row r="188" spans="1:65" s="2" customFormat="1" ht="16.5" customHeight="1">
      <c r="A188" s="33"/>
      <c r="B188" s="149"/>
      <c r="C188" s="150" t="s">
        <v>177</v>
      </c>
      <c r="D188" s="150" t="s">
        <v>181</v>
      </c>
      <c r="E188" s="151" t="s">
        <v>752</v>
      </c>
      <c r="F188" s="152" t="s">
        <v>753</v>
      </c>
      <c r="G188" s="153" t="s">
        <v>745</v>
      </c>
      <c r="H188" s="154">
        <v>383.09800000000001</v>
      </c>
      <c r="I188" s="155"/>
      <c r="J188" s="156">
        <f>ROUND(I188*H188,2)</f>
        <v>0</v>
      </c>
      <c r="K188" s="152" t="s">
        <v>710</v>
      </c>
      <c r="L188" s="34"/>
      <c r="M188" s="157" t="s">
        <v>1</v>
      </c>
      <c r="N188" s="158" t="s">
        <v>38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184</v>
      </c>
      <c r="AT188" s="161" t="s">
        <v>181</v>
      </c>
      <c r="AU188" s="161" t="s">
        <v>82</v>
      </c>
      <c r="AY188" s="18" t="s">
        <v>175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30</v>
      </c>
      <c r="BK188" s="162">
        <f>ROUND(I188*H188,2)</f>
        <v>0</v>
      </c>
      <c r="BL188" s="18" t="s">
        <v>184</v>
      </c>
      <c r="BM188" s="161" t="s">
        <v>2569</v>
      </c>
    </row>
    <row r="189" spans="1:65" s="13" customFormat="1">
      <c r="B189" s="163"/>
      <c r="D189" s="164" t="s">
        <v>190</v>
      </c>
      <c r="E189" s="165" t="s">
        <v>1</v>
      </c>
      <c r="F189" s="166" t="s">
        <v>2570</v>
      </c>
      <c r="H189" s="167">
        <v>383.09800000000001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82</v>
      </c>
      <c r="AV189" s="13" t="s">
        <v>82</v>
      </c>
      <c r="AW189" s="13" t="s">
        <v>29</v>
      </c>
      <c r="AX189" s="13" t="s">
        <v>73</v>
      </c>
      <c r="AY189" s="165" t="s">
        <v>175</v>
      </c>
    </row>
    <row r="190" spans="1:65" s="15" customFormat="1">
      <c r="B190" s="182"/>
      <c r="D190" s="164" t="s">
        <v>190</v>
      </c>
      <c r="E190" s="183" t="s">
        <v>1</v>
      </c>
      <c r="F190" s="184" t="s">
        <v>716</v>
      </c>
      <c r="H190" s="185">
        <v>383.09800000000001</v>
      </c>
      <c r="I190" s="186"/>
      <c r="L190" s="182"/>
      <c r="M190" s="187"/>
      <c r="N190" s="188"/>
      <c r="O190" s="188"/>
      <c r="P190" s="188"/>
      <c r="Q190" s="188"/>
      <c r="R190" s="188"/>
      <c r="S190" s="188"/>
      <c r="T190" s="189"/>
      <c r="AT190" s="183" t="s">
        <v>190</v>
      </c>
      <c r="AU190" s="183" t="s">
        <v>82</v>
      </c>
      <c r="AV190" s="15" t="s">
        <v>184</v>
      </c>
      <c r="AW190" s="15" t="s">
        <v>29</v>
      </c>
      <c r="AX190" s="15" t="s">
        <v>30</v>
      </c>
      <c r="AY190" s="183" t="s">
        <v>175</v>
      </c>
    </row>
    <row r="191" spans="1:65" s="2" customFormat="1" ht="16.5" customHeight="1">
      <c r="A191" s="33"/>
      <c r="B191" s="149"/>
      <c r="C191" s="150" t="s">
        <v>198</v>
      </c>
      <c r="D191" s="150" t="s">
        <v>181</v>
      </c>
      <c r="E191" s="151" t="s">
        <v>1378</v>
      </c>
      <c r="F191" s="152" t="s">
        <v>1379</v>
      </c>
      <c r="G191" s="153" t="s">
        <v>745</v>
      </c>
      <c r="H191" s="154">
        <v>229.85900000000001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2571</v>
      </c>
    </row>
    <row r="192" spans="1:65" s="13" customFormat="1">
      <c r="B192" s="163"/>
      <c r="D192" s="164" t="s">
        <v>190</v>
      </c>
      <c r="E192" s="165" t="s">
        <v>1</v>
      </c>
      <c r="F192" s="166" t="s">
        <v>2572</v>
      </c>
      <c r="H192" s="167">
        <v>229.85900000000001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190</v>
      </c>
      <c r="AU192" s="165" t="s">
        <v>82</v>
      </c>
      <c r="AV192" s="13" t="s">
        <v>82</v>
      </c>
      <c r="AW192" s="13" t="s">
        <v>29</v>
      </c>
      <c r="AX192" s="13" t="s">
        <v>30</v>
      </c>
      <c r="AY192" s="165" t="s">
        <v>175</v>
      </c>
    </row>
    <row r="193" spans="1:65" s="2" customFormat="1" ht="16.5" customHeight="1">
      <c r="A193" s="33"/>
      <c r="B193" s="149"/>
      <c r="C193" s="150" t="s">
        <v>217</v>
      </c>
      <c r="D193" s="150" t="s">
        <v>181</v>
      </c>
      <c r="E193" s="151" t="s">
        <v>755</v>
      </c>
      <c r="F193" s="152" t="s">
        <v>756</v>
      </c>
      <c r="G193" s="153" t="s">
        <v>745</v>
      </c>
      <c r="H193" s="154">
        <v>153.239</v>
      </c>
      <c r="I193" s="155"/>
      <c r="J193" s="156">
        <f>ROUND(I193*H193,2)</f>
        <v>0</v>
      </c>
      <c r="K193" s="152" t="s">
        <v>1</v>
      </c>
      <c r="L193" s="34"/>
      <c r="M193" s="157" t="s">
        <v>1</v>
      </c>
      <c r="N193" s="158" t="s">
        <v>38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184</v>
      </c>
      <c r="AT193" s="161" t="s">
        <v>181</v>
      </c>
      <c r="AU193" s="161" t="s">
        <v>82</v>
      </c>
      <c r="AY193" s="18" t="s">
        <v>175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30</v>
      </c>
      <c r="BK193" s="162">
        <f>ROUND(I193*H193,2)</f>
        <v>0</v>
      </c>
      <c r="BL193" s="18" t="s">
        <v>184</v>
      </c>
      <c r="BM193" s="161" t="s">
        <v>2573</v>
      </c>
    </row>
    <row r="194" spans="1:65" s="13" customFormat="1">
      <c r="B194" s="163"/>
      <c r="D194" s="164" t="s">
        <v>190</v>
      </c>
      <c r="E194" s="165" t="s">
        <v>1</v>
      </c>
      <c r="F194" s="166" t="s">
        <v>2574</v>
      </c>
      <c r="H194" s="167">
        <v>153.239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190</v>
      </c>
      <c r="AU194" s="165" t="s">
        <v>82</v>
      </c>
      <c r="AV194" s="13" t="s">
        <v>82</v>
      </c>
      <c r="AW194" s="13" t="s">
        <v>29</v>
      </c>
      <c r="AX194" s="13" t="s">
        <v>30</v>
      </c>
      <c r="AY194" s="165" t="s">
        <v>175</v>
      </c>
    </row>
    <row r="195" spans="1:65" s="2" customFormat="1" ht="21.75" customHeight="1">
      <c r="A195" s="33"/>
      <c r="B195" s="149"/>
      <c r="C195" s="150" t="s">
        <v>182</v>
      </c>
      <c r="D195" s="150" t="s">
        <v>181</v>
      </c>
      <c r="E195" s="151" t="s">
        <v>2575</v>
      </c>
      <c r="F195" s="152" t="s">
        <v>2576</v>
      </c>
      <c r="G195" s="153" t="s">
        <v>745</v>
      </c>
      <c r="H195" s="154">
        <v>200.77600000000001</v>
      </c>
      <c r="I195" s="155"/>
      <c r="J195" s="156">
        <f>ROUND(I195*H195,2)</f>
        <v>0</v>
      </c>
      <c r="K195" s="152" t="s">
        <v>710</v>
      </c>
      <c r="L195" s="34"/>
      <c r="M195" s="157" t="s">
        <v>1</v>
      </c>
      <c r="N195" s="158" t="s">
        <v>38</v>
      </c>
      <c r="O195" s="59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1" t="s">
        <v>184</v>
      </c>
      <c r="AT195" s="161" t="s">
        <v>181</v>
      </c>
      <c r="AU195" s="161" t="s">
        <v>82</v>
      </c>
      <c r="AY195" s="18" t="s">
        <v>175</v>
      </c>
      <c r="BE195" s="162">
        <f>IF(N195="základní",J195,0)</f>
        <v>0</v>
      </c>
      <c r="BF195" s="162">
        <f>IF(N195="snížená",J195,0)</f>
        <v>0</v>
      </c>
      <c r="BG195" s="162">
        <f>IF(N195="zákl. přenesená",J195,0)</f>
        <v>0</v>
      </c>
      <c r="BH195" s="162">
        <f>IF(N195="sníž. přenesená",J195,0)</f>
        <v>0</v>
      </c>
      <c r="BI195" s="162">
        <f>IF(N195="nulová",J195,0)</f>
        <v>0</v>
      </c>
      <c r="BJ195" s="18" t="s">
        <v>30</v>
      </c>
      <c r="BK195" s="162">
        <f>ROUND(I195*H195,2)</f>
        <v>0</v>
      </c>
      <c r="BL195" s="18" t="s">
        <v>184</v>
      </c>
      <c r="BM195" s="161" t="s">
        <v>2577</v>
      </c>
    </row>
    <row r="196" spans="1:65" s="14" customFormat="1">
      <c r="B196" s="172"/>
      <c r="D196" s="164" t="s">
        <v>190</v>
      </c>
      <c r="E196" s="173" t="s">
        <v>1</v>
      </c>
      <c r="F196" s="174" t="s">
        <v>2578</v>
      </c>
      <c r="H196" s="173" t="s">
        <v>1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190</v>
      </c>
      <c r="AU196" s="173" t="s">
        <v>82</v>
      </c>
      <c r="AV196" s="14" t="s">
        <v>30</v>
      </c>
      <c r="AW196" s="14" t="s">
        <v>29</v>
      </c>
      <c r="AX196" s="14" t="s">
        <v>73</v>
      </c>
      <c r="AY196" s="173" t="s">
        <v>175</v>
      </c>
    </row>
    <row r="197" spans="1:65" s="13" customFormat="1">
      <c r="B197" s="163"/>
      <c r="D197" s="164" t="s">
        <v>190</v>
      </c>
      <c r="E197" s="165" t="s">
        <v>1</v>
      </c>
      <c r="F197" s="166" t="s">
        <v>2535</v>
      </c>
      <c r="H197" s="167">
        <v>557.70000000000005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73</v>
      </c>
      <c r="AY197" s="165" t="s">
        <v>175</v>
      </c>
    </row>
    <row r="198" spans="1:65" s="14" customFormat="1">
      <c r="B198" s="172"/>
      <c r="D198" s="164" t="s">
        <v>190</v>
      </c>
      <c r="E198" s="173" t="s">
        <v>1</v>
      </c>
      <c r="F198" s="174" t="s">
        <v>2579</v>
      </c>
      <c r="H198" s="173" t="s">
        <v>1</v>
      </c>
      <c r="I198" s="175"/>
      <c r="L198" s="172"/>
      <c r="M198" s="176"/>
      <c r="N198" s="177"/>
      <c r="O198" s="177"/>
      <c r="P198" s="177"/>
      <c r="Q198" s="177"/>
      <c r="R198" s="177"/>
      <c r="S198" s="177"/>
      <c r="T198" s="178"/>
      <c r="AT198" s="173" t="s">
        <v>190</v>
      </c>
      <c r="AU198" s="173" t="s">
        <v>82</v>
      </c>
      <c r="AV198" s="14" t="s">
        <v>30</v>
      </c>
      <c r="AW198" s="14" t="s">
        <v>29</v>
      </c>
      <c r="AX198" s="14" t="s">
        <v>73</v>
      </c>
      <c r="AY198" s="173" t="s">
        <v>175</v>
      </c>
    </row>
    <row r="199" spans="1:65" s="13" customFormat="1">
      <c r="B199" s="163"/>
      <c r="D199" s="164" t="s">
        <v>190</v>
      </c>
      <c r="E199" s="165" t="s">
        <v>1</v>
      </c>
      <c r="F199" s="166" t="s">
        <v>2580</v>
      </c>
      <c r="H199" s="167">
        <v>23.4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190</v>
      </c>
      <c r="AU199" s="165" t="s">
        <v>82</v>
      </c>
      <c r="AV199" s="13" t="s">
        <v>82</v>
      </c>
      <c r="AW199" s="13" t="s">
        <v>29</v>
      </c>
      <c r="AX199" s="13" t="s">
        <v>73</v>
      </c>
      <c r="AY199" s="165" t="s">
        <v>175</v>
      </c>
    </row>
    <row r="200" spans="1:65" s="14" customFormat="1">
      <c r="B200" s="172"/>
      <c r="D200" s="164" t="s">
        <v>190</v>
      </c>
      <c r="E200" s="173" t="s">
        <v>1</v>
      </c>
      <c r="F200" s="174" t="s">
        <v>1645</v>
      </c>
      <c r="H200" s="173" t="s">
        <v>1</v>
      </c>
      <c r="I200" s="175"/>
      <c r="L200" s="172"/>
      <c r="M200" s="176"/>
      <c r="N200" s="177"/>
      <c r="O200" s="177"/>
      <c r="P200" s="177"/>
      <c r="Q200" s="177"/>
      <c r="R200" s="177"/>
      <c r="S200" s="177"/>
      <c r="T200" s="178"/>
      <c r="AT200" s="173" t="s">
        <v>190</v>
      </c>
      <c r="AU200" s="173" t="s">
        <v>82</v>
      </c>
      <c r="AV200" s="14" t="s">
        <v>30</v>
      </c>
      <c r="AW200" s="14" t="s">
        <v>29</v>
      </c>
      <c r="AX200" s="14" t="s">
        <v>73</v>
      </c>
      <c r="AY200" s="173" t="s">
        <v>175</v>
      </c>
    </row>
    <row r="201" spans="1:65" s="14" customFormat="1">
      <c r="B201" s="172"/>
      <c r="D201" s="164" t="s">
        <v>190</v>
      </c>
      <c r="E201" s="173" t="s">
        <v>1</v>
      </c>
      <c r="F201" s="174" t="s">
        <v>2581</v>
      </c>
      <c r="H201" s="173" t="s">
        <v>1</v>
      </c>
      <c r="I201" s="175"/>
      <c r="L201" s="172"/>
      <c r="M201" s="176"/>
      <c r="N201" s="177"/>
      <c r="O201" s="177"/>
      <c r="P201" s="177"/>
      <c r="Q201" s="177"/>
      <c r="R201" s="177"/>
      <c r="S201" s="177"/>
      <c r="T201" s="178"/>
      <c r="AT201" s="173" t="s">
        <v>190</v>
      </c>
      <c r="AU201" s="173" t="s">
        <v>82</v>
      </c>
      <c r="AV201" s="14" t="s">
        <v>30</v>
      </c>
      <c r="AW201" s="14" t="s">
        <v>29</v>
      </c>
      <c r="AX201" s="14" t="s">
        <v>73</v>
      </c>
      <c r="AY201" s="173" t="s">
        <v>175</v>
      </c>
    </row>
    <row r="202" spans="1:65" s="13" customFormat="1">
      <c r="B202" s="163"/>
      <c r="D202" s="164" t="s">
        <v>190</v>
      </c>
      <c r="E202" s="165" t="s">
        <v>1</v>
      </c>
      <c r="F202" s="166" t="s">
        <v>2582</v>
      </c>
      <c r="H202" s="167">
        <v>-6.72</v>
      </c>
      <c r="I202" s="168"/>
      <c r="L202" s="163"/>
      <c r="M202" s="169"/>
      <c r="N202" s="170"/>
      <c r="O202" s="170"/>
      <c r="P202" s="170"/>
      <c r="Q202" s="170"/>
      <c r="R202" s="170"/>
      <c r="S202" s="170"/>
      <c r="T202" s="171"/>
      <c r="AT202" s="165" t="s">
        <v>190</v>
      </c>
      <c r="AU202" s="165" t="s">
        <v>82</v>
      </c>
      <c r="AV202" s="13" t="s">
        <v>82</v>
      </c>
      <c r="AW202" s="13" t="s">
        <v>29</v>
      </c>
      <c r="AX202" s="13" t="s">
        <v>73</v>
      </c>
      <c r="AY202" s="165" t="s">
        <v>175</v>
      </c>
    </row>
    <row r="203" spans="1:65" s="14" customFormat="1">
      <c r="B203" s="172"/>
      <c r="D203" s="164" t="s">
        <v>190</v>
      </c>
      <c r="E203" s="173" t="s">
        <v>1</v>
      </c>
      <c r="F203" s="174" t="s">
        <v>1831</v>
      </c>
      <c r="H203" s="173" t="s">
        <v>1</v>
      </c>
      <c r="I203" s="175"/>
      <c r="L203" s="172"/>
      <c r="M203" s="176"/>
      <c r="N203" s="177"/>
      <c r="O203" s="177"/>
      <c r="P203" s="177"/>
      <c r="Q203" s="177"/>
      <c r="R203" s="177"/>
      <c r="S203" s="177"/>
      <c r="T203" s="178"/>
      <c r="AT203" s="173" t="s">
        <v>190</v>
      </c>
      <c r="AU203" s="173" t="s">
        <v>82</v>
      </c>
      <c r="AV203" s="14" t="s">
        <v>30</v>
      </c>
      <c r="AW203" s="14" t="s">
        <v>29</v>
      </c>
      <c r="AX203" s="14" t="s">
        <v>73</v>
      </c>
      <c r="AY203" s="173" t="s">
        <v>175</v>
      </c>
    </row>
    <row r="204" spans="1:65" s="13" customFormat="1">
      <c r="B204" s="163"/>
      <c r="D204" s="164" t="s">
        <v>190</v>
      </c>
      <c r="E204" s="165" t="s">
        <v>1</v>
      </c>
      <c r="F204" s="166" t="s">
        <v>2583</v>
      </c>
      <c r="H204" s="167">
        <v>-24.68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190</v>
      </c>
      <c r="AU204" s="165" t="s">
        <v>82</v>
      </c>
      <c r="AV204" s="13" t="s">
        <v>82</v>
      </c>
      <c r="AW204" s="13" t="s">
        <v>29</v>
      </c>
      <c r="AX204" s="13" t="s">
        <v>73</v>
      </c>
      <c r="AY204" s="165" t="s">
        <v>175</v>
      </c>
    </row>
    <row r="205" spans="1:65" s="14" customFormat="1">
      <c r="B205" s="172"/>
      <c r="D205" s="164" t="s">
        <v>190</v>
      </c>
      <c r="E205" s="173" t="s">
        <v>1</v>
      </c>
      <c r="F205" s="174" t="s">
        <v>2540</v>
      </c>
      <c r="H205" s="173" t="s">
        <v>1</v>
      </c>
      <c r="I205" s="175"/>
      <c r="L205" s="172"/>
      <c r="M205" s="176"/>
      <c r="N205" s="177"/>
      <c r="O205" s="177"/>
      <c r="P205" s="177"/>
      <c r="Q205" s="177"/>
      <c r="R205" s="177"/>
      <c r="S205" s="177"/>
      <c r="T205" s="178"/>
      <c r="AT205" s="173" t="s">
        <v>190</v>
      </c>
      <c r="AU205" s="173" t="s">
        <v>82</v>
      </c>
      <c r="AV205" s="14" t="s">
        <v>30</v>
      </c>
      <c r="AW205" s="14" t="s">
        <v>29</v>
      </c>
      <c r="AX205" s="14" t="s">
        <v>73</v>
      </c>
      <c r="AY205" s="173" t="s">
        <v>175</v>
      </c>
    </row>
    <row r="206" spans="1:65" s="13" customFormat="1">
      <c r="B206" s="163"/>
      <c r="D206" s="164" t="s">
        <v>190</v>
      </c>
      <c r="E206" s="165" t="s">
        <v>1</v>
      </c>
      <c r="F206" s="166" t="s">
        <v>2584</v>
      </c>
      <c r="H206" s="167">
        <v>-8.484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82</v>
      </c>
      <c r="AV206" s="13" t="s">
        <v>82</v>
      </c>
      <c r="AW206" s="13" t="s">
        <v>29</v>
      </c>
      <c r="AX206" s="13" t="s">
        <v>73</v>
      </c>
      <c r="AY206" s="165" t="s">
        <v>175</v>
      </c>
    </row>
    <row r="207" spans="1:65" s="14" customFormat="1">
      <c r="B207" s="172"/>
      <c r="D207" s="164" t="s">
        <v>190</v>
      </c>
      <c r="E207" s="173" t="s">
        <v>1</v>
      </c>
      <c r="F207" s="174" t="s">
        <v>2585</v>
      </c>
      <c r="H207" s="173" t="s">
        <v>1</v>
      </c>
      <c r="I207" s="175"/>
      <c r="L207" s="172"/>
      <c r="M207" s="176"/>
      <c r="N207" s="177"/>
      <c r="O207" s="177"/>
      <c r="P207" s="177"/>
      <c r="Q207" s="177"/>
      <c r="R207" s="177"/>
      <c r="S207" s="177"/>
      <c r="T207" s="178"/>
      <c r="AT207" s="173" t="s">
        <v>190</v>
      </c>
      <c r="AU207" s="173" t="s">
        <v>82</v>
      </c>
      <c r="AV207" s="14" t="s">
        <v>30</v>
      </c>
      <c r="AW207" s="14" t="s">
        <v>29</v>
      </c>
      <c r="AX207" s="14" t="s">
        <v>73</v>
      </c>
      <c r="AY207" s="173" t="s">
        <v>175</v>
      </c>
    </row>
    <row r="208" spans="1:65" s="13" customFormat="1">
      <c r="B208" s="163"/>
      <c r="D208" s="164" t="s">
        <v>190</v>
      </c>
      <c r="E208" s="165" t="s">
        <v>1</v>
      </c>
      <c r="F208" s="166" t="s">
        <v>2586</v>
      </c>
      <c r="H208" s="167">
        <v>-176.02500000000001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190</v>
      </c>
      <c r="AU208" s="165" t="s">
        <v>82</v>
      </c>
      <c r="AV208" s="13" t="s">
        <v>82</v>
      </c>
      <c r="AW208" s="13" t="s">
        <v>29</v>
      </c>
      <c r="AX208" s="13" t="s">
        <v>73</v>
      </c>
      <c r="AY208" s="165" t="s">
        <v>175</v>
      </c>
    </row>
    <row r="209" spans="1:65" s="13" customFormat="1">
      <c r="B209" s="163"/>
      <c r="D209" s="164" t="s">
        <v>190</v>
      </c>
      <c r="E209" s="165" t="s">
        <v>1</v>
      </c>
      <c r="F209" s="166" t="s">
        <v>2587</v>
      </c>
      <c r="H209" s="167">
        <v>-161.577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73</v>
      </c>
      <c r="AY209" s="165" t="s">
        <v>175</v>
      </c>
    </row>
    <row r="210" spans="1:65" s="13" customFormat="1">
      <c r="B210" s="163"/>
      <c r="D210" s="164" t="s">
        <v>190</v>
      </c>
      <c r="E210" s="165" t="s">
        <v>1</v>
      </c>
      <c r="F210" s="166" t="s">
        <v>2588</v>
      </c>
      <c r="H210" s="167">
        <v>-2.8380000000000001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82</v>
      </c>
      <c r="AV210" s="13" t="s">
        <v>82</v>
      </c>
      <c r="AW210" s="13" t="s">
        <v>29</v>
      </c>
      <c r="AX210" s="13" t="s">
        <v>73</v>
      </c>
      <c r="AY210" s="165" t="s">
        <v>175</v>
      </c>
    </row>
    <row r="211" spans="1:65" s="15" customFormat="1">
      <c r="B211" s="182"/>
      <c r="D211" s="164" t="s">
        <v>190</v>
      </c>
      <c r="E211" s="183" t="s">
        <v>1</v>
      </c>
      <c r="F211" s="184" t="s">
        <v>716</v>
      </c>
      <c r="H211" s="185">
        <v>200.77600000000001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83" t="s">
        <v>190</v>
      </c>
      <c r="AU211" s="183" t="s">
        <v>82</v>
      </c>
      <c r="AV211" s="15" t="s">
        <v>184</v>
      </c>
      <c r="AW211" s="15" t="s">
        <v>29</v>
      </c>
      <c r="AX211" s="15" t="s">
        <v>30</v>
      </c>
      <c r="AY211" s="183" t="s">
        <v>175</v>
      </c>
    </row>
    <row r="212" spans="1:65" s="2" customFormat="1" ht="16.5" customHeight="1">
      <c r="A212" s="33"/>
      <c r="B212" s="149"/>
      <c r="C212" s="190" t="s">
        <v>8</v>
      </c>
      <c r="D212" s="190" t="s">
        <v>764</v>
      </c>
      <c r="E212" s="191" t="s">
        <v>1837</v>
      </c>
      <c r="F212" s="192" t="s">
        <v>1838</v>
      </c>
      <c r="G212" s="193" t="s">
        <v>767</v>
      </c>
      <c r="H212" s="194">
        <v>371.03399999999999</v>
      </c>
      <c r="I212" s="195"/>
      <c r="J212" s="196">
        <f>ROUND(I212*H212,2)</f>
        <v>0</v>
      </c>
      <c r="K212" s="192" t="s">
        <v>710</v>
      </c>
      <c r="L212" s="197"/>
      <c r="M212" s="198" t="s">
        <v>1</v>
      </c>
      <c r="N212" s="199" t="s">
        <v>38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177</v>
      </c>
      <c r="AT212" s="161" t="s">
        <v>764</v>
      </c>
      <c r="AU212" s="161" t="s">
        <v>82</v>
      </c>
      <c r="AY212" s="18" t="s">
        <v>175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30</v>
      </c>
      <c r="BK212" s="162">
        <f>ROUND(I212*H212,2)</f>
        <v>0</v>
      </c>
      <c r="BL212" s="18" t="s">
        <v>184</v>
      </c>
      <c r="BM212" s="161" t="s">
        <v>2589</v>
      </c>
    </row>
    <row r="213" spans="1:65" s="13" customFormat="1">
      <c r="B213" s="163"/>
      <c r="D213" s="164" t="s">
        <v>190</v>
      </c>
      <c r="E213" s="165" t="s">
        <v>1</v>
      </c>
      <c r="F213" s="166" t="s">
        <v>2590</v>
      </c>
      <c r="H213" s="167">
        <v>371.03399999999999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73</v>
      </c>
      <c r="AY213" s="165" t="s">
        <v>175</v>
      </c>
    </row>
    <row r="214" spans="1:65" s="15" customFormat="1">
      <c r="B214" s="182"/>
      <c r="D214" s="164" t="s">
        <v>190</v>
      </c>
      <c r="E214" s="183" t="s">
        <v>1</v>
      </c>
      <c r="F214" s="184" t="s">
        <v>716</v>
      </c>
      <c r="H214" s="185">
        <v>371.03399999999999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190</v>
      </c>
      <c r="AU214" s="183" t="s">
        <v>82</v>
      </c>
      <c r="AV214" s="15" t="s">
        <v>184</v>
      </c>
      <c r="AW214" s="15" t="s">
        <v>29</v>
      </c>
      <c r="AX214" s="15" t="s">
        <v>30</v>
      </c>
      <c r="AY214" s="183" t="s">
        <v>175</v>
      </c>
    </row>
    <row r="215" spans="1:65" s="2" customFormat="1" ht="16.5" customHeight="1">
      <c r="A215" s="33"/>
      <c r="B215" s="149"/>
      <c r="C215" s="150" t="s">
        <v>227</v>
      </c>
      <c r="D215" s="150" t="s">
        <v>181</v>
      </c>
      <c r="E215" s="151" t="s">
        <v>1038</v>
      </c>
      <c r="F215" s="152" t="s">
        <v>1039</v>
      </c>
      <c r="G215" s="153" t="s">
        <v>745</v>
      </c>
      <c r="H215" s="154">
        <v>239.13499999999999</v>
      </c>
      <c r="I215" s="155"/>
      <c r="J215" s="156">
        <f>ROUND(I215*H215,2)</f>
        <v>0</v>
      </c>
      <c r="K215" s="152" t="s">
        <v>710</v>
      </c>
      <c r="L215" s="34"/>
      <c r="M215" s="157" t="s">
        <v>1</v>
      </c>
      <c r="N215" s="158" t="s">
        <v>38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184</v>
      </c>
      <c r="AT215" s="161" t="s">
        <v>181</v>
      </c>
      <c r="AU215" s="161" t="s">
        <v>82</v>
      </c>
      <c r="AY215" s="18" t="s">
        <v>175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30</v>
      </c>
      <c r="BK215" s="162">
        <f>ROUND(I215*H215,2)</f>
        <v>0</v>
      </c>
      <c r="BL215" s="18" t="s">
        <v>184</v>
      </c>
      <c r="BM215" s="161" t="s">
        <v>2591</v>
      </c>
    </row>
    <row r="216" spans="1:65" s="13" customFormat="1">
      <c r="B216" s="163"/>
      <c r="D216" s="164" t="s">
        <v>190</v>
      </c>
      <c r="E216" s="165" t="s">
        <v>1</v>
      </c>
      <c r="F216" s="166" t="s">
        <v>2592</v>
      </c>
      <c r="H216" s="167">
        <v>231.89599999999999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82</v>
      </c>
      <c r="AV216" s="13" t="s">
        <v>82</v>
      </c>
      <c r="AW216" s="13" t="s">
        <v>29</v>
      </c>
      <c r="AX216" s="13" t="s">
        <v>73</v>
      </c>
      <c r="AY216" s="165" t="s">
        <v>175</v>
      </c>
    </row>
    <row r="217" spans="1:65" s="13" customFormat="1">
      <c r="B217" s="163"/>
      <c r="D217" s="164" t="s">
        <v>190</v>
      </c>
      <c r="E217" s="165" t="s">
        <v>1</v>
      </c>
      <c r="F217" s="166" t="s">
        <v>2593</v>
      </c>
      <c r="H217" s="167">
        <v>7.2389999999999999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190</v>
      </c>
      <c r="AU217" s="165" t="s">
        <v>82</v>
      </c>
      <c r="AV217" s="13" t="s">
        <v>82</v>
      </c>
      <c r="AW217" s="13" t="s">
        <v>29</v>
      </c>
      <c r="AX217" s="13" t="s">
        <v>73</v>
      </c>
      <c r="AY217" s="165" t="s">
        <v>175</v>
      </c>
    </row>
    <row r="218" spans="1:65" s="15" customFormat="1">
      <c r="B218" s="182"/>
      <c r="D218" s="164" t="s">
        <v>190</v>
      </c>
      <c r="E218" s="183" t="s">
        <v>1</v>
      </c>
      <c r="F218" s="184" t="s">
        <v>716</v>
      </c>
      <c r="H218" s="185">
        <v>239.13499999999999</v>
      </c>
      <c r="I218" s="186"/>
      <c r="L218" s="182"/>
      <c r="M218" s="187"/>
      <c r="N218" s="188"/>
      <c r="O218" s="188"/>
      <c r="P218" s="188"/>
      <c r="Q218" s="188"/>
      <c r="R218" s="188"/>
      <c r="S218" s="188"/>
      <c r="T218" s="189"/>
      <c r="AT218" s="183" t="s">
        <v>190</v>
      </c>
      <c r="AU218" s="183" t="s">
        <v>82</v>
      </c>
      <c r="AV218" s="15" t="s">
        <v>184</v>
      </c>
      <c r="AW218" s="15" t="s">
        <v>29</v>
      </c>
      <c r="AX218" s="15" t="s">
        <v>30</v>
      </c>
      <c r="AY218" s="183" t="s">
        <v>175</v>
      </c>
    </row>
    <row r="219" spans="1:65" s="2" customFormat="1" ht="21.75" customHeight="1">
      <c r="A219" s="33"/>
      <c r="B219" s="149"/>
      <c r="C219" s="150" t="s">
        <v>231</v>
      </c>
      <c r="D219" s="150" t="s">
        <v>181</v>
      </c>
      <c r="E219" s="151" t="s">
        <v>775</v>
      </c>
      <c r="F219" s="152" t="s">
        <v>776</v>
      </c>
      <c r="G219" s="153" t="s">
        <v>745</v>
      </c>
      <c r="H219" s="154">
        <v>239.13499999999999</v>
      </c>
      <c r="I219" s="155"/>
      <c r="J219" s="156">
        <f>ROUND(I219*H219,2)</f>
        <v>0</v>
      </c>
      <c r="K219" s="152" t="s">
        <v>710</v>
      </c>
      <c r="L219" s="34"/>
      <c r="M219" s="157" t="s">
        <v>1</v>
      </c>
      <c r="N219" s="158" t="s">
        <v>38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184</v>
      </c>
      <c r="AT219" s="161" t="s">
        <v>181</v>
      </c>
      <c r="AU219" s="161" t="s">
        <v>82</v>
      </c>
      <c r="AY219" s="18" t="s">
        <v>175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30</v>
      </c>
      <c r="BK219" s="162">
        <f>ROUND(I219*H219,2)</f>
        <v>0</v>
      </c>
      <c r="BL219" s="18" t="s">
        <v>184</v>
      </c>
      <c r="BM219" s="161" t="s">
        <v>2594</v>
      </c>
    </row>
    <row r="220" spans="1:65" s="13" customFormat="1">
      <c r="B220" s="163"/>
      <c r="D220" s="164" t="s">
        <v>190</v>
      </c>
      <c r="E220" s="165" t="s">
        <v>1</v>
      </c>
      <c r="F220" s="166" t="s">
        <v>2595</v>
      </c>
      <c r="H220" s="167">
        <v>239.13499999999999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82</v>
      </c>
      <c r="AV220" s="13" t="s">
        <v>82</v>
      </c>
      <c r="AW220" s="13" t="s">
        <v>29</v>
      </c>
      <c r="AX220" s="13" t="s">
        <v>30</v>
      </c>
      <c r="AY220" s="165" t="s">
        <v>175</v>
      </c>
    </row>
    <row r="221" spans="1:65" s="2" customFormat="1" ht="16.5" customHeight="1">
      <c r="A221" s="33"/>
      <c r="B221" s="149"/>
      <c r="C221" s="150" t="s">
        <v>235</v>
      </c>
      <c r="D221" s="150" t="s">
        <v>181</v>
      </c>
      <c r="E221" s="151" t="s">
        <v>1895</v>
      </c>
      <c r="F221" s="152" t="s">
        <v>1896</v>
      </c>
      <c r="G221" s="153" t="s">
        <v>709</v>
      </c>
      <c r="H221" s="154">
        <v>48.26</v>
      </c>
      <c r="I221" s="155"/>
      <c r="J221" s="156">
        <f>ROUND(I221*H221,2)</f>
        <v>0</v>
      </c>
      <c r="K221" s="152" t="s">
        <v>710</v>
      </c>
      <c r="L221" s="34"/>
      <c r="M221" s="157" t="s">
        <v>1</v>
      </c>
      <c r="N221" s="158" t="s">
        <v>38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184</v>
      </c>
      <c r="AT221" s="161" t="s">
        <v>181</v>
      </c>
      <c r="AU221" s="161" t="s">
        <v>82</v>
      </c>
      <c r="AY221" s="18" t="s">
        <v>175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30</v>
      </c>
      <c r="BK221" s="162">
        <f>ROUND(I221*H221,2)</f>
        <v>0</v>
      </c>
      <c r="BL221" s="18" t="s">
        <v>184</v>
      </c>
      <c r="BM221" s="161" t="s">
        <v>2596</v>
      </c>
    </row>
    <row r="222" spans="1:65" s="14" customFormat="1">
      <c r="B222" s="172"/>
      <c r="D222" s="164" t="s">
        <v>190</v>
      </c>
      <c r="E222" s="173" t="s">
        <v>1</v>
      </c>
      <c r="F222" s="174" t="s">
        <v>2597</v>
      </c>
      <c r="H222" s="173" t="s">
        <v>1</v>
      </c>
      <c r="I222" s="175"/>
      <c r="L222" s="172"/>
      <c r="M222" s="176"/>
      <c r="N222" s="177"/>
      <c r="O222" s="177"/>
      <c r="P222" s="177"/>
      <c r="Q222" s="177"/>
      <c r="R222" s="177"/>
      <c r="S222" s="177"/>
      <c r="T222" s="178"/>
      <c r="AT222" s="173" t="s">
        <v>190</v>
      </c>
      <c r="AU222" s="173" t="s">
        <v>82</v>
      </c>
      <c r="AV222" s="14" t="s">
        <v>30</v>
      </c>
      <c r="AW222" s="14" t="s">
        <v>29</v>
      </c>
      <c r="AX222" s="14" t="s">
        <v>73</v>
      </c>
      <c r="AY222" s="173" t="s">
        <v>175</v>
      </c>
    </row>
    <row r="223" spans="1:65" s="13" customFormat="1">
      <c r="B223" s="163"/>
      <c r="D223" s="164" t="s">
        <v>190</v>
      </c>
      <c r="E223" s="165" t="s">
        <v>1</v>
      </c>
      <c r="F223" s="166" t="s">
        <v>2598</v>
      </c>
      <c r="H223" s="167">
        <v>15.6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190</v>
      </c>
      <c r="AU223" s="165" t="s">
        <v>82</v>
      </c>
      <c r="AV223" s="13" t="s">
        <v>82</v>
      </c>
      <c r="AW223" s="13" t="s">
        <v>29</v>
      </c>
      <c r="AX223" s="13" t="s">
        <v>73</v>
      </c>
      <c r="AY223" s="165" t="s">
        <v>175</v>
      </c>
    </row>
    <row r="224" spans="1:65" s="13" customFormat="1">
      <c r="B224" s="163"/>
      <c r="D224" s="164" t="s">
        <v>190</v>
      </c>
      <c r="E224" s="165" t="s">
        <v>1</v>
      </c>
      <c r="F224" s="166" t="s">
        <v>2599</v>
      </c>
      <c r="H224" s="167">
        <v>21.25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190</v>
      </c>
      <c r="AU224" s="165" t="s">
        <v>82</v>
      </c>
      <c r="AV224" s="13" t="s">
        <v>82</v>
      </c>
      <c r="AW224" s="13" t="s">
        <v>29</v>
      </c>
      <c r="AX224" s="13" t="s">
        <v>73</v>
      </c>
      <c r="AY224" s="165" t="s">
        <v>175</v>
      </c>
    </row>
    <row r="225" spans="1:65" s="13" customFormat="1">
      <c r="B225" s="163"/>
      <c r="D225" s="164" t="s">
        <v>190</v>
      </c>
      <c r="E225" s="165" t="s">
        <v>1</v>
      </c>
      <c r="F225" s="166" t="s">
        <v>2600</v>
      </c>
      <c r="H225" s="167">
        <v>11.41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190</v>
      </c>
      <c r="AU225" s="165" t="s">
        <v>82</v>
      </c>
      <c r="AV225" s="13" t="s">
        <v>82</v>
      </c>
      <c r="AW225" s="13" t="s">
        <v>29</v>
      </c>
      <c r="AX225" s="13" t="s">
        <v>73</v>
      </c>
      <c r="AY225" s="165" t="s">
        <v>175</v>
      </c>
    </row>
    <row r="226" spans="1:65" s="15" customFormat="1">
      <c r="B226" s="182"/>
      <c r="D226" s="164" t="s">
        <v>190</v>
      </c>
      <c r="E226" s="183" t="s">
        <v>1</v>
      </c>
      <c r="F226" s="184" t="s">
        <v>716</v>
      </c>
      <c r="H226" s="185">
        <v>48.26</v>
      </c>
      <c r="I226" s="186"/>
      <c r="L226" s="182"/>
      <c r="M226" s="187"/>
      <c r="N226" s="188"/>
      <c r="O226" s="188"/>
      <c r="P226" s="188"/>
      <c r="Q226" s="188"/>
      <c r="R226" s="188"/>
      <c r="S226" s="188"/>
      <c r="T226" s="189"/>
      <c r="AT226" s="183" t="s">
        <v>190</v>
      </c>
      <c r="AU226" s="183" t="s">
        <v>82</v>
      </c>
      <c r="AV226" s="15" t="s">
        <v>184</v>
      </c>
      <c r="AW226" s="15" t="s">
        <v>29</v>
      </c>
      <c r="AX226" s="15" t="s">
        <v>30</v>
      </c>
      <c r="AY226" s="183" t="s">
        <v>175</v>
      </c>
    </row>
    <row r="227" spans="1:65" s="2" customFormat="1" ht="16.5" customHeight="1">
      <c r="A227" s="33"/>
      <c r="B227" s="149"/>
      <c r="C227" s="190" t="s">
        <v>239</v>
      </c>
      <c r="D227" s="190" t="s">
        <v>764</v>
      </c>
      <c r="E227" s="191" t="s">
        <v>784</v>
      </c>
      <c r="F227" s="192" t="s">
        <v>1899</v>
      </c>
      <c r="G227" s="193" t="s">
        <v>767</v>
      </c>
      <c r="H227" s="194">
        <v>11.582000000000001</v>
      </c>
      <c r="I227" s="195"/>
      <c r="J227" s="196">
        <f>ROUND(I227*H227,2)</f>
        <v>0</v>
      </c>
      <c r="K227" s="192" t="s">
        <v>710</v>
      </c>
      <c r="L227" s="197"/>
      <c r="M227" s="198" t="s">
        <v>1</v>
      </c>
      <c r="N227" s="199" t="s">
        <v>38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177</v>
      </c>
      <c r="AT227" s="161" t="s">
        <v>764</v>
      </c>
      <c r="AU227" s="161" t="s">
        <v>82</v>
      </c>
      <c r="AY227" s="18" t="s">
        <v>175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30</v>
      </c>
      <c r="BK227" s="162">
        <f>ROUND(I227*H227,2)</f>
        <v>0</v>
      </c>
      <c r="BL227" s="18" t="s">
        <v>184</v>
      </c>
      <c r="BM227" s="161" t="s">
        <v>2601</v>
      </c>
    </row>
    <row r="228" spans="1:65" s="13" customFormat="1">
      <c r="B228" s="163"/>
      <c r="D228" s="164" t="s">
        <v>190</v>
      </c>
      <c r="E228" s="165" t="s">
        <v>1</v>
      </c>
      <c r="F228" s="166" t="s">
        <v>2602</v>
      </c>
      <c r="H228" s="167">
        <v>11.582000000000001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73</v>
      </c>
      <c r="AY228" s="165" t="s">
        <v>175</v>
      </c>
    </row>
    <row r="229" spans="1:65" s="15" customFormat="1">
      <c r="B229" s="182"/>
      <c r="D229" s="164" t="s">
        <v>190</v>
      </c>
      <c r="E229" s="183" t="s">
        <v>1</v>
      </c>
      <c r="F229" s="184" t="s">
        <v>716</v>
      </c>
      <c r="H229" s="185">
        <v>11.582000000000001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190</v>
      </c>
      <c r="AU229" s="183" t="s">
        <v>82</v>
      </c>
      <c r="AV229" s="15" t="s">
        <v>184</v>
      </c>
      <c r="AW229" s="15" t="s">
        <v>29</v>
      </c>
      <c r="AX229" s="15" t="s">
        <v>30</v>
      </c>
      <c r="AY229" s="183" t="s">
        <v>175</v>
      </c>
    </row>
    <row r="230" spans="1:65" s="2" customFormat="1" ht="16.5" customHeight="1">
      <c r="A230" s="33"/>
      <c r="B230" s="149"/>
      <c r="C230" s="150" t="s">
        <v>243</v>
      </c>
      <c r="D230" s="150" t="s">
        <v>181</v>
      </c>
      <c r="E230" s="151" t="s">
        <v>788</v>
      </c>
      <c r="F230" s="152" t="s">
        <v>789</v>
      </c>
      <c r="G230" s="153" t="s">
        <v>709</v>
      </c>
      <c r="H230" s="154">
        <v>1.52</v>
      </c>
      <c r="I230" s="155"/>
      <c r="J230" s="156">
        <f>ROUND(I230*H230,2)</f>
        <v>0</v>
      </c>
      <c r="K230" s="152" t="s">
        <v>710</v>
      </c>
      <c r="L230" s="34"/>
      <c r="M230" s="157" t="s">
        <v>1</v>
      </c>
      <c r="N230" s="158" t="s">
        <v>38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184</v>
      </c>
      <c r="AT230" s="161" t="s">
        <v>181</v>
      </c>
      <c r="AU230" s="161" t="s">
        <v>82</v>
      </c>
      <c r="AY230" s="18" t="s">
        <v>175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30</v>
      </c>
      <c r="BK230" s="162">
        <f>ROUND(I230*H230,2)</f>
        <v>0</v>
      </c>
      <c r="BL230" s="18" t="s">
        <v>184</v>
      </c>
      <c r="BM230" s="161" t="s">
        <v>2603</v>
      </c>
    </row>
    <row r="231" spans="1:65" s="13" customFormat="1">
      <c r="B231" s="163"/>
      <c r="D231" s="164" t="s">
        <v>190</v>
      </c>
      <c r="E231" s="165" t="s">
        <v>1</v>
      </c>
      <c r="F231" s="166" t="s">
        <v>2604</v>
      </c>
      <c r="H231" s="167">
        <v>1.52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190</v>
      </c>
      <c r="AU231" s="165" t="s">
        <v>82</v>
      </c>
      <c r="AV231" s="13" t="s">
        <v>82</v>
      </c>
      <c r="AW231" s="13" t="s">
        <v>29</v>
      </c>
      <c r="AX231" s="13" t="s">
        <v>73</v>
      </c>
      <c r="AY231" s="165" t="s">
        <v>175</v>
      </c>
    </row>
    <row r="232" spans="1:65" s="15" customFormat="1">
      <c r="B232" s="182"/>
      <c r="D232" s="164" t="s">
        <v>190</v>
      </c>
      <c r="E232" s="183" t="s">
        <v>1</v>
      </c>
      <c r="F232" s="184" t="s">
        <v>716</v>
      </c>
      <c r="H232" s="185">
        <v>1.52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190</v>
      </c>
      <c r="AU232" s="183" t="s">
        <v>82</v>
      </c>
      <c r="AV232" s="15" t="s">
        <v>184</v>
      </c>
      <c r="AW232" s="15" t="s">
        <v>29</v>
      </c>
      <c r="AX232" s="15" t="s">
        <v>30</v>
      </c>
      <c r="AY232" s="183" t="s">
        <v>175</v>
      </c>
    </row>
    <row r="233" spans="1:65" s="2" customFormat="1" ht="16.5" customHeight="1">
      <c r="A233" s="33"/>
      <c r="B233" s="149"/>
      <c r="C233" s="190" t="s">
        <v>247</v>
      </c>
      <c r="D233" s="190" t="s">
        <v>764</v>
      </c>
      <c r="E233" s="191" t="s">
        <v>791</v>
      </c>
      <c r="F233" s="192" t="s">
        <v>792</v>
      </c>
      <c r="G233" s="193" t="s">
        <v>387</v>
      </c>
      <c r="H233" s="194">
        <v>1.52</v>
      </c>
      <c r="I233" s="195"/>
      <c r="J233" s="196">
        <f>ROUND(I233*H233,2)</f>
        <v>0</v>
      </c>
      <c r="K233" s="192" t="s">
        <v>710</v>
      </c>
      <c r="L233" s="197"/>
      <c r="M233" s="198" t="s">
        <v>1</v>
      </c>
      <c r="N233" s="199" t="s">
        <v>38</v>
      </c>
      <c r="O233" s="59"/>
      <c r="P233" s="159">
        <f>O233*H233</f>
        <v>0</v>
      </c>
      <c r="Q233" s="159">
        <v>1E-3</v>
      </c>
      <c r="R233" s="159">
        <f>Q233*H233</f>
        <v>1.5200000000000001E-3</v>
      </c>
      <c r="S233" s="159">
        <v>0</v>
      </c>
      <c r="T233" s="160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1" t="s">
        <v>177</v>
      </c>
      <c r="AT233" s="161" t="s">
        <v>764</v>
      </c>
      <c r="AU233" s="161" t="s">
        <v>82</v>
      </c>
      <c r="AY233" s="18" t="s">
        <v>175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8" t="s">
        <v>30</v>
      </c>
      <c r="BK233" s="162">
        <f>ROUND(I233*H233,2)</f>
        <v>0</v>
      </c>
      <c r="BL233" s="18" t="s">
        <v>184</v>
      </c>
      <c r="BM233" s="161" t="s">
        <v>2605</v>
      </c>
    </row>
    <row r="234" spans="1:65" s="13" customFormat="1">
      <c r="B234" s="163"/>
      <c r="D234" s="164" t="s">
        <v>190</v>
      </c>
      <c r="E234" s="165" t="s">
        <v>1</v>
      </c>
      <c r="F234" s="166" t="s">
        <v>2606</v>
      </c>
      <c r="H234" s="167">
        <v>1.52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190</v>
      </c>
      <c r="AU234" s="165" t="s">
        <v>82</v>
      </c>
      <c r="AV234" s="13" t="s">
        <v>82</v>
      </c>
      <c r="AW234" s="13" t="s">
        <v>29</v>
      </c>
      <c r="AX234" s="13" t="s">
        <v>30</v>
      </c>
      <c r="AY234" s="165" t="s">
        <v>175</v>
      </c>
    </row>
    <row r="235" spans="1:65" s="12" customFormat="1" ht="22.8" customHeight="1">
      <c r="B235" s="136"/>
      <c r="D235" s="137" t="s">
        <v>72</v>
      </c>
      <c r="E235" s="147" t="s">
        <v>82</v>
      </c>
      <c r="F235" s="147" t="s">
        <v>1129</v>
      </c>
      <c r="I235" s="139"/>
      <c r="J235" s="148">
        <f>BK235</f>
        <v>0</v>
      </c>
      <c r="L235" s="136"/>
      <c r="M235" s="141"/>
      <c r="N235" s="142"/>
      <c r="O235" s="142"/>
      <c r="P235" s="143">
        <f>SUM(P236:P273)</f>
        <v>0</v>
      </c>
      <c r="Q235" s="142"/>
      <c r="R235" s="143">
        <f>SUM(R236:R273)</f>
        <v>12.369353499999999</v>
      </c>
      <c r="S235" s="142"/>
      <c r="T235" s="144">
        <f>SUM(T236:T273)</f>
        <v>0</v>
      </c>
      <c r="AR235" s="137" t="s">
        <v>30</v>
      </c>
      <c r="AT235" s="145" t="s">
        <v>72</v>
      </c>
      <c r="AU235" s="145" t="s">
        <v>30</v>
      </c>
      <c r="AY235" s="137" t="s">
        <v>175</v>
      </c>
      <c r="BK235" s="146">
        <f>SUM(BK236:BK273)</f>
        <v>0</v>
      </c>
    </row>
    <row r="236" spans="1:65" s="2" customFormat="1" ht="16.5" customHeight="1">
      <c r="A236" s="33"/>
      <c r="B236" s="149"/>
      <c r="C236" s="150" t="s">
        <v>251</v>
      </c>
      <c r="D236" s="150" t="s">
        <v>181</v>
      </c>
      <c r="E236" s="151" t="s">
        <v>2607</v>
      </c>
      <c r="F236" s="152" t="s">
        <v>2608</v>
      </c>
      <c r="G236" s="153" t="s">
        <v>709</v>
      </c>
      <c r="H236" s="154">
        <v>84.86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184</v>
      </c>
      <c r="AT236" s="161" t="s">
        <v>181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2609</v>
      </c>
    </row>
    <row r="237" spans="1:65" s="13" customFormat="1">
      <c r="B237" s="163"/>
      <c r="D237" s="164" t="s">
        <v>190</v>
      </c>
      <c r="E237" s="165" t="s">
        <v>1</v>
      </c>
      <c r="F237" s="166" t="s">
        <v>2610</v>
      </c>
      <c r="H237" s="167">
        <v>62.64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29</v>
      </c>
      <c r="AX237" s="13" t="s">
        <v>73</v>
      </c>
      <c r="AY237" s="165" t="s">
        <v>175</v>
      </c>
    </row>
    <row r="238" spans="1:65" s="13" customFormat="1">
      <c r="B238" s="163"/>
      <c r="D238" s="164" t="s">
        <v>190</v>
      </c>
      <c r="E238" s="165" t="s">
        <v>1</v>
      </c>
      <c r="F238" s="166" t="s">
        <v>2611</v>
      </c>
      <c r="H238" s="167">
        <v>22.22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190</v>
      </c>
      <c r="AU238" s="165" t="s">
        <v>82</v>
      </c>
      <c r="AV238" s="13" t="s">
        <v>82</v>
      </c>
      <c r="AW238" s="13" t="s">
        <v>29</v>
      </c>
      <c r="AX238" s="13" t="s">
        <v>73</v>
      </c>
      <c r="AY238" s="165" t="s">
        <v>175</v>
      </c>
    </row>
    <row r="239" spans="1:65" s="15" customFormat="1">
      <c r="B239" s="182"/>
      <c r="D239" s="164" t="s">
        <v>190</v>
      </c>
      <c r="E239" s="183" t="s">
        <v>1</v>
      </c>
      <c r="F239" s="184" t="s">
        <v>716</v>
      </c>
      <c r="H239" s="185">
        <v>84.86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190</v>
      </c>
      <c r="AU239" s="183" t="s">
        <v>82</v>
      </c>
      <c r="AV239" s="15" t="s">
        <v>184</v>
      </c>
      <c r="AW239" s="15" t="s">
        <v>29</v>
      </c>
      <c r="AX239" s="15" t="s">
        <v>30</v>
      </c>
      <c r="AY239" s="183" t="s">
        <v>175</v>
      </c>
    </row>
    <row r="240" spans="1:65" s="2" customFormat="1" ht="24.15" customHeight="1">
      <c r="A240" s="33"/>
      <c r="B240" s="149"/>
      <c r="C240" s="150" t="s">
        <v>255</v>
      </c>
      <c r="D240" s="150" t="s">
        <v>181</v>
      </c>
      <c r="E240" s="151" t="s">
        <v>2612</v>
      </c>
      <c r="F240" s="152" t="s">
        <v>2613</v>
      </c>
      <c r="G240" s="153" t="s">
        <v>188</v>
      </c>
      <c r="H240" s="154">
        <v>44.8</v>
      </c>
      <c r="I240" s="155"/>
      <c r="J240" s="156">
        <f>ROUND(I240*H240,2)</f>
        <v>0</v>
      </c>
      <c r="K240" s="152" t="s">
        <v>710</v>
      </c>
      <c r="L240" s="34"/>
      <c r="M240" s="157" t="s">
        <v>1</v>
      </c>
      <c r="N240" s="158" t="s">
        <v>38</v>
      </c>
      <c r="O240" s="59"/>
      <c r="P240" s="159">
        <f>O240*H240</f>
        <v>0</v>
      </c>
      <c r="Q240" s="159">
        <v>0.27411000000000002</v>
      </c>
      <c r="R240" s="159">
        <f>Q240*H240</f>
        <v>12.280127999999999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184</v>
      </c>
      <c r="AT240" s="161" t="s">
        <v>181</v>
      </c>
      <c r="AU240" s="161" t="s">
        <v>82</v>
      </c>
      <c r="AY240" s="18" t="s">
        <v>175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30</v>
      </c>
      <c r="BK240" s="162">
        <f>ROUND(I240*H240,2)</f>
        <v>0</v>
      </c>
      <c r="BL240" s="18" t="s">
        <v>184</v>
      </c>
      <c r="BM240" s="161" t="s">
        <v>2614</v>
      </c>
    </row>
    <row r="241" spans="1:65" s="13" customFormat="1">
      <c r="B241" s="163"/>
      <c r="D241" s="164" t="s">
        <v>190</v>
      </c>
      <c r="E241" s="165" t="s">
        <v>1</v>
      </c>
      <c r="F241" s="166" t="s">
        <v>2615</v>
      </c>
      <c r="H241" s="167">
        <v>16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190</v>
      </c>
      <c r="AU241" s="165" t="s">
        <v>82</v>
      </c>
      <c r="AV241" s="13" t="s">
        <v>82</v>
      </c>
      <c r="AW241" s="13" t="s">
        <v>29</v>
      </c>
      <c r="AX241" s="13" t="s">
        <v>73</v>
      </c>
      <c r="AY241" s="165" t="s">
        <v>175</v>
      </c>
    </row>
    <row r="242" spans="1:65" s="13" customFormat="1">
      <c r="B242" s="163"/>
      <c r="D242" s="164" t="s">
        <v>190</v>
      </c>
      <c r="E242" s="165" t="s">
        <v>1</v>
      </c>
      <c r="F242" s="166" t="s">
        <v>2616</v>
      </c>
      <c r="H242" s="167">
        <v>16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190</v>
      </c>
      <c r="AU242" s="165" t="s">
        <v>82</v>
      </c>
      <c r="AV242" s="13" t="s">
        <v>82</v>
      </c>
      <c r="AW242" s="13" t="s">
        <v>29</v>
      </c>
      <c r="AX242" s="13" t="s">
        <v>73</v>
      </c>
      <c r="AY242" s="165" t="s">
        <v>175</v>
      </c>
    </row>
    <row r="243" spans="1:65" s="13" customFormat="1">
      <c r="B243" s="163"/>
      <c r="D243" s="164" t="s">
        <v>190</v>
      </c>
      <c r="E243" s="165" t="s">
        <v>1</v>
      </c>
      <c r="F243" s="166" t="s">
        <v>2617</v>
      </c>
      <c r="H243" s="167">
        <v>12.8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190</v>
      </c>
      <c r="AU243" s="165" t="s">
        <v>82</v>
      </c>
      <c r="AV243" s="13" t="s">
        <v>82</v>
      </c>
      <c r="AW243" s="13" t="s">
        <v>29</v>
      </c>
      <c r="AX243" s="13" t="s">
        <v>73</v>
      </c>
      <c r="AY243" s="165" t="s">
        <v>175</v>
      </c>
    </row>
    <row r="244" spans="1:65" s="15" customFormat="1">
      <c r="B244" s="182"/>
      <c r="D244" s="164" t="s">
        <v>190</v>
      </c>
      <c r="E244" s="183" t="s">
        <v>1</v>
      </c>
      <c r="F244" s="184" t="s">
        <v>716</v>
      </c>
      <c r="H244" s="185">
        <v>44.8</v>
      </c>
      <c r="I244" s="186"/>
      <c r="L244" s="182"/>
      <c r="M244" s="187"/>
      <c r="N244" s="188"/>
      <c r="O244" s="188"/>
      <c r="P244" s="188"/>
      <c r="Q244" s="188"/>
      <c r="R244" s="188"/>
      <c r="S244" s="188"/>
      <c r="T244" s="189"/>
      <c r="AT244" s="183" t="s">
        <v>190</v>
      </c>
      <c r="AU244" s="183" t="s">
        <v>82</v>
      </c>
      <c r="AV244" s="15" t="s">
        <v>184</v>
      </c>
      <c r="AW244" s="15" t="s">
        <v>29</v>
      </c>
      <c r="AX244" s="15" t="s">
        <v>30</v>
      </c>
      <c r="AY244" s="183" t="s">
        <v>175</v>
      </c>
    </row>
    <row r="245" spans="1:65" s="2" customFormat="1" ht="16.5" customHeight="1">
      <c r="A245" s="33"/>
      <c r="B245" s="149"/>
      <c r="C245" s="150" t="s">
        <v>7</v>
      </c>
      <c r="D245" s="150" t="s">
        <v>181</v>
      </c>
      <c r="E245" s="151" t="s">
        <v>2618</v>
      </c>
      <c r="F245" s="152" t="s">
        <v>2619</v>
      </c>
      <c r="G245" s="153" t="s">
        <v>709</v>
      </c>
      <c r="H245" s="154">
        <v>44.8</v>
      </c>
      <c r="I245" s="155"/>
      <c r="J245" s="156">
        <f>ROUND(I245*H245,2)</f>
        <v>0</v>
      </c>
      <c r="K245" s="152" t="s">
        <v>710</v>
      </c>
      <c r="L245" s="34"/>
      <c r="M245" s="157" t="s">
        <v>1</v>
      </c>
      <c r="N245" s="158" t="s">
        <v>38</v>
      </c>
      <c r="O245" s="59"/>
      <c r="P245" s="159">
        <f>O245*H245</f>
        <v>0</v>
      </c>
      <c r="Q245" s="159">
        <v>1.7000000000000001E-4</v>
      </c>
      <c r="R245" s="159">
        <f>Q245*H245</f>
        <v>7.6160000000000004E-3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184</v>
      </c>
      <c r="AT245" s="161" t="s">
        <v>181</v>
      </c>
      <c r="AU245" s="161" t="s">
        <v>82</v>
      </c>
      <c r="AY245" s="18" t="s">
        <v>175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30</v>
      </c>
      <c r="BK245" s="162">
        <f>ROUND(I245*H245,2)</f>
        <v>0</v>
      </c>
      <c r="BL245" s="18" t="s">
        <v>184</v>
      </c>
      <c r="BM245" s="161" t="s">
        <v>2620</v>
      </c>
    </row>
    <row r="246" spans="1:65" s="14" customFormat="1">
      <c r="B246" s="172"/>
      <c r="D246" s="164" t="s">
        <v>190</v>
      </c>
      <c r="E246" s="173" t="s">
        <v>1</v>
      </c>
      <c r="F246" s="174" t="s">
        <v>2621</v>
      </c>
      <c r="H246" s="173" t="s">
        <v>1</v>
      </c>
      <c r="I246" s="175"/>
      <c r="L246" s="172"/>
      <c r="M246" s="176"/>
      <c r="N246" s="177"/>
      <c r="O246" s="177"/>
      <c r="P246" s="177"/>
      <c r="Q246" s="177"/>
      <c r="R246" s="177"/>
      <c r="S246" s="177"/>
      <c r="T246" s="178"/>
      <c r="AT246" s="173" t="s">
        <v>190</v>
      </c>
      <c r="AU246" s="173" t="s">
        <v>82</v>
      </c>
      <c r="AV246" s="14" t="s">
        <v>30</v>
      </c>
      <c r="AW246" s="14" t="s">
        <v>29</v>
      </c>
      <c r="AX246" s="14" t="s">
        <v>73</v>
      </c>
      <c r="AY246" s="173" t="s">
        <v>175</v>
      </c>
    </row>
    <row r="247" spans="1:65" s="13" customFormat="1">
      <c r="B247" s="163"/>
      <c r="D247" s="164" t="s">
        <v>190</v>
      </c>
      <c r="E247" s="165" t="s">
        <v>1</v>
      </c>
      <c r="F247" s="166" t="s">
        <v>2622</v>
      </c>
      <c r="H247" s="167">
        <v>44.8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73</v>
      </c>
      <c r="AY247" s="165" t="s">
        <v>175</v>
      </c>
    </row>
    <row r="248" spans="1:65" s="15" customFormat="1">
      <c r="B248" s="182"/>
      <c r="D248" s="164" t="s">
        <v>190</v>
      </c>
      <c r="E248" s="183" t="s">
        <v>1</v>
      </c>
      <c r="F248" s="184" t="s">
        <v>716</v>
      </c>
      <c r="H248" s="185">
        <v>44.8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190</v>
      </c>
      <c r="AU248" s="183" t="s">
        <v>82</v>
      </c>
      <c r="AV248" s="15" t="s">
        <v>184</v>
      </c>
      <c r="AW248" s="15" t="s">
        <v>29</v>
      </c>
      <c r="AX248" s="15" t="s">
        <v>30</v>
      </c>
      <c r="AY248" s="183" t="s">
        <v>175</v>
      </c>
    </row>
    <row r="249" spans="1:65" s="2" customFormat="1" ht="16.5" customHeight="1">
      <c r="A249" s="33"/>
      <c r="B249" s="149"/>
      <c r="C249" s="190" t="s">
        <v>262</v>
      </c>
      <c r="D249" s="190" t="s">
        <v>764</v>
      </c>
      <c r="E249" s="191" t="s">
        <v>2623</v>
      </c>
      <c r="F249" s="192" t="s">
        <v>2624</v>
      </c>
      <c r="G249" s="193" t="s">
        <v>709</v>
      </c>
      <c r="H249" s="194">
        <v>218.374</v>
      </c>
      <c r="I249" s="195"/>
      <c r="J249" s="196">
        <f>ROUND(I249*H249,2)</f>
        <v>0</v>
      </c>
      <c r="K249" s="192" t="s">
        <v>710</v>
      </c>
      <c r="L249" s="197"/>
      <c r="M249" s="198" t="s">
        <v>1</v>
      </c>
      <c r="N249" s="199" t="s">
        <v>38</v>
      </c>
      <c r="O249" s="59"/>
      <c r="P249" s="159">
        <f>O249*H249</f>
        <v>0</v>
      </c>
      <c r="Q249" s="159">
        <v>2.5000000000000001E-4</v>
      </c>
      <c r="R249" s="159">
        <f>Q249*H249</f>
        <v>5.4593500000000003E-2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177</v>
      </c>
      <c r="AT249" s="161" t="s">
        <v>764</v>
      </c>
      <c r="AU249" s="161" t="s">
        <v>82</v>
      </c>
      <c r="AY249" s="18" t="s">
        <v>175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30</v>
      </c>
      <c r="BK249" s="162">
        <f>ROUND(I249*H249,2)</f>
        <v>0</v>
      </c>
      <c r="BL249" s="18" t="s">
        <v>184</v>
      </c>
      <c r="BM249" s="161" t="s">
        <v>2625</v>
      </c>
    </row>
    <row r="250" spans="1:65" s="13" customFormat="1">
      <c r="B250" s="163"/>
      <c r="D250" s="164" t="s">
        <v>190</v>
      </c>
      <c r="E250" s="165" t="s">
        <v>1</v>
      </c>
      <c r="F250" s="166" t="s">
        <v>2626</v>
      </c>
      <c r="H250" s="167">
        <v>49.28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190</v>
      </c>
      <c r="AU250" s="165" t="s">
        <v>82</v>
      </c>
      <c r="AV250" s="13" t="s">
        <v>82</v>
      </c>
      <c r="AW250" s="13" t="s">
        <v>29</v>
      </c>
      <c r="AX250" s="13" t="s">
        <v>73</v>
      </c>
      <c r="AY250" s="165" t="s">
        <v>175</v>
      </c>
    </row>
    <row r="251" spans="1:65" s="13" customFormat="1">
      <c r="B251" s="163"/>
      <c r="D251" s="164" t="s">
        <v>190</v>
      </c>
      <c r="E251" s="165" t="s">
        <v>1</v>
      </c>
      <c r="F251" s="166" t="s">
        <v>2627</v>
      </c>
      <c r="H251" s="167">
        <v>135.08000000000001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190</v>
      </c>
      <c r="AU251" s="165" t="s">
        <v>82</v>
      </c>
      <c r="AV251" s="13" t="s">
        <v>82</v>
      </c>
      <c r="AW251" s="13" t="s">
        <v>29</v>
      </c>
      <c r="AX251" s="13" t="s">
        <v>73</v>
      </c>
      <c r="AY251" s="165" t="s">
        <v>175</v>
      </c>
    </row>
    <row r="252" spans="1:65" s="15" customFormat="1">
      <c r="B252" s="182"/>
      <c r="D252" s="164" t="s">
        <v>190</v>
      </c>
      <c r="E252" s="183" t="s">
        <v>1</v>
      </c>
      <c r="F252" s="184" t="s">
        <v>716</v>
      </c>
      <c r="H252" s="185">
        <v>184.36</v>
      </c>
      <c r="I252" s="186"/>
      <c r="L252" s="182"/>
      <c r="M252" s="187"/>
      <c r="N252" s="188"/>
      <c r="O252" s="188"/>
      <c r="P252" s="188"/>
      <c r="Q252" s="188"/>
      <c r="R252" s="188"/>
      <c r="S252" s="188"/>
      <c r="T252" s="189"/>
      <c r="AT252" s="183" t="s">
        <v>190</v>
      </c>
      <c r="AU252" s="183" t="s">
        <v>82</v>
      </c>
      <c r="AV252" s="15" t="s">
        <v>184</v>
      </c>
      <c r="AW252" s="15" t="s">
        <v>29</v>
      </c>
      <c r="AX252" s="15" t="s">
        <v>30</v>
      </c>
      <c r="AY252" s="183" t="s">
        <v>175</v>
      </c>
    </row>
    <row r="253" spans="1:65" s="13" customFormat="1">
      <c r="B253" s="163"/>
      <c r="D253" s="164" t="s">
        <v>190</v>
      </c>
      <c r="F253" s="166" t="s">
        <v>2628</v>
      </c>
      <c r="H253" s="167">
        <v>218.374</v>
      </c>
      <c r="I253" s="168"/>
      <c r="L253" s="163"/>
      <c r="M253" s="169"/>
      <c r="N253" s="170"/>
      <c r="O253" s="170"/>
      <c r="P253" s="170"/>
      <c r="Q253" s="170"/>
      <c r="R253" s="170"/>
      <c r="S253" s="170"/>
      <c r="T253" s="171"/>
      <c r="AT253" s="165" t="s">
        <v>190</v>
      </c>
      <c r="AU253" s="165" t="s">
        <v>82</v>
      </c>
      <c r="AV253" s="13" t="s">
        <v>82</v>
      </c>
      <c r="AW253" s="13" t="s">
        <v>3</v>
      </c>
      <c r="AX253" s="13" t="s">
        <v>30</v>
      </c>
      <c r="AY253" s="165" t="s">
        <v>175</v>
      </c>
    </row>
    <row r="254" spans="1:65" s="2" customFormat="1" ht="16.5" customHeight="1">
      <c r="A254" s="33"/>
      <c r="B254" s="149"/>
      <c r="C254" s="150" t="s">
        <v>266</v>
      </c>
      <c r="D254" s="150" t="s">
        <v>181</v>
      </c>
      <c r="E254" s="151" t="s">
        <v>2629</v>
      </c>
      <c r="F254" s="152" t="s">
        <v>2630</v>
      </c>
      <c r="G254" s="153" t="s">
        <v>709</v>
      </c>
      <c r="H254" s="154">
        <v>84.86</v>
      </c>
      <c r="I254" s="155"/>
      <c r="J254" s="156">
        <f>ROUND(I254*H254,2)</f>
        <v>0</v>
      </c>
      <c r="K254" s="152" t="s">
        <v>710</v>
      </c>
      <c r="L254" s="34"/>
      <c r="M254" s="157" t="s">
        <v>1</v>
      </c>
      <c r="N254" s="158" t="s">
        <v>38</v>
      </c>
      <c r="O254" s="59"/>
      <c r="P254" s="159">
        <f>O254*H254</f>
        <v>0</v>
      </c>
      <c r="Q254" s="159">
        <v>2.2000000000000001E-4</v>
      </c>
      <c r="R254" s="159">
        <f>Q254*H254</f>
        <v>1.86692E-2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184</v>
      </c>
      <c r="AT254" s="161" t="s">
        <v>181</v>
      </c>
      <c r="AU254" s="161" t="s">
        <v>82</v>
      </c>
      <c r="AY254" s="18" t="s">
        <v>175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30</v>
      </c>
      <c r="BK254" s="162">
        <f>ROUND(I254*H254,2)</f>
        <v>0</v>
      </c>
      <c r="BL254" s="18" t="s">
        <v>184</v>
      </c>
      <c r="BM254" s="161" t="s">
        <v>2631</v>
      </c>
    </row>
    <row r="255" spans="1:65" s="14" customFormat="1">
      <c r="B255" s="172"/>
      <c r="D255" s="164" t="s">
        <v>190</v>
      </c>
      <c r="E255" s="173" t="s">
        <v>1</v>
      </c>
      <c r="F255" s="174" t="s">
        <v>2632</v>
      </c>
      <c r="H255" s="173" t="s">
        <v>1</v>
      </c>
      <c r="I255" s="175"/>
      <c r="L255" s="172"/>
      <c r="M255" s="176"/>
      <c r="N255" s="177"/>
      <c r="O255" s="177"/>
      <c r="P255" s="177"/>
      <c r="Q255" s="177"/>
      <c r="R255" s="177"/>
      <c r="S255" s="177"/>
      <c r="T255" s="178"/>
      <c r="AT255" s="173" t="s">
        <v>190</v>
      </c>
      <c r="AU255" s="173" t="s">
        <v>82</v>
      </c>
      <c r="AV255" s="14" t="s">
        <v>30</v>
      </c>
      <c r="AW255" s="14" t="s">
        <v>29</v>
      </c>
      <c r="AX255" s="14" t="s">
        <v>73</v>
      </c>
      <c r="AY255" s="173" t="s">
        <v>175</v>
      </c>
    </row>
    <row r="256" spans="1:65" s="13" customFormat="1">
      <c r="B256" s="163"/>
      <c r="D256" s="164" t="s">
        <v>190</v>
      </c>
      <c r="E256" s="165" t="s">
        <v>1</v>
      </c>
      <c r="F256" s="166" t="s">
        <v>2633</v>
      </c>
      <c r="H256" s="167">
        <v>62.64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190</v>
      </c>
      <c r="AU256" s="165" t="s">
        <v>82</v>
      </c>
      <c r="AV256" s="13" t="s">
        <v>82</v>
      </c>
      <c r="AW256" s="13" t="s">
        <v>29</v>
      </c>
      <c r="AX256" s="13" t="s">
        <v>73</v>
      </c>
      <c r="AY256" s="165" t="s">
        <v>175</v>
      </c>
    </row>
    <row r="257" spans="1:65" s="13" customFormat="1">
      <c r="B257" s="163"/>
      <c r="D257" s="164" t="s">
        <v>190</v>
      </c>
      <c r="E257" s="165" t="s">
        <v>1</v>
      </c>
      <c r="F257" s="166" t="s">
        <v>2611</v>
      </c>
      <c r="H257" s="167">
        <v>22.22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190</v>
      </c>
      <c r="AU257" s="165" t="s">
        <v>82</v>
      </c>
      <c r="AV257" s="13" t="s">
        <v>82</v>
      </c>
      <c r="AW257" s="13" t="s">
        <v>29</v>
      </c>
      <c r="AX257" s="13" t="s">
        <v>73</v>
      </c>
      <c r="AY257" s="165" t="s">
        <v>175</v>
      </c>
    </row>
    <row r="258" spans="1:65" s="15" customFormat="1">
      <c r="B258" s="182"/>
      <c r="D258" s="164" t="s">
        <v>190</v>
      </c>
      <c r="E258" s="183" t="s">
        <v>1</v>
      </c>
      <c r="F258" s="184" t="s">
        <v>716</v>
      </c>
      <c r="H258" s="185">
        <v>84.86</v>
      </c>
      <c r="I258" s="186"/>
      <c r="L258" s="182"/>
      <c r="M258" s="187"/>
      <c r="N258" s="188"/>
      <c r="O258" s="188"/>
      <c r="P258" s="188"/>
      <c r="Q258" s="188"/>
      <c r="R258" s="188"/>
      <c r="S258" s="188"/>
      <c r="T258" s="189"/>
      <c r="AT258" s="183" t="s">
        <v>190</v>
      </c>
      <c r="AU258" s="183" t="s">
        <v>82</v>
      </c>
      <c r="AV258" s="15" t="s">
        <v>184</v>
      </c>
      <c r="AW258" s="15" t="s">
        <v>29</v>
      </c>
      <c r="AX258" s="15" t="s">
        <v>30</v>
      </c>
      <c r="AY258" s="183" t="s">
        <v>175</v>
      </c>
    </row>
    <row r="259" spans="1:65" s="2" customFormat="1" ht="16.5" customHeight="1">
      <c r="A259" s="33"/>
      <c r="B259" s="149"/>
      <c r="C259" s="150" t="s">
        <v>270</v>
      </c>
      <c r="D259" s="150" t="s">
        <v>181</v>
      </c>
      <c r="E259" s="151" t="s">
        <v>2634</v>
      </c>
      <c r="F259" s="152" t="s">
        <v>2635</v>
      </c>
      <c r="G259" s="153" t="s">
        <v>709</v>
      </c>
      <c r="H259" s="154">
        <v>37.94</v>
      </c>
      <c r="I259" s="155"/>
      <c r="J259" s="156">
        <f>ROUND(I259*H259,2)</f>
        <v>0</v>
      </c>
      <c r="K259" s="152" t="s">
        <v>710</v>
      </c>
      <c r="L259" s="34"/>
      <c r="M259" s="157" t="s">
        <v>1</v>
      </c>
      <c r="N259" s="158" t="s">
        <v>38</v>
      </c>
      <c r="O259" s="59"/>
      <c r="P259" s="159">
        <f>O259*H259</f>
        <v>0</v>
      </c>
      <c r="Q259" s="159">
        <v>2.2000000000000001E-4</v>
      </c>
      <c r="R259" s="159">
        <f>Q259*H259</f>
        <v>8.3467999999999997E-3</v>
      </c>
      <c r="S259" s="159">
        <v>0</v>
      </c>
      <c r="T259" s="160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1" t="s">
        <v>184</v>
      </c>
      <c r="AT259" s="161" t="s">
        <v>181</v>
      </c>
      <c r="AU259" s="161" t="s">
        <v>82</v>
      </c>
      <c r="AY259" s="18" t="s">
        <v>175</v>
      </c>
      <c r="BE259" s="162">
        <f>IF(N259="základní",J259,0)</f>
        <v>0</v>
      </c>
      <c r="BF259" s="162">
        <f>IF(N259="snížená",J259,0)</f>
        <v>0</v>
      </c>
      <c r="BG259" s="162">
        <f>IF(N259="zákl. přenesená",J259,0)</f>
        <v>0</v>
      </c>
      <c r="BH259" s="162">
        <f>IF(N259="sníž. přenesená",J259,0)</f>
        <v>0</v>
      </c>
      <c r="BI259" s="162">
        <f>IF(N259="nulová",J259,0)</f>
        <v>0</v>
      </c>
      <c r="BJ259" s="18" t="s">
        <v>30</v>
      </c>
      <c r="BK259" s="162">
        <f>ROUND(I259*H259,2)</f>
        <v>0</v>
      </c>
      <c r="BL259" s="18" t="s">
        <v>184</v>
      </c>
      <c r="BM259" s="161" t="s">
        <v>2636</v>
      </c>
    </row>
    <row r="260" spans="1:65" s="14" customFormat="1">
      <c r="B260" s="172"/>
      <c r="D260" s="164" t="s">
        <v>190</v>
      </c>
      <c r="E260" s="173" t="s">
        <v>1</v>
      </c>
      <c r="F260" s="174" t="s">
        <v>2632</v>
      </c>
      <c r="H260" s="173" t="s">
        <v>1</v>
      </c>
      <c r="I260" s="175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190</v>
      </c>
      <c r="AU260" s="173" t="s">
        <v>82</v>
      </c>
      <c r="AV260" s="14" t="s">
        <v>30</v>
      </c>
      <c r="AW260" s="14" t="s">
        <v>29</v>
      </c>
      <c r="AX260" s="14" t="s">
        <v>73</v>
      </c>
      <c r="AY260" s="173" t="s">
        <v>175</v>
      </c>
    </row>
    <row r="261" spans="1:65" s="13" customFormat="1">
      <c r="B261" s="163"/>
      <c r="D261" s="164" t="s">
        <v>190</v>
      </c>
      <c r="E261" s="165" t="s">
        <v>1</v>
      </c>
      <c r="F261" s="166" t="s">
        <v>2637</v>
      </c>
      <c r="H261" s="167">
        <v>27.84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190</v>
      </c>
      <c r="AU261" s="165" t="s">
        <v>82</v>
      </c>
      <c r="AV261" s="13" t="s">
        <v>82</v>
      </c>
      <c r="AW261" s="13" t="s">
        <v>29</v>
      </c>
      <c r="AX261" s="13" t="s">
        <v>73</v>
      </c>
      <c r="AY261" s="165" t="s">
        <v>175</v>
      </c>
    </row>
    <row r="262" spans="1:65" s="13" customFormat="1">
      <c r="B262" s="163"/>
      <c r="D262" s="164" t="s">
        <v>190</v>
      </c>
      <c r="E262" s="165" t="s">
        <v>1</v>
      </c>
      <c r="F262" s="166" t="s">
        <v>2638</v>
      </c>
      <c r="H262" s="167">
        <v>10.1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190</v>
      </c>
      <c r="AU262" s="165" t="s">
        <v>82</v>
      </c>
      <c r="AV262" s="13" t="s">
        <v>82</v>
      </c>
      <c r="AW262" s="13" t="s">
        <v>29</v>
      </c>
      <c r="AX262" s="13" t="s">
        <v>73</v>
      </c>
      <c r="AY262" s="165" t="s">
        <v>175</v>
      </c>
    </row>
    <row r="263" spans="1:65" s="15" customFormat="1">
      <c r="B263" s="182"/>
      <c r="D263" s="164" t="s">
        <v>190</v>
      </c>
      <c r="E263" s="183" t="s">
        <v>1</v>
      </c>
      <c r="F263" s="184" t="s">
        <v>716</v>
      </c>
      <c r="H263" s="185">
        <v>37.94</v>
      </c>
      <c r="I263" s="186"/>
      <c r="L263" s="182"/>
      <c r="M263" s="187"/>
      <c r="N263" s="188"/>
      <c r="O263" s="188"/>
      <c r="P263" s="188"/>
      <c r="Q263" s="188"/>
      <c r="R263" s="188"/>
      <c r="S263" s="188"/>
      <c r="T263" s="189"/>
      <c r="AT263" s="183" t="s">
        <v>190</v>
      </c>
      <c r="AU263" s="183" t="s">
        <v>82</v>
      </c>
      <c r="AV263" s="15" t="s">
        <v>184</v>
      </c>
      <c r="AW263" s="15" t="s">
        <v>29</v>
      </c>
      <c r="AX263" s="15" t="s">
        <v>30</v>
      </c>
      <c r="AY263" s="183" t="s">
        <v>175</v>
      </c>
    </row>
    <row r="264" spans="1:65" s="2" customFormat="1" ht="24.15" customHeight="1">
      <c r="A264" s="33"/>
      <c r="B264" s="149"/>
      <c r="C264" s="150" t="s">
        <v>274</v>
      </c>
      <c r="D264" s="150" t="s">
        <v>181</v>
      </c>
      <c r="E264" s="151" t="s">
        <v>2639</v>
      </c>
      <c r="F264" s="152" t="s">
        <v>2640</v>
      </c>
      <c r="G264" s="153" t="s">
        <v>396</v>
      </c>
      <c r="H264" s="154">
        <v>2</v>
      </c>
      <c r="I264" s="155"/>
      <c r="J264" s="156">
        <f>ROUND(I264*H264,2)</f>
        <v>0</v>
      </c>
      <c r="K264" s="152" t="s">
        <v>1</v>
      </c>
      <c r="L264" s="34"/>
      <c r="M264" s="157" t="s">
        <v>1</v>
      </c>
      <c r="N264" s="158" t="s">
        <v>38</v>
      </c>
      <c r="O264" s="59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184</v>
      </c>
      <c r="AT264" s="161" t="s">
        <v>181</v>
      </c>
      <c r="AU264" s="161" t="s">
        <v>82</v>
      </c>
      <c r="AY264" s="18" t="s">
        <v>175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30</v>
      </c>
      <c r="BK264" s="162">
        <f>ROUND(I264*H264,2)</f>
        <v>0</v>
      </c>
      <c r="BL264" s="18" t="s">
        <v>184</v>
      </c>
      <c r="BM264" s="161" t="s">
        <v>2641</v>
      </c>
    </row>
    <row r="265" spans="1:65" s="14" customFormat="1">
      <c r="B265" s="172"/>
      <c r="D265" s="164" t="s">
        <v>190</v>
      </c>
      <c r="E265" s="173" t="s">
        <v>1</v>
      </c>
      <c r="F265" s="174" t="s">
        <v>2642</v>
      </c>
      <c r="H265" s="173" t="s">
        <v>1</v>
      </c>
      <c r="I265" s="175"/>
      <c r="L265" s="172"/>
      <c r="M265" s="176"/>
      <c r="N265" s="177"/>
      <c r="O265" s="177"/>
      <c r="P265" s="177"/>
      <c r="Q265" s="177"/>
      <c r="R265" s="177"/>
      <c r="S265" s="177"/>
      <c r="T265" s="178"/>
      <c r="AT265" s="173" t="s">
        <v>190</v>
      </c>
      <c r="AU265" s="173" t="s">
        <v>82</v>
      </c>
      <c r="AV265" s="14" t="s">
        <v>30</v>
      </c>
      <c r="AW265" s="14" t="s">
        <v>29</v>
      </c>
      <c r="AX265" s="14" t="s">
        <v>73</v>
      </c>
      <c r="AY265" s="173" t="s">
        <v>175</v>
      </c>
    </row>
    <row r="266" spans="1:65" s="14" customFormat="1">
      <c r="B266" s="172"/>
      <c r="D266" s="164" t="s">
        <v>190</v>
      </c>
      <c r="E266" s="173" t="s">
        <v>1</v>
      </c>
      <c r="F266" s="174" t="s">
        <v>2643</v>
      </c>
      <c r="H266" s="173" t="s">
        <v>1</v>
      </c>
      <c r="I266" s="175"/>
      <c r="L266" s="172"/>
      <c r="M266" s="176"/>
      <c r="N266" s="177"/>
      <c r="O266" s="177"/>
      <c r="P266" s="177"/>
      <c r="Q266" s="177"/>
      <c r="R266" s="177"/>
      <c r="S266" s="177"/>
      <c r="T266" s="178"/>
      <c r="AT266" s="173" t="s">
        <v>190</v>
      </c>
      <c r="AU266" s="173" t="s">
        <v>82</v>
      </c>
      <c r="AV266" s="14" t="s">
        <v>30</v>
      </c>
      <c r="AW266" s="14" t="s">
        <v>29</v>
      </c>
      <c r="AX266" s="14" t="s">
        <v>73</v>
      </c>
      <c r="AY266" s="173" t="s">
        <v>175</v>
      </c>
    </row>
    <row r="267" spans="1:65" s="14" customFormat="1">
      <c r="B267" s="172"/>
      <c r="D267" s="164" t="s">
        <v>190</v>
      </c>
      <c r="E267" s="173" t="s">
        <v>1</v>
      </c>
      <c r="F267" s="174" t="s">
        <v>2644</v>
      </c>
      <c r="H267" s="173" t="s">
        <v>1</v>
      </c>
      <c r="I267" s="175"/>
      <c r="L267" s="172"/>
      <c r="M267" s="176"/>
      <c r="N267" s="177"/>
      <c r="O267" s="177"/>
      <c r="P267" s="177"/>
      <c r="Q267" s="177"/>
      <c r="R267" s="177"/>
      <c r="S267" s="177"/>
      <c r="T267" s="178"/>
      <c r="AT267" s="173" t="s">
        <v>190</v>
      </c>
      <c r="AU267" s="173" t="s">
        <v>82</v>
      </c>
      <c r="AV267" s="14" t="s">
        <v>30</v>
      </c>
      <c r="AW267" s="14" t="s">
        <v>29</v>
      </c>
      <c r="AX267" s="14" t="s">
        <v>73</v>
      </c>
      <c r="AY267" s="173" t="s">
        <v>175</v>
      </c>
    </row>
    <row r="268" spans="1:65" s="14" customFormat="1">
      <c r="B268" s="172"/>
      <c r="D268" s="164" t="s">
        <v>190</v>
      </c>
      <c r="E268" s="173" t="s">
        <v>1</v>
      </c>
      <c r="F268" s="174" t="s">
        <v>2645</v>
      </c>
      <c r="H268" s="173" t="s">
        <v>1</v>
      </c>
      <c r="I268" s="175"/>
      <c r="L268" s="172"/>
      <c r="M268" s="176"/>
      <c r="N268" s="177"/>
      <c r="O268" s="177"/>
      <c r="P268" s="177"/>
      <c r="Q268" s="177"/>
      <c r="R268" s="177"/>
      <c r="S268" s="177"/>
      <c r="T268" s="178"/>
      <c r="AT268" s="173" t="s">
        <v>190</v>
      </c>
      <c r="AU268" s="173" t="s">
        <v>82</v>
      </c>
      <c r="AV268" s="14" t="s">
        <v>30</v>
      </c>
      <c r="AW268" s="14" t="s">
        <v>29</v>
      </c>
      <c r="AX268" s="14" t="s">
        <v>73</v>
      </c>
      <c r="AY268" s="173" t="s">
        <v>175</v>
      </c>
    </row>
    <row r="269" spans="1:65" s="14" customFormat="1">
      <c r="B269" s="172"/>
      <c r="D269" s="164" t="s">
        <v>190</v>
      </c>
      <c r="E269" s="173" t="s">
        <v>1</v>
      </c>
      <c r="F269" s="174" t="s">
        <v>2646</v>
      </c>
      <c r="H269" s="173" t="s">
        <v>1</v>
      </c>
      <c r="I269" s="175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190</v>
      </c>
      <c r="AU269" s="173" t="s">
        <v>82</v>
      </c>
      <c r="AV269" s="14" t="s">
        <v>30</v>
      </c>
      <c r="AW269" s="14" t="s">
        <v>29</v>
      </c>
      <c r="AX269" s="14" t="s">
        <v>73</v>
      </c>
      <c r="AY269" s="173" t="s">
        <v>175</v>
      </c>
    </row>
    <row r="270" spans="1:65" s="14" customFormat="1">
      <c r="B270" s="172"/>
      <c r="D270" s="164" t="s">
        <v>190</v>
      </c>
      <c r="E270" s="173" t="s">
        <v>1</v>
      </c>
      <c r="F270" s="174" t="s">
        <v>2647</v>
      </c>
      <c r="H270" s="173" t="s">
        <v>1</v>
      </c>
      <c r="I270" s="175"/>
      <c r="L270" s="172"/>
      <c r="M270" s="176"/>
      <c r="N270" s="177"/>
      <c r="O270" s="177"/>
      <c r="P270" s="177"/>
      <c r="Q270" s="177"/>
      <c r="R270" s="177"/>
      <c r="S270" s="177"/>
      <c r="T270" s="178"/>
      <c r="AT270" s="173" t="s">
        <v>190</v>
      </c>
      <c r="AU270" s="173" t="s">
        <v>82</v>
      </c>
      <c r="AV270" s="14" t="s">
        <v>30</v>
      </c>
      <c r="AW270" s="14" t="s">
        <v>29</v>
      </c>
      <c r="AX270" s="14" t="s">
        <v>73</v>
      </c>
      <c r="AY270" s="173" t="s">
        <v>175</v>
      </c>
    </row>
    <row r="271" spans="1:65" s="14" customFormat="1">
      <c r="B271" s="172"/>
      <c r="D271" s="164" t="s">
        <v>190</v>
      </c>
      <c r="E271" s="173" t="s">
        <v>1</v>
      </c>
      <c r="F271" s="174" t="s">
        <v>2648</v>
      </c>
      <c r="H271" s="173" t="s">
        <v>1</v>
      </c>
      <c r="I271" s="175"/>
      <c r="L271" s="172"/>
      <c r="M271" s="176"/>
      <c r="N271" s="177"/>
      <c r="O271" s="177"/>
      <c r="P271" s="177"/>
      <c r="Q271" s="177"/>
      <c r="R271" s="177"/>
      <c r="S271" s="177"/>
      <c r="T271" s="178"/>
      <c r="AT271" s="173" t="s">
        <v>190</v>
      </c>
      <c r="AU271" s="173" t="s">
        <v>82</v>
      </c>
      <c r="AV271" s="14" t="s">
        <v>30</v>
      </c>
      <c r="AW271" s="14" t="s">
        <v>29</v>
      </c>
      <c r="AX271" s="14" t="s">
        <v>73</v>
      </c>
      <c r="AY271" s="173" t="s">
        <v>175</v>
      </c>
    </row>
    <row r="272" spans="1:65" s="13" customFormat="1">
      <c r="B272" s="163"/>
      <c r="D272" s="164" t="s">
        <v>190</v>
      </c>
      <c r="E272" s="165" t="s">
        <v>1</v>
      </c>
      <c r="F272" s="166" t="s">
        <v>2217</v>
      </c>
      <c r="H272" s="167">
        <v>2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190</v>
      </c>
      <c r="AU272" s="165" t="s">
        <v>82</v>
      </c>
      <c r="AV272" s="13" t="s">
        <v>82</v>
      </c>
      <c r="AW272" s="13" t="s">
        <v>29</v>
      </c>
      <c r="AX272" s="13" t="s">
        <v>73</v>
      </c>
      <c r="AY272" s="165" t="s">
        <v>175</v>
      </c>
    </row>
    <row r="273" spans="1:65" s="15" customFormat="1">
      <c r="B273" s="182"/>
      <c r="D273" s="164" t="s">
        <v>190</v>
      </c>
      <c r="E273" s="183" t="s">
        <v>1</v>
      </c>
      <c r="F273" s="184" t="s">
        <v>716</v>
      </c>
      <c r="H273" s="185">
        <v>2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190</v>
      </c>
      <c r="AU273" s="183" t="s">
        <v>82</v>
      </c>
      <c r="AV273" s="15" t="s">
        <v>184</v>
      </c>
      <c r="AW273" s="15" t="s">
        <v>29</v>
      </c>
      <c r="AX273" s="15" t="s">
        <v>30</v>
      </c>
      <c r="AY273" s="183" t="s">
        <v>175</v>
      </c>
    </row>
    <row r="274" spans="1:65" s="12" customFormat="1" ht="22.8" customHeight="1">
      <c r="B274" s="136"/>
      <c r="D274" s="137" t="s">
        <v>72</v>
      </c>
      <c r="E274" s="147" t="s">
        <v>113</v>
      </c>
      <c r="F274" s="147" t="s">
        <v>1395</v>
      </c>
      <c r="I274" s="139"/>
      <c r="J274" s="148">
        <f>BK274</f>
        <v>0</v>
      </c>
      <c r="L274" s="136"/>
      <c r="M274" s="141"/>
      <c r="N274" s="142"/>
      <c r="O274" s="142"/>
      <c r="P274" s="143">
        <f>SUM(P275:P326)</f>
        <v>0</v>
      </c>
      <c r="Q274" s="142"/>
      <c r="R274" s="143">
        <f>SUM(R275:R326)</f>
        <v>1.1843999999999999E-3</v>
      </c>
      <c r="S274" s="142"/>
      <c r="T274" s="144">
        <f>SUM(T275:T326)</f>
        <v>0.2</v>
      </c>
      <c r="AR274" s="137" t="s">
        <v>30</v>
      </c>
      <c r="AT274" s="145" t="s">
        <v>72</v>
      </c>
      <c r="AU274" s="145" t="s">
        <v>30</v>
      </c>
      <c r="AY274" s="137" t="s">
        <v>175</v>
      </c>
      <c r="BK274" s="146">
        <f>SUM(BK275:BK326)</f>
        <v>0</v>
      </c>
    </row>
    <row r="275" spans="1:65" s="2" customFormat="1" ht="16.5" customHeight="1">
      <c r="A275" s="33"/>
      <c r="B275" s="149"/>
      <c r="C275" s="150" t="s">
        <v>278</v>
      </c>
      <c r="D275" s="150" t="s">
        <v>181</v>
      </c>
      <c r="E275" s="151" t="s">
        <v>2649</v>
      </c>
      <c r="F275" s="152" t="s">
        <v>2650</v>
      </c>
      <c r="G275" s="153" t="s">
        <v>745</v>
      </c>
      <c r="H275" s="154">
        <v>28.919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38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184</v>
      </c>
      <c r="AT275" s="161" t="s">
        <v>181</v>
      </c>
      <c r="AU275" s="161" t="s">
        <v>82</v>
      </c>
      <c r="AY275" s="18" t="s">
        <v>175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30</v>
      </c>
      <c r="BK275" s="162">
        <f>ROUND(I275*H275,2)</f>
        <v>0</v>
      </c>
      <c r="BL275" s="18" t="s">
        <v>184</v>
      </c>
      <c r="BM275" s="161" t="s">
        <v>2651</v>
      </c>
    </row>
    <row r="276" spans="1:65" s="14" customFormat="1">
      <c r="B276" s="172"/>
      <c r="D276" s="164" t="s">
        <v>190</v>
      </c>
      <c r="E276" s="173" t="s">
        <v>1</v>
      </c>
      <c r="F276" s="174" t="s">
        <v>2652</v>
      </c>
      <c r="H276" s="173" t="s">
        <v>1</v>
      </c>
      <c r="I276" s="175"/>
      <c r="L276" s="172"/>
      <c r="M276" s="176"/>
      <c r="N276" s="177"/>
      <c r="O276" s="177"/>
      <c r="P276" s="177"/>
      <c r="Q276" s="177"/>
      <c r="R276" s="177"/>
      <c r="S276" s="177"/>
      <c r="T276" s="178"/>
      <c r="AT276" s="173" t="s">
        <v>190</v>
      </c>
      <c r="AU276" s="173" t="s">
        <v>82</v>
      </c>
      <c r="AV276" s="14" t="s">
        <v>30</v>
      </c>
      <c r="AW276" s="14" t="s">
        <v>29</v>
      </c>
      <c r="AX276" s="14" t="s">
        <v>73</v>
      </c>
      <c r="AY276" s="173" t="s">
        <v>175</v>
      </c>
    </row>
    <row r="277" spans="1:65" s="14" customFormat="1">
      <c r="B277" s="172"/>
      <c r="D277" s="164" t="s">
        <v>190</v>
      </c>
      <c r="E277" s="173" t="s">
        <v>1</v>
      </c>
      <c r="F277" s="174" t="s">
        <v>2653</v>
      </c>
      <c r="H277" s="173" t="s">
        <v>1</v>
      </c>
      <c r="I277" s="175"/>
      <c r="L277" s="172"/>
      <c r="M277" s="176"/>
      <c r="N277" s="177"/>
      <c r="O277" s="177"/>
      <c r="P277" s="177"/>
      <c r="Q277" s="177"/>
      <c r="R277" s="177"/>
      <c r="S277" s="177"/>
      <c r="T277" s="178"/>
      <c r="AT277" s="173" t="s">
        <v>190</v>
      </c>
      <c r="AU277" s="173" t="s">
        <v>82</v>
      </c>
      <c r="AV277" s="14" t="s">
        <v>30</v>
      </c>
      <c r="AW277" s="14" t="s">
        <v>29</v>
      </c>
      <c r="AX277" s="14" t="s">
        <v>73</v>
      </c>
      <c r="AY277" s="173" t="s">
        <v>175</v>
      </c>
    </row>
    <row r="278" spans="1:65" s="13" customFormat="1">
      <c r="B278" s="163"/>
      <c r="D278" s="164" t="s">
        <v>190</v>
      </c>
      <c r="E278" s="165" t="s">
        <v>1</v>
      </c>
      <c r="F278" s="166" t="s">
        <v>2654</v>
      </c>
      <c r="H278" s="167">
        <v>4.37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190</v>
      </c>
      <c r="AU278" s="165" t="s">
        <v>82</v>
      </c>
      <c r="AV278" s="13" t="s">
        <v>82</v>
      </c>
      <c r="AW278" s="13" t="s">
        <v>29</v>
      </c>
      <c r="AX278" s="13" t="s">
        <v>73</v>
      </c>
      <c r="AY278" s="165" t="s">
        <v>175</v>
      </c>
    </row>
    <row r="279" spans="1:65" s="14" customFormat="1">
      <c r="B279" s="172"/>
      <c r="D279" s="164" t="s">
        <v>190</v>
      </c>
      <c r="E279" s="173" t="s">
        <v>1</v>
      </c>
      <c r="F279" s="174" t="s">
        <v>2655</v>
      </c>
      <c r="H279" s="173" t="s">
        <v>1</v>
      </c>
      <c r="I279" s="175"/>
      <c r="L279" s="172"/>
      <c r="M279" s="176"/>
      <c r="N279" s="177"/>
      <c r="O279" s="177"/>
      <c r="P279" s="177"/>
      <c r="Q279" s="177"/>
      <c r="R279" s="177"/>
      <c r="S279" s="177"/>
      <c r="T279" s="178"/>
      <c r="AT279" s="173" t="s">
        <v>190</v>
      </c>
      <c r="AU279" s="173" t="s">
        <v>82</v>
      </c>
      <c r="AV279" s="14" t="s">
        <v>30</v>
      </c>
      <c r="AW279" s="14" t="s">
        <v>29</v>
      </c>
      <c r="AX279" s="14" t="s">
        <v>73</v>
      </c>
      <c r="AY279" s="173" t="s">
        <v>175</v>
      </c>
    </row>
    <row r="280" spans="1:65" s="13" customFormat="1">
      <c r="B280" s="163"/>
      <c r="D280" s="164" t="s">
        <v>190</v>
      </c>
      <c r="E280" s="165" t="s">
        <v>1</v>
      </c>
      <c r="F280" s="166" t="s">
        <v>2656</v>
      </c>
      <c r="H280" s="167">
        <v>24.548999999999999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190</v>
      </c>
      <c r="AU280" s="165" t="s">
        <v>82</v>
      </c>
      <c r="AV280" s="13" t="s">
        <v>82</v>
      </c>
      <c r="AW280" s="13" t="s">
        <v>29</v>
      </c>
      <c r="AX280" s="13" t="s">
        <v>73</v>
      </c>
      <c r="AY280" s="165" t="s">
        <v>175</v>
      </c>
    </row>
    <row r="281" spans="1:65" s="15" customFormat="1">
      <c r="B281" s="182"/>
      <c r="D281" s="164" t="s">
        <v>190</v>
      </c>
      <c r="E281" s="183" t="s">
        <v>1</v>
      </c>
      <c r="F281" s="184" t="s">
        <v>716</v>
      </c>
      <c r="H281" s="185">
        <v>28.919</v>
      </c>
      <c r="I281" s="186"/>
      <c r="L281" s="182"/>
      <c r="M281" s="187"/>
      <c r="N281" s="188"/>
      <c r="O281" s="188"/>
      <c r="P281" s="188"/>
      <c r="Q281" s="188"/>
      <c r="R281" s="188"/>
      <c r="S281" s="188"/>
      <c r="T281" s="189"/>
      <c r="AT281" s="183" t="s">
        <v>190</v>
      </c>
      <c r="AU281" s="183" t="s">
        <v>82</v>
      </c>
      <c r="AV281" s="15" t="s">
        <v>184</v>
      </c>
      <c r="AW281" s="15" t="s">
        <v>29</v>
      </c>
      <c r="AX281" s="15" t="s">
        <v>30</v>
      </c>
      <c r="AY281" s="183" t="s">
        <v>175</v>
      </c>
    </row>
    <row r="282" spans="1:65" s="2" customFormat="1" ht="16.5" customHeight="1">
      <c r="A282" s="33"/>
      <c r="B282" s="149"/>
      <c r="C282" s="150" t="s">
        <v>282</v>
      </c>
      <c r="D282" s="150" t="s">
        <v>181</v>
      </c>
      <c r="E282" s="151" t="s">
        <v>2657</v>
      </c>
      <c r="F282" s="152" t="s">
        <v>2658</v>
      </c>
      <c r="G282" s="153" t="s">
        <v>745</v>
      </c>
      <c r="H282" s="154">
        <v>7.98</v>
      </c>
      <c r="I282" s="155"/>
      <c r="J282" s="156">
        <f>ROUND(I282*H282,2)</f>
        <v>0</v>
      </c>
      <c r="K282" s="152" t="s">
        <v>1</v>
      </c>
      <c r="L282" s="34"/>
      <c r="M282" s="157" t="s">
        <v>1</v>
      </c>
      <c r="N282" s="158" t="s">
        <v>38</v>
      </c>
      <c r="O282" s="59"/>
      <c r="P282" s="159">
        <f>O282*H282</f>
        <v>0</v>
      </c>
      <c r="Q282" s="159">
        <v>0</v>
      </c>
      <c r="R282" s="159">
        <f>Q282*H282</f>
        <v>0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184</v>
      </c>
      <c r="AT282" s="161" t="s">
        <v>181</v>
      </c>
      <c r="AU282" s="161" t="s">
        <v>82</v>
      </c>
      <c r="AY282" s="18" t="s">
        <v>175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30</v>
      </c>
      <c r="BK282" s="162">
        <f>ROUND(I282*H282,2)</f>
        <v>0</v>
      </c>
      <c r="BL282" s="18" t="s">
        <v>184</v>
      </c>
      <c r="BM282" s="161" t="s">
        <v>2659</v>
      </c>
    </row>
    <row r="283" spans="1:65" s="14" customFormat="1">
      <c r="B283" s="172"/>
      <c r="D283" s="164" t="s">
        <v>190</v>
      </c>
      <c r="E283" s="173" t="s">
        <v>1</v>
      </c>
      <c r="F283" s="174" t="s">
        <v>2660</v>
      </c>
      <c r="H283" s="173" t="s">
        <v>1</v>
      </c>
      <c r="I283" s="175"/>
      <c r="L283" s="172"/>
      <c r="M283" s="176"/>
      <c r="N283" s="177"/>
      <c r="O283" s="177"/>
      <c r="P283" s="177"/>
      <c r="Q283" s="177"/>
      <c r="R283" s="177"/>
      <c r="S283" s="177"/>
      <c r="T283" s="178"/>
      <c r="AT283" s="173" t="s">
        <v>190</v>
      </c>
      <c r="AU283" s="173" t="s">
        <v>82</v>
      </c>
      <c r="AV283" s="14" t="s">
        <v>30</v>
      </c>
      <c r="AW283" s="14" t="s">
        <v>29</v>
      </c>
      <c r="AX283" s="14" t="s">
        <v>73</v>
      </c>
      <c r="AY283" s="173" t="s">
        <v>175</v>
      </c>
    </row>
    <row r="284" spans="1:65" s="13" customFormat="1">
      <c r="B284" s="163"/>
      <c r="D284" s="164" t="s">
        <v>190</v>
      </c>
      <c r="E284" s="165" t="s">
        <v>1</v>
      </c>
      <c r="F284" s="166" t="s">
        <v>2661</v>
      </c>
      <c r="H284" s="167">
        <v>1.49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190</v>
      </c>
      <c r="AU284" s="165" t="s">
        <v>82</v>
      </c>
      <c r="AV284" s="13" t="s">
        <v>82</v>
      </c>
      <c r="AW284" s="13" t="s">
        <v>29</v>
      </c>
      <c r="AX284" s="13" t="s">
        <v>73</v>
      </c>
      <c r="AY284" s="165" t="s">
        <v>175</v>
      </c>
    </row>
    <row r="285" spans="1:65" s="14" customFormat="1">
      <c r="B285" s="172"/>
      <c r="D285" s="164" t="s">
        <v>190</v>
      </c>
      <c r="E285" s="173" t="s">
        <v>1</v>
      </c>
      <c r="F285" s="174" t="s">
        <v>2662</v>
      </c>
      <c r="H285" s="173" t="s">
        <v>1</v>
      </c>
      <c r="I285" s="175"/>
      <c r="L285" s="172"/>
      <c r="M285" s="176"/>
      <c r="N285" s="177"/>
      <c r="O285" s="177"/>
      <c r="P285" s="177"/>
      <c r="Q285" s="177"/>
      <c r="R285" s="177"/>
      <c r="S285" s="177"/>
      <c r="T285" s="178"/>
      <c r="AT285" s="173" t="s">
        <v>190</v>
      </c>
      <c r="AU285" s="173" t="s">
        <v>82</v>
      </c>
      <c r="AV285" s="14" t="s">
        <v>30</v>
      </c>
      <c r="AW285" s="14" t="s">
        <v>29</v>
      </c>
      <c r="AX285" s="14" t="s">
        <v>73</v>
      </c>
      <c r="AY285" s="173" t="s">
        <v>175</v>
      </c>
    </row>
    <row r="286" spans="1:65" s="13" customFormat="1">
      <c r="B286" s="163"/>
      <c r="D286" s="164" t="s">
        <v>190</v>
      </c>
      <c r="E286" s="165" t="s">
        <v>1</v>
      </c>
      <c r="F286" s="166" t="s">
        <v>2663</v>
      </c>
      <c r="H286" s="167">
        <v>0.23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190</v>
      </c>
      <c r="AU286" s="165" t="s">
        <v>82</v>
      </c>
      <c r="AV286" s="13" t="s">
        <v>82</v>
      </c>
      <c r="AW286" s="13" t="s">
        <v>29</v>
      </c>
      <c r="AX286" s="13" t="s">
        <v>73</v>
      </c>
      <c r="AY286" s="165" t="s">
        <v>175</v>
      </c>
    </row>
    <row r="287" spans="1:65" s="14" customFormat="1">
      <c r="B287" s="172"/>
      <c r="D287" s="164" t="s">
        <v>190</v>
      </c>
      <c r="E287" s="173" t="s">
        <v>1</v>
      </c>
      <c r="F287" s="174" t="s">
        <v>2540</v>
      </c>
      <c r="H287" s="173" t="s">
        <v>1</v>
      </c>
      <c r="I287" s="175"/>
      <c r="L287" s="172"/>
      <c r="M287" s="176"/>
      <c r="N287" s="177"/>
      <c r="O287" s="177"/>
      <c r="P287" s="177"/>
      <c r="Q287" s="177"/>
      <c r="R287" s="177"/>
      <c r="S287" s="177"/>
      <c r="T287" s="178"/>
      <c r="AT287" s="173" t="s">
        <v>190</v>
      </c>
      <c r="AU287" s="173" t="s">
        <v>82</v>
      </c>
      <c r="AV287" s="14" t="s">
        <v>30</v>
      </c>
      <c r="AW287" s="14" t="s">
        <v>29</v>
      </c>
      <c r="AX287" s="14" t="s">
        <v>73</v>
      </c>
      <c r="AY287" s="173" t="s">
        <v>175</v>
      </c>
    </row>
    <row r="288" spans="1:65" s="13" customFormat="1">
      <c r="B288" s="163"/>
      <c r="D288" s="164" t="s">
        <v>190</v>
      </c>
      <c r="E288" s="165" t="s">
        <v>1</v>
      </c>
      <c r="F288" s="166" t="s">
        <v>2664</v>
      </c>
      <c r="H288" s="167">
        <v>6.26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190</v>
      </c>
      <c r="AU288" s="165" t="s">
        <v>82</v>
      </c>
      <c r="AV288" s="13" t="s">
        <v>82</v>
      </c>
      <c r="AW288" s="13" t="s">
        <v>29</v>
      </c>
      <c r="AX288" s="13" t="s">
        <v>73</v>
      </c>
      <c r="AY288" s="165" t="s">
        <v>175</v>
      </c>
    </row>
    <row r="289" spans="1:65" s="15" customFormat="1">
      <c r="B289" s="182"/>
      <c r="D289" s="164" t="s">
        <v>190</v>
      </c>
      <c r="E289" s="183" t="s">
        <v>1</v>
      </c>
      <c r="F289" s="184" t="s">
        <v>716</v>
      </c>
      <c r="H289" s="185">
        <v>7.98</v>
      </c>
      <c r="I289" s="186"/>
      <c r="L289" s="182"/>
      <c r="M289" s="187"/>
      <c r="N289" s="188"/>
      <c r="O289" s="188"/>
      <c r="P289" s="188"/>
      <c r="Q289" s="188"/>
      <c r="R289" s="188"/>
      <c r="S289" s="188"/>
      <c r="T289" s="189"/>
      <c r="AT289" s="183" t="s">
        <v>190</v>
      </c>
      <c r="AU289" s="183" t="s">
        <v>82</v>
      </c>
      <c r="AV289" s="15" t="s">
        <v>184</v>
      </c>
      <c r="AW289" s="15" t="s">
        <v>29</v>
      </c>
      <c r="AX289" s="15" t="s">
        <v>30</v>
      </c>
      <c r="AY289" s="183" t="s">
        <v>175</v>
      </c>
    </row>
    <row r="290" spans="1:65" s="2" customFormat="1" ht="16.5" customHeight="1">
      <c r="A290" s="33"/>
      <c r="B290" s="149"/>
      <c r="C290" s="150" t="s">
        <v>286</v>
      </c>
      <c r="D290" s="150" t="s">
        <v>181</v>
      </c>
      <c r="E290" s="151" t="s">
        <v>2665</v>
      </c>
      <c r="F290" s="152" t="s">
        <v>2666</v>
      </c>
      <c r="G290" s="153" t="s">
        <v>745</v>
      </c>
      <c r="H290" s="154">
        <v>50.72</v>
      </c>
      <c r="I290" s="155"/>
      <c r="J290" s="156">
        <f>ROUND(I290*H290,2)</f>
        <v>0</v>
      </c>
      <c r="K290" s="152" t="s">
        <v>1</v>
      </c>
      <c r="L290" s="34"/>
      <c r="M290" s="157" t="s">
        <v>1</v>
      </c>
      <c r="N290" s="158" t="s">
        <v>38</v>
      </c>
      <c r="O290" s="59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184</v>
      </c>
      <c r="AT290" s="161" t="s">
        <v>181</v>
      </c>
      <c r="AU290" s="161" t="s">
        <v>82</v>
      </c>
      <c r="AY290" s="18" t="s">
        <v>175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30</v>
      </c>
      <c r="BK290" s="162">
        <f>ROUND(I290*H290,2)</f>
        <v>0</v>
      </c>
      <c r="BL290" s="18" t="s">
        <v>184</v>
      </c>
      <c r="BM290" s="161" t="s">
        <v>2667</v>
      </c>
    </row>
    <row r="291" spans="1:65" s="14" customFormat="1">
      <c r="B291" s="172"/>
      <c r="D291" s="164" t="s">
        <v>190</v>
      </c>
      <c r="E291" s="173" t="s">
        <v>1</v>
      </c>
      <c r="F291" s="174" t="s">
        <v>2668</v>
      </c>
      <c r="H291" s="173" t="s">
        <v>1</v>
      </c>
      <c r="I291" s="175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190</v>
      </c>
      <c r="AU291" s="173" t="s">
        <v>82</v>
      </c>
      <c r="AV291" s="14" t="s">
        <v>30</v>
      </c>
      <c r="AW291" s="14" t="s">
        <v>29</v>
      </c>
      <c r="AX291" s="14" t="s">
        <v>73</v>
      </c>
      <c r="AY291" s="173" t="s">
        <v>175</v>
      </c>
    </row>
    <row r="292" spans="1:65" s="13" customFormat="1">
      <c r="B292" s="163"/>
      <c r="D292" s="164" t="s">
        <v>190</v>
      </c>
      <c r="E292" s="165" t="s">
        <v>1</v>
      </c>
      <c r="F292" s="166" t="s">
        <v>2669</v>
      </c>
      <c r="H292" s="167">
        <v>10.71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190</v>
      </c>
      <c r="AU292" s="165" t="s">
        <v>82</v>
      </c>
      <c r="AV292" s="13" t="s">
        <v>82</v>
      </c>
      <c r="AW292" s="13" t="s">
        <v>29</v>
      </c>
      <c r="AX292" s="13" t="s">
        <v>73</v>
      </c>
      <c r="AY292" s="165" t="s">
        <v>175</v>
      </c>
    </row>
    <row r="293" spans="1:65" s="14" customFormat="1">
      <c r="B293" s="172"/>
      <c r="D293" s="164" t="s">
        <v>190</v>
      </c>
      <c r="E293" s="173" t="s">
        <v>1</v>
      </c>
      <c r="F293" s="174" t="s">
        <v>2670</v>
      </c>
      <c r="H293" s="173" t="s">
        <v>1</v>
      </c>
      <c r="I293" s="175"/>
      <c r="L293" s="172"/>
      <c r="M293" s="176"/>
      <c r="N293" s="177"/>
      <c r="O293" s="177"/>
      <c r="P293" s="177"/>
      <c r="Q293" s="177"/>
      <c r="R293" s="177"/>
      <c r="S293" s="177"/>
      <c r="T293" s="178"/>
      <c r="AT293" s="173" t="s">
        <v>190</v>
      </c>
      <c r="AU293" s="173" t="s">
        <v>82</v>
      </c>
      <c r="AV293" s="14" t="s">
        <v>30</v>
      </c>
      <c r="AW293" s="14" t="s">
        <v>29</v>
      </c>
      <c r="AX293" s="14" t="s">
        <v>73</v>
      </c>
      <c r="AY293" s="173" t="s">
        <v>175</v>
      </c>
    </row>
    <row r="294" spans="1:65" s="13" customFormat="1">
      <c r="B294" s="163"/>
      <c r="D294" s="164" t="s">
        <v>190</v>
      </c>
      <c r="E294" s="165" t="s">
        <v>1</v>
      </c>
      <c r="F294" s="166" t="s">
        <v>2671</v>
      </c>
      <c r="H294" s="167">
        <v>10.98</v>
      </c>
      <c r="I294" s="168"/>
      <c r="L294" s="163"/>
      <c r="M294" s="169"/>
      <c r="N294" s="170"/>
      <c r="O294" s="170"/>
      <c r="P294" s="170"/>
      <c r="Q294" s="170"/>
      <c r="R294" s="170"/>
      <c r="S294" s="170"/>
      <c r="T294" s="171"/>
      <c r="AT294" s="165" t="s">
        <v>190</v>
      </c>
      <c r="AU294" s="165" t="s">
        <v>82</v>
      </c>
      <c r="AV294" s="13" t="s">
        <v>82</v>
      </c>
      <c r="AW294" s="13" t="s">
        <v>29</v>
      </c>
      <c r="AX294" s="13" t="s">
        <v>73</v>
      </c>
      <c r="AY294" s="165" t="s">
        <v>175</v>
      </c>
    </row>
    <row r="295" spans="1:65" s="14" customFormat="1">
      <c r="B295" s="172"/>
      <c r="D295" s="164" t="s">
        <v>190</v>
      </c>
      <c r="E295" s="173" t="s">
        <v>1</v>
      </c>
      <c r="F295" s="174" t="s">
        <v>2672</v>
      </c>
      <c r="H295" s="173" t="s">
        <v>1</v>
      </c>
      <c r="I295" s="175"/>
      <c r="L295" s="172"/>
      <c r="M295" s="176"/>
      <c r="N295" s="177"/>
      <c r="O295" s="177"/>
      <c r="P295" s="177"/>
      <c r="Q295" s="177"/>
      <c r="R295" s="177"/>
      <c r="S295" s="177"/>
      <c r="T295" s="178"/>
      <c r="AT295" s="173" t="s">
        <v>190</v>
      </c>
      <c r="AU295" s="173" t="s">
        <v>82</v>
      </c>
      <c r="AV295" s="14" t="s">
        <v>30</v>
      </c>
      <c r="AW295" s="14" t="s">
        <v>29</v>
      </c>
      <c r="AX295" s="14" t="s">
        <v>73</v>
      </c>
      <c r="AY295" s="173" t="s">
        <v>175</v>
      </c>
    </row>
    <row r="296" spans="1:65" s="13" customFormat="1">
      <c r="B296" s="163"/>
      <c r="D296" s="164" t="s">
        <v>190</v>
      </c>
      <c r="E296" s="165" t="s">
        <v>1</v>
      </c>
      <c r="F296" s="166" t="s">
        <v>2673</v>
      </c>
      <c r="H296" s="167">
        <v>21.73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190</v>
      </c>
      <c r="AU296" s="165" t="s">
        <v>82</v>
      </c>
      <c r="AV296" s="13" t="s">
        <v>82</v>
      </c>
      <c r="AW296" s="13" t="s">
        <v>29</v>
      </c>
      <c r="AX296" s="13" t="s">
        <v>73</v>
      </c>
      <c r="AY296" s="165" t="s">
        <v>175</v>
      </c>
    </row>
    <row r="297" spans="1:65" s="14" customFormat="1">
      <c r="B297" s="172"/>
      <c r="D297" s="164" t="s">
        <v>190</v>
      </c>
      <c r="E297" s="173" t="s">
        <v>1</v>
      </c>
      <c r="F297" s="174" t="s">
        <v>2674</v>
      </c>
      <c r="H297" s="173" t="s">
        <v>1</v>
      </c>
      <c r="I297" s="175"/>
      <c r="L297" s="172"/>
      <c r="M297" s="176"/>
      <c r="N297" s="177"/>
      <c r="O297" s="177"/>
      <c r="P297" s="177"/>
      <c r="Q297" s="177"/>
      <c r="R297" s="177"/>
      <c r="S297" s="177"/>
      <c r="T297" s="178"/>
      <c r="AT297" s="173" t="s">
        <v>190</v>
      </c>
      <c r="AU297" s="173" t="s">
        <v>82</v>
      </c>
      <c r="AV297" s="14" t="s">
        <v>30</v>
      </c>
      <c r="AW297" s="14" t="s">
        <v>29</v>
      </c>
      <c r="AX297" s="14" t="s">
        <v>73</v>
      </c>
      <c r="AY297" s="173" t="s">
        <v>175</v>
      </c>
    </row>
    <row r="298" spans="1:65" s="13" customFormat="1">
      <c r="B298" s="163"/>
      <c r="D298" s="164" t="s">
        <v>190</v>
      </c>
      <c r="E298" s="165" t="s">
        <v>1</v>
      </c>
      <c r="F298" s="166" t="s">
        <v>2675</v>
      </c>
      <c r="H298" s="167">
        <v>7.3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190</v>
      </c>
      <c r="AU298" s="165" t="s">
        <v>82</v>
      </c>
      <c r="AV298" s="13" t="s">
        <v>82</v>
      </c>
      <c r="AW298" s="13" t="s">
        <v>29</v>
      </c>
      <c r="AX298" s="13" t="s">
        <v>73</v>
      </c>
      <c r="AY298" s="165" t="s">
        <v>175</v>
      </c>
    </row>
    <row r="299" spans="1:65" s="15" customFormat="1">
      <c r="B299" s="182"/>
      <c r="D299" s="164" t="s">
        <v>190</v>
      </c>
      <c r="E299" s="183" t="s">
        <v>1</v>
      </c>
      <c r="F299" s="184" t="s">
        <v>716</v>
      </c>
      <c r="H299" s="185">
        <v>50.72</v>
      </c>
      <c r="I299" s="186"/>
      <c r="L299" s="182"/>
      <c r="M299" s="187"/>
      <c r="N299" s="188"/>
      <c r="O299" s="188"/>
      <c r="P299" s="188"/>
      <c r="Q299" s="188"/>
      <c r="R299" s="188"/>
      <c r="S299" s="188"/>
      <c r="T299" s="189"/>
      <c r="AT299" s="183" t="s">
        <v>190</v>
      </c>
      <c r="AU299" s="183" t="s">
        <v>82</v>
      </c>
      <c r="AV299" s="15" t="s">
        <v>184</v>
      </c>
      <c r="AW299" s="15" t="s">
        <v>29</v>
      </c>
      <c r="AX299" s="15" t="s">
        <v>30</v>
      </c>
      <c r="AY299" s="183" t="s">
        <v>175</v>
      </c>
    </row>
    <row r="300" spans="1:65" s="2" customFormat="1" ht="21.75" customHeight="1">
      <c r="A300" s="33"/>
      <c r="B300" s="149"/>
      <c r="C300" s="150" t="s">
        <v>290</v>
      </c>
      <c r="D300" s="150" t="s">
        <v>181</v>
      </c>
      <c r="E300" s="151" t="s">
        <v>2676</v>
      </c>
      <c r="F300" s="152" t="s">
        <v>2677</v>
      </c>
      <c r="G300" s="153" t="s">
        <v>188</v>
      </c>
      <c r="H300" s="154">
        <v>2.82</v>
      </c>
      <c r="I300" s="155"/>
      <c r="J300" s="156">
        <f>ROUND(I300*H300,2)</f>
        <v>0</v>
      </c>
      <c r="K300" s="152" t="s">
        <v>710</v>
      </c>
      <c r="L300" s="34"/>
      <c r="M300" s="157" t="s">
        <v>1</v>
      </c>
      <c r="N300" s="158" t="s">
        <v>38</v>
      </c>
      <c r="O300" s="59"/>
      <c r="P300" s="159">
        <f>O300*H300</f>
        <v>0</v>
      </c>
      <c r="Q300" s="159">
        <v>4.2000000000000002E-4</v>
      </c>
      <c r="R300" s="159">
        <f>Q300*H300</f>
        <v>1.1843999999999999E-3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184</v>
      </c>
      <c r="AT300" s="161" t="s">
        <v>181</v>
      </c>
      <c r="AU300" s="161" t="s">
        <v>82</v>
      </c>
      <c r="AY300" s="18" t="s">
        <v>175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30</v>
      </c>
      <c r="BK300" s="162">
        <f>ROUND(I300*H300,2)</f>
        <v>0</v>
      </c>
      <c r="BL300" s="18" t="s">
        <v>184</v>
      </c>
      <c r="BM300" s="161" t="s">
        <v>2678</v>
      </c>
    </row>
    <row r="301" spans="1:65" s="14" customFormat="1">
      <c r="B301" s="172"/>
      <c r="D301" s="164" t="s">
        <v>190</v>
      </c>
      <c r="E301" s="173" t="s">
        <v>1</v>
      </c>
      <c r="F301" s="174" t="s">
        <v>2674</v>
      </c>
      <c r="H301" s="173" t="s">
        <v>1</v>
      </c>
      <c r="I301" s="175"/>
      <c r="L301" s="172"/>
      <c r="M301" s="176"/>
      <c r="N301" s="177"/>
      <c r="O301" s="177"/>
      <c r="P301" s="177"/>
      <c r="Q301" s="177"/>
      <c r="R301" s="177"/>
      <c r="S301" s="177"/>
      <c r="T301" s="178"/>
      <c r="AT301" s="173" t="s">
        <v>190</v>
      </c>
      <c r="AU301" s="173" t="s">
        <v>82</v>
      </c>
      <c r="AV301" s="14" t="s">
        <v>30</v>
      </c>
      <c r="AW301" s="14" t="s">
        <v>29</v>
      </c>
      <c r="AX301" s="14" t="s">
        <v>73</v>
      </c>
      <c r="AY301" s="173" t="s">
        <v>175</v>
      </c>
    </row>
    <row r="302" spans="1:65" s="13" customFormat="1">
      <c r="B302" s="163"/>
      <c r="D302" s="164" t="s">
        <v>190</v>
      </c>
      <c r="E302" s="165" t="s">
        <v>1</v>
      </c>
      <c r="F302" s="166" t="s">
        <v>2679</v>
      </c>
      <c r="H302" s="167">
        <v>2.82</v>
      </c>
      <c r="I302" s="168"/>
      <c r="L302" s="163"/>
      <c r="M302" s="169"/>
      <c r="N302" s="170"/>
      <c r="O302" s="170"/>
      <c r="P302" s="170"/>
      <c r="Q302" s="170"/>
      <c r="R302" s="170"/>
      <c r="S302" s="170"/>
      <c r="T302" s="171"/>
      <c r="AT302" s="165" t="s">
        <v>190</v>
      </c>
      <c r="AU302" s="165" t="s">
        <v>82</v>
      </c>
      <c r="AV302" s="13" t="s">
        <v>82</v>
      </c>
      <c r="AW302" s="13" t="s">
        <v>29</v>
      </c>
      <c r="AX302" s="13" t="s">
        <v>30</v>
      </c>
      <c r="AY302" s="165" t="s">
        <v>175</v>
      </c>
    </row>
    <row r="303" spans="1:65" s="2" customFormat="1" ht="21.75" customHeight="1">
      <c r="A303" s="33"/>
      <c r="B303" s="149"/>
      <c r="C303" s="150" t="s">
        <v>294</v>
      </c>
      <c r="D303" s="150" t="s">
        <v>181</v>
      </c>
      <c r="E303" s="151" t="s">
        <v>1402</v>
      </c>
      <c r="F303" s="152" t="s">
        <v>1403</v>
      </c>
      <c r="G303" s="153" t="s">
        <v>767</v>
      </c>
      <c r="H303" s="154">
        <v>192.78399999999999</v>
      </c>
      <c r="I303" s="155"/>
      <c r="J303" s="156">
        <f>ROUND(I303*H303,2)</f>
        <v>0</v>
      </c>
      <c r="K303" s="152" t="s">
        <v>710</v>
      </c>
      <c r="L303" s="34"/>
      <c r="M303" s="157" t="s">
        <v>1</v>
      </c>
      <c r="N303" s="158" t="s">
        <v>38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184</v>
      </c>
      <c r="AT303" s="161" t="s">
        <v>181</v>
      </c>
      <c r="AU303" s="161" t="s">
        <v>82</v>
      </c>
      <c r="AY303" s="18" t="s">
        <v>175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30</v>
      </c>
      <c r="BK303" s="162">
        <f>ROUND(I303*H303,2)</f>
        <v>0</v>
      </c>
      <c r="BL303" s="18" t="s">
        <v>184</v>
      </c>
      <c r="BM303" s="161" t="s">
        <v>2680</v>
      </c>
    </row>
    <row r="304" spans="1:65" s="13" customFormat="1">
      <c r="B304" s="163"/>
      <c r="D304" s="164" t="s">
        <v>190</v>
      </c>
      <c r="E304" s="165" t="s">
        <v>1</v>
      </c>
      <c r="F304" s="166" t="s">
        <v>2681</v>
      </c>
      <c r="H304" s="167">
        <v>53.5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190</v>
      </c>
      <c r="AU304" s="165" t="s">
        <v>82</v>
      </c>
      <c r="AV304" s="13" t="s">
        <v>82</v>
      </c>
      <c r="AW304" s="13" t="s">
        <v>29</v>
      </c>
      <c r="AX304" s="13" t="s">
        <v>73</v>
      </c>
      <c r="AY304" s="165" t="s">
        <v>175</v>
      </c>
    </row>
    <row r="305" spans="1:65" s="13" customFormat="1">
      <c r="B305" s="163"/>
      <c r="D305" s="164" t="s">
        <v>190</v>
      </c>
      <c r="E305" s="165" t="s">
        <v>1</v>
      </c>
      <c r="F305" s="166" t="s">
        <v>2682</v>
      </c>
      <c r="H305" s="167">
        <v>17.556000000000001</v>
      </c>
      <c r="I305" s="168"/>
      <c r="L305" s="163"/>
      <c r="M305" s="169"/>
      <c r="N305" s="170"/>
      <c r="O305" s="170"/>
      <c r="P305" s="170"/>
      <c r="Q305" s="170"/>
      <c r="R305" s="170"/>
      <c r="S305" s="170"/>
      <c r="T305" s="171"/>
      <c r="AT305" s="165" t="s">
        <v>190</v>
      </c>
      <c r="AU305" s="165" t="s">
        <v>82</v>
      </c>
      <c r="AV305" s="13" t="s">
        <v>82</v>
      </c>
      <c r="AW305" s="13" t="s">
        <v>29</v>
      </c>
      <c r="AX305" s="13" t="s">
        <v>73</v>
      </c>
      <c r="AY305" s="165" t="s">
        <v>175</v>
      </c>
    </row>
    <row r="306" spans="1:65" s="13" customFormat="1">
      <c r="B306" s="163"/>
      <c r="D306" s="164" t="s">
        <v>190</v>
      </c>
      <c r="E306" s="165" t="s">
        <v>1</v>
      </c>
      <c r="F306" s="166" t="s">
        <v>2683</v>
      </c>
      <c r="H306" s="167">
        <v>121.72799999999999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190</v>
      </c>
      <c r="AU306" s="165" t="s">
        <v>82</v>
      </c>
      <c r="AV306" s="13" t="s">
        <v>82</v>
      </c>
      <c r="AW306" s="13" t="s">
        <v>29</v>
      </c>
      <c r="AX306" s="13" t="s">
        <v>73</v>
      </c>
      <c r="AY306" s="165" t="s">
        <v>175</v>
      </c>
    </row>
    <row r="307" spans="1:65" s="15" customFormat="1">
      <c r="B307" s="182"/>
      <c r="D307" s="164" t="s">
        <v>190</v>
      </c>
      <c r="E307" s="183" t="s">
        <v>1</v>
      </c>
      <c r="F307" s="184" t="s">
        <v>716</v>
      </c>
      <c r="H307" s="185">
        <v>192.78399999999999</v>
      </c>
      <c r="I307" s="186"/>
      <c r="L307" s="182"/>
      <c r="M307" s="187"/>
      <c r="N307" s="188"/>
      <c r="O307" s="188"/>
      <c r="P307" s="188"/>
      <c r="Q307" s="188"/>
      <c r="R307" s="188"/>
      <c r="S307" s="188"/>
      <c r="T307" s="189"/>
      <c r="AT307" s="183" t="s">
        <v>190</v>
      </c>
      <c r="AU307" s="183" t="s">
        <v>82</v>
      </c>
      <c r="AV307" s="15" t="s">
        <v>184</v>
      </c>
      <c r="AW307" s="15" t="s">
        <v>29</v>
      </c>
      <c r="AX307" s="15" t="s">
        <v>30</v>
      </c>
      <c r="AY307" s="183" t="s">
        <v>175</v>
      </c>
    </row>
    <row r="308" spans="1:65" s="2" customFormat="1" ht="16.5" customHeight="1">
      <c r="A308" s="33"/>
      <c r="B308" s="149"/>
      <c r="C308" s="150" t="s">
        <v>298</v>
      </c>
      <c r="D308" s="150" t="s">
        <v>181</v>
      </c>
      <c r="E308" s="151" t="s">
        <v>1407</v>
      </c>
      <c r="F308" s="152" t="s">
        <v>1408</v>
      </c>
      <c r="G308" s="153" t="s">
        <v>767</v>
      </c>
      <c r="H308" s="154">
        <v>192.78399999999999</v>
      </c>
      <c r="I308" s="155"/>
      <c r="J308" s="156">
        <f>ROUND(I308*H308,2)</f>
        <v>0</v>
      </c>
      <c r="K308" s="152" t="s">
        <v>710</v>
      </c>
      <c r="L308" s="34"/>
      <c r="M308" s="157" t="s">
        <v>1</v>
      </c>
      <c r="N308" s="158" t="s">
        <v>38</v>
      </c>
      <c r="O308" s="59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184</v>
      </c>
      <c r="AT308" s="161" t="s">
        <v>181</v>
      </c>
      <c r="AU308" s="161" t="s">
        <v>82</v>
      </c>
      <c r="AY308" s="18" t="s">
        <v>175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30</v>
      </c>
      <c r="BK308" s="162">
        <f>ROUND(I308*H308,2)</f>
        <v>0</v>
      </c>
      <c r="BL308" s="18" t="s">
        <v>184</v>
      </c>
      <c r="BM308" s="161" t="s">
        <v>2684</v>
      </c>
    </row>
    <row r="309" spans="1:65" s="13" customFormat="1">
      <c r="B309" s="163"/>
      <c r="D309" s="164" t="s">
        <v>190</v>
      </c>
      <c r="E309" s="165" t="s">
        <v>1</v>
      </c>
      <c r="F309" s="166" t="s">
        <v>2685</v>
      </c>
      <c r="H309" s="167">
        <v>192.78399999999999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190</v>
      </c>
      <c r="AU309" s="165" t="s">
        <v>82</v>
      </c>
      <c r="AV309" s="13" t="s">
        <v>82</v>
      </c>
      <c r="AW309" s="13" t="s">
        <v>29</v>
      </c>
      <c r="AX309" s="13" t="s">
        <v>30</v>
      </c>
      <c r="AY309" s="165" t="s">
        <v>175</v>
      </c>
    </row>
    <row r="310" spans="1:65" s="2" customFormat="1" ht="16.5" customHeight="1">
      <c r="A310" s="33"/>
      <c r="B310" s="149"/>
      <c r="C310" s="150" t="s">
        <v>302</v>
      </c>
      <c r="D310" s="150" t="s">
        <v>181</v>
      </c>
      <c r="E310" s="151" t="s">
        <v>1411</v>
      </c>
      <c r="F310" s="152" t="s">
        <v>1412</v>
      </c>
      <c r="G310" s="153" t="s">
        <v>767</v>
      </c>
      <c r="H310" s="154">
        <v>1349.4880000000001</v>
      </c>
      <c r="I310" s="155"/>
      <c r="J310" s="156">
        <f>ROUND(I310*H310,2)</f>
        <v>0</v>
      </c>
      <c r="K310" s="152" t="s">
        <v>710</v>
      </c>
      <c r="L310" s="34"/>
      <c r="M310" s="157" t="s">
        <v>1</v>
      </c>
      <c r="N310" s="158" t="s">
        <v>38</v>
      </c>
      <c r="O310" s="59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184</v>
      </c>
      <c r="AT310" s="161" t="s">
        <v>181</v>
      </c>
      <c r="AU310" s="161" t="s">
        <v>82</v>
      </c>
      <c r="AY310" s="18" t="s">
        <v>175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30</v>
      </c>
      <c r="BK310" s="162">
        <f>ROUND(I310*H310,2)</f>
        <v>0</v>
      </c>
      <c r="BL310" s="18" t="s">
        <v>184</v>
      </c>
      <c r="BM310" s="161" t="s">
        <v>2686</v>
      </c>
    </row>
    <row r="311" spans="1:65" s="13" customFormat="1">
      <c r="B311" s="163"/>
      <c r="D311" s="164" t="s">
        <v>190</v>
      </c>
      <c r="E311" s="165" t="s">
        <v>1</v>
      </c>
      <c r="F311" s="166" t="s">
        <v>2687</v>
      </c>
      <c r="H311" s="167">
        <v>1349.4880000000001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190</v>
      </c>
      <c r="AU311" s="165" t="s">
        <v>82</v>
      </c>
      <c r="AV311" s="13" t="s">
        <v>82</v>
      </c>
      <c r="AW311" s="13" t="s">
        <v>29</v>
      </c>
      <c r="AX311" s="13" t="s">
        <v>73</v>
      </c>
      <c r="AY311" s="165" t="s">
        <v>175</v>
      </c>
    </row>
    <row r="312" spans="1:65" s="15" customFormat="1">
      <c r="B312" s="182"/>
      <c r="D312" s="164" t="s">
        <v>190</v>
      </c>
      <c r="E312" s="183" t="s">
        <v>1</v>
      </c>
      <c r="F312" s="184" t="s">
        <v>716</v>
      </c>
      <c r="H312" s="185">
        <v>1349.4880000000001</v>
      </c>
      <c r="I312" s="186"/>
      <c r="L312" s="182"/>
      <c r="M312" s="187"/>
      <c r="N312" s="188"/>
      <c r="O312" s="188"/>
      <c r="P312" s="188"/>
      <c r="Q312" s="188"/>
      <c r="R312" s="188"/>
      <c r="S312" s="188"/>
      <c r="T312" s="189"/>
      <c r="AT312" s="183" t="s">
        <v>190</v>
      </c>
      <c r="AU312" s="183" t="s">
        <v>82</v>
      </c>
      <c r="AV312" s="15" t="s">
        <v>184</v>
      </c>
      <c r="AW312" s="15" t="s">
        <v>29</v>
      </c>
      <c r="AX312" s="15" t="s">
        <v>30</v>
      </c>
      <c r="AY312" s="183" t="s">
        <v>175</v>
      </c>
    </row>
    <row r="313" spans="1:65" s="2" customFormat="1" ht="16.5" customHeight="1">
      <c r="A313" s="33"/>
      <c r="B313" s="149"/>
      <c r="C313" s="150" t="s">
        <v>306</v>
      </c>
      <c r="D313" s="150" t="s">
        <v>181</v>
      </c>
      <c r="E313" s="151" t="s">
        <v>1415</v>
      </c>
      <c r="F313" s="152" t="s">
        <v>997</v>
      </c>
      <c r="G313" s="153" t="s">
        <v>767</v>
      </c>
      <c r="H313" s="154">
        <v>192.78399999999999</v>
      </c>
      <c r="I313" s="155"/>
      <c r="J313" s="156">
        <f>ROUND(I313*H313,2)</f>
        <v>0</v>
      </c>
      <c r="K313" s="152" t="s">
        <v>1</v>
      </c>
      <c r="L313" s="34"/>
      <c r="M313" s="157" t="s">
        <v>1</v>
      </c>
      <c r="N313" s="158" t="s">
        <v>38</v>
      </c>
      <c r="O313" s="59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184</v>
      </c>
      <c r="AT313" s="161" t="s">
        <v>181</v>
      </c>
      <c r="AU313" s="161" t="s">
        <v>82</v>
      </c>
      <c r="AY313" s="18" t="s">
        <v>175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30</v>
      </c>
      <c r="BK313" s="162">
        <f>ROUND(I313*H313,2)</f>
        <v>0</v>
      </c>
      <c r="BL313" s="18" t="s">
        <v>184</v>
      </c>
      <c r="BM313" s="161" t="s">
        <v>2688</v>
      </c>
    </row>
    <row r="314" spans="1:65" s="13" customFormat="1">
      <c r="B314" s="163"/>
      <c r="D314" s="164" t="s">
        <v>190</v>
      </c>
      <c r="E314" s="165" t="s">
        <v>1</v>
      </c>
      <c r="F314" s="166" t="s">
        <v>2685</v>
      </c>
      <c r="H314" s="167">
        <v>192.78399999999999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190</v>
      </c>
      <c r="AU314" s="165" t="s">
        <v>82</v>
      </c>
      <c r="AV314" s="13" t="s">
        <v>82</v>
      </c>
      <c r="AW314" s="13" t="s">
        <v>29</v>
      </c>
      <c r="AX314" s="13" t="s">
        <v>30</v>
      </c>
      <c r="AY314" s="165" t="s">
        <v>175</v>
      </c>
    </row>
    <row r="315" spans="1:65" s="2" customFormat="1" ht="24.15" customHeight="1">
      <c r="A315" s="33"/>
      <c r="B315" s="149"/>
      <c r="C315" s="150" t="s">
        <v>310</v>
      </c>
      <c r="D315" s="150" t="s">
        <v>181</v>
      </c>
      <c r="E315" s="151" t="s">
        <v>2689</v>
      </c>
      <c r="F315" s="152" t="s">
        <v>2690</v>
      </c>
      <c r="G315" s="153" t="s">
        <v>222</v>
      </c>
      <c r="H315" s="154">
        <v>2</v>
      </c>
      <c r="I315" s="155"/>
      <c r="J315" s="156">
        <f>ROUND(I315*H315,2)</f>
        <v>0</v>
      </c>
      <c r="K315" s="152" t="s">
        <v>1</v>
      </c>
      <c r="L315" s="34"/>
      <c r="M315" s="157" t="s">
        <v>1</v>
      </c>
      <c r="N315" s="158" t="s">
        <v>38</v>
      </c>
      <c r="O315" s="59"/>
      <c r="P315" s="159">
        <f>O315*H315</f>
        <v>0</v>
      </c>
      <c r="Q315" s="159">
        <v>0</v>
      </c>
      <c r="R315" s="159">
        <f>Q315*H315</f>
        <v>0</v>
      </c>
      <c r="S315" s="159">
        <v>0.1</v>
      </c>
      <c r="T315" s="160">
        <f>S315*H315</f>
        <v>0.2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184</v>
      </c>
      <c r="AT315" s="161" t="s">
        <v>181</v>
      </c>
      <c r="AU315" s="161" t="s">
        <v>82</v>
      </c>
      <c r="AY315" s="18" t="s">
        <v>175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30</v>
      </c>
      <c r="BK315" s="162">
        <f>ROUND(I315*H315,2)</f>
        <v>0</v>
      </c>
      <c r="BL315" s="18" t="s">
        <v>184</v>
      </c>
      <c r="BM315" s="161" t="s">
        <v>2691</v>
      </c>
    </row>
    <row r="316" spans="1:65" s="14" customFormat="1">
      <c r="B316" s="172"/>
      <c r="D316" s="164" t="s">
        <v>190</v>
      </c>
      <c r="E316" s="173" t="s">
        <v>1</v>
      </c>
      <c r="F316" s="174" t="s">
        <v>2692</v>
      </c>
      <c r="H316" s="173" t="s">
        <v>1</v>
      </c>
      <c r="I316" s="175"/>
      <c r="L316" s="172"/>
      <c r="M316" s="176"/>
      <c r="N316" s="177"/>
      <c r="O316" s="177"/>
      <c r="P316" s="177"/>
      <c r="Q316" s="177"/>
      <c r="R316" s="177"/>
      <c r="S316" s="177"/>
      <c r="T316" s="178"/>
      <c r="AT316" s="173" t="s">
        <v>190</v>
      </c>
      <c r="AU316" s="173" t="s">
        <v>82</v>
      </c>
      <c r="AV316" s="14" t="s">
        <v>30</v>
      </c>
      <c r="AW316" s="14" t="s">
        <v>29</v>
      </c>
      <c r="AX316" s="14" t="s">
        <v>73</v>
      </c>
      <c r="AY316" s="173" t="s">
        <v>175</v>
      </c>
    </row>
    <row r="317" spans="1:65" s="13" customFormat="1">
      <c r="B317" s="163"/>
      <c r="D317" s="164" t="s">
        <v>190</v>
      </c>
      <c r="E317" s="165" t="s">
        <v>1</v>
      </c>
      <c r="F317" s="166" t="s">
        <v>82</v>
      </c>
      <c r="H317" s="167">
        <v>2</v>
      </c>
      <c r="I317" s="168"/>
      <c r="L317" s="163"/>
      <c r="M317" s="169"/>
      <c r="N317" s="170"/>
      <c r="O317" s="170"/>
      <c r="P317" s="170"/>
      <c r="Q317" s="170"/>
      <c r="R317" s="170"/>
      <c r="S317" s="170"/>
      <c r="T317" s="171"/>
      <c r="AT317" s="165" t="s">
        <v>190</v>
      </c>
      <c r="AU317" s="165" t="s">
        <v>82</v>
      </c>
      <c r="AV317" s="13" t="s">
        <v>82</v>
      </c>
      <c r="AW317" s="13" t="s">
        <v>29</v>
      </c>
      <c r="AX317" s="13" t="s">
        <v>30</v>
      </c>
      <c r="AY317" s="165" t="s">
        <v>175</v>
      </c>
    </row>
    <row r="318" spans="1:65" s="2" customFormat="1" ht="21.75" customHeight="1">
      <c r="A318" s="33"/>
      <c r="B318" s="149"/>
      <c r="C318" s="150" t="s">
        <v>313</v>
      </c>
      <c r="D318" s="150" t="s">
        <v>181</v>
      </c>
      <c r="E318" s="151" t="s">
        <v>2693</v>
      </c>
      <c r="F318" s="152" t="s">
        <v>2694</v>
      </c>
      <c r="G318" s="153" t="s">
        <v>396</v>
      </c>
      <c r="H318" s="154">
        <v>1</v>
      </c>
      <c r="I318" s="155"/>
      <c r="J318" s="156">
        <f>ROUND(I318*H318,2)</f>
        <v>0</v>
      </c>
      <c r="K318" s="152" t="s">
        <v>1</v>
      </c>
      <c r="L318" s="34"/>
      <c r="M318" s="157" t="s">
        <v>1</v>
      </c>
      <c r="N318" s="158" t="s">
        <v>38</v>
      </c>
      <c r="O318" s="59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1" t="s">
        <v>184</v>
      </c>
      <c r="AT318" s="161" t="s">
        <v>181</v>
      </c>
      <c r="AU318" s="161" t="s">
        <v>82</v>
      </c>
      <c r="AY318" s="18" t="s">
        <v>175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8" t="s">
        <v>30</v>
      </c>
      <c r="BK318" s="162">
        <f>ROUND(I318*H318,2)</f>
        <v>0</v>
      </c>
      <c r="BL318" s="18" t="s">
        <v>184</v>
      </c>
      <c r="BM318" s="161" t="s">
        <v>2695</v>
      </c>
    </row>
    <row r="319" spans="1:65" s="14" customFormat="1">
      <c r="B319" s="172"/>
      <c r="D319" s="164" t="s">
        <v>190</v>
      </c>
      <c r="E319" s="173" t="s">
        <v>1</v>
      </c>
      <c r="F319" s="174" t="s">
        <v>2692</v>
      </c>
      <c r="H319" s="173" t="s">
        <v>1</v>
      </c>
      <c r="I319" s="175"/>
      <c r="L319" s="172"/>
      <c r="M319" s="176"/>
      <c r="N319" s="177"/>
      <c r="O319" s="177"/>
      <c r="P319" s="177"/>
      <c r="Q319" s="177"/>
      <c r="R319" s="177"/>
      <c r="S319" s="177"/>
      <c r="T319" s="178"/>
      <c r="AT319" s="173" t="s">
        <v>190</v>
      </c>
      <c r="AU319" s="173" t="s">
        <v>82</v>
      </c>
      <c r="AV319" s="14" t="s">
        <v>30</v>
      </c>
      <c r="AW319" s="14" t="s">
        <v>29</v>
      </c>
      <c r="AX319" s="14" t="s">
        <v>73</v>
      </c>
      <c r="AY319" s="173" t="s">
        <v>175</v>
      </c>
    </row>
    <row r="320" spans="1:65" s="13" customFormat="1">
      <c r="B320" s="163"/>
      <c r="D320" s="164" t="s">
        <v>190</v>
      </c>
      <c r="E320" s="165" t="s">
        <v>1</v>
      </c>
      <c r="F320" s="166" t="s">
        <v>30</v>
      </c>
      <c r="H320" s="167">
        <v>1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190</v>
      </c>
      <c r="AU320" s="165" t="s">
        <v>82</v>
      </c>
      <c r="AV320" s="13" t="s">
        <v>82</v>
      </c>
      <c r="AW320" s="13" t="s">
        <v>29</v>
      </c>
      <c r="AX320" s="13" t="s">
        <v>30</v>
      </c>
      <c r="AY320" s="165" t="s">
        <v>175</v>
      </c>
    </row>
    <row r="321" spans="1:65" s="2" customFormat="1" ht="21.75" customHeight="1">
      <c r="A321" s="33"/>
      <c r="B321" s="149"/>
      <c r="C321" s="150" t="s">
        <v>317</v>
      </c>
      <c r="D321" s="150" t="s">
        <v>181</v>
      </c>
      <c r="E321" s="151" t="s">
        <v>2696</v>
      </c>
      <c r="F321" s="152" t="s">
        <v>2697</v>
      </c>
      <c r="G321" s="153" t="s">
        <v>222</v>
      </c>
      <c r="H321" s="154">
        <v>2</v>
      </c>
      <c r="I321" s="155"/>
      <c r="J321" s="156">
        <f>ROUND(I321*H321,2)</f>
        <v>0</v>
      </c>
      <c r="K321" s="152" t="s">
        <v>1</v>
      </c>
      <c r="L321" s="34"/>
      <c r="M321" s="157" t="s">
        <v>1</v>
      </c>
      <c r="N321" s="158" t="s">
        <v>38</v>
      </c>
      <c r="O321" s="59"/>
      <c r="P321" s="159">
        <f>O321*H321</f>
        <v>0</v>
      </c>
      <c r="Q321" s="159">
        <v>0</v>
      </c>
      <c r="R321" s="159">
        <f>Q321*H321</f>
        <v>0</v>
      </c>
      <c r="S321" s="159">
        <v>0</v>
      </c>
      <c r="T321" s="160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1" t="s">
        <v>184</v>
      </c>
      <c r="AT321" s="161" t="s">
        <v>181</v>
      </c>
      <c r="AU321" s="161" t="s">
        <v>82</v>
      </c>
      <c r="AY321" s="18" t="s">
        <v>175</v>
      </c>
      <c r="BE321" s="162">
        <f>IF(N321="základní",J321,0)</f>
        <v>0</v>
      </c>
      <c r="BF321" s="162">
        <f>IF(N321="snížená",J321,0)</f>
        <v>0</v>
      </c>
      <c r="BG321" s="162">
        <f>IF(N321="zákl. přenesená",J321,0)</f>
        <v>0</v>
      </c>
      <c r="BH321" s="162">
        <f>IF(N321="sníž. přenesená",J321,0)</f>
        <v>0</v>
      </c>
      <c r="BI321" s="162">
        <f>IF(N321="nulová",J321,0)</f>
        <v>0</v>
      </c>
      <c r="BJ321" s="18" t="s">
        <v>30</v>
      </c>
      <c r="BK321" s="162">
        <f>ROUND(I321*H321,2)</f>
        <v>0</v>
      </c>
      <c r="BL321" s="18" t="s">
        <v>184</v>
      </c>
      <c r="BM321" s="161" t="s">
        <v>2698</v>
      </c>
    </row>
    <row r="322" spans="1:65" s="14" customFormat="1">
      <c r="B322" s="172"/>
      <c r="D322" s="164" t="s">
        <v>190</v>
      </c>
      <c r="E322" s="173" t="s">
        <v>1</v>
      </c>
      <c r="F322" s="174" t="s">
        <v>2692</v>
      </c>
      <c r="H322" s="173" t="s">
        <v>1</v>
      </c>
      <c r="I322" s="175"/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190</v>
      </c>
      <c r="AU322" s="173" t="s">
        <v>82</v>
      </c>
      <c r="AV322" s="14" t="s">
        <v>30</v>
      </c>
      <c r="AW322" s="14" t="s">
        <v>29</v>
      </c>
      <c r="AX322" s="14" t="s">
        <v>73</v>
      </c>
      <c r="AY322" s="173" t="s">
        <v>175</v>
      </c>
    </row>
    <row r="323" spans="1:65" s="13" customFormat="1">
      <c r="B323" s="163"/>
      <c r="D323" s="164" t="s">
        <v>190</v>
      </c>
      <c r="E323" s="165" t="s">
        <v>1</v>
      </c>
      <c r="F323" s="166" t="s">
        <v>82</v>
      </c>
      <c r="H323" s="167">
        <v>2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190</v>
      </c>
      <c r="AU323" s="165" t="s">
        <v>82</v>
      </c>
      <c r="AV323" s="13" t="s">
        <v>82</v>
      </c>
      <c r="AW323" s="13" t="s">
        <v>29</v>
      </c>
      <c r="AX323" s="13" t="s">
        <v>30</v>
      </c>
      <c r="AY323" s="165" t="s">
        <v>175</v>
      </c>
    </row>
    <row r="324" spans="1:65" s="2" customFormat="1" ht="21.75" customHeight="1">
      <c r="A324" s="33"/>
      <c r="B324" s="149"/>
      <c r="C324" s="150" t="s">
        <v>321</v>
      </c>
      <c r="D324" s="150" t="s">
        <v>181</v>
      </c>
      <c r="E324" s="151" t="s">
        <v>2699</v>
      </c>
      <c r="F324" s="152" t="s">
        <v>2700</v>
      </c>
      <c r="G324" s="153" t="s">
        <v>745</v>
      </c>
      <c r="H324" s="154">
        <v>1.41</v>
      </c>
      <c r="I324" s="155"/>
      <c r="J324" s="156">
        <f>ROUND(I324*H324,2)</f>
        <v>0</v>
      </c>
      <c r="K324" s="152" t="s">
        <v>1</v>
      </c>
      <c r="L324" s="34"/>
      <c r="M324" s="157" t="s">
        <v>1</v>
      </c>
      <c r="N324" s="158" t="s">
        <v>38</v>
      </c>
      <c r="O324" s="59"/>
      <c r="P324" s="159">
        <f>O324*H324</f>
        <v>0</v>
      </c>
      <c r="Q324" s="159">
        <v>0</v>
      </c>
      <c r="R324" s="159">
        <f>Q324*H324</f>
        <v>0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184</v>
      </c>
      <c r="AT324" s="161" t="s">
        <v>181</v>
      </c>
      <c r="AU324" s="161" t="s">
        <v>82</v>
      </c>
      <c r="AY324" s="18" t="s">
        <v>175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30</v>
      </c>
      <c r="BK324" s="162">
        <f>ROUND(I324*H324,2)</f>
        <v>0</v>
      </c>
      <c r="BL324" s="18" t="s">
        <v>184</v>
      </c>
      <c r="BM324" s="161" t="s">
        <v>2701</v>
      </c>
    </row>
    <row r="325" spans="1:65" s="14" customFormat="1">
      <c r="B325" s="172"/>
      <c r="D325" s="164" t="s">
        <v>190</v>
      </c>
      <c r="E325" s="173" t="s">
        <v>1</v>
      </c>
      <c r="F325" s="174" t="s">
        <v>2702</v>
      </c>
      <c r="H325" s="173" t="s">
        <v>1</v>
      </c>
      <c r="I325" s="175"/>
      <c r="L325" s="172"/>
      <c r="M325" s="176"/>
      <c r="N325" s="177"/>
      <c r="O325" s="177"/>
      <c r="P325" s="177"/>
      <c r="Q325" s="177"/>
      <c r="R325" s="177"/>
      <c r="S325" s="177"/>
      <c r="T325" s="178"/>
      <c r="AT325" s="173" t="s">
        <v>190</v>
      </c>
      <c r="AU325" s="173" t="s">
        <v>82</v>
      </c>
      <c r="AV325" s="14" t="s">
        <v>30</v>
      </c>
      <c r="AW325" s="14" t="s">
        <v>29</v>
      </c>
      <c r="AX325" s="14" t="s">
        <v>73</v>
      </c>
      <c r="AY325" s="173" t="s">
        <v>175</v>
      </c>
    </row>
    <row r="326" spans="1:65" s="13" customFormat="1">
      <c r="B326" s="163"/>
      <c r="D326" s="164" t="s">
        <v>190</v>
      </c>
      <c r="E326" s="165" t="s">
        <v>1</v>
      </c>
      <c r="F326" s="166" t="s">
        <v>2703</v>
      </c>
      <c r="H326" s="167">
        <v>1.41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190</v>
      </c>
      <c r="AU326" s="165" t="s">
        <v>82</v>
      </c>
      <c r="AV326" s="13" t="s">
        <v>82</v>
      </c>
      <c r="AW326" s="13" t="s">
        <v>29</v>
      </c>
      <c r="AX326" s="13" t="s">
        <v>30</v>
      </c>
      <c r="AY326" s="165" t="s">
        <v>175</v>
      </c>
    </row>
    <row r="327" spans="1:65" s="12" customFormat="1" ht="22.8" customHeight="1">
      <c r="B327" s="136"/>
      <c r="D327" s="137" t="s">
        <v>72</v>
      </c>
      <c r="E327" s="147" t="s">
        <v>184</v>
      </c>
      <c r="F327" s="147" t="s">
        <v>1417</v>
      </c>
      <c r="I327" s="139"/>
      <c r="J327" s="148">
        <f>BK327</f>
        <v>0</v>
      </c>
      <c r="L327" s="136"/>
      <c r="M327" s="141"/>
      <c r="N327" s="142"/>
      <c r="O327" s="142"/>
      <c r="P327" s="143">
        <f>SUM(P328:P384)</f>
        <v>0</v>
      </c>
      <c r="Q327" s="142"/>
      <c r="R327" s="143">
        <f>SUM(R328:R384)</f>
        <v>19.6023794</v>
      </c>
      <c r="S327" s="142"/>
      <c r="T327" s="144">
        <f>SUM(T328:T384)</f>
        <v>0</v>
      </c>
      <c r="AR327" s="137" t="s">
        <v>30</v>
      </c>
      <c r="AT327" s="145" t="s">
        <v>72</v>
      </c>
      <c r="AU327" s="145" t="s">
        <v>30</v>
      </c>
      <c r="AY327" s="137" t="s">
        <v>175</v>
      </c>
      <c r="BK327" s="146">
        <f>SUM(BK328:BK384)</f>
        <v>0</v>
      </c>
    </row>
    <row r="328" spans="1:65" s="2" customFormat="1" ht="16.5" customHeight="1">
      <c r="A328" s="33"/>
      <c r="B328" s="149"/>
      <c r="C328" s="150" t="s">
        <v>325</v>
      </c>
      <c r="D328" s="150" t="s">
        <v>181</v>
      </c>
      <c r="E328" s="151" t="s">
        <v>2704</v>
      </c>
      <c r="F328" s="152" t="s">
        <v>2705</v>
      </c>
      <c r="G328" s="153" t="s">
        <v>745</v>
      </c>
      <c r="H328" s="154">
        <v>24.68</v>
      </c>
      <c r="I328" s="155"/>
      <c r="J328" s="156">
        <f>ROUND(I328*H328,2)</f>
        <v>0</v>
      </c>
      <c r="K328" s="152" t="s">
        <v>1</v>
      </c>
      <c r="L328" s="34"/>
      <c r="M328" s="157" t="s">
        <v>1</v>
      </c>
      <c r="N328" s="158" t="s">
        <v>38</v>
      </c>
      <c r="O328" s="59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184</v>
      </c>
      <c r="AT328" s="161" t="s">
        <v>181</v>
      </c>
      <c r="AU328" s="161" t="s">
        <v>82</v>
      </c>
      <c r="AY328" s="18" t="s">
        <v>175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8" t="s">
        <v>30</v>
      </c>
      <c r="BK328" s="162">
        <f>ROUND(I328*H328,2)</f>
        <v>0</v>
      </c>
      <c r="BL328" s="18" t="s">
        <v>184</v>
      </c>
      <c r="BM328" s="161" t="s">
        <v>2706</v>
      </c>
    </row>
    <row r="329" spans="1:65" s="14" customFormat="1">
      <c r="B329" s="172"/>
      <c r="D329" s="164" t="s">
        <v>190</v>
      </c>
      <c r="E329" s="173" t="s">
        <v>1</v>
      </c>
      <c r="F329" s="174" t="s">
        <v>2632</v>
      </c>
      <c r="H329" s="173" t="s">
        <v>1</v>
      </c>
      <c r="I329" s="175"/>
      <c r="L329" s="172"/>
      <c r="M329" s="176"/>
      <c r="N329" s="177"/>
      <c r="O329" s="177"/>
      <c r="P329" s="177"/>
      <c r="Q329" s="177"/>
      <c r="R329" s="177"/>
      <c r="S329" s="177"/>
      <c r="T329" s="178"/>
      <c r="AT329" s="173" t="s">
        <v>190</v>
      </c>
      <c r="AU329" s="173" t="s">
        <v>82</v>
      </c>
      <c r="AV329" s="14" t="s">
        <v>30</v>
      </c>
      <c r="AW329" s="14" t="s">
        <v>29</v>
      </c>
      <c r="AX329" s="14" t="s">
        <v>73</v>
      </c>
      <c r="AY329" s="173" t="s">
        <v>175</v>
      </c>
    </row>
    <row r="330" spans="1:65" s="13" customFormat="1">
      <c r="B330" s="163"/>
      <c r="D330" s="164" t="s">
        <v>190</v>
      </c>
      <c r="E330" s="165" t="s">
        <v>1</v>
      </c>
      <c r="F330" s="166" t="s">
        <v>2707</v>
      </c>
      <c r="H330" s="167">
        <v>12.76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190</v>
      </c>
      <c r="AU330" s="165" t="s">
        <v>82</v>
      </c>
      <c r="AV330" s="13" t="s">
        <v>82</v>
      </c>
      <c r="AW330" s="13" t="s">
        <v>29</v>
      </c>
      <c r="AX330" s="13" t="s">
        <v>73</v>
      </c>
      <c r="AY330" s="165" t="s">
        <v>175</v>
      </c>
    </row>
    <row r="331" spans="1:65" s="13" customFormat="1">
      <c r="B331" s="163"/>
      <c r="D331" s="164" t="s">
        <v>190</v>
      </c>
      <c r="E331" s="165" t="s">
        <v>1</v>
      </c>
      <c r="F331" s="166" t="s">
        <v>2708</v>
      </c>
      <c r="H331" s="167">
        <v>6.2640000000000002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190</v>
      </c>
      <c r="AU331" s="165" t="s">
        <v>82</v>
      </c>
      <c r="AV331" s="13" t="s">
        <v>82</v>
      </c>
      <c r="AW331" s="13" t="s">
        <v>29</v>
      </c>
      <c r="AX331" s="13" t="s">
        <v>73</v>
      </c>
      <c r="AY331" s="165" t="s">
        <v>175</v>
      </c>
    </row>
    <row r="332" spans="1:65" s="13" customFormat="1">
      <c r="B332" s="163"/>
      <c r="D332" s="164" t="s">
        <v>190</v>
      </c>
      <c r="E332" s="165" t="s">
        <v>1</v>
      </c>
      <c r="F332" s="166" t="s">
        <v>2709</v>
      </c>
      <c r="H332" s="167">
        <v>1.01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190</v>
      </c>
      <c r="AU332" s="165" t="s">
        <v>82</v>
      </c>
      <c r="AV332" s="13" t="s">
        <v>82</v>
      </c>
      <c r="AW332" s="13" t="s">
        <v>29</v>
      </c>
      <c r="AX332" s="13" t="s">
        <v>73</v>
      </c>
      <c r="AY332" s="165" t="s">
        <v>175</v>
      </c>
    </row>
    <row r="333" spans="1:65" s="13" customFormat="1">
      <c r="B333" s="163"/>
      <c r="D333" s="164" t="s">
        <v>190</v>
      </c>
      <c r="E333" s="165" t="s">
        <v>1</v>
      </c>
      <c r="F333" s="166" t="s">
        <v>2710</v>
      </c>
      <c r="H333" s="167">
        <v>4.6459999999999999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190</v>
      </c>
      <c r="AU333" s="165" t="s">
        <v>82</v>
      </c>
      <c r="AV333" s="13" t="s">
        <v>82</v>
      </c>
      <c r="AW333" s="13" t="s">
        <v>29</v>
      </c>
      <c r="AX333" s="13" t="s">
        <v>73</v>
      </c>
      <c r="AY333" s="165" t="s">
        <v>175</v>
      </c>
    </row>
    <row r="334" spans="1:65" s="15" customFormat="1">
      <c r="B334" s="182"/>
      <c r="D334" s="164" t="s">
        <v>190</v>
      </c>
      <c r="E334" s="183" t="s">
        <v>1</v>
      </c>
      <c r="F334" s="184" t="s">
        <v>716</v>
      </c>
      <c r="H334" s="185">
        <v>24.68</v>
      </c>
      <c r="I334" s="186"/>
      <c r="L334" s="182"/>
      <c r="M334" s="187"/>
      <c r="N334" s="188"/>
      <c r="O334" s="188"/>
      <c r="P334" s="188"/>
      <c r="Q334" s="188"/>
      <c r="R334" s="188"/>
      <c r="S334" s="188"/>
      <c r="T334" s="189"/>
      <c r="AT334" s="183" t="s">
        <v>190</v>
      </c>
      <c r="AU334" s="183" t="s">
        <v>82</v>
      </c>
      <c r="AV334" s="15" t="s">
        <v>184</v>
      </c>
      <c r="AW334" s="15" t="s">
        <v>29</v>
      </c>
      <c r="AX334" s="15" t="s">
        <v>30</v>
      </c>
      <c r="AY334" s="183" t="s">
        <v>175</v>
      </c>
    </row>
    <row r="335" spans="1:65" s="2" customFormat="1" ht="16.5" customHeight="1">
      <c r="A335" s="33"/>
      <c r="B335" s="149"/>
      <c r="C335" s="150" t="s">
        <v>329</v>
      </c>
      <c r="D335" s="150" t="s">
        <v>181</v>
      </c>
      <c r="E335" s="151" t="s">
        <v>1038</v>
      </c>
      <c r="F335" s="152" t="s">
        <v>1039</v>
      </c>
      <c r="G335" s="153" t="s">
        <v>745</v>
      </c>
      <c r="H335" s="154">
        <v>24.68</v>
      </c>
      <c r="I335" s="155"/>
      <c r="J335" s="156">
        <f>ROUND(I335*H335,2)</f>
        <v>0</v>
      </c>
      <c r="K335" s="152" t="s">
        <v>710</v>
      </c>
      <c r="L335" s="34"/>
      <c r="M335" s="157" t="s">
        <v>1</v>
      </c>
      <c r="N335" s="158" t="s">
        <v>38</v>
      </c>
      <c r="O335" s="59"/>
      <c r="P335" s="159">
        <f>O335*H335</f>
        <v>0</v>
      </c>
      <c r="Q335" s="159">
        <v>0</v>
      </c>
      <c r="R335" s="159">
        <f>Q335*H335</f>
        <v>0</v>
      </c>
      <c r="S335" s="159">
        <v>0</v>
      </c>
      <c r="T335" s="16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1" t="s">
        <v>184</v>
      </c>
      <c r="AT335" s="161" t="s">
        <v>181</v>
      </c>
      <c r="AU335" s="161" t="s">
        <v>82</v>
      </c>
      <c r="AY335" s="18" t="s">
        <v>175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8" t="s">
        <v>30</v>
      </c>
      <c r="BK335" s="162">
        <f>ROUND(I335*H335,2)</f>
        <v>0</v>
      </c>
      <c r="BL335" s="18" t="s">
        <v>184</v>
      </c>
      <c r="BM335" s="161" t="s">
        <v>2711</v>
      </c>
    </row>
    <row r="336" spans="1:65" s="13" customFormat="1">
      <c r="B336" s="163"/>
      <c r="D336" s="164" t="s">
        <v>190</v>
      </c>
      <c r="E336" s="165" t="s">
        <v>1</v>
      </c>
      <c r="F336" s="166" t="s">
        <v>2712</v>
      </c>
      <c r="H336" s="167">
        <v>24.68</v>
      </c>
      <c r="I336" s="168"/>
      <c r="L336" s="163"/>
      <c r="M336" s="169"/>
      <c r="N336" s="170"/>
      <c r="O336" s="170"/>
      <c r="P336" s="170"/>
      <c r="Q336" s="170"/>
      <c r="R336" s="170"/>
      <c r="S336" s="170"/>
      <c r="T336" s="171"/>
      <c r="AT336" s="165" t="s">
        <v>190</v>
      </c>
      <c r="AU336" s="165" t="s">
        <v>82</v>
      </c>
      <c r="AV336" s="13" t="s">
        <v>82</v>
      </c>
      <c r="AW336" s="13" t="s">
        <v>29</v>
      </c>
      <c r="AX336" s="13" t="s">
        <v>30</v>
      </c>
      <c r="AY336" s="165" t="s">
        <v>175</v>
      </c>
    </row>
    <row r="337" spans="1:65" s="2" customFormat="1" ht="21.75" customHeight="1">
      <c r="A337" s="33"/>
      <c r="B337" s="149"/>
      <c r="C337" s="150" t="s">
        <v>333</v>
      </c>
      <c r="D337" s="150" t="s">
        <v>181</v>
      </c>
      <c r="E337" s="151" t="s">
        <v>1423</v>
      </c>
      <c r="F337" s="152" t="s">
        <v>776</v>
      </c>
      <c r="G337" s="153" t="s">
        <v>745</v>
      </c>
      <c r="H337" s="154">
        <v>24.68</v>
      </c>
      <c r="I337" s="155"/>
      <c r="J337" s="156">
        <f>ROUND(I337*H337,2)</f>
        <v>0</v>
      </c>
      <c r="K337" s="152" t="s">
        <v>710</v>
      </c>
      <c r="L337" s="34"/>
      <c r="M337" s="157" t="s">
        <v>1</v>
      </c>
      <c r="N337" s="158" t="s">
        <v>38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184</v>
      </c>
      <c r="AT337" s="161" t="s">
        <v>181</v>
      </c>
      <c r="AU337" s="161" t="s">
        <v>82</v>
      </c>
      <c r="AY337" s="18" t="s">
        <v>175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30</v>
      </c>
      <c r="BK337" s="162">
        <f>ROUND(I337*H337,2)</f>
        <v>0</v>
      </c>
      <c r="BL337" s="18" t="s">
        <v>184</v>
      </c>
      <c r="BM337" s="161" t="s">
        <v>2713</v>
      </c>
    </row>
    <row r="338" spans="1:65" s="13" customFormat="1">
      <c r="B338" s="163"/>
      <c r="D338" s="164" t="s">
        <v>190</v>
      </c>
      <c r="E338" s="165" t="s">
        <v>1</v>
      </c>
      <c r="F338" s="166" t="s">
        <v>2712</v>
      </c>
      <c r="H338" s="167">
        <v>24.68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190</v>
      </c>
      <c r="AU338" s="165" t="s">
        <v>82</v>
      </c>
      <c r="AV338" s="13" t="s">
        <v>82</v>
      </c>
      <c r="AW338" s="13" t="s">
        <v>29</v>
      </c>
      <c r="AX338" s="13" t="s">
        <v>30</v>
      </c>
      <c r="AY338" s="165" t="s">
        <v>175</v>
      </c>
    </row>
    <row r="339" spans="1:65" s="2" customFormat="1" ht="21.75" customHeight="1">
      <c r="A339" s="33"/>
      <c r="B339" s="149"/>
      <c r="C339" s="150" t="s">
        <v>337</v>
      </c>
      <c r="D339" s="150" t="s">
        <v>181</v>
      </c>
      <c r="E339" s="151" t="s">
        <v>1425</v>
      </c>
      <c r="F339" s="152" t="s">
        <v>1426</v>
      </c>
      <c r="G339" s="153" t="s">
        <v>745</v>
      </c>
      <c r="H339" s="154">
        <v>8.484</v>
      </c>
      <c r="I339" s="155"/>
      <c r="J339" s="156">
        <f>ROUND(I339*H339,2)</f>
        <v>0</v>
      </c>
      <c r="K339" s="152" t="s">
        <v>710</v>
      </c>
      <c r="L339" s="34"/>
      <c r="M339" s="157" t="s">
        <v>1</v>
      </c>
      <c r="N339" s="158" t="s">
        <v>38</v>
      </c>
      <c r="O339" s="59"/>
      <c r="P339" s="159">
        <f>O339*H339</f>
        <v>0</v>
      </c>
      <c r="Q339" s="159">
        <v>2.3010199999999998</v>
      </c>
      <c r="R339" s="159">
        <f>Q339*H339</f>
        <v>19.52185368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184</v>
      </c>
      <c r="AT339" s="161" t="s">
        <v>181</v>
      </c>
      <c r="AU339" s="161" t="s">
        <v>82</v>
      </c>
      <c r="AY339" s="18" t="s">
        <v>175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30</v>
      </c>
      <c r="BK339" s="162">
        <f>ROUND(I339*H339,2)</f>
        <v>0</v>
      </c>
      <c r="BL339" s="18" t="s">
        <v>184</v>
      </c>
      <c r="BM339" s="161" t="s">
        <v>2714</v>
      </c>
    </row>
    <row r="340" spans="1:65" s="14" customFormat="1">
      <c r="B340" s="172"/>
      <c r="D340" s="164" t="s">
        <v>190</v>
      </c>
      <c r="E340" s="173" t="s">
        <v>1</v>
      </c>
      <c r="F340" s="174" t="s">
        <v>2632</v>
      </c>
      <c r="H340" s="173" t="s">
        <v>1</v>
      </c>
      <c r="I340" s="175"/>
      <c r="L340" s="172"/>
      <c r="M340" s="176"/>
      <c r="N340" s="177"/>
      <c r="O340" s="177"/>
      <c r="P340" s="177"/>
      <c r="Q340" s="177"/>
      <c r="R340" s="177"/>
      <c r="S340" s="177"/>
      <c r="T340" s="178"/>
      <c r="AT340" s="173" t="s">
        <v>190</v>
      </c>
      <c r="AU340" s="173" t="s">
        <v>82</v>
      </c>
      <c r="AV340" s="14" t="s">
        <v>30</v>
      </c>
      <c r="AW340" s="14" t="s">
        <v>29</v>
      </c>
      <c r="AX340" s="14" t="s">
        <v>73</v>
      </c>
      <c r="AY340" s="173" t="s">
        <v>175</v>
      </c>
    </row>
    <row r="341" spans="1:65" s="13" customFormat="1">
      <c r="B341" s="163"/>
      <c r="D341" s="164" t="s">
        <v>190</v>
      </c>
      <c r="E341" s="165" t="s">
        <v>1</v>
      </c>
      <c r="F341" s="166" t="s">
        <v>2715</v>
      </c>
      <c r="H341" s="167">
        <v>1.1879999999999999</v>
      </c>
      <c r="I341" s="168"/>
      <c r="L341" s="163"/>
      <c r="M341" s="169"/>
      <c r="N341" s="170"/>
      <c r="O341" s="170"/>
      <c r="P341" s="170"/>
      <c r="Q341" s="170"/>
      <c r="R341" s="170"/>
      <c r="S341" s="170"/>
      <c r="T341" s="171"/>
      <c r="AT341" s="165" t="s">
        <v>190</v>
      </c>
      <c r="AU341" s="165" t="s">
        <v>82</v>
      </c>
      <c r="AV341" s="13" t="s">
        <v>82</v>
      </c>
      <c r="AW341" s="13" t="s">
        <v>29</v>
      </c>
      <c r="AX341" s="13" t="s">
        <v>73</v>
      </c>
      <c r="AY341" s="165" t="s">
        <v>175</v>
      </c>
    </row>
    <row r="342" spans="1:65" s="13" customFormat="1">
      <c r="B342" s="163"/>
      <c r="D342" s="164" t="s">
        <v>190</v>
      </c>
      <c r="E342" s="165" t="s">
        <v>1</v>
      </c>
      <c r="F342" s="166" t="s">
        <v>2716</v>
      </c>
      <c r="H342" s="167">
        <v>4.4550000000000001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190</v>
      </c>
      <c r="AU342" s="165" t="s">
        <v>82</v>
      </c>
      <c r="AV342" s="13" t="s">
        <v>82</v>
      </c>
      <c r="AW342" s="13" t="s">
        <v>29</v>
      </c>
      <c r="AX342" s="13" t="s">
        <v>73</v>
      </c>
      <c r="AY342" s="165" t="s">
        <v>175</v>
      </c>
    </row>
    <row r="343" spans="1:65" s="13" customFormat="1">
      <c r="B343" s="163"/>
      <c r="D343" s="164" t="s">
        <v>190</v>
      </c>
      <c r="E343" s="165" t="s">
        <v>1</v>
      </c>
      <c r="F343" s="166" t="s">
        <v>2717</v>
      </c>
      <c r="H343" s="167">
        <v>1.125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190</v>
      </c>
      <c r="AU343" s="165" t="s">
        <v>82</v>
      </c>
      <c r="AV343" s="13" t="s">
        <v>82</v>
      </c>
      <c r="AW343" s="13" t="s">
        <v>29</v>
      </c>
      <c r="AX343" s="13" t="s">
        <v>73</v>
      </c>
      <c r="AY343" s="165" t="s">
        <v>175</v>
      </c>
    </row>
    <row r="344" spans="1:65" s="13" customFormat="1">
      <c r="B344" s="163"/>
      <c r="D344" s="164" t="s">
        <v>190</v>
      </c>
      <c r="E344" s="165" t="s">
        <v>1</v>
      </c>
      <c r="F344" s="166" t="s">
        <v>2718</v>
      </c>
      <c r="H344" s="167">
        <v>1.716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190</v>
      </c>
      <c r="AU344" s="165" t="s">
        <v>82</v>
      </c>
      <c r="AV344" s="13" t="s">
        <v>82</v>
      </c>
      <c r="AW344" s="13" t="s">
        <v>29</v>
      </c>
      <c r="AX344" s="13" t="s">
        <v>73</v>
      </c>
      <c r="AY344" s="165" t="s">
        <v>175</v>
      </c>
    </row>
    <row r="345" spans="1:65" s="15" customFormat="1">
      <c r="B345" s="182"/>
      <c r="D345" s="164" t="s">
        <v>190</v>
      </c>
      <c r="E345" s="183" t="s">
        <v>1</v>
      </c>
      <c r="F345" s="184" t="s">
        <v>716</v>
      </c>
      <c r="H345" s="185">
        <v>8.484</v>
      </c>
      <c r="I345" s="186"/>
      <c r="L345" s="182"/>
      <c r="M345" s="187"/>
      <c r="N345" s="188"/>
      <c r="O345" s="188"/>
      <c r="P345" s="188"/>
      <c r="Q345" s="188"/>
      <c r="R345" s="188"/>
      <c r="S345" s="188"/>
      <c r="T345" s="189"/>
      <c r="AT345" s="183" t="s">
        <v>190</v>
      </c>
      <c r="AU345" s="183" t="s">
        <v>82</v>
      </c>
      <c r="AV345" s="15" t="s">
        <v>184</v>
      </c>
      <c r="AW345" s="15" t="s">
        <v>29</v>
      </c>
      <c r="AX345" s="15" t="s">
        <v>30</v>
      </c>
      <c r="AY345" s="183" t="s">
        <v>175</v>
      </c>
    </row>
    <row r="346" spans="1:65" s="2" customFormat="1" ht="21.75" customHeight="1">
      <c r="A346" s="33"/>
      <c r="B346" s="149"/>
      <c r="C346" s="150" t="s">
        <v>341</v>
      </c>
      <c r="D346" s="150" t="s">
        <v>181</v>
      </c>
      <c r="E346" s="151" t="s">
        <v>1924</v>
      </c>
      <c r="F346" s="152" t="s">
        <v>1925</v>
      </c>
      <c r="G346" s="153" t="s">
        <v>709</v>
      </c>
      <c r="H346" s="154">
        <v>10.218999999999999</v>
      </c>
      <c r="I346" s="155"/>
      <c r="J346" s="156">
        <f>ROUND(I346*H346,2)</f>
        <v>0</v>
      </c>
      <c r="K346" s="152" t="s">
        <v>710</v>
      </c>
      <c r="L346" s="34"/>
      <c r="M346" s="157" t="s">
        <v>1</v>
      </c>
      <c r="N346" s="158" t="s">
        <v>38</v>
      </c>
      <c r="O346" s="59"/>
      <c r="P346" s="159">
        <f>O346*H346</f>
        <v>0</v>
      </c>
      <c r="Q346" s="159">
        <v>7.8799999999999999E-3</v>
      </c>
      <c r="R346" s="159">
        <f>Q346*H346</f>
        <v>8.0525719999999995E-2</v>
      </c>
      <c r="S346" s="159">
        <v>0</v>
      </c>
      <c r="T346" s="160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1" t="s">
        <v>184</v>
      </c>
      <c r="AT346" s="161" t="s">
        <v>181</v>
      </c>
      <c r="AU346" s="161" t="s">
        <v>82</v>
      </c>
      <c r="AY346" s="18" t="s">
        <v>175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8" t="s">
        <v>30</v>
      </c>
      <c r="BK346" s="162">
        <f>ROUND(I346*H346,2)</f>
        <v>0</v>
      </c>
      <c r="BL346" s="18" t="s">
        <v>184</v>
      </c>
      <c r="BM346" s="161" t="s">
        <v>2719</v>
      </c>
    </row>
    <row r="347" spans="1:65" s="14" customFormat="1">
      <c r="B347" s="172"/>
      <c r="D347" s="164" t="s">
        <v>190</v>
      </c>
      <c r="E347" s="173" t="s">
        <v>1</v>
      </c>
      <c r="F347" s="174" t="s">
        <v>2632</v>
      </c>
      <c r="H347" s="173" t="s">
        <v>1</v>
      </c>
      <c r="I347" s="175"/>
      <c r="L347" s="172"/>
      <c r="M347" s="176"/>
      <c r="N347" s="177"/>
      <c r="O347" s="177"/>
      <c r="P347" s="177"/>
      <c r="Q347" s="177"/>
      <c r="R347" s="177"/>
      <c r="S347" s="177"/>
      <c r="T347" s="178"/>
      <c r="AT347" s="173" t="s">
        <v>190</v>
      </c>
      <c r="AU347" s="173" t="s">
        <v>82</v>
      </c>
      <c r="AV347" s="14" t="s">
        <v>30</v>
      </c>
      <c r="AW347" s="14" t="s">
        <v>29</v>
      </c>
      <c r="AX347" s="14" t="s">
        <v>73</v>
      </c>
      <c r="AY347" s="173" t="s">
        <v>175</v>
      </c>
    </row>
    <row r="348" spans="1:65" s="13" customFormat="1">
      <c r="B348" s="163"/>
      <c r="D348" s="164" t="s">
        <v>190</v>
      </c>
      <c r="E348" s="165" t="s">
        <v>1</v>
      </c>
      <c r="F348" s="166" t="s">
        <v>2720</v>
      </c>
      <c r="H348" s="167">
        <v>0.26400000000000001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190</v>
      </c>
      <c r="AU348" s="165" t="s">
        <v>82</v>
      </c>
      <c r="AV348" s="13" t="s">
        <v>82</v>
      </c>
      <c r="AW348" s="13" t="s">
        <v>29</v>
      </c>
      <c r="AX348" s="13" t="s">
        <v>73</v>
      </c>
      <c r="AY348" s="165" t="s">
        <v>175</v>
      </c>
    </row>
    <row r="349" spans="1:65" s="13" customFormat="1">
      <c r="B349" s="163"/>
      <c r="D349" s="164" t="s">
        <v>190</v>
      </c>
      <c r="E349" s="165" t="s">
        <v>1</v>
      </c>
      <c r="F349" s="166" t="s">
        <v>2721</v>
      </c>
      <c r="H349" s="167">
        <v>2.7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190</v>
      </c>
      <c r="AU349" s="165" t="s">
        <v>82</v>
      </c>
      <c r="AV349" s="13" t="s">
        <v>82</v>
      </c>
      <c r="AW349" s="13" t="s">
        <v>29</v>
      </c>
      <c r="AX349" s="13" t="s">
        <v>73</v>
      </c>
      <c r="AY349" s="165" t="s">
        <v>175</v>
      </c>
    </row>
    <row r="350" spans="1:65" s="13" customFormat="1">
      <c r="B350" s="163"/>
      <c r="D350" s="164" t="s">
        <v>190</v>
      </c>
      <c r="E350" s="165" t="s">
        <v>1</v>
      </c>
      <c r="F350" s="166" t="s">
        <v>2722</v>
      </c>
      <c r="H350" s="167">
        <v>0.99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190</v>
      </c>
      <c r="AU350" s="165" t="s">
        <v>82</v>
      </c>
      <c r="AV350" s="13" t="s">
        <v>82</v>
      </c>
      <c r="AW350" s="13" t="s">
        <v>29</v>
      </c>
      <c r="AX350" s="13" t="s">
        <v>73</v>
      </c>
      <c r="AY350" s="165" t="s">
        <v>175</v>
      </c>
    </row>
    <row r="351" spans="1:65" s="13" customFormat="1">
      <c r="B351" s="163"/>
      <c r="D351" s="164" t="s">
        <v>190</v>
      </c>
      <c r="E351" s="165" t="s">
        <v>1</v>
      </c>
      <c r="F351" s="166" t="s">
        <v>2723</v>
      </c>
      <c r="H351" s="167">
        <v>0.25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190</v>
      </c>
      <c r="AU351" s="165" t="s">
        <v>82</v>
      </c>
      <c r="AV351" s="13" t="s">
        <v>82</v>
      </c>
      <c r="AW351" s="13" t="s">
        <v>29</v>
      </c>
      <c r="AX351" s="13" t="s">
        <v>73</v>
      </c>
      <c r="AY351" s="165" t="s">
        <v>175</v>
      </c>
    </row>
    <row r="352" spans="1:65" s="13" customFormat="1">
      <c r="B352" s="163"/>
      <c r="D352" s="164" t="s">
        <v>190</v>
      </c>
      <c r="E352" s="165" t="s">
        <v>1</v>
      </c>
      <c r="F352" s="166" t="s">
        <v>2724</v>
      </c>
      <c r="H352" s="167">
        <v>4.5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190</v>
      </c>
      <c r="AU352" s="165" t="s">
        <v>82</v>
      </c>
      <c r="AV352" s="13" t="s">
        <v>82</v>
      </c>
      <c r="AW352" s="13" t="s">
        <v>29</v>
      </c>
      <c r="AX352" s="13" t="s">
        <v>73</v>
      </c>
      <c r="AY352" s="165" t="s">
        <v>175</v>
      </c>
    </row>
    <row r="353" spans="1:65" s="13" customFormat="1">
      <c r="B353" s="163"/>
      <c r="D353" s="164" t="s">
        <v>190</v>
      </c>
      <c r="E353" s="165" t="s">
        <v>1</v>
      </c>
      <c r="F353" s="166" t="s">
        <v>2725</v>
      </c>
      <c r="H353" s="167">
        <v>0.19500000000000001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190</v>
      </c>
      <c r="AU353" s="165" t="s">
        <v>82</v>
      </c>
      <c r="AV353" s="13" t="s">
        <v>82</v>
      </c>
      <c r="AW353" s="13" t="s">
        <v>29</v>
      </c>
      <c r="AX353" s="13" t="s">
        <v>73</v>
      </c>
      <c r="AY353" s="165" t="s">
        <v>175</v>
      </c>
    </row>
    <row r="354" spans="1:65" s="13" customFormat="1">
      <c r="B354" s="163"/>
      <c r="D354" s="164" t="s">
        <v>190</v>
      </c>
      <c r="E354" s="165" t="s">
        <v>1</v>
      </c>
      <c r="F354" s="166" t="s">
        <v>2726</v>
      </c>
      <c r="H354" s="167">
        <v>1.32</v>
      </c>
      <c r="I354" s="168"/>
      <c r="L354" s="163"/>
      <c r="M354" s="169"/>
      <c r="N354" s="170"/>
      <c r="O354" s="170"/>
      <c r="P354" s="170"/>
      <c r="Q354" s="170"/>
      <c r="R354" s="170"/>
      <c r="S354" s="170"/>
      <c r="T354" s="171"/>
      <c r="AT354" s="165" t="s">
        <v>190</v>
      </c>
      <c r="AU354" s="165" t="s">
        <v>82</v>
      </c>
      <c r="AV354" s="13" t="s">
        <v>82</v>
      </c>
      <c r="AW354" s="13" t="s">
        <v>29</v>
      </c>
      <c r="AX354" s="13" t="s">
        <v>73</v>
      </c>
      <c r="AY354" s="165" t="s">
        <v>175</v>
      </c>
    </row>
    <row r="355" spans="1:65" s="15" customFormat="1">
      <c r="B355" s="182"/>
      <c r="D355" s="164" t="s">
        <v>190</v>
      </c>
      <c r="E355" s="183" t="s">
        <v>1</v>
      </c>
      <c r="F355" s="184" t="s">
        <v>716</v>
      </c>
      <c r="H355" s="185">
        <v>10.218999999999999</v>
      </c>
      <c r="I355" s="186"/>
      <c r="L355" s="182"/>
      <c r="M355" s="187"/>
      <c r="N355" s="188"/>
      <c r="O355" s="188"/>
      <c r="P355" s="188"/>
      <c r="Q355" s="188"/>
      <c r="R355" s="188"/>
      <c r="S355" s="188"/>
      <c r="T355" s="189"/>
      <c r="AT355" s="183" t="s">
        <v>190</v>
      </c>
      <c r="AU355" s="183" t="s">
        <v>82</v>
      </c>
      <c r="AV355" s="15" t="s">
        <v>184</v>
      </c>
      <c r="AW355" s="15" t="s">
        <v>29</v>
      </c>
      <c r="AX355" s="15" t="s">
        <v>30</v>
      </c>
      <c r="AY355" s="183" t="s">
        <v>175</v>
      </c>
    </row>
    <row r="356" spans="1:65" s="2" customFormat="1" ht="24.15" customHeight="1">
      <c r="A356" s="33"/>
      <c r="B356" s="149"/>
      <c r="C356" s="150" t="s">
        <v>345</v>
      </c>
      <c r="D356" s="150" t="s">
        <v>181</v>
      </c>
      <c r="E356" s="151" t="s">
        <v>1929</v>
      </c>
      <c r="F356" s="152" t="s">
        <v>1930</v>
      </c>
      <c r="G356" s="153" t="s">
        <v>709</v>
      </c>
      <c r="H356" s="154">
        <v>10.218999999999999</v>
      </c>
      <c r="I356" s="155"/>
      <c r="J356" s="156">
        <f>ROUND(I356*H356,2)</f>
        <v>0</v>
      </c>
      <c r="K356" s="152" t="s">
        <v>710</v>
      </c>
      <c r="L356" s="34"/>
      <c r="M356" s="157" t="s">
        <v>1</v>
      </c>
      <c r="N356" s="158" t="s">
        <v>38</v>
      </c>
      <c r="O356" s="59"/>
      <c r="P356" s="159">
        <f>O356*H356</f>
        <v>0</v>
      </c>
      <c r="Q356" s="159">
        <v>0</v>
      </c>
      <c r="R356" s="159">
        <f>Q356*H356</f>
        <v>0</v>
      </c>
      <c r="S356" s="159">
        <v>0</v>
      </c>
      <c r="T356" s="160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1" t="s">
        <v>184</v>
      </c>
      <c r="AT356" s="161" t="s">
        <v>181</v>
      </c>
      <c r="AU356" s="161" t="s">
        <v>82</v>
      </c>
      <c r="AY356" s="18" t="s">
        <v>175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8" t="s">
        <v>30</v>
      </c>
      <c r="BK356" s="162">
        <f>ROUND(I356*H356,2)</f>
        <v>0</v>
      </c>
      <c r="BL356" s="18" t="s">
        <v>184</v>
      </c>
      <c r="BM356" s="161" t="s">
        <v>2727</v>
      </c>
    </row>
    <row r="357" spans="1:65" s="13" customFormat="1">
      <c r="B357" s="163"/>
      <c r="D357" s="164" t="s">
        <v>190</v>
      </c>
      <c r="E357" s="165" t="s">
        <v>1</v>
      </c>
      <c r="F357" s="166" t="s">
        <v>2728</v>
      </c>
      <c r="H357" s="167">
        <v>10.218999999999999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190</v>
      </c>
      <c r="AU357" s="165" t="s">
        <v>82</v>
      </c>
      <c r="AV357" s="13" t="s">
        <v>82</v>
      </c>
      <c r="AW357" s="13" t="s">
        <v>29</v>
      </c>
      <c r="AX357" s="13" t="s">
        <v>30</v>
      </c>
      <c r="AY357" s="165" t="s">
        <v>175</v>
      </c>
    </row>
    <row r="358" spans="1:65" s="2" customFormat="1" ht="21.75" customHeight="1">
      <c r="A358" s="33"/>
      <c r="B358" s="149"/>
      <c r="C358" s="150" t="s">
        <v>349</v>
      </c>
      <c r="D358" s="150" t="s">
        <v>181</v>
      </c>
      <c r="E358" s="151" t="s">
        <v>2729</v>
      </c>
      <c r="F358" s="152" t="s">
        <v>2730</v>
      </c>
      <c r="G358" s="153" t="s">
        <v>396</v>
      </c>
      <c r="H358" s="154">
        <v>1</v>
      </c>
      <c r="I358" s="155"/>
      <c r="J358" s="156">
        <f>ROUND(I358*H358,2)</f>
        <v>0</v>
      </c>
      <c r="K358" s="152" t="s">
        <v>1</v>
      </c>
      <c r="L358" s="34"/>
      <c r="M358" s="157" t="s">
        <v>1</v>
      </c>
      <c r="N358" s="158" t="s">
        <v>38</v>
      </c>
      <c r="O358" s="59"/>
      <c r="P358" s="159">
        <f>O358*H358</f>
        <v>0</v>
      </c>
      <c r="Q358" s="159">
        <v>0</v>
      </c>
      <c r="R358" s="159">
        <f>Q358*H358</f>
        <v>0</v>
      </c>
      <c r="S358" s="159">
        <v>0</v>
      </c>
      <c r="T358" s="160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184</v>
      </c>
      <c r="AT358" s="161" t="s">
        <v>181</v>
      </c>
      <c r="AU358" s="161" t="s">
        <v>82</v>
      </c>
      <c r="AY358" s="18" t="s">
        <v>175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30</v>
      </c>
      <c r="BK358" s="162">
        <f>ROUND(I358*H358,2)</f>
        <v>0</v>
      </c>
      <c r="BL358" s="18" t="s">
        <v>184</v>
      </c>
      <c r="BM358" s="161" t="s">
        <v>2731</v>
      </c>
    </row>
    <row r="359" spans="1:65" s="14" customFormat="1">
      <c r="B359" s="172"/>
      <c r="D359" s="164" t="s">
        <v>190</v>
      </c>
      <c r="E359" s="173" t="s">
        <v>1</v>
      </c>
      <c r="F359" s="174" t="s">
        <v>2732</v>
      </c>
      <c r="H359" s="173" t="s">
        <v>1</v>
      </c>
      <c r="I359" s="175"/>
      <c r="L359" s="172"/>
      <c r="M359" s="176"/>
      <c r="N359" s="177"/>
      <c r="O359" s="177"/>
      <c r="P359" s="177"/>
      <c r="Q359" s="177"/>
      <c r="R359" s="177"/>
      <c r="S359" s="177"/>
      <c r="T359" s="178"/>
      <c r="AT359" s="173" t="s">
        <v>190</v>
      </c>
      <c r="AU359" s="173" t="s">
        <v>82</v>
      </c>
      <c r="AV359" s="14" t="s">
        <v>30</v>
      </c>
      <c r="AW359" s="14" t="s">
        <v>29</v>
      </c>
      <c r="AX359" s="14" t="s">
        <v>73</v>
      </c>
      <c r="AY359" s="173" t="s">
        <v>175</v>
      </c>
    </row>
    <row r="360" spans="1:65" s="13" customFormat="1">
      <c r="B360" s="163"/>
      <c r="D360" s="164" t="s">
        <v>190</v>
      </c>
      <c r="E360" s="165" t="s">
        <v>1</v>
      </c>
      <c r="F360" s="166" t="s">
        <v>30</v>
      </c>
      <c r="H360" s="167">
        <v>1</v>
      </c>
      <c r="I360" s="168"/>
      <c r="L360" s="163"/>
      <c r="M360" s="169"/>
      <c r="N360" s="170"/>
      <c r="O360" s="170"/>
      <c r="P360" s="170"/>
      <c r="Q360" s="170"/>
      <c r="R360" s="170"/>
      <c r="S360" s="170"/>
      <c r="T360" s="171"/>
      <c r="AT360" s="165" t="s">
        <v>190</v>
      </c>
      <c r="AU360" s="165" t="s">
        <v>82</v>
      </c>
      <c r="AV360" s="13" t="s">
        <v>82</v>
      </c>
      <c r="AW360" s="13" t="s">
        <v>29</v>
      </c>
      <c r="AX360" s="13" t="s">
        <v>30</v>
      </c>
      <c r="AY360" s="165" t="s">
        <v>175</v>
      </c>
    </row>
    <row r="361" spans="1:65" s="2" customFormat="1" ht="21.75" customHeight="1">
      <c r="A361" s="33"/>
      <c r="B361" s="149"/>
      <c r="C361" s="150" t="s">
        <v>353</v>
      </c>
      <c r="D361" s="150" t="s">
        <v>181</v>
      </c>
      <c r="E361" s="151" t="s">
        <v>2733</v>
      </c>
      <c r="F361" s="152" t="s">
        <v>2734</v>
      </c>
      <c r="G361" s="153" t="s">
        <v>396</v>
      </c>
      <c r="H361" s="154">
        <v>1</v>
      </c>
      <c r="I361" s="155"/>
      <c r="J361" s="156">
        <f>ROUND(I361*H361,2)</f>
        <v>0</v>
      </c>
      <c r="K361" s="152" t="s">
        <v>1</v>
      </c>
      <c r="L361" s="34"/>
      <c r="M361" s="157" t="s">
        <v>1</v>
      </c>
      <c r="N361" s="158" t="s">
        <v>38</v>
      </c>
      <c r="O361" s="59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1" t="s">
        <v>184</v>
      </c>
      <c r="AT361" s="161" t="s">
        <v>181</v>
      </c>
      <c r="AU361" s="161" t="s">
        <v>82</v>
      </c>
      <c r="AY361" s="18" t="s">
        <v>175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8" t="s">
        <v>30</v>
      </c>
      <c r="BK361" s="162">
        <f>ROUND(I361*H361,2)</f>
        <v>0</v>
      </c>
      <c r="BL361" s="18" t="s">
        <v>184</v>
      </c>
      <c r="BM361" s="161" t="s">
        <v>2735</v>
      </c>
    </row>
    <row r="362" spans="1:65" s="14" customFormat="1">
      <c r="B362" s="172"/>
      <c r="D362" s="164" t="s">
        <v>190</v>
      </c>
      <c r="E362" s="173" t="s">
        <v>1</v>
      </c>
      <c r="F362" s="174" t="s">
        <v>2732</v>
      </c>
      <c r="H362" s="173" t="s">
        <v>1</v>
      </c>
      <c r="I362" s="175"/>
      <c r="L362" s="172"/>
      <c r="M362" s="176"/>
      <c r="N362" s="177"/>
      <c r="O362" s="177"/>
      <c r="P362" s="177"/>
      <c r="Q362" s="177"/>
      <c r="R362" s="177"/>
      <c r="S362" s="177"/>
      <c r="T362" s="178"/>
      <c r="AT362" s="173" t="s">
        <v>190</v>
      </c>
      <c r="AU362" s="173" t="s">
        <v>82</v>
      </c>
      <c r="AV362" s="14" t="s">
        <v>30</v>
      </c>
      <c r="AW362" s="14" t="s">
        <v>29</v>
      </c>
      <c r="AX362" s="14" t="s">
        <v>73</v>
      </c>
      <c r="AY362" s="173" t="s">
        <v>175</v>
      </c>
    </row>
    <row r="363" spans="1:65" s="13" customFormat="1">
      <c r="B363" s="163"/>
      <c r="D363" s="164" t="s">
        <v>190</v>
      </c>
      <c r="E363" s="165" t="s">
        <v>1</v>
      </c>
      <c r="F363" s="166" t="s">
        <v>30</v>
      </c>
      <c r="H363" s="167">
        <v>1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190</v>
      </c>
      <c r="AU363" s="165" t="s">
        <v>82</v>
      </c>
      <c r="AV363" s="13" t="s">
        <v>82</v>
      </c>
      <c r="AW363" s="13" t="s">
        <v>29</v>
      </c>
      <c r="AX363" s="13" t="s">
        <v>30</v>
      </c>
      <c r="AY363" s="165" t="s">
        <v>175</v>
      </c>
    </row>
    <row r="364" spans="1:65" s="2" customFormat="1" ht="21.75" customHeight="1">
      <c r="A364" s="33"/>
      <c r="B364" s="149"/>
      <c r="C364" s="150" t="s">
        <v>357</v>
      </c>
      <c r="D364" s="150" t="s">
        <v>181</v>
      </c>
      <c r="E364" s="151" t="s">
        <v>2736</v>
      </c>
      <c r="F364" s="152" t="s">
        <v>2737</v>
      </c>
      <c r="G364" s="153" t="s">
        <v>396</v>
      </c>
      <c r="H364" s="154">
        <v>1</v>
      </c>
      <c r="I364" s="155"/>
      <c r="J364" s="156">
        <f>ROUND(I364*H364,2)</f>
        <v>0</v>
      </c>
      <c r="K364" s="152" t="s">
        <v>1</v>
      </c>
      <c r="L364" s="34"/>
      <c r="M364" s="157" t="s">
        <v>1</v>
      </c>
      <c r="N364" s="158" t="s">
        <v>38</v>
      </c>
      <c r="O364" s="59"/>
      <c r="P364" s="159">
        <f>O364*H364</f>
        <v>0</v>
      </c>
      <c r="Q364" s="159">
        <v>0</v>
      </c>
      <c r="R364" s="159">
        <f>Q364*H364</f>
        <v>0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184</v>
      </c>
      <c r="AT364" s="161" t="s">
        <v>181</v>
      </c>
      <c r="AU364" s="161" t="s">
        <v>82</v>
      </c>
      <c r="AY364" s="18" t="s">
        <v>175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30</v>
      </c>
      <c r="BK364" s="162">
        <f>ROUND(I364*H364,2)</f>
        <v>0</v>
      </c>
      <c r="BL364" s="18" t="s">
        <v>184</v>
      </c>
      <c r="BM364" s="161" t="s">
        <v>2738</v>
      </c>
    </row>
    <row r="365" spans="1:65" s="14" customFormat="1">
      <c r="B365" s="172"/>
      <c r="D365" s="164" t="s">
        <v>190</v>
      </c>
      <c r="E365" s="173" t="s">
        <v>1</v>
      </c>
      <c r="F365" s="174" t="s">
        <v>2732</v>
      </c>
      <c r="H365" s="173" t="s">
        <v>1</v>
      </c>
      <c r="I365" s="175"/>
      <c r="L365" s="172"/>
      <c r="M365" s="176"/>
      <c r="N365" s="177"/>
      <c r="O365" s="177"/>
      <c r="P365" s="177"/>
      <c r="Q365" s="177"/>
      <c r="R365" s="177"/>
      <c r="S365" s="177"/>
      <c r="T365" s="178"/>
      <c r="AT365" s="173" t="s">
        <v>190</v>
      </c>
      <c r="AU365" s="173" t="s">
        <v>82</v>
      </c>
      <c r="AV365" s="14" t="s">
        <v>30</v>
      </c>
      <c r="AW365" s="14" t="s">
        <v>29</v>
      </c>
      <c r="AX365" s="14" t="s">
        <v>73</v>
      </c>
      <c r="AY365" s="173" t="s">
        <v>175</v>
      </c>
    </row>
    <row r="366" spans="1:65" s="13" customFormat="1">
      <c r="B366" s="163"/>
      <c r="D366" s="164" t="s">
        <v>190</v>
      </c>
      <c r="E366" s="165" t="s">
        <v>1</v>
      </c>
      <c r="F366" s="166" t="s">
        <v>30</v>
      </c>
      <c r="H366" s="167">
        <v>1</v>
      </c>
      <c r="I366" s="168"/>
      <c r="L366" s="163"/>
      <c r="M366" s="169"/>
      <c r="N366" s="170"/>
      <c r="O366" s="170"/>
      <c r="P366" s="170"/>
      <c r="Q366" s="170"/>
      <c r="R366" s="170"/>
      <c r="S366" s="170"/>
      <c r="T366" s="171"/>
      <c r="AT366" s="165" t="s">
        <v>190</v>
      </c>
      <c r="AU366" s="165" t="s">
        <v>82</v>
      </c>
      <c r="AV366" s="13" t="s">
        <v>82</v>
      </c>
      <c r="AW366" s="13" t="s">
        <v>29</v>
      </c>
      <c r="AX366" s="13" t="s">
        <v>30</v>
      </c>
      <c r="AY366" s="165" t="s">
        <v>175</v>
      </c>
    </row>
    <row r="367" spans="1:65" s="2" customFormat="1" ht="21.75" customHeight="1">
      <c r="A367" s="33"/>
      <c r="B367" s="149"/>
      <c r="C367" s="150" t="s">
        <v>361</v>
      </c>
      <c r="D367" s="150" t="s">
        <v>181</v>
      </c>
      <c r="E367" s="151" t="s">
        <v>2739</v>
      </c>
      <c r="F367" s="152" t="s">
        <v>2740</v>
      </c>
      <c r="G367" s="153" t="s">
        <v>396</v>
      </c>
      <c r="H367" s="154">
        <v>1</v>
      </c>
      <c r="I367" s="155"/>
      <c r="J367" s="156">
        <f>ROUND(I367*H367,2)</f>
        <v>0</v>
      </c>
      <c r="K367" s="152" t="s">
        <v>1</v>
      </c>
      <c r="L367" s="34"/>
      <c r="M367" s="157" t="s">
        <v>1</v>
      </c>
      <c r="N367" s="158" t="s">
        <v>38</v>
      </c>
      <c r="O367" s="59"/>
      <c r="P367" s="159">
        <f>O367*H367</f>
        <v>0</v>
      </c>
      <c r="Q367" s="159">
        <v>0</v>
      </c>
      <c r="R367" s="159">
        <f>Q367*H367</f>
        <v>0</v>
      </c>
      <c r="S367" s="159">
        <v>0</v>
      </c>
      <c r="T367" s="160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1" t="s">
        <v>184</v>
      </c>
      <c r="AT367" s="161" t="s">
        <v>181</v>
      </c>
      <c r="AU367" s="161" t="s">
        <v>82</v>
      </c>
      <c r="AY367" s="18" t="s">
        <v>175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8" t="s">
        <v>30</v>
      </c>
      <c r="BK367" s="162">
        <f>ROUND(I367*H367,2)</f>
        <v>0</v>
      </c>
      <c r="BL367" s="18" t="s">
        <v>184</v>
      </c>
      <c r="BM367" s="161" t="s">
        <v>2741</v>
      </c>
    </row>
    <row r="368" spans="1:65" s="14" customFormat="1">
      <c r="B368" s="172"/>
      <c r="D368" s="164" t="s">
        <v>190</v>
      </c>
      <c r="E368" s="173" t="s">
        <v>1</v>
      </c>
      <c r="F368" s="174" t="s">
        <v>2732</v>
      </c>
      <c r="H368" s="173" t="s">
        <v>1</v>
      </c>
      <c r="I368" s="175"/>
      <c r="L368" s="172"/>
      <c r="M368" s="176"/>
      <c r="N368" s="177"/>
      <c r="O368" s="177"/>
      <c r="P368" s="177"/>
      <c r="Q368" s="177"/>
      <c r="R368" s="177"/>
      <c r="S368" s="177"/>
      <c r="T368" s="178"/>
      <c r="AT368" s="173" t="s">
        <v>190</v>
      </c>
      <c r="AU368" s="173" t="s">
        <v>82</v>
      </c>
      <c r="AV368" s="14" t="s">
        <v>30</v>
      </c>
      <c r="AW368" s="14" t="s">
        <v>29</v>
      </c>
      <c r="AX368" s="14" t="s">
        <v>73</v>
      </c>
      <c r="AY368" s="173" t="s">
        <v>175</v>
      </c>
    </row>
    <row r="369" spans="1:65" s="13" customFormat="1">
      <c r="B369" s="163"/>
      <c r="D369" s="164" t="s">
        <v>190</v>
      </c>
      <c r="E369" s="165" t="s">
        <v>1</v>
      </c>
      <c r="F369" s="166" t="s">
        <v>30</v>
      </c>
      <c r="H369" s="167">
        <v>1</v>
      </c>
      <c r="I369" s="168"/>
      <c r="L369" s="163"/>
      <c r="M369" s="169"/>
      <c r="N369" s="170"/>
      <c r="O369" s="170"/>
      <c r="P369" s="170"/>
      <c r="Q369" s="170"/>
      <c r="R369" s="170"/>
      <c r="S369" s="170"/>
      <c r="T369" s="171"/>
      <c r="AT369" s="165" t="s">
        <v>190</v>
      </c>
      <c r="AU369" s="165" t="s">
        <v>82</v>
      </c>
      <c r="AV369" s="13" t="s">
        <v>82</v>
      </c>
      <c r="AW369" s="13" t="s">
        <v>29</v>
      </c>
      <c r="AX369" s="13" t="s">
        <v>30</v>
      </c>
      <c r="AY369" s="165" t="s">
        <v>175</v>
      </c>
    </row>
    <row r="370" spans="1:65" s="2" customFormat="1" ht="21.75" customHeight="1">
      <c r="A370" s="33"/>
      <c r="B370" s="149"/>
      <c r="C370" s="150" t="s">
        <v>365</v>
      </c>
      <c r="D370" s="150" t="s">
        <v>181</v>
      </c>
      <c r="E370" s="151" t="s">
        <v>2742</v>
      </c>
      <c r="F370" s="152" t="s">
        <v>2743</v>
      </c>
      <c r="G370" s="153" t="s">
        <v>396</v>
      </c>
      <c r="H370" s="154">
        <v>1</v>
      </c>
      <c r="I370" s="155"/>
      <c r="J370" s="156">
        <f>ROUND(I370*H370,2)</f>
        <v>0</v>
      </c>
      <c r="K370" s="152" t="s">
        <v>1</v>
      </c>
      <c r="L370" s="34"/>
      <c r="M370" s="157" t="s">
        <v>1</v>
      </c>
      <c r="N370" s="158" t="s">
        <v>38</v>
      </c>
      <c r="O370" s="59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184</v>
      </c>
      <c r="AT370" s="161" t="s">
        <v>181</v>
      </c>
      <c r="AU370" s="161" t="s">
        <v>82</v>
      </c>
      <c r="AY370" s="18" t="s">
        <v>175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30</v>
      </c>
      <c r="BK370" s="162">
        <f>ROUND(I370*H370,2)</f>
        <v>0</v>
      </c>
      <c r="BL370" s="18" t="s">
        <v>184</v>
      </c>
      <c r="BM370" s="161" t="s">
        <v>2744</v>
      </c>
    </row>
    <row r="371" spans="1:65" s="14" customFormat="1">
      <c r="B371" s="172"/>
      <c r="D371" s="164" t="s">
        <v>190</v>
      </c>
      <c r="E371" s="173" t="s">
        <v>1</v>
      </c>
      <c r="F371" s="174" t="s">
        <v>2732</v>
      </c>
      <c r="H371" s="173" t="s">
        <v>1</v>
      </c>
      <c r="I371" s="175"/>
      <c r="L371" s="172"/>
      <c r="M371" s="176"/>
      <c r="N371" s="177"/>
      <c r="O371" s="177"/>
      <c r="P371" s="177"/>
      <c r="Q371" s="177"/>
      <c r="R371" s="177"/>
      <c r="S371" s="177"/>
      <c r="T371" s="178"/>
      <c r="AT371" s="173" t="s">
        <v>190</v>
      </c>
      <c r="AU371" s="173" t="s">
        <v>82</v>
      </c>
      <c r="AV371" s="14" t="s">
        <v>30</v>
      </c>
      <c r="AW371" s="14" t="s">
        <v>29</v>
      </c>
      <c r="AX371" s="14" t="s">
        <v>73</v>
      </c>
      <c r="AY371" s="173" t="s">
        <v>175</v>
      </c>
    </row>
    <row r="372" spans="1:65" s="13" customFormat="1">
      <c r="B372" s="163"/>
      <c r="D372" s="164" t="s">
        <v>190</v>
      </c>
      <c r="E372" s="165" t="s">
        <v>1</v>
      </c>
      <c r="F372" s="166" t="s">
        <v>30</v>
      </c>
      <c r="H372" s="167">
        <v>1</v>
      </c>
      <c r="I372" s="168"/>
      <c r="L372" s="163"/>
      <c r="M372" s="169"/>
      <c r="N372" s="170"/>
      <c r="O372" s="170"/>
      <c r="P372" s="170"/>
      <c r="Q372" s="170"/>
      <c r="R372" s="170"/>
      <c r="S372" s="170"/>
      <c r="T372" s="171"/>
      <c r="AT372" s="165" t="s">
        <v>190</v>
      </c>
      <c r="AU372" s="165" t="s">
        <v>82</v>
      </c>
      <c r="AV372" s="13" t="s">
        <v>82</v>
      </c>
      <c r="AW372" s="13" t="s">
        <v>29</v>
      </c>
      <c r="AX372" s="13" t="s">
        <v>30</v>
      </c>
      <c r="AY372" s="165" t="s">
        <v>175</v>
      </c>
    </row>
    <row r="373" spans="1:65" s="2" customFormat="1" ht="21.75" customHeight="1">
      <c r="A373" s="33"/>
      <c r="B373" s="149"/>
      <c r="C373" s="150" t="s">
        <v>369</v>
      </c>
      <c r="D373" s="150" t="s">
        <v>181</v>
      </c>
      <c r="E373" s="151" t="s">
        <v>2745</v>
      </c>
      <c r="F373" s="152" t="s">
        <v>2746</v>
      </c>
      <c r="G373" s="153" t="s">
        <v>396</v>
      </c>
      <c r="H373" s="154">
        <v>1</v>
      </c>
      <c r="I373" s="155"/>
      <c r="J373" s="156">
        <f>ROUND(I373*H373,2)</f>
        <v>0</v>
      </c>
      <c r="K373" s="152" t="s">
        <v>1</v>
      </c>
      <c r="L373" s="34"/>
      <c r="M373" s="157" t="s">
        <v>1</v>
      </c>
      <c r="N373" s="158" t="s">
        <v>38</v>
      </c>
      <c r="O373" s="59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184</v>
      </c>
      <c r="AT373" s="161" t="s">
        <v>181</v>
      </c>
      <c r="AU373" s="161" t="s">
        <v>82</v>
      </c>
      <c r="AY373" s="18" t="s">
        <v>175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30</v>
      </c>
      <c r="BK373" s="162">
        <f>ROUND(I373*H373,2)</f>
        <v>0</v>
      </c>
      <c r="BL373" s="18" t="s">
        <v>184</v>
      </c>
      <c r="BM373" s="161" t="s">
        <v>2747</v>
      </c>
    </row>
    <row r="374" spans="1:65" s="14" customFormat="1">
      <c r="B374" s="172"/>
      <c r="D374" s="164" t="s">
        <v>190</v>
      </c>
      <c r="E374" s="173" t="s">
        <v>1</v>
      </c>
      <c r="F374" s="174" t="s">
        <v>2732</v>
      </c>
      <c r="H374" s="173" t="s">
        <v>1</v>
      </c>
      <c r="I374" s="175"/>
      <c r="L374" s="172"/>
      <c r="M374" s="176"/>
      <c r="N374" s="177"/>
      <c r="O374" s="177"/>
      <c r="P374" s="177"/>
      <c r="Q374" s="177"/>
      <c r="R374" s="177"/>
      <c r="S374" s="177"/>
      <c r="T374" s="178"/>
      <c r="AT374" s="173" t="s">
        <v>190</v>
      </c>
      <c r="AU374" s="173" t="s">
        <v>82</v>
      </c>
      <c r="AV374" s="14" t="s">
        <v>30</v>
      </c>
      <c r="AW374" s="14" t="s">
        <v>29</v>
      </c>
      <c r="AX374" s="14" t="s">
        <v>73</v>
      </c>
      <c r="AY374" s="173" t="s">
        <v>175</v>
      </c>
    </row>
    <row r="375" spans="1:65" s="13" customFormat="1">
      <c r="B375" s="163"/>
      <c r="D375" s="164" t="s">
        <v>190</v>
      </c>
      <c r="E375" s="165" t="s">
        <v>1</v>
      </c>
      <c r="F375" s="166" t="s">
        <v>30</v>
      </c>
      <c r="H375" s="167">
        <v>1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190</v>
      </c>
      <c r="AU375" s="165" t="s">
        <v>82</v>
      </c>
      <c r="AV375" s="13" t="s">
        <v>82</v>
      </c>
      <c r="AW375" s="13" t="s">
        <v>29</v>
      </c>
      <c r="AX375" s="13" t="s">
        <v>30</v>
      </c>
      <c r="AY375" s="165" t="s">
        <v>175</v>
      </c>
    </row>
    <row r="376" spans="1:65" s="2" customFormat="1" ht="21.75" customHeight="1">
      <c r="A376" s="33"/>
      <c r="B376" s="149"/>
      <c r="C376" s="150" t="s">
        <v>373</v>
      </c>
      <c r="D376" s="150" t="s">
        <v>181</v>
      </c>
      <c r="E376" s="151" t="s">
        <v>2748</v>
      </c>
      <c r="F376" s="152" t="s">
        <v>2749</v>
      </c>
      <c r="G376" s="153" t="s">
        <v>396</v>
      </c>
      <c r="H376" s="154">
        <v>1</v>
      </c>
      <c r="I376" s="155"/>
      <c r="J376" s="156">
        <f>ROUND(I376*H376,2)</f>
        <v>0</v>
      </c>
      <c r="K376" s="152" t="s">
        <v>1</v>
      </c>
      <c r="L376" s="34"/>
      <c r="M376" s="157" t="s">
        <v>1</v>
      </c>
      <c r="N376" s="158" t="s">
        <v>38</v>
      </c>
      <c r="O376" s="59"/>
      <c r="P376" s="159">
        <f>O376*H376</f>
        <v>0</v>
      </c>
      <c r="Q376" s="159">
        <v>0</v>
      </c>
      <c r="R376" s="159">
        <f>Q376*H376</f>
        <v>0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184</v>
      </c>
      <c r="AT376" s="161" t="s">
        <v>181</v>
      </c>
      <c r="AU376" s="161" t="s">
        <v>82</v>
      </c>
      <c r="AY376" s="18" t="s">
        <v>175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30</v>
      </c>
      <c r="BK376" s="162">
        <f>ROUND(I376*H376,2)</f>
        <v>0</v>
      </c>
      <c r="BL376" s="18" t="s">
        <v>184</v>
      </c>
      <c r="BM376" s="161" t="s">
        <v>2750</v>
      </c>
    </row>
    <row r="377" spans="1:65" s="14" customFormat="1">
      <c r="B377" s="172"/>
      <c r="D377" s="164" t="s">
        <v>190</v>
      </c>
      <c r="E377" s="173" t="s">
        <v>1</v>
      </c>
      <c r="F377" s="174" t="s">
        <v>2732</v>
      </c>
      <c r="H377" s="173" t="s">
        <v>1</v>
      </c>
      <c r="I377" s="175"/>
      <c r="L377" s="172"/>
      <c r="M377" s="176"/>
      <c r="N377" s="177"/>
      <c r="O377" s="177"/>
      <c r="P377" s="177"/>
      <c r="Q377" s="177"/>
      <c r="R377" s="177"/>
      <c r="S377" s="177"/>
      <c r="T377" s="178"/>
      <c r="AT377" s="173" t="s">
        <v>190</v>
      </c>
      <c r="AU377" s="173" t="s">
        <v>82</v>
      </c>
      <c r="AV377" s="14" t="s">
        <v>30</v>
      </c>
      <c r="AW377" s="14" t="s">
        <v>29</v>
      </c>
      <c r="AX377" s="14" t="s">
        <v>73</v>
      </c>
      <c r="AY377" s="173" t="s">
        <v>175</v>
      </c>
    </row>
    <row r="378" spans="1:65" s="13" customFormat="1">
      <c r="B378" s="163"/>
      <c r="D378" s="164" t="s">
        <v>190</v>
      </c>
      <c r="E378" s="165" t="s">
        <v>1</v>
      </c>
      <c r="F378" s="166" t="s">
        <v>30</v>
      </c>
      <c r="H378" s="167">
        <v>1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190</v>
      </c>
      <c r="AU378" s="165" t="s">
        <v>82</v>
      </c>
      <c r="AV378" s="13" t="s">
        <v>82</v>
      </c>
      <c r="AW378" s="13" t="s">
        <v>29</v>
      </c>
      <c r="AX378" s="13" t="s">
        <v>30</v>
      </c>
      <c r="AY378" s="165" t="s">
        <v>175</v>
      </c>
    </row>
    <row r="379" spans="1:65" s="2" customFormat="1" ht="21.75" customHeight="1">
      <c r="A379" s="33"/>
      <c r="B379" s="149"/>
      <c r="C379" s="150" t="s">
        <v>377</v>
      </c>
      <c r="D379" s="150" t="s">
        <v>181</v>
      </c>
      <c r="E379" s="151" t="s">
        <v>2751</v>
      </c>
      <c r="F379" s="152" t="s">
        <v>2752</v>
      </c>
      <c r="G379" s="153" t="s">
        <v>396</v>
      </c>
      <c r="H379" s="154">
        <v>1</v>
      </c>
      <c r="I379" s="155"/>
      <c r="J379" s="156">
        <f>ROUND(I379*H379,2)</f>
        <v>0</v>
      </c>
      <c r="K379" s="152" t="s">
        <v>1</v>
      </c>
      <c r="L379" s="34"/>
      <c r="M379" s="157" t="s">
        <v>1</v>
      </c>
      <c r="N379" s="158" t="s">
        <v>38</v>
      </c>
      <c r="O379" s="59"/>
      <c r="P379" s="159">
        <f>O379*H379</f>
        <v>0</v>
      </c>
      <c r="Q379" s="159">
        <v>0</v>
      </c>
      <c r="R379" s="159">
        <f>Q379*H379</f>
        <v>0</v>
      </c>
      <c r="S379" s="159">
        <v>0</v>
      </c>
      <c r="T379" s="16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1" t="s">
        <v>184</v>
      </c>
      <c r="AT379" s="161" t="s">
        <v>181</v>
      </c>
      <c r="AU379" s="161" t="s">
        <v>82</v>
      </c>
      <c r="AY379" s="18" t="s">
        <v>175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8" t="s">
        <v>30</v>
      </c>
      <c r="BK379" s="162">
        <f>ROUND(I379*H379,2)</f>
        <v>0</v>
      </c>
      <c r="BL379" s="18" t="s">
        <v>184</v>
      </c>
      <c r="BM379" s="161" t="s">
        <v>2753</v>
      </c>
    </row>
    <row r="380" spans="1:65" s="14" customFormat="1">
      <c r="B380" s="172"/>
      <c r="D380" s="164" t="s">
        <v>190</v>
      </c>
      <c r="E380" s="173" t="s">
        <v>1</v>
      </c>
      <c r="F380" s="174" t="s">
        <v>2732</v>
      </c>
      <c r="H380" s="173" t="s">
        <v>1</v>
      </c>
      <c r="I380" s="175"/>
      <c r="L380" s="172"/>
      <c r="M380" s="176"/>
      <c r="N380" s="177"/>
      <c r="O380" s="177"/>
      <c r="P380" s="177"/>
      <c r="Q380" s="177"/>
      <c r="R380" s="177"/>
      <c r="S380" s="177"/>
      <c r="T380" s="178"/>
      <c r="AT380" s="173" t="s">
        <v>190</v>
      </c>
      <c r="AU380" s="173" t="s">
        <v>82</v>
      </c>
      <c r="AV380" s="14" t="s">
        <v>30</v>
      </c>
      <c r="AW380" s="14" t="s">
        <v>29</v>
      </c>
      <c r="AX380" s="14" t="s">
        <v>73</v>
      </c>
      <c r="AY380" s="173" t="s">
        <v>175</v>
      </c>
    </row>
    <row r="381" spans="1:65" s="13" customFormat="1">
      <c r="B381" s="163"/>
      <c r="D381" s="164" t="s">
        <v>190</v>
      </c>
      <c r="E381" s="165" t="s">
        <v>1</v>
      </c>
      <c r="F381" s="166" t="s">
        <v>30</v>
      </c>
      <c r="H381" s="167">
        <v>1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190</v>
      </c>
      <c r="AU381" s="165" t="s">
        <v>82</v>
      </c>
      <c r="AV381" s="13" t="s">
        <v>82</v>
      </c>
      <c r="AW381" s="13" t="s">
        <v>29</v>
      </c>
      <c r="AX381" s="13" t="s">
        <v>30</v>
      </c>
      <c r="AY381" s="165" t="s">
        <v>175</v>
      </c>
    </row>
    <row r="382" spans="1:65" s="2" customFormat="1" ht="21.75" customHeight="1">
      <c r="A382" s="33"/>
      <c r="B382" s="149"/>
      <c r="C382" s="150" t="s">
        <v>381</v>
      </c>
      <c r="D382" s="150" t="s">
        <v>181</v>
      </c>
      <c r="E382" s="151" t="s">
        <v>2754</v>
      </c>
      <c r="F382" s="152" t="s">
        <v>2755</v>
      </c>
      <c r="G382" s="153" t="s">
        <v>396</v>
      </c>
      <c r="H382" s="154">
        <v>1</v>
      </c>
      <c r="I382" s="155"/>
      <c r="J382" s="156">
        <f>ROUND(I382*H382,2)</f>
        <v>0</v>
      </c>
      <c r="K382" s="152" t="s">
        <v>1</v>
      </c>
      <c r="L382" s="34"/>
      <c r="M382" s="157" t="s">
        <v>1</v>
      </c>
      <c r="N382" s="158" t="s">
        <v>38</v>
      </c>
      <c r="O382" s="59"/>
      <c r="P382" s="159">
        <f>O382*H382</f>
        <v>0</v>
      </c>
      <c r="Q382" s="159">
        <v>0</v>
      </c>
      <c r="R382" s="159">
        <f>Q382*H382</f>
        <v>0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184</v>
      </c>
      <c r="AT382" s="161" t="s">
        <v>181</v>
      </c>
      <c r="AU382" s="161" t="s">
        <v>82</v>
      </c>
      <c r="AY382" s="18" t="s">
        <v>175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30</v>
      </c>
      <c r="BK382" s="162">
        <f>ROUND(I382*H382,2)</f>
        <v>0</v>
      </c>
      <c r="BL382" s="18" t="s">
        <v>184</v>
      </c>
      <c r="BM382" s="161" t="s">
        <v>2756</v>
      </c>
    </row>
    <row r="383" spans="1:65" s="14" customFormat="1">
      <c r="B383" s="172"/>
      <c r="D383" s="164" t="s">
        <v>190</v>
      </c>
      <c r="E383" s="173" t="s">
        <v>1</v>
      </c>
      <c r="F383" s="174" t="s">
        <v>2732</v>
      </c>
      <c r="H383" s="173" t="s">
        <v>1</v>
      </c>
      <c r="I383" s="175"/>
      <c r="L383" s="172"/>
      <c r="M383" s="176"/>
      <c r="N383" s="177"/>
      <c r="O383" s="177"/>
      <c r="P383" s="177"/>
      <c r="Q383" s="177"/>
      <c r="R383" s="177"/>
      <c r="S383" s="177"/>
      <c r="T383" s="178"/>
      <c r="AT383" s="173" t="s">
        <v>190</v>
      </c>
      <c r="AU383" s="173" t="s">
        <v>82</v>
      </c>
      <c r="AV383" s="14" t="s">
        <v>30</v>
      </c>
      <c r="AW383" s="14" t="s">
        <v>29</v>
      </c>
      <c r="AX383" s="14" t="s">
        <v>73</v>
      </c>
      <c r="AY383" s="173" t="s">
        <v>175</v>
      </c>
    </row>
    <row r="384" spans="1:65" s="13" customFormat="1">
      <c r="B384" s="163"/>
      <c r="D384" s="164" t="s">
        <v>190</v>
      </c>
      <c r="E384" s="165" t="s">
        <v>1</v>
      </c>
      <c r="F384" s="166" t="s">
        <v>30</v>
      </c>
      <c r="H384" s="167">
        <v>1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190</v>
      </c>
      <c r="AU384" s="165" t="s">
        <v>82</v>
      </c>
      <c r="AV384" s="13" t="s">
        <v>82</v>
      </c>
      <c r="AW384" s="13" t="s">
        <v>29</v>
      </c>
      <c r="AX384" s="13" t="s">
        <v>30</v>
      </c>
      <c r="AY384" s="165" t="s">
        <v>175</v>
      </c>
    </row>
    <row r="385" spans="1:65" s="12" customFormat="1" ht="22.8" customHeight="1">
      <c r="B385" s="136"/>
      <c r="D385" s="137" t="s">
        <v>72</v>
      </c>
      <c r="E385" s="147" t="s">
        <v>199</v>
      </c>
      <c r="F385" s="147" t="s">
        <v>804</v>
      </c>
      <c r="I385" s="139"/>
      <c r="J385" s="148">
        <f>BK385</f>
        <v>0</v>
      </c>
      <c r="L385" s="136"/>
      <c r="M385" s="141"/>
      <c r="N385" s="142"/>
      <c r="O385" s="142"/>
      <c r="P385" s="143">
        <f>SUM(P386:P393)</f>
        <v>0</v>
      </c>
      <c r="Q385" s="142"/>
      <c r="R385" s="143">
        <f>SUM(R386:R393)</f>
        <v>38.086958559999999</v>
      </c>
      <c r="S385" s="142"/>
      <c r="T385" s="144">
        <f>SUM(T386:T393)</f>
        <v>0</v>
      </c>
      <c r="AR385" s="137" t="s">
        <v>30</v>
      </c>
      <c r="AT385" s="145" t="s">
        <v>72</v>
      </c>
      <c r="AU385" s="145" t="s">
        <v>30</v>
      </c>
      <c r="AY385" s="137" t="s">
        <v>175</v>
      </c>
      <c r="BK385" s="146">
        <f>SUM(BK386:BK393)</f>
        <v>0</v>
      </c>
    </row>
    <row r="386" spans="1:65" s="2" customFormat="1" ht="16.5" customHeight="1">
      <c r="A386" s="33"/>
      <c r="B386" s="149"/>
      <c r="C386" s="150" t="s">
        <v>384</v>
      </c>
      <c r="D386" s="150" t="s">
        <v>181</v>
      </c>
      <c r="E386" s="151" t="s">
        <v>2757</v>
      </c>
      <c r="F386" s="152" t="s">
        <v>2758</v>
      </c>
      <c r="G386" s="153" t="s">
        <v>709</v>
      </c>
      <c r="H386" s="154">
        <v>61.502000000000002</v>
      </c>
      <c r="I386" s="155"/>
      <c r="J386" s="156">
        <f>ROUND(I386*H386,2)</f>
        <v>0</v>
      </c>
      <c r="K386" s="152" t="s">
        <v>1</v>
      </c>
      <c r="L386" s="34"/>
      <c r="M386" s="157" t="s">
        <v>1</v>
      </c>
      <c r="N386" s="158" t="s">
        <v>38</v>
      </c>
      <c r="O386" s="59"/>
      <c r="P386" s="159">
        <f>O386*H386</f>
        <v>0</v>
      </c>
      <c r="Q386" s="159">
        <v>0.25094</v>
      </c>
      <c r="R386" s="159">
        <f>Q386*H386</f>
        <v>15.43331188</v>
      </c>
      <c r="S386" s="159">
        <v>0</v>
      </c>
      <c r="T386" s="160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1" t="s">
        <v>184</v>
      </c>
      <c r="AT386" s="161" t="s">
        <v>181</v>
      </c>
      <c r="AU386" s="161" t="s">
        <v>82</v>
      </c>
      <c r="AY386" s="18" t="s">
        <v>175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8" t="s">
        <v>30</v>
      </c>
      <c r="BK386" s="162">
        <f>ROUND(I386*H386,2)</f>
        <v>0</v>
      </c>
      <c r="BL386" s="18" t="s">
        <v>184</v>
      </c>
      <c r="BM386" s="161" t="s">
        <v>2759</v>
      </c>
    </row>
    <row r="387" spans="1:65" s="14" customFormat="1">
      <c r="B387" s="172"/>
      <c r="D387" s="164" t="s">
        <v>190</v>
      </c>
      <c r="E387" s="173" t="s">
        <v>1</v>
      </c>
      <c r="F387" s="174" t="s">
        <v>2760</v>
      </c>
      <c r="H387" s="173" t="s">
        <v>1</v>
      </c>
      <c r="I387" s="175"/>
      <c r="L387" s="172"/>
      <c r="M387" s="176"/>
      <c r="N387" s="177"/>
      <c r="O387" s="177"/>
      <c r="P387" s="177"/>
      <c r="Q387" s="177"/>
      <c r="R387" s="177"/>
      <c r="S387" s="177"/>
      <c r="T387" s="178"/>
      <c r="AT387" s="173" t="s">
        <v>190</v>
      </c>
      <c r="AU387" s="173" t="s">
        <v>82</v>
      </c>
      <c r="AV387" s="14" t="s">
        <v>30</v>
      </c>
      <c r="AW387" s="14" t="s">
        <v>29</v>
      </c>
      <c r="AX387" s="14" t="s">
        <v>73</v>
      </c>
      <c r="AY387" s="173" t="s">
        <v>175</v>
      </c>
    </row>
    <row r="388" spans="1:65" s="13" customFormat="1">
      <c r="B388" s="163"/>
      <c r="D388" s="164" t="s">
        <v>190</v>
      </c>
      <c r="E388" s="165" t="s">
        <v>1</v>
      </c>
      <c r="F388" s="166" t="s">
        <v>2761</v>
      </c>
      <c r="H388" s="167">
        <v>65.102000000000004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190</v>
      </c>
      <c r="AU388" s="165" t="s">
        <v>82</v>
      </c>
      <c r="AV388" s="13" t="s">
        <v>82</v>
      </c>
      <c r="AW388" s="13" t="s">
        <v>29</v>
      </c>
      <c r="AX388" s="13" t="s">
        <v>73</v>
      </c>
      <c r="AY388" s="165" t="s">
        <v>175</v>
      </c>
    </row>
    <row r="389" spans="1:65" s="13" customFormat="1">
      <c r="B389" s="163"/>
      <c r="D389" s="164" t="s">
        <v>190</v>
      </c>
      <c r="E389" s="165" t="s">
        <v>1</v>
      </c>
      <c r="F389" s="166" t="s">
        <v>2762</v>
      </c>
      <c r="H389" s="167">
        <v>-3.6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190</v>
      </c>
      <c r="AU389" s="165" t="s">
        <v>82</v>
      </c>
      <c r="AV389" s="13" t="s">
        <v>82</v>
      </c>
      <c r="AW389" s="13" t="s">
        <v>29</v>
      </c>
      <c r="AX389" s="13" t="s">
        <v>73</v>
      </c>
      <c r="AY389" s="165" t="s">
        <v>175</v>
      </c>
    </row>
    <row r="390" spans="1:65" s="15" customFormat="1">
      <c r="B390" s="182"/>
      <c r="D390" s="164" t="s">
        <v>190</v>
      </c>
      <c r="E390" s="183" t="s">
        <v>1</v>
      </c>
      <c r="F390" s="184" t="s">
        <v>716</v>
      </c>
      <c r="H390" s="185">
        <v>61.502000000000002</v>
      </c>
      <c r="I390" s="186"/>
      <c r="L390" s="182"/>
      <c r="M390" s="187"/>
      <c r="N390" s="188"/>
      <c r="O390" s="188"/>
      <c r="P390" s="188"/>
      <c r="Q390" s="188"/>
      <c r="R390" s="188"/>
      <c r="S390" s="188"/>
      <c r="T390" s="189"/>
      <c r="AT390" s="183" t="s">
        <v>190</v>
      </c>
      <c r="AU390" s="183" t="s">
        <v>82</v>
      </c>
      <c r="AV390" s="15" t="s">
        <v>184</v>
      </c>
      <c r="AW390" s="15" t="s">
        <v>29</v>
      </c>
      <c r="AX390" s="15" t="s">
        <v>30</v>
      </c>
      <c r="AY390" s="183" t="s">
        <v>175</v>
      </c>
    </row>
    <row r="391" spans="1:65" s="2" customFormat="1" ht="16.5" customHeight="1">
      <c r="A391" s="33"/>
      <c r="B391" s="149"/>
      <c r="C391" s="150" t="s">
        <v>393</v>
      </c>
      <c r="D391" s="150" t="s">
        <v>181</v>
      </c>
      <c r="E391" s="151" t="s">
        <v>2763</v>
      </c>
      <c r="F391" s="152" t="s">
        <v>2764</v>
      </c>
      <c r="G391" s="153" t="s">
        <v>709</v>
      </c>
      <c r="H391" s="154">
        <v>61.502000000000002</v>
      </c>
      <c r="I391" s="155"/>
      <c r="J391" s="156">
        <f>ROUND(I391*H391,2)</f>
        <v>0</v>
      </c>
      <c r="K391" s="152" t="s">
        <v>1</v>
      </c>
      <c r="L391" s="34"/>
      <c r="M391" s="157" t="s">
        <v>1</v>
      </c>
      <c r="N391" s="158" t="s">
        <v>38</v>
      </c>
      <c r="O391" s="59"/>
      <c r="P391" s="159">
        <f>O391*H391</f>
        <v>0</v>
      </c>
      <c r="Q391" s="159">
        <v>0.36834</v>
      </c>
      <c r="R391" s="159">
        <f>Q391*H391</f>
        <v>22.653646680000001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184</v>
      </c>
      <c r="AT391" s="161" t="s">
        <v>181</v>
      </c>
      <c r="AU391" s="161" t="s">
        <v>82</v>
      </c>
      <c r="AY391" s="18" t="s">
        <v>175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30</v>
      </c>
      <c r="BK391" s="162">
        <f>ROUND(I391*H391,2)</f>
        <v>0</v>
      </c>
      <c r="BL391" s="18" t="s">
        <v>184</v>
      </c>
      <c r="BM391" s="161" t="s">
        <v>2765</v>
      </c>
    </row>
    <row r="392" spans="1:65" s="14" customFormat="1">
      <c r="B392" s="172"/>
      <c r="D392" s="164" t="s">
        <v>190</v>
      </c>
      <c r="E392" s="173" t="s">
        <v>1</v>
      </c>
      <c r="F392" s="174" t="s">
        <v>2760</v>
      </c>
      <c r="H392" s="173" t="s">
        <v>1</v>
      </c>
      <c r="I392" s="175"/>
      <c r="L392" s="172"/>
      <c r="M392" s="176"/>
      <c r="N392" s="177"/>
      <c r="O392" s="177"/>
      <c r="P392" s="177"/>
      <c r="Q392" s="177"/>
      <c r="R392" s="177"/>
      <c r="S392" s="177"/>
      <c r="T392" s="178"/>
      <c r="AT392" s="173" t="s">
        <v>190</v>
      </c>
      <c r="AU392" s="173" t="s">
        <v>82</v>
      </c>
      <c r="AV392" s="14" t="s">
        <v>30</v>
      </c>
      <c r="AW392" s="14" t="s">
        <v>29</v>
      </c>
      <c r="AX392" s="14" t="s">
        <v>73</v>
      </c>
      <c r="AY392" s="173" t="s">
        <v>175</v>
      </c>
    </row>
    <row r="393" spans="1:65" s="13" customFormat="1">
      <c r="B393" s="163"/>
      <c r="D393" s="164" t="s">
        <v>190</v>
      </c>
      <c r="E393" s="165" t="s">
        <v>1</v>
      </c>
      <c r="F393" s="166" t="s">
        <v>2766</v>
      </c>
      <c r="H393" s="167">
        <v>61.502000000000002</v>
      </c>
      <c r="I393" s="168"/>
      <c r="L393" s="163"/>
      <c r="M393" s="169"/>
      <c r="N393" s="170"/>
      <c r="O393" s="170"/>
      <c r="P393" s="170"/>
      <c r="Q393" s="170"/>
      <c r="R393" s="170"/>
      <c r="S393" s="170"/>
      <c r="T393" s="171"/>
      <c r="AT393" s="165" t="s">
        <v>190</v>
      </c>
      <c r="AU393" s="165" t="s">
        <v>82</v>
      </c>
      <c r="AV393" s="13" t="s">
        <v>82</v>
      </c>
      <c r="AW393" s="13" t="s">
        <v>29</v>
      </c>
      <c r="AX393" s="13" t="s">
        <v>30</v>
      </c>
      <c r="AY393" s="165" t="s">
        <v>175</v>
      </c>
    </row>
    <row r="394" spans="1:65" s="12" customFormat="1" ht="22.8" customHeight="1">
      <c r="B394" s="136"/>
      <c r="D394" s="137" t="s">
        <v>72</v>
      </c>
      <c r="E394" s="147" t="s">
        <v>203</v>
      </c>
      <c r="F394" s="147" t="s">
        <v>2767</v>
      </c>
      <c r="I394" s="139"/>
      <c r="J394" s="148">
        <f>BK394</f>
        <v>0</v>
      </c>
      <c r="L394" s="136"/>
      <c r="M394" s="141"/>
      <c r="N394" s="142"/>
      <c r="O394" s="142"/>
      <c r="P394" s="143">
        <f>SUM(P395:P446)</f>
        <v>0</v>
      </c>
      <c r="Q394" s="142"/>
      <c r="R394" s="143">
        <f>SUM(R395:R446)</f>
        <v>23.819466440000003</v>
      </c>
      <c r="S394" s="142"/>
      <c r="T394" s="144">
        <f>SUM(T395:T446)</f>
        <v>0</v>
      </c>
      <c r="AR394" s="137" t="s">
        <v>30</v>
      </c>
      <c r="AT394" s="145" t="s">
        <v>72</v>
      </c>
      <c r="AU394" s="145" t="s">
        <v>30</v>
      </c>
      <c r="AY394" s="137" t="s">
        <v>175</v>
      </c>
      <c r="BK394" s="146">
        <f>SUM(BK395:BK446)</f>
        <v>0</v>
      </c>
    </row>
    <row r="395" spans="1:65" s="2" customFormat="1" ht="21.75" customHeight="1">
      <c r="A395" s="33"/>
      <c r="B395" s="149"/>
      <c r="C395" s="150" t="s">
        <v>398</v>
      </c>
      <c r="D395" s="150" t="s">
        <v>181</v>
      </c>
      <c r="E395" s="151" t="s">
        <v>2768</v>
      </c>
      <c r="F395" s="152" t="s">
        <v>2769</v>
      </c>
      <c r="G395" s="153" t="s">
        <v>745</v>
      </c>
      <c r="H395" s="154">
        <v>2.8159999999999998</v>
      </c>
      <c r="I395" s="155"/>
      <c r="J395" s="156">
        <f>ROUND(I395*H395,2)</f>
        <v>0</v>
      </c>
      <c r="K395" s="152" t="s">
        <v>710</v>
      </c>
      <c r="L395" s="34"/>
      <c r="M395" s="157" t="s">
        <v>1</v>
      </c>
      <c r="N395" s="158" t="s">
        <v>38</v>
      </c>
      <c r="O395" s="59"/>
      <c r="P395" s="159">
        <f>O395*H395</f>
        <v>0</v>
      </c>
      <c r="Q395" s="159">
        <v>2.5018699999999998</v>
      </c>
      <c r="R395" s="159">
        <f>Q395*H395</f>
        <v>7.0452659199999994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184</v>
      </c>
      <c r="AT395" s="161" t="s">
        <v>181</v>
      </c>
      <c r="AU395" s="161" t="s">
        <v>82</v>
      </c>
      <c r="AY395" s="18" t="s">
        <v>175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30</v>
      </c>
      <c r="BK395" s="162">
        <f>ROUND(I395*H395,2)</f>
        <v>0</v>
      </c>
      <c r="BL395" s="18" t="s">
        <v>184</v>
      </c>
      <c r="BM395" s="161" t="s">
        <v>2770</v>
      </c>
    </row>
    <row r="396" spans="1:65" s="14" customFormat="1">
      <c r="B396" s="172"/>
      <c r="D396" s="164" t="s">
        <v>190</v>
      </c>
      <c r="E396" s="173" t="s">
        <v>1</v>
      </c>
      <c r="F396" s="174" t="s">
        <v>2632</v>
      </c>
      <c r="H396" s="173" t="s">
        <v>1</v>
      </c>
      <c r="I396" s="175"/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190</v>
      </c>
      <c r="AU396" s="173" t="s">
        <v>82</v>
      </c>
      <c r="AV396" s="14" t="s">
        <v>30</v>
      </c>
      <c r="AW396" s="14" t="s">
        <v>29</v>
      </c>
      <c r="AX396" s="14" t="s">
        <v>73</v>
      </c>
      <c r="AY396" s="173" t="s">
        <v>175</v>
      </c>
    </row>
    <row r="397" spans="1:65" s="13" customFormat="1">
      <c r="B397" s="163"/>
      <c r="D397" s="164" t="s">
        <v>190</v>
      </c>
      <c r="E397" s="165" t="s">
        <v>1</v>
      </c>
      <c r="F397" s="166" t="s">
        <v>2771</v>
      </c>
      <c r="H397" s="167">
        <v>2.8159999999999998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190</v>
      </c>
      <c r="AU397" s="165" t="s">
        <v>82</v>
      </c>
      <c r="AV397" s="13" t="s">
        <v>82</v>
      </c>
      <c r="AW397" s="13" t="s">
        <v>29</v>
      </c>
      <c r="AX397" s="13" t="s">
        <v>73</v>
      </c>
      <c r="AY397" s="165" t="s">
        <v>175</v>
      </c>
    </row>
    <row r="398" spans="1:65" s="15" customFormat="1">
      <c r="B398" s="182"/>
      <c r="D398" s="164" t="s">
        <v>190</v>
      </c>
      <c r="E398" s="183" t="s">
        <v>1</v>
      </c>
      <c r="F398" s="184" t="s">
        <v>716</v>
      </c>
      <c r="H398" s="185">
        <v>2.8159999999999998</v>
      </c>
      <c r="I398" s="186"/>
      <c r="L398" s="182"/>
      <c r="M398" s="187"/>
      <c r="N398" s="188"/>
      <c r="O398" s="188"/>
      <c r="P398" s="188"/>
      <c r="Q398" s="188"/>
      <c r="R398" s="188"/>
      <c r="S398" s="188"/>
      <c r="T398" s="189"/>
      <c r="AT398" s="183" t="s">
        <v>190</v>
      </c>
      <c r="AU398" s="183" t="s">
        <v>82</v>
      </c>
      <c r="AV398" s="15" t="s">
        <v>184</v>
      </c>
      <c r="AW398" s="15" t="s">
        <v>29</v>
      </c>
      <c r="AX398" s="15" t="s">
        <v>30</v>
      </c>
      <c r="AY398" s="183" t="s">
        <v>175</v>
      </c>
    </row>
    <row r="399" spans="1:65" s="2" customFormat="1" ht="16.5" customHeight="1">
      <c r="A399" s="33"/>
      <c r="B399" s="149"/>
      <c r="C399" s="150" t="s">
        <v>402</v>
      </c>
      <c r="D399" s="150" t="s">
        <v>181</v>
      </c>
      <c r="E399" s="151" t="s">
        <v>2772</v>
      </c>
      <c r="F399" s="152" t="s">
        <v>2773</v>
      </c>
      <c r="G399" s="153" t="s">
        <v>709</v>
      </c>
      <c r="H399" s="154">
        <v>0.8</v>
      </c>
      <c r="I399" s="155"/>
      <c r="J399" s="156">
        <f>ROUND(I399*H399,2)</f>
        <v>0</v>
      </c>
      <c r="K399" s="152" t="s">
        <v>710</v>
      </c>
      <c r="L399" s="34"/>
      <c r="M399" s="157" t="s">
        <v>1</v>
      </c>
      <c r="N399" s="158" t="s">
        <v>38</v>
      </c>
      <c r="O399" s="59"/>
      <c r="P399" s="159">
        <f>O399*H399</f>
        <v>0</v>
      </c>
      <c r="Q399" s="159">
        <v>1.6070000000000001E-2</v>
      </c>
      <c r="R399" s="159">
        <f>Q399*H399</f>
        <v>1.2856000000000001E-2</v>
      </c>
      <c r="S399" s="159">
        <v>0</v>
      </c>
      <c r="T399" s="160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1" t="s">
        <v>184</v>
      </c>
      <c r="AT399" s="161" t="s">
        <v>181</v>
      </c>
      <c r="AU399" s="161" t="s">
        <v>82</v>
      </c>
      <c r="AY399" s="18" t="s">
        <v>175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8" t="s">
        <v>30</v>
      </c>
      <c r="BK399" s="162">
        <f>ROUND(I399*H399,2)</f>
        <v>0</v>
      </c>
      <c r="BL399" s="18" t="s">
        <v>184</v>
      </c>
      <c r="BM399" s="161" t="s">
        <v>2774</v>
      </c>
    </row>
    <row r="400" spans="1:65" s="13" customFormat="1">
      <c r="B400" s="163"/>
      <c r="D400" s="164" t="s">
        <v>190</v>
      </c>
      <c r="E400" s="165" t="s">
        <v>1</v>
      </c>
      <c r="F400" s="166" t="s">
        <v>2775</v>
      </c>
      <c r="H400" s="167">
        <v>0.8</v>
      </c>
      <c r="I400" s="168"/>
      <c r="L400" s="163"/>
      <c r="M400" s="169"/>
      <c r="N400" s="170"/>
      <c r="O400" s="170"/>
      <c r="P400" s="170"/>
      <c r="Q400" s="170"/>
      <c r="R400" s="170"/>
      <c r="S400" s="170"/>
      <c r="T400" s="171"/>
      <c r="AT400" s="165" t="s">
        <v>190</v>
      </c>
      <c r="AU400" s="165" t="s">
        <v>82</v>
      </c>
      <c r="AV400" s="13" t="s">
        <v>82</v>
      </c>
      <c r="AW400" s="13" t="s">
        <v>29</v>
      </c>
      <c r="AX400" s="13" t="s">
        <v>73</v>
      </c>
      <c r="AY400" s="165" t="s">
        <v>175</v>
      </c>
    </row>
    <row r="401" spans="1:65" s="15" customFormat="1">
      <c r="B401" s="182"/>
      <c r="D401" s="164" t="s">
        <v>190</v>
      </c>
      <c r="E401" s="183" t="s">
        <v>1</v>
      </c>
      <c r="F401" s="184" t="s">
        <v>716</v>
      </c>
      <c r="H401" s="185">
        <v>0.8</v>
      </c>
      <c r="I401" s="186"/>
      <c r="L401" s="182"/>
      <c r="M401" s="187"/>
      <c r="N401" s="188"/>
      <c r="O401" s="188"/>
      <c r="P401" s="188"/>
      <c r="Q401" s="188"/>
      <c r="R401" s="188"/>
      <c r="S401" s="188"/>
      <c r="T401" s="189"/>
      <c r="AT401" s="183" t="s">
        <v>190</v>
      </c>
      <c r="AU401" s="183" t="s">
        <v>82</v>
      </c>
      <c r="AV401" s="15" t="s">
        <v>184</v>
      </c>
      <c r="AW401" s="15" t="s">
        <v>29</v>
      </c>
      <c r="AX401" s="15" t="s">
        <v>30</v>
      </c>
      <c r="AY401" s="183" t="s">
        <v>175</v>
      </c>
    </row>
    <row r="402" spans="1:65" s="2" customFormat="1" ht="16.5" customHeight="1">
      <c r="A402" s="33"/>
      <c r="B402" s="149"/>
      <c r="C402" s="150" t="s">
        <v>406</v>
      </c>
      <c r="D402" s="150" t="s">
        <v>181</v>
      </c>
      <c r="E402" s="151" t="s">
        <v>2776</v>
      </c>
      <c r="F402" s="152" t="s">
        <v>2777</v>
      </c>
      <c r="G402" s="153" t="s">
        <v>709</v>
      </c>
      <c r="H402" s="154">
        <v>0.8</v>
      </c>
      <c r="I402" s="155"/>
      <c r="J402" s="156">
        <f>ROUND(I402*H402,2)</f>
        <v>0</v>
      </c>
      <c r="K402" s="152" t="s">
        <v>710</v>
      </c>
      <c r="L402" s="34"/>
      <c r="M402" s="157" t="s">
        <v>1</v>
      </c>
      <c r="N402" s="158" t="s">
        <v>38</v>
      </c>
      <c r="O402" s="59"/>
      <c r="P402" s="159">
        <f>O402*H402</f>
        <v>0</v>
      </c>
      <c r="Q402" s="159">
        <v>0</v>
      </c>
      <c r="R402" s="159">
        <f>Q402*H402</f>
        <v>0</v>
      </c>
      <c r="S402" s="159">
        <v>0</v>
      </c>
      <c r="T402" s="160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1" t="s">
        <v>184</v>
      </c>
      <c r="AT402" s="161" t="s">
        <v>181</v>
      </c>
      <c r="AU402" s="161" t="s">
        <v>82</v>
      </c>
      <c r="AY402" s="18" t="s">
        <v>175</v>
      </c>
      <c r="BE402" s="162">
        <f>IF(N402="základní",J402,0)</f>
        <v>0</v>
      </c>
      <c r="BF402" s="162">
        <f>IF(N402="snížená",J402,0)</f>
        <v>0</v>
      </c>
      <c r="BG402" s="162">
        <f>IF(N402="zákl. přenesená",J402,0)</f>
        <v>0</v>
      </c>
      <c r="BH402" s="162">
        <f>IF(N402="sníž. přenesená",J402,0)</f>
        <v>0</v>
      </c>
      <c r="BI402" s="162">
        <f>IF(N402="nulová",J402,0)</f>
        <v>0</v>
      </c>
      <c r="BJ402" s="18" t="s">
        <v>30</v>
      </c>
      <c r="BK402" s="162">
        <f>ROUND(I402*H402,2)</f>
        <v>0</v>
      </c>
      <c r="BL402" s="18" t="s">
        <v>184</v>
      </c>
      <c r="BM402" s="161" t="s">
        <v>2778</v>
      </c>
    </row>
    <row r="403" spans="1:65" s="13" customFormat="1">
      <c r="B403" s="163"/>
      <c r="D403" s="164" t="s">
        <v>190</v>
      </c>
      <c r="E403" s="165" t="s">
        <v>1</v>
      </c>
      <c r="F403" s="166" t="s">
        <v>2779</v>
      </c>
      <c r="H403" s="167">
        <v>0.8</v>
      </c>
      <c r="I403" s="168"/>
      <c r="L403" s="163"/>
      <c r="M403" s="169"/>
      <c r="N403" s="170"/>
      <c r="O403" s="170"/>
      <c r="P403" s="170"/>
      <c r="Q403" s="170"/>
      <c r="R403" s="170"/>
      <c r="S403" s="170"/>
      <c r="T403" s="171"/>
      <c r="AT403" s="165" t="s">
        <v>190</v>
      </c>
      <c r="AU403" s="165" t="s">
        <v>82</v>
      </c>
      <c r="AV403" s="13" t="s">
        <v>82</v>
      </c>
      <c r="AW403" s="13" t="s">
        <v>29</v>
      </c>
      <c r="AX403" s="13" t="s">
        <v>30</v>
      </c>
      <c r="AY403" s="165" t="s">
        <v>175</v>
      </c>
    </row>
    <row r="404" spans="1:65" s="2" customFormat="1" ht="16.5" customHeight="1">
      <c r="A404" s="33"/>
      <c r="B404" s="149"/>
      <c r="C404" s="150" t="s">
        <v>410</v>
      </c>
      <c r="D404" s="150" t="s">
        <v>181</v>
      </c>
      <c r="E404" s="151" t="s">
        <v>2780</v>
      </c>
      <c r="F404" s="152" t="s">
        <v>2781</v>
      </c>
      <c r="G404" s="153" t="s">
        <v>709</v>
      </c>
      <c r="H404" s="154">
        <v>0.2</v>
      </c>
      <c r="I404" s="155"/>
      <c r="J404" s="156">
        <f>ROUND(I404*H404,2)</f>
        <v>0</v>
      </c>
      <c r="K404" s="152" t="s">
        <v>710</v>
      </c>
      <c r="L404" s="34"/>
      <c r="M404" s="157" t="s">
        <v>1</v>
      </c>
      <c r="N404" s="158" t="s">
        <v>38</v>
      </c>
      <c r="O404" s="59"/>
      <c r="P404" s="159">
        <f>O404*H404</f>
        <v>0</v>
      </c>
      <c r="Q404" s="159">
        <v>1.7729999999999999E-2</v>
      </c>
      <c r="R404" s="159">
        <f>Q404*H404</f>
        <v>3.5460000000000001E-3</v>
      </c>
      <c r="S404" s="159">
        <v>0</v>
      </c>
      <c r="T404" s="160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1" t="s">
        <v>184</v>
      </c>
      <c r="AT404" s="161" t="s">
        <v>181</v>
      </c>
      <c r="AU404" s="161" t="s">
        <v>82</v>
      </c>
      <c r="AY404" s="18" t="s">
        <v>175</v>
      </c>
      <c r="BE404" s="162">
        <f>IF(N404="základní",J404,0)</f>
        <v>0</v>
      </c>
      <c r="BF404" s="162">
        <f>IF(N404="snížená",J404,0)</f>
        <v>0</v>
      </c>
      <c r="BG404" s="162">
        <f>IF(N404="zákl. přenesená",J404,0)</f>
        <v>0</v>
      </c>
      <c r="BH404" s="162">
        <f>IF(N404="sníž. přenesená",J404,0)</f>
        <v>0</v>
      </c>
      <c r="BI404" s="162">
        <f>IF(N404="nulová",J404,0)</f>
        <v>0</v>
      </c>
      <c r="BJ404" s="18" t="s">
        <v>30</v>
      </c>
      <c r="BK404" s="162">
        <f>ROUND(I404*H404,2)</f>
        <v>0</v>
      </c>
      <c r="BL404" s="18" t="s">
        <v>184</v>
      </c>
      <c r="BM404" s="161" t="s">
        <v>2782</v>
      </c>
    </row>
    <row r="405" spans="1:65" s="13" customFormat="1">
      <c r="B405" s="163"/>
      <c r="D405" s="164" t="s">
        <v>190</v>
      </c>
      <c r="E405" s="165" t="s">
        <v>1</v>
      </c>
      <c r="F405" s="166" t="s">
        <v>2783</v>
      </c>
      <c r="H405" s="167">
        <v>0.2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190</v>
      </c>
      <c r="AU405" s="165" t="s">
        <v>82</v>
      </c>
      <c r="AV405" s="13" t="s">
        <v>82</v>
      </c>
      <c r="AW405" s="13" t="s">
        <v>29</v>
      </c>
      <c r="AX405" s="13" t="s">
        <v>73</v>
      </c>
      <c r="AY405" s="165" t="s">
        <v>175</v>
      </c>
    </row>
    <row r="406" spans="1:65" s="15" customFormat="1">
      <c r="B406" s="182"/>
      <c r="D406" s="164" t="s">
        <v>190</v>
      </c>
      <c r="E406" s="183" t="s">
        <v>1</v>
      </c>
      <c r="F406" s="184" t="s">
        <v>716</v>
      </c>
      <c r="H406" s="185">
        <v>0.2</v>
      </c>
      <c r="I406" s="186"/>
      <c r="L406" s="182"/>
      <c r="M406" s="187"/>
      <c r="N406" s="188"/>
      <c r="O406" s="188"/>
      <c r="P406" s="188"/>
      <c r="Q406" s="188"/>
      <c r="R406" s="188"/>
      <c r="S406" s="188"/>
      <c r="T406" s="189"/>
      <c r="AT406" s="183" t="s">
        <v>190</v>
      </c>
      <c r="AU406" s="183" t="s">
        <v>82</v>
      </c>
      <c r="AV406" s="15" t="s">
        <v>184</v>
      </c>
      <c r="AW406" s="15" t="s">
        <v>29</v>
      </c>
      <c r="AX406" s="15" t="s">
        <v>30</v>
      </c>
      <c r="AY406" s="183" t="s">
        <v>175</v>
      </c>
    </row>
    <row r="407" spans="1:65" s="2" customFormat="1" ht="16.5" customHeight="1">
      <c r="A407" s="33"/>
      <c r="B407" s="149"/>
      <c r="C407" s="150" t="s">
        <v>414</v>
      </c>
      <c r="D407" s="150" t="s">
        <v>181</v>
      </c>
      <c r="E407" s="151" t="s">
        <v>2784</v>
      </c>
      <c r="F407" s="152" t="s">
        <v>2785</v>
      </c>
      <c r="G407" s="153" t="s">
        <v>709</v>
      </c>
      <c r="H407" s="154">
        <v>0.2</v>
      </c>
      <c r="I407" s="155"/>
      <c r="J407" s="156">
        <f>ROUND(I407*H407,2)</f>
        <v>0</v>
      </c>
      <c r="K407" s="152" t="s">
        <v>710</v>
      </c>
      <c r="L407" s="34"/>
      <c r="M407" s="157" t="s">
        <v>1</v>
      </c>
      <c r="N407" s="158" t="s">
        <v>38</v>
      </c>
      <c r="O407" s="59"/>
      <c r="P407" s="159">
        <f>O407*H407</f>
        <v>0</v>
      </c>
      <c r="Q407" s="159">
        <v>0</v>
      </c>
      <c r="R407" s="159">
        <f>Q407*H407</f>
        <v>0</v>
      </c>
      <c r="S407" s="159">
        <v>0</v>
      </c>
      <c r="T407" s="160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1" t="s">
        <v>184</v>
      </c>
      <c r="AT407" s="161" t="s">
        <v>181</v>
      </c>
      <c r="AU407" s="161" t="s">
        <v>82</v>
      </c>
      <c r="AY407" s="18" t="s">
        <v>175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8" t="s">
        <v>30</v>
      </c>
      <c r="BK407" s="162">
        <f>ROUND(I407*H407,2)</f>
        <v>0</v>
      </c>
      <c r="BL407" s="18" t="s">
        <v>184</v>
      </c>
      <c r="BM407" s="161" t="s">
        <v>2786</v>
      </c>
    </row>
    <row r="408" spans="1:65" s="13" customFormat="1">
      <c r="B408" s="163"/>
      <c r="D408" s="164" t="s">
        <v>190</v>
      </c>
      <c r="E408" s="165" t="s">
        <v>1</v>
      </c>
      <c r="F408" s="166" t="s">
        <v>2787</v>
      </c>
      <c r="H408" s="167">
        <v>0.2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190</v>
      </c>
      <c r="AU408" s="165" t="s">
        <v>82</v>
      </c>
      <c r="AV408" s="13" t="s">
        <v>82</v>
      </c>
      <c r="AW408" s="13" t="s">
        <v>29</v>
      </c>
      <c r="AX408" s="13" t="s">
        <v>30</v>
      </c>
      <c r="AY408" s="165" t="s">
        <v>175</v>
      </c>
    </row>
    <row r="409" spans="1:65" s="2" customFormat="1" ht="16.5" customHeight="1">
      <c r="A409" s="33"/>
      <c r="B409" s="149"/>
      <c r="C409" s="150" t="s">
        <v>420</v>
      </c>
      <c r="D409" s="150" t="s">
        <v>181</v>
      </c>
      <c r="E409" s="151" t="s">
        <v>2788</v>
      </c>
      <c r="F409" s="152" t="s">
        <v>2789</v>
      </c>
      <c r="G409" s="153" t="s">
        <v>745</v>
      </c>
      <c r="H409" s="154">
        <v>5.2960000000000003</v>
      </c>
      <c r="I409" s="155"/>
      <c r="J409" s="156">
        <f>ROUND(I409*H409,2)</f>
        <v>0</v>
      </c>
      <c r="K409" s="152" t="s">
        <v>1</v>
      </c>
      <c r="L409" s="34"/>
      <c r="M409" s="157" t="s">
        <v>1</v>
      </c>
      <c r="N409" s="158" t="s">
        <v>38</v>
      </c>
      <c r="O409" s="59"/>
      <c r="P409" s="159">
        <f>O409*H409</f>
        <v>0</v>
      </c>
      <c r="Q409" s="159">
        <v>2.5018699999999998</v>
      </c>
      <c r="R409" s="159">
        <f>Q409*H409</f>
        <v>13.24990352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184</v>
      </c>
      <c r="AT409" s="161" t="s">
        <v>181</v>
      </c>
      <c r="AU409" s="161" t="s">
        <v>82</v>
      </c>
      <c r="AY409" s="18" t="s">
        <v>175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30</v>
      </c>
      <c r="BK409" s="162">
        <f>ROUND(I409*H409,2)</f>
        <v>0</v>
      </c>
      <c r="BL409" s="18" t="s">
        <v>184</v>
      </c>
      <c r="BM409" s="161" t="s">
        <v>2790</v>
      </c>
    </row>
    <row r="410" spans="1:65" s="14" customFormat="1">
      <c r="B410" s="172"/>
      <c r="D410" s="164" t="s">
        <v>190</v>
      </c>
      <c r="E410" s="173" t="s">
        <v>1</v>
      </c>
      <c r="F410" s="174" t="s">
        <v>2632</v>
      </c>
      <c r="H410" s="173" t="s">
        <v>1</v>
      </c>
      <c r="I410" s="175"/>
      <c r="L410" s="172"/>
      <c r="M410" s="176"/>
      <c r="N410" s="177"/>
      <c r="O410" s="177"/>
      <c r="P410" s="177"/>
      <c r="Q410" s="177"/>
      <c r="R410" s="177"/>
      <c r="S410" s="177"/>
      <c r="T410" s="178"/>
      <c r="AT410" s="173" t="s">
        <v>190</v>
      </c>
      <c r="AU410" s="173" t="s">
        <v>82</v>
      </c>
      <c r="AV410" s="14" t="s">
        <v>30</v>
      </c>
      <c r="AW410" s="14" t="s">
        <v>29</v>
      </c>
      <c r="AX410" s="14" t="s">
        <v>73</v>
      </c>
      <c r="AY410" s="173" t="s">
        <v>175</v>
      </c>
    </row>
    <row r="411" spans="1:65" s="13" customFormat="1">
      <c r="B411" s="163"/>
      <c r="D411" s="164" t="s">
        <v>190</v>
      </c>
      <c r="E411" s="165" t="s">
        <v>1</v>
      </c>
      <c r="F411" s="166" t="s">
        <v>2791</v>
      </c>
      <c r="H411" s="167">
        <v>5.2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190</v>
      </c>
      <c r="AU411" s="165" t="s">
        <v>82</v>
      </c>
      <c r="AV411" s="13" t="s">
        <v>82</v>
      </c>
      <c r="AW411" s="13" t="s">
        <v>29</v>
      </c>
      <c r="AX411" s="13" t="s">
        <v>73</v>
      </c>
      <c r="AY411" s="165" t="s">
        <v>175</v>
      </c>
    </row>
    <row r="412" spans="1:65" s="13" customFormat="1">
      <c r="B412" s="163"/>
      <c r="D412" s="164" t="s">
        <v>190</v>
      </c>
      <c r="E412" s="165" t="s">
        <v>1</v>
      </c>
      <c r="F412" s="166" t="s">
        <v>2792</v>
      </c>
      <c r="H412" s="167">
        <v>9.6000000000000002E-2</v>
      </c>
      <c r="I412" s="168"/>
      <c r="L412" s="163"/>
      <c r="M412" s="169"/>
      <c r="N412" s="170"/>
      <c r="O412" s="170"/>
      <c r="P412" s="170"/>
      <c r="Q412" s="170"/>
      <c r="R412" s="170"/>
      <c r="S412" s="170"/>
      <c r="T412" s="171"/>
      <c r="AT412" s="165" t="s">
        <v>190</v>
      </c>
      <c r="AU412" s="165" t="s">
        <v>82</v>
      </c>
      <c r="AV412" s="13" t="s">
        <v>82</v>
      </c>
      <c r="AW412" s="13" t="s">
        <v>29</v>
      </c>
      <c r="AX412" s="13" t="s">
        <v>73</v>
      </c>
      <c r="AY412" s="165" t="s">
        <v>175</v>
      </c>
    </row>
    <row r="413" spans="1:65" s="15" customFormat="1">
      <c r="B413" s="182"/>
      <c r="D413" s="164" t="s">
        <v>190</v>
      </c>
      <c r="E413" s="183" t="s">
        <v>1</v>
      </c>
      <c r="F413" s="184" t="s">
        <v>716</v>
      </c>
      <c r="H413" s="185">
        <v>5.2960000000000003</v>
      </c>
      <c r="I413" s="186"/>
      <c r="L413" s="182"/>
      <c r="M413" s="187"/>
      <c r="N413" s="188"/>
      <c r="O413" s="188"/>
      <c r="P413" s="188"/>
      <c r="Q413" s="188"/>
      <c r="R413" s="188"/>
      <c r="S413" s="188"/>
      <c r="T413" s="189"/>
      <c r="AT413" s="183" t="s">
        <v>190</v>
      </c>
      <c r="AU413" s="183" t="s">
        <v>82</v>
      </c>
      <c r="AV413" s="15" t="s">
        <v>184</v>
      </c>
      <c r="AW413" s="15" t="s">
        <v>29</v>
      </c>
      <c r="AX413" s="15" t="s">
        <v>30</v>
      </c>
      <c r="AY413" s="183" t="s">
        <v>175</v>
      </c>
    </row>
    <row r="414" spans="1:65" s="2" customFormat="1" ht="16.5" customHeight="1">
      <c r="A414" s="33"/>
      <c r="B414" s="149"/>
      <c r="C414" s="150" t="s">
        <v>423</v>
      </c>
      <c r="D414" s="150" t="s">
        <v>181</v>
      </c>
      <c r="E414" s="151" t="s">
        <v>2793</v>
      </c>
      <c r="F414" s="152" t="s">
        <v>2794</v>
      </c>
      <c r="G414" s="153" t="s">
        <v>188</v>
      </c>
      <c r="H414" s="154">
        <v>8</v>
      </c>
      <c r="I414" s="155"/>
      <c r="J414" s="156">
        <f>ROUND(I414*H414,2)</f>
        <v>0</v>
      </c>
      <c r="K414" s="152" t="s">
        <v>1</v>
      </c>
      <c r="L414" s="34"/>
      <c r="M414" s="157" t="s">
        <v>1</v>
      </c>
      <c r="N414" s="158" t="s">
        <v>38</v>
      </c>
      <c r="O414" s="59"/>
      <c r="P414" s="159">
        <f>O414*H414</f>
        <v>0</v>
      </c>
      <c r="Q414" s="159">
        <v>0</v>
      </c>
      <c r="R414" s="159">
        <f>Q414*H414</f>
        <v>0</v>
      </c>
      <c r="S414" s="159">
        <v>0</v>
      </c>
      <c r="T414" s="160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1" t="s">
        <v>184</v>
      </c>
      <c r="AT414" s="161" t="s">
        <v>181</v>
      </c>
      <c r="AU414" s="161" t="s">
        <v>82</v>
      </c>
      <c r="AY414" s="18" t="s">
        <v>175</v>
      </c>
      <c r="BE414" s="162">
        <f>IF(N414="základní",J414,0)</f>
        <v>0</v>
      </c>
      <c r="BF414" s="162">
        <f>IF(N414="snížená",J414,0)</f>
        <v>0</v>
      </c>
      <c r="BG414" s="162">
        <f>IF(N414="zákl. přenesená",J414,0)</f>
        <v>0</v>
      </c>
      <c r="BH414" s="162">
        <f>IF(N414="sníž. přenesená",J414,0)</f>
        <v>0</v>
      </c>
      <c r="BI414" s="162">
        <f>IF(N414="nulová",J414,0)</f>
        <v>0</v>
      </c>
      <c r="BJ414" s="18" t="s">
        <v>30</v>
      </c>
      <c r="BK414" s="162">
        <f>ROUND(I414*H414,2)</f>
        <v>0</v>
      </c>
      <c r="BL414" s="18" t="s">
        <v>184</v>
      </c>
      <c r="BM414" s="161" t="s">
        <v>2795</v>
      </c>
    </row>
    <row r="415" spans="1:65" s="13" customFormat="1">
      <c r="B415" s="163"/>
      <c r="D415" s="164" t="s">
        <v>190</v>
      </c>
      <c r="E415" s="165" t="s">
        <v>1</v>
      </c>
      <c r="F415" s="166" t="s">
        <v>177</v>
      </c>
      <c r="H415" s="167">
        <v>8</v>
      </c>
      <c r="I415" s="168"/>
      <c r="L415" s="163"/>
      <c r="M415" s="169"/>
      <c r="N415" s="170"/>
      <c r="O415" s="170"/>
      <c r="P415" s="170"/>
      <c r="Q415" s="170"/>
      <c r="R415" s="170"/>
      <c r="S415" s="170"/>
      <c r="T415" s="171"/>
      <c r="AT415" s="165" t="s">
        <v>190</v>
      </c>
      <c r="AU415" s="165" t="s">
        <v>82</v>
      </c>
      <c r="AV415" s="13" t="s">
        <v>82</v>
      </c>
      <c r="AW415" s="13" t="s">
        <v>29</v>
      </c>
      <c r="AX415" s="13" t="s">
        <v>30</v>
      </c>
      <c r="AY415" s="165" t="s">
        <v>175</v>
      </c>
    </row>
    <row r="416" spans="1:65" s="2" customFormat="1" ht="21.75" customHeight="1">
      <c r="A416" s="33"/>
      <c r="B416" s="149"/>
      <c r="C416" s="150" t="s">
        <v>426</v>
      </c>
      <c r="D416" s="150" t="s">
        <v>181</v>
      </c>
      <c r="E416" s="151" t="s">
        <v>2796</v>
      </c>
      <c r="F416" s="152" t="s">
        <v>2797</v>
      </c>
      <c r="G416" s="153" t="s">
        <v>745</v>
      </c>
      <c r="H416" s="154">
        <v>2.8159999999999998</v>
      </c>
      <c r="I416" s="155"/>
      <c r="J416" s="156">
        <f>ROUND(I416*H416,2)</f>
        <v>0</v>
      </c>
      <c r="K416" s="152" t="s">
        <v>710</v>
      </c>
      <c r="L416" s="34"/>
      <c r="M416" s="157" t="s">
        <v>1</v>
      </c>
      <c r="N416" s="158" t="s">
        <v>38</v>
      </c>
      <c r="O416" s="59"/>
      <c r="P416" s="159">
        <f>O416*H416</f>
        <v>0</v>
      </c>
      <c r="Q416" s="159">
        <v>0</v>
      </c>
      <c r="R416" s="159">
        <f>Q416*H416</f>
        <v>0</v>
      </c>
      <c r="S416" s="159">
        <v>0</v>
      </c>
      <c r="T416" s="160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1" t="s">
        <v>184</v>
      </c>
      <c r="AT416" s="161" t="s">
        <v>181</v>
      </c>
      <c r="AU416" s="161" t="s">
        <v>82</v>
      </c>
      <c r="AY416" s="18" t="s">
        <v>175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8" t="s">
        <v>30</v>
      </c>
      <c r="BK416" s="162">
        <f>ROUND(I416*H416,2)</f>
        <v>0</v>
      </c>
      <c r="BL416" s="18" t="s">
        <v>184</v>
      </c>
      <c r="BM416" s="161" t="s">
        <v>2798</v>
      </c>
    </row>
    <row r="417" spans="1:65" s="13" customFormat="1">
      <c r="B417" s="163"/>
      <c r="D417" s="164" t="s">
        <v>190</v>
      </c>
      <c r="E417" s="165" t="s">
        <v>1</v>
      </c>
      <c r="F417" s="166" t="s">
        <v>2799</v>
      </c>
      <c r="H417" s="167">
        <v>2.8159999999999998</v>
      </c>
      <c r="I417" s="168"/>
      <c r="L417" s="163"/>
      <c r="M417" s="169"/>
      <c r="N417" s="170"/>
      <c r="O417" s="170"/>
      <c r="P417" s="170"/>
      <c r="Q417" s="170"/>
      <c r="R417" s="170"/>
      <c r="S417" s="170"/>
      <c r="T417" s="171"/>
      <c r="AT417" s="165" t="s">
        <v>190</v>
      </c>
      <c r="AU417" s="165" t="s">
        <v>82</v>
      </c>
      <c r="AV417" s="13" t="s">
        <v>82</v>
      </c>
      <c r="AW417" s="13" t="s">
        <v>29</v>
      </c>
      <c r="AX417" s="13" t="s">
        <v>30</v>
      </c>
      <c r="AY417" s="165" t="s">
        <v>175</v>
      </c>
    </row>
    <row r="418" spans="1:65" s="2" customFormat="1" ht="16.5" customHeight="1">
      <c r="A418" s="33"/>
      <c r="B418" s="149"/>
      <c r="C418" s="150" t="s">
        <v>429</v>
      </c>
      <c r="D418" s="150" t="s">
        <v>181</v>
      </c>
      <c r="E418" s="151" t="s">
        <v>2800</v>
      </c>
      <c r="F418" s="152" t="s">
        <v>2801</v>
      </c>
      <c r="G418" s="153" t="s">
        <v>745</v>
      </c>
      <c r="H418" s="154">
        <v>5.2960000000000003</v>
      </c>
      <c r="I418" s="155"/>
      <c r="J418" s="156">
        <f>ROUND(I418*H418,2)</f>
        <v>0</v>
      </c>
      <c r="K418" s="152" t="s">
        <v>1</v>
      </c>
      <c r="L418" s="34"/>
      <c r="M418" s="157" t="s">
        <v>1</v>
      </c>
      <c r="N418" s="158" t="s">
        <v>38</v>
      </c>
      <c r="O418" s="59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184</v>
      </c>
      <c r="AT418" s="161" t="s">
        <v>181</v>
      </c>
      <c r="AU418" s="161" t="s">
        <v>82</v>
      </c>
      <c r="AY418" s="18" t="s">
        <v>175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30</v>
      </c>
      <c r="BK418" s="162">
        <f>ROUND(I418*H418,2)</f>
        <v>0</v>
      </c>
      <c r="BL418" s="18" t="s">
        <v>184</v>
      </c>
      <c r="BM418" s="161" t="s">
        <v>2802</v>
      </c>
    </row>
    <row r="419" spans="1:65" s="13" customFormat="1">
      <c r="B419" s="163"/>
      <c r="D419" s="164" t="s">
        <v>190</v>
      </c>
      <c r="E419" s="165" t="s">
        <v>1</v>
      </c>
      <c r="F419" s="166" t="s">
        <v>2803</v>
      </c>
      <c r="H419" s="167">
        <v>5.2960000000000003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190</v>
      </c>
      <c r="AU419" s="165" t="s">
        <v>82</v>
      </c>
      <c r="AV419" s="13" t="s">
        <v>82</v>
      </c>
      <c r="AW419" s="13" t="s">
        <v>29</v>
      </c>
      <c r="AX419" s="13" t="s">
        <v>30</v>
      </c>
      <c r="AY419" s="165" t="s">
        <v>175</v>
      </c>
    </row>
    <row r="420" spans="1:65" s="2" customFormat="1" ht="16.5" customHeight="1">
      <c r="A420" s="33"/>
      <c r="B420" s="149"/>
      <c r="C420" s="150" t="s">
        <v>432</v>
      </c>
      <c r="D420" s="150" t="s">
        <v>181</v>
      </c>
      <c r="E420" s="151" t="s">
        <v>2804</v>
      </c>
      <c r="F420" s="152" t="s">
        <v>2805</v>
      </c>
      <c r="G420" s="153" t="s">
        <v>767</v>
      </c>
      <c r="H420" s="154">
        <v>0.126</v>
      </c>
      <c r="I420" s="155"/>
      <c r="J420" s="156">
        <f>ROUND(I420*H420,2)</f>
        <v>0</v>
      </c>
      <c r="K420" s="152" t="s">
        <v>710</v>
      </c>
      <c r="L420" s="34"/>
      <c r="M420" s="157" t="s">
        <v>1</v>
      </c>
      <c r="N420" s="158" t="s">
        <v>38</v>
      </c>
      <c r="O420" s="59"/>
      <c r="P420" s="159">
        <f>O420*H420</f>
        <v>0</v>
      </c>
      <c r="Q420" s="159">
        <v>1.06277</v>
      </c>
      <c r="R420" s="159">
        <f>Q420*H420</f>
        <v>0.13390901999999999</v>
      </c>
      <c r="S420" s="159">
        <v>0</v>
      </c>
      <c r="T420" s="160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184</v>
      </c>
      <c r="AT420" s="161" t="s">
        <v>181</v>
      </c>
      <c r="AU420" s="161" t="s">
        <v>82</v>
      </c>
      <c r="AY420" s="18" t="s">
        <v>175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30</v>
      </c>
      <c r="BK420" s="162">
        <f>ROUND(I420*H420,2)</f>
        <v>0</v>
      </c>
      <c r="BL420" s="18" t="s">
        <v>184</v>
      </c>
      <c r="BM420" s="161" t="s">
        <v>2806</v>
      </c>
    </row>
    <row r="421" spans="1:65" s="14" customFormat="1">
      <c r="B421" s="172"/>
      <c r="D421" s="164" t="s">
        <v>190</v>
      </c>
      <c r="E421" s="173" t="s">
        <v>1</v>
      </c>
      <c r="F421" s="174" t="s">
        <v>2807</v>
      </c>
      <c r="H421" s="173" t="s">
        <v>1</v>
      </c>
      <c r="I421" s="175"/>
      <c r="L421" s="172"/>
      <c r="M421" s="176"/>
      <c r="N421" s="177"/>
      <c r="O421" s="177"/>
      <c r="P421" s="177"/>
      <c r="Q421" s="177"/>
      <c r="R421" s="177"/>
      <c r="S421" s="177"/>
      <c r="T421" s="178"/>
      <c r="AT421" s="173" t="s">
        <v>190</v>
      </c>
      <c r="AU421" s="173" t="s">
        <v>82</v>
      </c>
      <c r="AV421" s="14" t="s">
        <v>30</v>
      </c>
      <c r="AW421" s="14" t="s">
        <v>29</v>
      </c>
      <c r="AX421" s="14" t="s">
        <v>73</v>
      </c>
      <c r="AY421" s="173" t="s">
        <v>175</v>
      </c>
    </row>
    <row r="422" spans="1:65" s="14" customFormat="1">
      <c r="B422" s="172"/>
      <c r="D422" s="164" t="s">
        <v>190</v>
      </c>
      <c r="E422" s="173" t="s">
        <v>1</v>
      </c>
      <c r="F422" s="174" t="s">
        <v>2632</v>
      </c>
      <c r="H422" s="173" t="s">
        <v>1</v>
      </c>
      <c r="I422" s="175"/>
      <c r="L422" s="172"/>
      <c r="M422" s="176"/>
      <c r="N422" s="177"/>
      <c r="O422" s="177"/>
      <c r="P422" s="177"/>
      <c r="Q422" s="177"/>
      <c r="R422" s="177"/>
      <c r="S422" s="177"/>
      <c r="T422" s="178"/>
      <c r="AT422" s="173" t="s">
        <v>190</v>
      </c>
      <c r="AU422" s="173" t="s">
        <v>82</v>
      </c>
      <c r="AV422" s="14" t="s">
        <v>30</v>
      </c>
      <c r="AW422" s="14" t="s">
        <v>29</v>
      </c>
      <c r="AX422" s="14" t="s">
        <v>73</v>
      </c>
      <c r="AY422" s="173" t="s">
        <v>175</v>
      </c>
    </row>
    <row r="423" spans="1:65" s="13" customFormat="1">
      <c r="B423" s="163"/>
      <c r="D423" s="164" t="s">
        <v>190</v>
      </c>
      <c r="E423" s="165" t="s">
        <v>1</v>
      </c>
      <c r="F423" s="166" t="s">
        <v>2808</v>
      </c>
      <c r="H423" s="167">
        <v>7.6999999999999999E-2</v>
      </c>
      <c r="I423" s="168"/>
      <c r="L423" s="163"/>
      <c r="M423" s="169"/>
      <c r="N423" s="170"/>
      <c r="O423" s="170"/>
      <c r="P423" s="170"/>
      <c r="Q423" s="170"/>
      <c r="R423" s="170"/>
      <c r="S423" s="170"/>
      <c r="T423" s="171"/>
      <c r="AT423" s="165" t="s">
        <v>190</v>
      </c>
      <c r="AU423" s="165" t="s">
        <v>82</v>
      </c>
      <c r="AV423" s="13" t="s">
        <v>82</v>
      </c>
      <c r="AW423" s="13" t="s">
        <v>29</v>
      </c>
      <c r="AX423" s="13" t="s">
        <v>73</v>
      </c>
      <c r="AY423" s="165" t="s">
        <v>175</v>
      </c>
    </row>
    <row r="424" spans="1:65" s="13" customFormat="1">
      <c r="B424" s="163"/>
      <c r="D424" s="164" t="s">
        <v>190</v>
      </c>
      <c r="E424" s="165" t="s">
        <v>1</v>
      </c>
      <c r="F424" s="166" t="s">
        <v>2809</v>
      </c>
      <c r="H424" s="167">
        <v>4.9000000000000002E-2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190</v>
      </c>
      <c r="AU424" s="165" t="s">
        <v>82</v>
      </c>
      <c r="AV424" s="13" t="s">
        <v>82</v>
      </c>
      <c r="AW424" s="13" t="s">
        <v>29</v>
      </c>
      <c r="AX424" s="13" t="s">
        <v>73</v>
      </c>
      <c r="AY424" s="165" t="s">
        <v>175</v>
      </c>
    </row>
    <row r="425" spans="1:65" s="15" customFormat="1">
      <c r="B425" s="182"/>
      <c r="D425" s="164" t="s">
        <v>190</v>
      </c>
      <c r="E425" s="183" t="s">
        <v>1</v>
      </c>
      <c r="F425" s="184" t="s">
        <v>716</v>
      </c>
      <c r="H425" s="185">
        <v>0.126</v>
      </c>
      <c r="I425" s="186"/>
      <c r="L425" s="182"/>
      <c r="M425" s="187"/>
      <c r="N425" s="188"/>
      <c r="O425" s="188"/>
      <c r="P425" s="188"/>
      <c r="Q425" s="188"/>
      <c r="R425" s="188"/>
      <c r="S425" s="188"/>
      <c r="T425" s="189"/>
      <c r="AT425" s="183" t="s">
        <v>190</v>
      </c>
      <c r="AU425" s="183" t="s">
        <v>82</v>
      </c>
      <c r="AV425" s="15" t="s">
        <v>184</v>
      </c>
      <c r="AW425" s="15" t="s">
        <v>29</v>
      </c>
      <c r="AX425" s="15" t="s">
        <v>30</v>
      </c>
      <c r="AY425" s="183" t="s">
        <v>175</v>
      </c>
    </row>
    <row r="426" spans="1:65" s="2" customFormat="1" ht="16.5" customHeight="1">
      <c r="A426" s="33"/>
      <c r="B426" s="149"/>
      <c r="C426" s="150" t="s">
        <v>435</v>
      </c>
      <c r="D426" s="150" t="s">
        <v>181</v>
      </c>
      <c r="E426" s="151" t="s">
        <v>2810</v>
      </c>
      <c r="F426" s="152" t="s">
        <v>2811</v>
      </c>
      <c r="G426" s="153" t="s">
        <v>745</v>
      </c>
      <c r="H426" s="154">
        <v>2.8159999999999998</v>
      </c>
      <c r="I426" s="155"/>
      <c r="J426" s="156">
        <f>ROUND(I426*H426,2)</f>
        <v>0</v>
      </c>
      <c r="K426" s="152" t="s">
        <v>710</v>
      </c>
      <c r="L426" s="34"/>
      <c r="M426" s="157" t="s">
        <v>1</v>
      </c>
      <c r="N426" s="158" t="s">
        <v>38</v>
      </c>
      <c r="O426" s="59"/>
      <c r="P426" s="159">
        <f>O426*H426</f>
        <v>0</v>
      </c>
      <c r="Q426" s="159">
        <v>0</v>
      </c>
      <c r="R426" s="159">
        <f>Q426*H426</f>
        <v>0</v>
      </c>
      <c r="S426" s="159">
        <v>0</v>
      </c>
      <c r="T426" s="160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184</v>
      </c>
      <c r="AT426" s="161" t="s">
        <v>181</v>
      </c>
      <c r="AU426" s="161" t="s">
        <v>82</v>
      </c>
      <c r="AY426" s="18" t="s">
        <v>175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30</v>
      </c>
      <c r="BK426" s="162">
        <f>ROUND(I426*H426,2)</f>
        <v>0</v>
      </c>
      <c r="BL426" s="18" t="s">
        <v>184</v>
      </c>
      <c r="BM426" s="161" t="s">
        <v>2812</v>
      </c>
    </row>
    <row r="427" spans="1:65" s="13" customFormat="1">
      <c r="B427" s="163"/>
      <c r="D427" s="164" t="s">
        <v>190</v>
      </c>
      <c r="E427" s="165" t="s">
        <v>1</v>
      </c>
      <c r="F427" s="166" t="s">
        <v>2799</v>
      </c>
      <c r="H427" s="167">
        <v>2.8159999999999998</v>
      </c>
      <c r="I427" s="168"/>
      <c r="L427" s="163"/>
      <c r="M427" s="169"/>
      <c r="N427" s="170"/>
      <c r="O427" s="170"/>
      <c r="P427" s="170"/>
      <c r="Q427" s="170"/>
      <c r="R427" s="170"/>
      <c r="S427" s="170"/>
      <c r="T427" s="171"/>
      <c r="AT427" s="165" t="s">
        <v>190</v>
      </c>
      <c r="AU427" s="165" t="s">
        <v>82</v>
      </c>
      <c r="AV427" s="13" t="s">
        <v>82</v>
      </c>
      <c r="AW427" s="13" t="s">
        <v>29</v>
      </c>
      <c r="AX427" s="13" t="s">
        <v>30</v>
      </c>
      <c r="AY427" s="165" t="s">
        <v>175</v>
      </c>
    </row>
    <row r="428" spans="1:65" s="2" customFormat="1" ht="16.5" customHeight="1">
      <c r="A428" s="33"/>
      <c r="B428" s="149"/>
      <c r="C428" s="150" t="s">
        <v>440</v>
      </c>
      <c r="D428" s="150" t="s">
        <v>181</v>
      </c>
      <c r="E428" s="151" t="s">
        <v>2813</v>
      </c>
      <c r="F428" s="152" t="s">
        <v>2814</v>
      </c>
      <c r="G428" s="153" t="s">
        <v>745</v>
      </c>
      <c r="H428" s="154">
        <v>5.2960000000000003</v>
      </c>
      <c r="I428" s="155"/>
      <c r="J428" s="156">
        <f>ROUND(I428*H428,2)</f>
        <v>0</v>
      </c>
      <c r="K428" s="152" t="s">
        <v>1</v>
      </c>
      <c r="L428" s="34"/>
      <c r="M428" s="157" t="s">
        <v>1</v>
      </c>
      <c r="N428" s="158" t="s">
        <v>38</v>
      </c>
      <c r="O428" s="59"/>
      <c r="P428" s="159">
        <f>O428*H428</f>
        <v>0</v>
      </c>
      <c r="Q428" s="159">
        <v>0</v>
      </c>
      <c r="R428" s="159">
        <f>Q428*H428</f>
        <v>0</v>
      </c>
      <c r="S428" s="159">
        <v>0</v>
      </c>
      <c r="T428" s="160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1" t="s">
        <v>184</v>
      </c>
      <c r="AT428" s="161" t="s">
        <v>181</v>
      </c>
      <c r="AU428" s="161" t="s">
        <v>82</v>
      </c>
      <c r="AY428" s="18" t="s">
        <v>175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18" t="s">
        <v>30</v>
      </c>
      <c r="BK428" s="162">
        <f>ROUND(I428*H428,2)</f>
        <v>0</v>
      </c>
      <c r="BL428" s="18" t="s">
        <v>184</v>
      </c>
      <c r="BM428" s="161" t="s">
        <v>2815</v>
      </c>
    </row>
    <row r="429" spans="1:65" s="13" customFormat="1">
      <c r="B429" s="163"/>
      <c r="D429" s="164" t="s">
        <v>190</v>
      </c>
      <c r="E429" s="165" t="s">
        <v>1</v>
      </c>
      <c r="F429" s="166" t="s">
        <v>2803</v>
      </c>
      <c r="H429" s="167">
        <v>5.2960000000000003</v>
      </c>
      <c r="I429" s="168"/>
      <c r="L429" s="163"/>
      <c r="M429" s="169"/>
      <c r="N429" s="170"/>
      <c r="O429" s="170"/>
      <c r="P429" s="170"/>
      <c r="Q429" s="170"/>
      <c r="R429" s="170"/>
      <c r="S429" s="170"/>
      <c r="T429" s="171"/>
      <c r="AT429" s="165" t="s">
        <v>190</v>
      </c>
      <c r="AU429" s="165" t="s">
        <v>82</v>
      </c>
      <c r="AV429" s="13" t="s">
        <v>82</v>
      </c>
      <c r="AW429" s="13" t="s">
        <v>29</v>
      </c>
      <c r="AX429" s="13" t="s">
        <v>30</v>
      </c>
      <c r="AY429" s="165" t="s">
        <v>175</v>
      </c>
    </row>
    <row r="430" spans="1:65" s="2" customFormat="1" ht="16.5" customHeight="1">
      <c r="A430" s="33"/>
      <c r="B430" s="149"/>
      <c r="C430" s="150" t="s">
        <v>443</v>
      </c>
      <c r="D430" s="150" t="s">
        <v>181</v>
      </c>
      <c r="E430" s="151" t="s">
        <v>2816</v>
      </c>
      <c r="F430" s="152" t="s">
        <v>2817</v>
      </c>
      <c r="G430" s="153" t="s">
        <v>709</v>
      </c>
      <c r="H430" s="154">
        <v>61.502000000000002</v>
      </c>
      <c r="I430" s="155"/>
      <c r="J430" s="156">
        <f>ROUND(I430*H430,2)</f>
        <v>0</v>
      </c>
      <c r="K430" s="152" t="s">
        <v>710</v>
      </c>
      <c r="L430" s="34"/>
      <c r="M430" s="157" t="s">
        <v>1</v>
      </c>
      <c r="N430" s="158" t="s">
        <v>38</v>
      </c>
      <c r="O430" s="59"/>
      <c r="P430" s="159">
        <f>O430*H430</f>
        <v>0</v>
      </c>
      <c r="Q430" s="159">
        <v>4.9840000000000002E-2</v>
      </c>
      <c r="R430" s="159">
        <f>Q430*H430</f>
        <v>3.0652596800000005</v>
      </c>
      <c r="S430" s="159">
        <v>0</v>
      </c>
      <c r="T430" s="160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61" t="s">
        <v>184</v>
      </c>
      <c r="AT430" s="161" t="s">
        <v>181</v>
      </c>
      <c r="AU430" s="161" t="s">
        <v>82</v>
      </c>
      <c r="AY430" s="18" t="s">
        <v>175</v>
      </c>
      <c r="BE430" s="162">
        <f>IF(N430="základní",J430,0)</f>
        <v>0</v>
      </c>
      <c r="BF430" s="162">
        <f>IF(N430="snížená",J430,0)</f>
        <v>0</v>
      </c>
      <c r="BG430" s="162">
        <f>IF(N430="zákl. přenesená",J430,0)</f>
        <v>0</v>
      </c>
      <c r="BH430" s="162">
        <f>IF(N430="sníž. přenesená",J430,0)</f>
        <v>0</v>
      </c>
      <c r="BI430" s="162">
        <f>IF(N430="nulová",J430,0)</f>
        <v>0</v>
      </c>
      <c r="BJ430" s="18" t="s">
        <v>30</v>
      </c>
      <c r="BK430" s="162">
        <f>ROUND(I430*H430,2)</f>
        <v>0</v>
      </c>
      <c r="BL430" s="18" t="s">
        <v>184</v>
      </c>
      <c r="BM430" s="161" t="s">
        <v>2818</v>
      </c>
    </row>
    <row r="431" spans="1:65" s="14" customFormat="1">
      <c r="B431" s="172"/>
      <c r="D431" s="164" t="s">
        <v>190</v>
      </c>
      <c r="E431" s="173" t="s">
        <v>1</v>
      </c>
      <c r="F431" s="174" t="s">
        <v>2819</v>
      </c>
      <c r="H431" s="173" t="s">
        <v>1</v>
      </c>
      <c r="I431" s="175"/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190</v>
      </c>
      <c r="AU431" s="173" t="s">
        <v>82</v>
      </c>
      <c r="AV431" s="14" t="s">
        <v>30</v>
      </c>
      <c r="AW431" s="14" t="s">
        <v>29</v>
      </c>
      <c r="AX431" s="14" t="s">
        <v>73</v>
      </c>
      <c r="AY431" s="173" t="s">
        <v>175</v>
      </c>
    </row>
    <row r="432" spans="1:65" s="13" customFormat="1">
      <c r="B432" s="163"/>
      <c r="D432" s="164" t="s">
        <v>190</v>
      </c>
      <c r="E432" s="165" t="s">
        <v>1</v>
      </c>
      <c r="F432" s="166" t="s">
        <v>2761</v>
      </c>
      <c r="H432" s="167">
        <v>65.102000000000004</v>
      </c>
      <c r="I432" s="168"/>
      <c r="L432" s="163"/>
      <c r="M432" s="169"/>
      <c r="N432" s="170"/>
      <c r="O432" s="170"/>
      <c r="P432" s="170"/>
      <c r="Q432" s="170"/>
      <c r="R432" s="170"/>
      <c r="S432" s="170"/>
      <c r="T432" s="171"/>
      <c r="AT432" s="165" t="s">
        <v>190</v>
      </c>
      <c r="AU432" s="165" t="s">
        <v>82</v>
      </c>
      <c r="AV432" s="13" t="s">
        <v>82</v>
      </c>
      <c r="AW432" s="13" t="s">
        <v>29</v>
      </c>
      <c r="AX432" s="13" t="s">
        <v>73</v>
      </c>
      <c r="AY432" s="165" t="s">
        <v>175</v>
      </c>
    </row>
    <row r="433" spans="1:65" s="13" customFormat="1">
      <c r="B433" s="163"/>
      <c r="D433" s="164" t="s">
        <v>190</v>
      </c>
      <c r="E433" s="165" t="s">
        <v>1</v>
      </c>
      <c r="F433" s="166" t="s">
        <v>2762</v>
      </c>
      <c r="H433" s="167">
        <v>-3.6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190</v>
      </c>
      <c r="AU433" s="165" t="s">
        <v>82</v>
      </c>
      <c r="AV433" s="13" t="s">
        <v>82</v>
      </c>
      <c r="AW433" s="13" t="s">
        <v>29</v>
      </c>
      <c r="AX433" s="13" t="s">
        <v>73</v>
      </c>
      <c r="AY433" s="165" t="s">
        <v>175</v>
      </c>
    </row>
    <row r="434" spans="1:65" s="15" customFormat="1">
      <c r="B434" s="182"/>
      <c r="D434" s="164" t="s">
        <v>190</v>
      </c>
      <c r="E434" s="183" t="s">
        <v>1</v>
      </c>
      <c r="F434" s="184" t="s">
        <v>716</v>
      </c>
      <c r="H434" s="185">
        <v>61.502000000000002</v>
      </c>
      <c r="I434" s="186"/>
      <c r="L434" s="182"/>
      <c r="M434" s="187"/>
      <c r="N434" s="188"/>
      <c r="O434" s="188"/>
      <c r="P434" s="188"/>
      <c r="Q434" s="188"/>
      <c r="R434" s="188"/>
      <c r="S434" s="188"/>
      <c r="T434" s="189"/>
      <c r="AT434" s="183" t="s">
        <v>190</v>
      </c>
      <c r="AU434" s="183" t="s">
        <v>82</v>
      </c>
      <c r="AV434" s="15" t="s">
        <v>184</v>
      </c>
      <c r="AW434" s="15" t="s">
        <v>29</v>
      </c>
      <c r="AX434" s="15" t="s">
        <v>30</v>
      </c>
      <c r="AY434" s="183" t="s">
        <v>175</v>
      </c>
    </row>
    <row r="435" spans="1:65" s="2" customFormat="1" ht="16.5" customHeight="1">
      <c r="A435" s="33"/>
      <c r="B435" s="149"/>
      <c r="C435" s="150" t="s">
        <v>447</v>
      </c>
      <c r="D435" s="150" t="s">
        <v>181</v>
      </c>
      <c r="E435" s="151" t="s">
        <v>2820</v>
      </c>
      <c r="F435" s="152" t="s">
        <v>2821</v>
      </c>
      <c r="G435" s="153" t="s">
        <v>709</v>
      </c>
      <c r="H435" s="154">
        <v>12.72</v>
      </c>
      <c r="I435" s="155"/>
      <c r="J435" s="156">
        <f>ROUND(I435*H435,2)</f>
        <v>0</v>
      </c>
      <c r="K435" s="152" t="s">
        <v>710</v>
      </c>
      <c r="L435" s="34"/>
      <c r="M435" s="157" t="s">
        <v>1</v>
      </c>
      <c r="N435" s="158" t="s">
        <v>38</v>
      </c>
      <c r="O435" s="59"/>
      <c r="P435" s="159">
        <f>O435*H435</f>
        <v>0</v>
      </c>
      <c r="Q435" s="159">
        <v>2.3099999999999999E-2</v>
      </c>
      <c r="R435" s="159">
        <f>Q435*H435</f>
        <v>0.29383199999999998</v>
      </c>
      <c r="S435" s="159">
        <v>0</v>
      </c>
      <c r="T435" s="160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61" t="s">
        <v>184</v>
      </c>
      <c r="AT435" s="161" t="s">
        <v>181</v>
      </c>
      <c r="AU435" s="161" t="s">
        <v>82</v>
      </c>
      <c r="AY435" s="18" t="s">
        <v>175</v>
      </c>
      <c r="BE435" s="162">
        <f>IF(N435="základní",J435,0)</f>
        <v>0</v>
      </c>
      <c r="BF435" s="162">
        <f>IF(N435="snížená",J435,0)</f>
        <v>0</v>
      </c>
      <c r="BG435" s="162">
        <f>IF(N435="zákl. přenesená",J435,0)</f>
        <v>0</v>
      </c>
      <c r="BH435" s="162">
        <f>IF(N435="sníž. přenesená",J435,0)</f>
        <v>0</v>
      </c>
      <c r="BI435" s="162">
        <f>IF(N435="nulová",J435,0)</f>
        <v>0</v>
      </c>
      <c r="BJ435" s="18" t="s">
        <v>30</v>
      </c>
      <c r="BK435" s="162">
        <f>ROUND(I435*H435,2)</f>
        <v>0</v>
      </c>
      <c r="BL435" s="18" t="s">
        <v>184</v>
      </c>
      <c r="BM435" s="161" t="s">
        <v>2822</v>
      </c>
    </row>
    <row r="436" spans="1:65" s="14" customFormat="1">
      <c r="B436" s="172"/>
      <c r="D436" s="164" t="s">
        <v>190</v>
      </c>
      <c r="E436" s="173" t="s">
        <v>1</v>
      </c>
      <c r="F436" s="174" t="s">
        <v>2823</v>
      </c>
      <c r="H436" s="173" t="s">
        <v>1</v>
      </c>
      <c r="I436" s="175"/>
      <c r="L436" s="172"/>
      <c r="M436" s="176"/>
      <c r="N436" s="177"/>
      <c r="O436" s="177"/>
      <c r="P436" s="177"/>
      <c r="Q436" s="177"/>
      <c r="R436" s="177"/>
      <c r="S436" s="177"/>
      <c r="T436" s="178"/>
      <c r="AT436" s="173" t="s">
        <v>190</v>
      </c>
      <c r="AU436" s="173" t="s">
        <v>82</v>
      </c>
      <c r="AV436" s="14" t="s">
        <v>30</v>
      </c>
      <c r="AW436" s="14" t="s">
        <v>29</v>
      </c>
      <c r="AX436" s="14" t="s">
        <v>73</v>
      </c>
      <c r="AY436" s="173" t="s">
        <v>175</v>
      </c>
    </row>
    <row r="437" spans="1:65" s="13" customFormat="1">
      <c r="B437" s="163"/>
      <c r="D437" s="164" t="s">
        <v>190</v>
      </c>
      <c r="E437" s="165" t="s">
        <v>1</v>
      </c>
      <c r="F437" s="166" t="s">
        <v>2824</v>
      </c>
      <c r="H437" s="167">
        <v>6.56</v>
      </c>
      <c r="I437" s="168"/>
      <c r="L437" s="163"/>
      <c r="M437" s="169"/>
      <c r="N437" s="170"/>
      <c r="O437" s="170"/>
      <c r="P437" s="170"/>
      <c r="Q437" s="170"/>
      <c r="R437" s="170"/>
      <c r="S437" s="170"/>
      <c r="T437" s="171"/>
      <c r="AT437" s="165" t="s">
        <v>190</v>
      </c>
      <c r="AU437" s="165" t="s">
        <v>82</v>
      </c>
      <c r="AV437" s="13" t="s">
        <v>82</v>
      </c>
      <c r="AW437" s="13" t="s">
        <v>29</v>
      </c>
      <c r="AX437" s="13" t="s">
        <v>73</v>
      </c>
      <c r="AY437" s="165" t="s">
        <v>175</v>
      </c>
    </row>
    <row r="438" spans="1:65" s="14" customFormat="1">
      <c r="B438" s="172"/>
      <c r="D438" s="164" t="s">
        <v>190</v>
      </c>
      <c r="E438" s="173" t="s">
        <v>1</v>
      </c>
      <c r="F438" s="174" t="s">
        <v>2825</v>
      </c>
      <c r="H438" s="173" t="s">
        <v>1</v>
      </c>
      <c r="I438" s="175"/>
      <c r="L438" s="172"/>
      <c r="M438" s="176"/>
      <c r="N438" s="177"/>
      <c r="O438" s="177"/>
      <c r="P438" s="177"/>
      <c r="Q438" s="177"/>
      <c r="R438" s="177"/>
      <c r="S438" s="177"/>
      <c r="T438" s="178"/>
      <c r="AT438" s="173" t="s">
        <v>190</v>
      </c>
      <c r="AU438" s="173" t="s">
        <v>82</v>
      </c>
      <c r="AV438" s="14" t="s">
        <v>30</v>
      </c>
      <c r="AW438" s="14" t="s">
        <v>29</v>
      </c>
      <c r="AX438" s="14" t="s">
        <v>73</v>
      </c>
      <c r="AY438" s="173" t="s">
        <v>175</v>
      </c>
    </row>
    <row r="439" spans="1:65" s="13" customFormat="1">
      <c r="B439" s="163"/>
      <c r="D439" s="164" t="s">
        <v>190</v>
      </c>
      <c r="E439" s="165" t="s">
        <v>1</v>
      </c>
      <c r="F439" s="166" t="s">
        <v>2826</v>
      </c>
      <c r="H439" s="167">
        <v>6.16</v>
      </c>
      <c r="I439" s="168"/>
      <c r="L439" s="163"/>
      <c r="M439" s="169"/>
      <c r="N439" s="170"/>
      <c r="O439" s="170"/>
      <c r="P439" s="170"/>
      <c r="Q439" s="170"/>
      <c r="R439" s="170"/>
      <c r="S439" s="170"/>
      <c r="T439" s="171"/>
      <c r="AT439" s="165" t="s">
        <v>190</v>
      </c>
      <c r="AU439" s="165" t="s">
        <v>82</v>
      </c>
      <c r="AV439" s="13" t="s">
        <v>82</v>
      </c>
      <c r="AW439" s="13" t="s">
        <v>29</v>
      </c>
      <c r="AX439" s="13" t="s">
        <v>73</v>
      </c>
      <c r="AY439" s="165" t="s">
        <v>175</v>
      </c>
    </row>
    <row r="440" spans="1:65" s="15" customFormat="1">
      <c r="B440" s="182"/>
      <c r="D440" s="164" t="s">
        <v>190</v>
      </c>
      <c r="E440" s="183" t="s">
        <v>1</v>
      </c>
      <c r="F440" s="184" t="s">
        <v>716</v>
      </c>
      <c r="H440" s="185">
        <v>12.72</v>
      </c>
      <c r="I440" s="186"/>
      <c r="L440" s="182"/>
      <c r="M440" s="187"/>
      <c r="N440" s="188"/>
      <c r="O440" s="188"/>
      <c r="P440" s="188"/>
      <c r="Q440" s="188"/>
      <c r="R440" s="188"/>
      <c r="S440" s="188"/>
      <c r="T440" s="189"/>
      <c r="AT440" s="183" t="s">
        <v>190</v>
      </c>
      <c r="AU440" s="183" t="s">
        <v>82</v>
      </c>
      <c r="AV440" s="15" t="s">
        <v>184</v>
      </c>
      <c r="AW440" s="15" t="s">
        <v>29</v>
      </c>
      <c r="AX440" s="15" t="s">
        <v>30</v>
      </c>
      <c r="AY440" s="183" t="s">
        <v>175</v>
      </c>
    </row>
    <row r="441" spans="1:65" s="2" customFormat="1" ht="24.15" customHeight="1">
      <c r="A441" s="33"/>
      <c r="B441" s="149"/>
      <c r="C441" s="150" t="s">
        <v>450</v>
      </c>
      <c r="D441" s="150" t="s">
        <v>181</v>
      </c>
      <c r="E441" s="151" t="s">
        <v>2827</v>
      </c>
      <c r="F441" s="152" t="s">
        <v>2828</v>
      </c>
      <c r="G441" s="153" t="s">
        <v>188</v>
      </c>
      <c r="H441" s="154">
        <v>31.69</v>
      </c>
      <c r="I441" s="155"/>
      <c r="J441" s="156">
        <f>ROUND(I441*H441,2)</f>
        <v>0</v>
      </c>
      <c r="K441" s="152" t="s">
        <v>1</v>
      </c>
      <c r="L441" s="34"/>
      <c r="M441" s="157" t="s">
        <v>1</v>
      </c>
      <c r="N441" s="158" t="s">
        <v>38</v>
      </c>
      <c r="O441" s="59"/>
      <c r="P441" s="159">
        <f>O441*H441</f>
        <v>0</v>
      </c>
      <c r="Q441" s="159">
        <v>4.6999999999999999E-4</v>
      </c>
      <c r="R441" s="159">
        <f>Q441*H441</f>
        <v>1.4894300000000001E-2</v>
      </c>
      <c r="S441" s="159">
        <v>0</v>
      </c>
      <c r="T441" s="160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61" t="s">
        <v>184</v>
      </c>
      <c r="AT441" s="161" t="s">
        <v>181</v>
      </c>
      <c r="AU441" s="161" t="s">
        <v>82</v>
      </c>
      <c r="AY441" s="18" t="s">
        <v>175</v>
      </c>
      <c r="BE441" s="162">
        <f>IF(N441="základní",J441,0)</f>
        <v>0</v>
      </c>
      <c r="BF441" s="162">
        <f>IF(N441="snížená",J441,0)</f>
        <v>0</v>
      </c>
      <c r="BG441" s="162">
        <f>IF(N441="zákl. přenesená",J441,0)</f>
        <v>0</v>
      </c>
      <c r="BH441" s="162">
        <f>IF(N441="sníž. přenesená",J441,0)</f>
        <v>0</v>
      </c>
      <c r="BI441" s="162">
        <f>IF(N441="nulová",J441,0)</f>
        <v>0</v>
      </c>
      <c r="BJ441" s="18" t="s">
        <v>30</v>
      </c>
      <c r="BK441" s="162">
        <f>ROUND(I441*H441,2)</f>
        <v>0</v>
      </c>
      <c r="BL441" s="18" t="s">
        <v>184</v>
      </c>
      <c r="BM441" s="161" t="s">
        <v>2829</v>
      </c>
    </row>
    <row r="442" spans="1:65" s="14" customFormat="1">
      <c r="B442" s="172"/>
      <c r="D442" s="164" t="s">
        <v>190</v>
      </c>
      <c r="E442" s="173" t="s">
        <v>1</v>
      </c>
      <c r="F442" s="174" t="s">
        <v>2830</v>
      </c>
      <c r="H442" s="173" t="s">
        <v>1</v>
      </c>
      <c r="I442" s="175"/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190</v>
      </c>
      <c r="AU442" s="173" t="s">
        <v>82</v>
      </c>
      <c r="AV442" s="14" t="s">
        <v>30</v>
      </c>
      <c r="AW442" s="14" t="s">
        <v>29</v>
      </c>
      <c r="AX442" s="14" t="s">
        <v>73</v>
      </c>
      <c r="AY442" s="173" t="s">
        <v>175</v>
      </c>
    </row>
    <row r="443" spans="1:65" s="14" customFormat="1">
      <c r="B443" s="172"/>
      <c r="D443" s="164" t="s">
        <v>190</v>
      </c>
      <c r="E443" s="173" t="s">
        <v>1</v>
      </c>
      <c r="F443" s="174" t="s">
        <v>2831</v>
      </c>
      <c r="H443" s="173" t="s">
        <v>1</v>
      </c>
      <c r="I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190</v>
      </c>
      <c r="AU443" s="173" t="s">
        <v>82</v>
      </c>
      <c r="AV443" s="14" t="s">
        <v>30</v>
      </c>
      <c r="AW443" s="14" t="s">
        <v>29</v>
      </c>
      <c r="AX443" s="14" t="s">
        <v>73</v>
      </c>
      <c r="AY443" s="173" t="s">
        <v>175</v>
      </c>
    </row>
    <row r="444" spans="1:65" s="13" customFormat="1">
      <c r="B444" s="163"/>
      <c r="D444" s="164" t="s">
        <v>190</v>
      </c>
      <c r="E444" s="165" t="s">
        <v>1</v>
      </c>
      <c r="F444" s="166" t="s">
        <v>2832</v>
      </c>
      <c r="H444" s="167">
        <v>23.34</v>
      </c>
      <c r="I444" s="168"/>
      <c r="L444" s="163"/>
      <c r="M444" s="169"/>
      <c r="N444" s="170"/>
      <c r="O444" s="170"/>
      <c r="P444" s="170"/>
      <c r="Q444" s="170"/>
      <c r="R444" s="170"/>
      <c r="S444" s="170"/>
      <c r="T444" s="171"/>
      <c r="AT444" s="165" t="s">
        <v>190</v>
      </c>
      <c r="AU444" s="165" t="s">
        <v>82</v>
      </c>
      <c r="AV444" s="13" t="s">
        <v>82</v>
      </c>
      <c r="AW444" s="13" t="s">
        <v>29</v>
      </c>
      <c r="AX444" s="13" t="s">
        <v>73</v>
      </c>
      <c r="AY444" s="165" t="s">
        <v>175</v>
      </c>
    </row>
    <row r="445" spans="1:65" s="13" customFormat="1">
      <c r="B445" s="163"/>
      <c r="D445" s="164" t="s">
        <v>190</v>
      </c>
      <c r="E445" s="165" t="s">
        <v>1</v>
      </c>
      <c r="F445" s="166" t="s">
        <v>2833</v>
      </c>
      <c r="H445" s="167">
        <v>8.35</v>
      </c>
      <c r="I445" s="168"/>
      <c r="L445" s="163"/>
      <c r="M445" s="169"/>
      <c r="N445" s="170"/>
      <c r="O445" s="170"/>
      <c r="P445" s="170"/>
      <c r="Q445" s="170"/>
      <c r="R445" s="170"/>
      <c r="S445" s="170"/>
      <c r="T445" s="171"/>
      <c r="AT445" s="165" t="s">
        <v>190</v>
      </c>
      <c r="AU445" s="165" t="s">
        <v>82</v>
      </c>
      <c r="AV445" s="13" t="s">
        <v>82</v>
      </c>
      <c r="AW445" s="13" t="s">
        <v>29</v>
      </c>
      <c r="AX445" s="13" t="s">
        <v>73</v>
      </c>
      <c r="AY445" s="165" t="s">
        <v>175</v>
      </c>
    </row>
    <row r="446" spans="1:65" s="15" customFormat="1">
      <c r="B446" s="182"/>
      <c r="D446" s="164" t="s">
        <v>190</v>
      </c>
      <c r="E446" s="183" t="s">
        <v>1</v>
      </c>
      <c r="F446" s="184" t="s">
        <v>716</v>
      </c>
      <c r="H446" s="185">
        <v>31.69</v>
      </c>
      <c r="I446" s="186"/>
      <c r="L446" s="182"/>
      <c r="M446" s="187"/>
      <c r="N446" s="188"/>
      <c r="O446" s="188"/>
      <c r="P446" s="188"/>
      <c r="Q446" s="188"/>
      <c r="R446" s="188"/>
      <c r="S446" s="188"/>
      <c r="T446" s="189"/>
      <c r="AT446" s="183" t="s">
        <v>190</v>
      </c>
      <c r="AU446" s="183" t="s">
        <v>82</v>
      </c>
      <c r="AV446" s="15" t="s">
        <v>184</v>
      </c>
      <c r="AW446" s="15" t="s">
        <v>29</v>
      </c>
      <c r="AX446" s="15" t="s">
        <v>30</v>
      </c>
      <c r="AY446" s="183" t="s">
        <v>175</v>
      </c>
    </row>
    <row r="447" spans="1:65" s="12" customFormat="1" ht="22.8" customHeight="1">
      <c r="B447" s="136"/>
      <c r="D447" s="137" t="s">
        <v>72</v>
      </c>
      <c r="E447" s="147" t="s">
        <v>177</v>
      </c>
      <c r="F447" s="147" t="s">
        <v>178</v>
      </c>
      <c r="I447" s="139"/>
      <c r="J447" s="148">
        <f>BK447</f>
        <v>0</v>
      </c>
      <c r="L447" s="136"/>
      <c r="M447" s="141"/>
      <c r="N447" s="142"/>
      <c r="O447" s="142"/>
      <c r="P447" s="143">
        <f>SUM(P448:P739)</f>
        <v>0</v>
      </c>
      <c r="Q447" s="142"/>
      <c r="R447" s="143">
        <f>SUM(R448:R739)</f>
        <v>195.79340567999995</v>
      </c>
      <c r="S447" s="142"/>
      <c r="T447" s="144">
        <f>SUM(T448:T739)</f>
        <v>0</v>
      </c>
      <c r="AR447" s="137" t="s">
        <v>30</v>
      </c>
      <c r="AT447" s="145" t="s">
        <v>72</v>
      </c>
      <c r="AU447" s="145" t="s">
        <v>30</v>
      </c>
      <c r="AY447" s="137" t="s">
        <v>175</v>
      </c>
      <c r="BK447" s="146">
        <f>SUM(BK448:BK739)</f>
        <v>0</v>
      </c>
    </row>
    <row r="448" spans="1:65" s="2" customFormat="1" ht="24.15" customHeight="1">
      <c r="A448" s="33"/>
      <c r="B448" s="149"/>
      <c r="C448" s="150" t="s">
        <v>454</v>
      </c>
      <c r="D448" s="150" t="s">
        <v>181</v>
      </c>
      <c r="E448" s="151" t="s">
        <v>2834</v>
      </c>
      <c r="F448" s="152" t="s">
        <v>2835</v>
      </c>
      <c r="G448" s="153" t="s">
        <v>745</v>
      </c>
      <c r="H448" s="154">
        <v>72.067999999999998</v>
      </c>
      <c r="I448" s="155"/>
      <c r="J448" s="156">
        <f>ROUND(I448*H448,2)</f>
        <v>0</v>
      </c>
      <c r="K448" s="152" t="s">
        <v>1</v>
      </c>
      <c r="L448" s="34"/>
      <c r="M448" s="157" t="s">
        <v>1</v>
      </c>
      <c r="N448" s="158" t="s">
        <v>38</v>
      </c>
      <c r="O448" s="59"/>
      <c r="P448" s="159">
        <f>O448*H448</f>
        <v>0</v>
      </c>
      <c r="Q448" s="159">
        <v>2.5018699999999998</v>
      </c>
      <c r="R448" s="159">
        <f>Q448*H448</f>
        <v>180.30476715999998</v>
      </c>
      <c r="S448" s="159">
        <v>0</v>
      </c>
      <c r="T448" s="160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61" t="s">
        <v>184</v>
      </c>
      <c r="AT448" s="161" t="s">
        <v>181</v>
      </c>
      <c r="AU448" s="161" t="s">
        <v>82</v>
      </c>
      <c r="AY448" s="18" t="s">
        <v>175</v>
      </c>
      <c r="BE448" s="162">
        <f>IF(N448="základní",J448,0)</f>
        <v>0</v>
      </c>
      <c r="BF448" s="162">
        <f>IF(N448="snížená",J448,0)</f>
        <v>0</v>
      </c>
      <c r="BG448" s="162">
        <f>IF(N448="zákl. přenesená",J448,0)</f>
        <v>0</v>
      </c>
      <c r="BH448" s="162">
        <f>IF(N448="sníž. přenesená",J448,0)</f>
        <v>0</v>
      </c>
      <c r="BI448" s="162">
        <f>IF(N448="nulová",J448,0)</f>
        <v>0</v>
      </c>
      <c r="BJ448" s="18" t="s">
        <v>30</v>
      </c>
      <c r="BK448" s="162">
        <f>ROUND(I448*H448,2)</f>
        <v>0</v>
      </c>
      <c r="BL448" s="18" t="s">
        <v>184</v>
      </c>
      <c r="BM448" s="161" t="s">
        <v>2836</v>
      </c>
    </row>
    <row r="449" spans="1:65" s="14" customFormat="1">
      <c r="B449" s="172"/>
      <c r="D449" s="164" t="s">
        <v>190</v>
      </c>
      <c r="E449" s="173" t="s">
        <v>1</v>
      </c>
      <c r="F449" s="174" t="s">
        <v>2837</v>
      </c>
      <c r="H449" s="173" t="s">
        <v>1</v>
      </c>
      <c r="I449" s="175"/>
      <c r="L449" s="172"/>
      <c r="M449" s="176"/>
      <c r="N449" s="177"/>
      <c r="O449" s="177"/>
      <c r="P449" s="177"/>
      <c r="Q449" s="177"/>
      <c r="R449" s="177"/>
      <c r="S449" s="177"/>
      <c r="T449" s="178"/>
      <c r="AT449" s="173" t="s">
        <v>190</v>
      </c>
      <c r="AU449" s="173" t="s">
        <v>82</v>
      </c>
      <c r="AV449" s="14" t="s">
        <v>30</v>
      </c>
      <c r="AW449" s="14" t="s">
        <v>29</v>
      </c>
      <c r="AX449" s="14" t="s">
        <v>73</v>
      </c>
      <c r="AY449" s="173" t="s">
        <v>175</v>
      </c>
    </row>
    <row r="450" spans="1:65" s="13" customFormat="1">
      <c r="B450" s="163"/>
      <c r="D450" s="164" t="s">
        <v>190</v>
      </c>
      <c r="E450" s="165" t="s">
        <v>1</v>
      </c>
      <c r="F450" s="166" t="s">
        <v>2838</v>
      </c>
      <c r="H450" s="167">
        <v>8.7720000000000002</v>
      </c>
      <c r="I450" s="168"/>
      <c r="L450" s="163"/>
      <c r="M450" s="169"/>
      <c r="N450" s="170"/>
      <c r="O450" s="170"/>
      <c r="P450" s="170"/>
      <c r="Q450" s="170"/>
      <c r="R450" s="170"/>
      <c r="S450" s="170"/>
      <c r="T450" s="171"/>
      <c r="AT450" s="165" t="s">
        <v>190</v>
      </c>
      <c r="AU450" s="165" t="s">
        <v>82</v>
      </c>
      <c r="AV450" s="13" t="s">
        <v>82</v>
      </c>
      <c r="AW450" s="13" t="s">
        <v>29</v>
      </c>
      <c r="AX450" s="13" t="s">
        <v>73</v>
      </c>
      <c r="AY450" s="165" t="s">
        <v>175</v>
      </c>
    </row>
    <row r="451" spans="1:65" s="13" customFormat="1">
      <c r="B451" s="163"/>
      <c r="D451" s="164" t="s">
        <v>190</v>
      </c>
      <c r="E451" s="165" t="s">
        <v>1</v>
      </c>
      <c r="F451" s="166" t="s">
        <v>2839</v>
      </c>
      <c r="H451" s="167">
        <v>10.061999999999999</v>
      </c>
      <c r="I451" s="168"/>
      <c r="L451" s="163"/>
      <c r="M451" s="169"/>
      <c r="N451" s="170"/>
      <c r="O451" s="170"/>
      <c r="P451" s="170"/>
      <c r="Q451" s="170"/>
      <c r="R451" s="170"/>
      <c r="S451" s="170"/>
      <c r="T451" s="171"/>
      <c r="AT451" s="165" t="s">
        <v>190</v>
      </c>
      <c r="AU451" s="165" t="s">
        <v>82</v>
      </c>
      <c r="AV451" s="13" t="s">
        <v>82</v>
      </c>
      <c r="AW451" s="13" t="s">
        <v>29</v>
      </c>
      <c r="AX451" s="13" t="s">
        <v>73</v>
      </c>
      <c r="AY451" s="165" t="s">
        <v>175</v>
      </c>
    </row>
    <row r="452" spans="1:65" s="13" customFormat="1">
      <c r="B452" s="163"/>
      <c r="D452" s="164" t="s">
        <v>190</v>
      </c>
      <c r="E452" s="165" t="s">
        <v>1</v>
      </c>
      <c r="F452" s="166" t="s">
        <v>2840</v>
      </c>
      <c r="H452" s="167">
        <v>0.25800000000000001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190</v>
      </c>
      <c r="AU452" s="165" t="s">
        <v>82</v>
      </c>
      <c r="AV452" s="13" t="s">
        <v>82</v>
      </c>
      <c r="AW452" s="13" t="s">
        <v>29</v>
      </c>
      <c r="AX452" s="13" t="s">
        <v>73</v>
      </c>
      <c r="AY452" s="165" t="s">
        <v>175</v>
      </c>
    </row>
    <row r="453" spans="1:65" s="13" customFormat="1">
      <c r="B453" s="163"/>
      <c r="D453" s="164" t="s">
        <v>190</v>
      </c>
      <c r="E453" s="165" t="s">
        <v>1</v>
      </c>
      <c r="F453" s="166" t="s">
        <v>2841</v>
      </c>
      <c r="H453" s="167">
        <v>1.6</v>
      </c>
      <c r="I453" s="168"/>
      <c r="L453" s="163"/>
      <c r="M453" s="169"/>
      <c r="N453" s="170"/>
      <c r="O453" s="170"/>
      <c r="P453" s="170"/>
      <c r="Q453" s="170"/>
      <c r="R453" s="170"/>
      <c r="S453" s="170"/>
      <c r="T453" s="171"/>
      <c r="AT453" s="165" t="s">
        <v>190</v>
      </c>
      <c r="AU453" s="165" t="s">
        <v>82</v>
      </c>
      <c r="AV453" s="13" t="s">
        <v>82</v>
      </c>
      <c r="AW453" s="13" t="s">
        <v>29</v>
      </c>
      <c r="AX453" s="13" t="s">
        <v>73</v>
      </c>
      <c r="AY453" s="165" t="s">
        <v>175</v>
      </c>
    </row>
    <row r="454" spans="1:65" s="13" customFormat="1">
      <c r="B454" s="163"/>
      <c r="D454" s="164" t="s">
        <v>190</v>
      </c>
      <c r="E454" s="165" t="s">
        <v>1</v>
      </c>
      <c r="F454" s="166" t="s">
        <v>2842</v>
      </c>
      <c r="H454" s="167">
        <v>2.8380000000000001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190</v>
      </c>
      <c r="AU454" s="165" t="s">
        <v>82</v>
      </c>
      <c r="AV454" s="13" t="s">
        <v>82</v>
      </c>
      <c r="AW454" s="13" t="s">
        <v>29</v>
      </c>
      <c r="AX454" s="13" t="s">
        <v>73</v>
      </c>
      <c r="AY454" s="165" t="s">
        <v>175</v>
      </c>
    </row>
    <row r="455" spans="1:65" s="14" customFormat="1">
      <c r="B455" s="172"/>
      <c r="D455" s="164" t="s">
        <v>190</v>
      </c>
      <c r="E455" s="173" t="s">
        <v>1</v>
      </c>
      <c r="F455" s="174" t="s">
        <v>2843</v>
      </c>
      <c r="H455" s="173" t="s">
        <v>1</v>
      </c>
      <c r="I455" s="175"/>
      <c r="L455" s="172"/>
      <c r="M455" s="176"/>
      <c r="N455" s="177"/>
      <c r="O455" s="177"/>
      <c r="P455" s="177"/>
      <c r="Q455" s="177"/>
      <c r="R455" s="177"/>
      <c r="S455" s="177"/>
      <c r="T455" s="178"/>
      <c r="AT455" s="173" t="s">
        <v>190</v>
      </c>
      <c r="AU455" s="173" t="s">
        <v>82</v>
      </c>
      <c r="AV455" s="14" t="s">
        <v>30</v>
      </c>
      <c r="AW455" s="14" t="s">
        <v>29</v>
      </c>
      <c r="AX455" s="14" t="s">
        <v>73</v>
      </c>
      <c r="AY455" s="173" t="s">
        <v>175</v>
      </c>
    </row>
    <row r="456" spans="1:65" s="13" customFormat="1">
      <c r="B456" s="163"/>
      <c r="D456" s="164" t="s">
        <v>190</v>
      </c>
      <c r="E456" s="165" t="s">
        <v>1</v>
      </c>
      <c r="F456" s="166" t="s">
        <v>2844</v>
      </c>
      <c r="H456" s="167">
        <v>15.016</v>
      </c>
      <c r="I456" s="168"/>
      <c r="L456" s="163"/>
      <c r="M456" s="169"/>
      <c r="N456" s="170"/>
      <c r="O456" s="170"/>
      <c r="P456" s="170"/>
      <c r="Q456" s="170"/>
      <c r="R456" s="170"/>
      <c r="S456" s="170"/>
      <c r="T456" s="171"/>
      <c r="AT456" s="165" t="s">
        <v>190</v>
      </c>
      <c r="AU456" s="165" t="s">
        <v>82</v>
      </c>
      <c r="AV456" s="13" t="s">
        <v>82</v>
      </c>
      <c r="AW456" s="13" t="s">
        <v>29</v>
      </c>
      <c r="AX456" s="13" t="s">
        <v>73</v>
      </c>
      <c r="AY456" s="165" t="s">
        <v>175</v>
      </c>
    </row>
    <row r="457" spans="1:65" s="13" customFormat="1">
      <c r="B457" s="163"/>
      <c r="D457" s="164" t="s">
        <v>190</v>
      </c>
      <c r="E457" s="165" t="s">
        <v>1</v>
      </c>
      <c r="F457" s="166" t="s">
        <v>2845</v>
      </c>
      <c r="H457" s="167">
        <v>10.824999999999999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190</v>
      </c>
      <c r="AU457" s="165" t="s">
        <v>82</v>
      </c>
      <c r="AV457" s="13" t="s">
        <v>82</v>
      </c>
      <c r="AW457" s="13" t="s">
        <v>29</v>
      </c>
      <c r="AX457" s="13" t="s">
        <v>73</v>
      </c>
      <c r="AY457" s="165" t="s">
        <v>175</v>
      </c>
    </row>
    <row r="458" spans="1:65" s="13" customFormat="1">
      <c r="B458" s="163"/>
      <c r="D458" s="164" t="s">
        <v>190</v>
      </c>
      <c r="E458" s="165" t="s">
        <v>1</v>
      </c>
      <c r="F458" s="166" t="s">
        <v>2846</v>
      </c>
      <c r="H458" s="167">
        <v>4.5599999999999996</v>
      </c>
      <c r="I458" s="168"/>
      <c r="L458" s="163"/>
      <c r="M458" s="169"/>
      <c r="N458" s="170"/>
      <c r="O458" s="170"/>
      <c r="P458" s="170"/>
      <c r="Q458" s="170"/>
      <c r="R458" s="170"/>
      <c r="S458" s="170"/>
      <c r="T458" s="171"/>
      <c r="AT458" s="165" t="s">
        <v>190</v>
      </c>
      <c r="AU458" s="165" t="s">
        <v>82</v>
      </c>
      <c r="AV458" s="13" t="s">
        <v>82</v>
      </c>
      <c r="AW458" s="13" t="s">
        <v>29</v>
      </c>
      <c r="AX458" s="13" t="s">
        <v>73</v>
      </c>
      <c r="AY458" s="165" t="s">
        <v>175</v>
      </c>
    </row>
    <row r="459" spans="1:65" s="13" customFormat="1">
      <c r="B459" s="163"/>
      <c r="D459" s="164" t="s">
        <v>190</v>
      </c>
      <c r="E459" s="165" t="s">
        <v>1</v>
      </c>
      <c r="F459" s="166" t="s">
        <v>2847</v>
      </c>
      <c r="H459" s="167">
        <v>7.2789999999999999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190</v>
      </c>
      <c r="AU459" s="165" t="s">
        <v>82</v>
      </c>
      <c r="AV459" s="13" t="s">
        <v>82</v>
      </c>
      <c r="AW459" s="13" t="s">
        <v>29</v>
      </c>
      <c r="AX459" s="13" t="s">
        <v>73</v>
      </c>
      <c r="AY459" s="165" t="s">
        <v>175</v>
      </c>
    </row>
    <row r="460" spans="1:65" s="13" customFormat="1">
      <c r="B460" s="163"/>
      <c r="D460" s="164" t="s">
        <v>190</v>
      </c>
      <c r="E460" s="165" t="s">
        <v>1</v>
      </c>
      <c r="F460" s="166" t="s">
        <v>2848</v>
      </c>
      <c r="H460" s="167">
        <v>1.81</v>
      </c>
      <c r="I460" s="168"/>
      <c r="L460" s="163"/>
      <c r="M460" s="169"/>
      <c r="N460" s="170"/>
      <c r="O460" s="170"/>
      <c r="P460" s="170"/>
      <c r="Q460" s="170"/>
      <c r="R460" s="170"/>
      <c r="S460" s="170"/>
      <c r="T460" s="171"/>
      <c r="AT460" s="165" t="s">
        <v>190</v>
      </c>
      <c r="AU460" s="165" t="s">
        <v>82</v>
      </c>
      <c r="AV460" s="13" t="s">
        <v>82</v>
      </c>
      <c r="AW460" s="13" t="s">
        <v>29</v>
      </c>
      <c r="AX460" s="13" t="s">
        <v>73</v>
      </c>
      <c r="AY460" s="165" t="s">
        <v>175</v>
      </c>
    </row>
    <row r="461" spans="1:65" s="13" customFormat="1">
      <c r="B461" s="163"/>
      <c r="D461" s="164" t="s">
        <v>190</v>
      </c>
      <c r="E461" s="165" t="s">
        <v>1</v>
      </c>
      <c r="F461" s="166" t="s">
        <v>2849</v>
      </c>
      <c r="H461" s="167">
        <v>9.048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190</v>
      </c>
      <c r="AU461" s="165" t="s">
        <v>82</v>
      </c>
      <c r="AV461" s="13" t="s">
        <v>82</v>
      </c>
      <c r="AW461" s="13" t="s">
        <v>29</v>
      </c>
      <c r="AX461" s="13" t="s">
        <v>73</v>
      </c>
      <c r="AY461" s="165" t="s">
        <v>175</v>
      </c>
    </row>
    <row r="462" spans="1:65" s="15" customFormat="1">
      <c r="B462" s="182"/>
      <c r="D462" s="164" t="s">
        <v>190</v>
      </c>
      <c r="E462" s="183" t="s">
        <v>1</v>
      </c>
      <c r="F462" s="184" t="s">
        <v>716</v>
      </c>
      <c r="H462" s="185">
        <v>72.067999999999998</v>
      </c>
      <c r="I462" s="186"/>
      <c r="L462" s="182"/>
      <c r="M462" s="187"/>
      <c r="N462" s="188"/>
      <c r="O462" s="188"/>
      <c r="P462" s="188"/>
      <c r="Q462" s="188"/>
      <c r="R462" s="188"/>
      <c r="S462" s="188"/>
      <c r="T462" s="189"/>
      <c r="AT462" s="183" t="s">
        <v>190</v>
      </c>
      <c r="AU462" s="183" t="s">
        <v>82</v>
      </c>
      <c r="AV462" s="15" t="s">
        <v>184</v>
      </c>
      <c r="AW462" s="15" t="s">
        <v>29</v>
      </c>
      <c r="AX462" s="15" t="s">
        <v>30</v>
      </c>
      <c r="AY462" s="183" t="s">
        <v>175</v>
      </c>
    </row>
    <row r="463" spans="1:65" s="2" customFormat="1" ht="24.15" customHeight="1">
      <c r="A463" s="33"/>
      <c r="B463" s="149"/>
      <c r="C463" s="150" t="s">
        <v>458</v>
      </c>
      <c r="D463" s="150" t="s">
        <v>181</v>
      </c>
      <c r="E463" s="151" t="s">
        <v>2850</v>
      </c>
      <c r="F463" s="152" t="s">
        <v>2851</v>
      </c>
      <c r="G463" s="153" t="s">
        <v>745</v>
      </c>
      <c r="H463" s="154">
        <v>1.736</v>
      </c>
      <c r="I463" s="155"/>
      <c r="J463" s="156">
        <f>ROUND(I463*H463,2)</f>
        <v>0</v>
      </c>
      <c r="K463" s="152" t="s">
        <v>1</v>
      </c>
      <c r="L463" s="34"/>
      <c r="M463" s="157" t="s">
        <v>1</v>
      </c>
      <c r="N463" s="158" t="s">
        <v>38</v>
      </c>
      <c r="O463" s="59"/>
      <c r="P463" s="159">
        <f>O463*H463</f>
        <v>0</v>
      </c>
      <c r="Q463" s="159">
        <v>2.5018699999999998</v>
      </c>
      <c r="R463" s="159">
        <f>Q463*H463</f>
        <v>4.3432463199999995</v>
      </c>
      <c r="S463" s="159">
        <v>0</v>
      </c>
      <c r="T463" s="160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61" t="s">
        <v>184</v>
      </c>
      <c r="AT463" s="161" t="s">
        <v>181</v>
      </c>
      <c r="AU463" s="161" t="s">
        <v>82</v>
      </c>
      <c r="AY463" s="18" t="s">
        <v>175</v>
      </c>
      <c r="BE463" s="162">
        <f>IF(N463="základní",J463,0)</f>
        <v>0</v>
      </c>
      <c r="BF463" s="162">
        <f>IF(N463="snížená",J463,0)</f>
        <v>0</v>
      </c>
      <c r="BG463" s="162">
        <f>IF(N463="zákl. přenesená",J463,0)</f>
        <v>0</v>
      </c>
      <c r="BH463" s="162">
        <f>IF(N463="sníž. přenesená",J463,0)</f>
        <v>0</v>
      </c>
      <c r="BI463" s="162">
        <f>IF(N463="nulová",J463,0)</f>
        <v>0</v>
      </c>
      <c r="BJ463" s="18" t="s">
        <v>30</v>
      </c>
      <c r="BK463" s="162">
        <f>ROUND(I463*H463,2)</f>
        <v>0</v>
      </c>
      <c r="BL463" s="18" t="s">
        <v>184</v>
      </c>
      <c r="BM463" s="161" t="s">
        <v>2852</v>
      </c>
    </row>
    <row r="464" spans="1:65" s="14" customFormat="1">
      <c r="B464" s="172"/>
      <c r="D464" s="164" t="s">
        <v>190</v>
      </c>
      <c r="E464" s="173" t="s">
        <v>1</v>
      </c>
      <c r="F464" s="174" t="s">
        <v>2853</v>
      </c>
      <c r="H464" s="173" t="s">
        <v>1</v>
      </c>
      <c r="I464" s="175"/>
      <c r="L464" s="172"/>
      <c r="M464" s="176"/>
      <c r="N464" s="177"/>
      <c r="O464" s="177"/>
      <c r="P464" s="177"/>
      <c r="Q464" s="177"/>
      <c r="R464" s="177"/>
      <c r="S464" s="177"/>
      <c r="T464" s="178"/>
      <c r="AT464" s="173" t="s">
        <v>190</v>
      </c>
      <c r="AU464" s="173" t="s">
        <v>82</v>
      </c>
      <c r="AV464" s="14" t="s">
        <v>30</v>
      </c>
      <c r="AW464" s="14" t="s">
        <v>29</v>
      </c>
      <c r="AX464" s="14" t="s">
        <v>73</v>
      </c>
      <c r="AY464" s="173" t="s">
        <v>175</v>
      </c>
    </row>
    <row r="465" spans="1:65" s="13" customFormat="1">
      <c r="B465" s="163"/>
      <c r="D465" s="164" t="s">
        <v>190</v>
      </c>
      <c r="E465" s="165" t="s">
        <v>1</v>
      </c>
      <c r="F465" s="166" t="s">
        <v>2854</v>
      </c>
      <c r="H465" s="167">
        <v>1.1339999999999999</v>
      </c>
      <c r="I465" s="168"/>
      <c r="L465" s="163"/>
      <c r="M465" s="169"/>
      <c r="N465" s="170"/>
      <c r="O465" s="170"/>
      <c r="P465" s="170"/>
      <c r="Q465" s="170"/>
      <c r="R465" s="170"/>
      <c r="S465" s="170"/>
      <c r="T465" s="171"/>
      <c r="AT465" s="165" t="s">
        <v>190</v>
      </c>
      <c r="AU465" s="165" t="s">
        <v>82</v>
      </c>
      <c r="AV465" s="13" t="s">
        <v>82</v>
      </c>
      <c r="AW465" s="13" t="s">
        <v>29</v>
      </c>
      <c r="AX465" s="13" t="s">
        <v>73</v>
      </c>
      <c r="AY465" s="165" t="s">
        <v>175</v>
      </c>
    </row>
    <row r="466" spans="1:65" s="13" customFormat="1">
      <c r="B466" s="163"/>
      <c r="D466" s="164" t="s">
        <v>190</v>
      </c>
      <c r="E466" s="165" t="s">
        <v>1</v>
      </c>
      <c r="F466" s="166" t="s">
        <v>2855</v>
      </c>
      <c r="H466" s="167">
        <v>0.60199999999999998</v>
      </c>
      <c r="I466" s="168"/>
      <c r="L466" s="163"/>
      <c r="M466" s="169"/>
      <c r="N466" s="170"/>
      <c r="O466" s="170"/>
      <c r="P466" s="170"/>
      <c r="Q466" s="170"/>
      <c r="R466" s="170"/>
      <c r="S466" s="170"/>
      <c r="T466" s="171"/>
      <c r="AT466" s="165" t="s">
        <v>190</v>
      </c>
      <c r="AU466" s="165" t="s">
        <v>82</v>
      </c>
      <c r="AV466" s="13" t="s">
        <v>82</v>
      </c>
      <c r="AW466" s="13" t="s">
        <v>29</v>
      </c>
      <c r="AX466" s="13" t="s">
        <v>73</v>
      </c>
      <c r="AY466" s="165" t="s">
        <v>175</v>
      </c>
    </row>
    <row r="467" spans="1:65" s="15" customFormat="1">
      <c r="B467" s="182"/>
      <c r="D467" s="164" t="s">
        <v>190</v>
      </c>
      <c r="E467" s="183" t="s">
        <v>1</v>
      </c>
      <c r="F467" s="184" t="s">
        <v>716</v>
      </c>
      <c r="H467" s="185">
        <v>1.736</v>
      </c>
      <c r="I467" s="186"/>
      <c r="L467" s="182"/>
      <c r="M467" s="187"/>
      <c r="N467" s="188"/>
      <c r="O467" s="188"/>
      <c r="P467" s="188"/>
      <c r="Q467" s="188"/>
      <c r="R467" s="188"/>
      <c r="S467" s="188"/>
      <c r="T467" s="189"/>
      <c r="AT467" s="183" t="s">
        <v>190</v>
      </c>
      <c r="AU467" s="183" t="s">
        <v>82</v>
      </c>
      <c r="AV467" s="15" t="s">
        <v>184</v>
      </c>
      <c r="AW467" s="15" t="s">
        <v>29</v>
      </c>
      <c r="AX467" s="15" t="s">
        <v>30</v>
      </c>
      <c r="AY467" s="183" t="s">
        <v>175</v>
      </c>
    </row>
    <row r="468" spans="1:65" s="2" customFormat="1" ht="16.5" customHeight="1">
      <c r="A468" s="33"/>
      <c r="B468" s="149"/>
      <c r="C468" s="150" t="s">
        <v>462</v>
      </c>
      <c r="D468" s="150" t="s">
        <v>181</v>
      </c>
      <c r="E468" s="151" t="s">
        <v>2856</v>
      </c>
      <c r="F468" s="152" t="s">
        <v>2857</v>
      </c>
      <c r="G468" s="153" t="s">
        <v>767</v>
      </c>
      <c r="H468" s="154">
        <v>8.59</v>
      </c>
      <c r="I468" s="155"/>
      <c r="J468" s="156">
        <f>ROUND(I468*H468,2)</f>
        <v>0</v>
      </c>
      <c r="K468" s="152" t="s">
        <v>710</v>
      </c>
      <c r="L468" s="34"/>
      <c r="M468" s="157" t="s">
        <v>1</v>
      </c>
      <c r="N468" s="158" t="s">
        <v>38</v>
      </c>
      <c r="O468" s="59"/>
      <c r="P468" s="159">
        <f>O468*H468</f>
        <v>0</v>
      </c>
      <c r="Q468" s="159">
        <v>1.0423199999999999</v>
      </c>
      <c r="R468" s="159">
        <f>Q468*H468</f>
        <v>8.9535287999999991</v>
      </c>
      <c r="S468" s="159">
        <v>0</v>
      </c>
      <c r="T468" s="160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61" t="s">
        <v>184</v>
      </c>
      <c r="AT468" s="161" t="s">
        <v>181</v>
      </c>
      <c r="AU468" s="161" t="s">
        <v>82</v>
      </c>
      <c r="AY468" s="18" t="s">
        <v>175</v>
      </c>
      <c r="BE468" s="162">
        <f>IF(N468="základní",J468,0)</f>
        <v>0</v>
      </c>
      <c r="BF468" s="162">
        <f>IF(N468="snížená",J468,0)</f>
        <v>0</v>
      </c>
      <c r="BG468" s="162">
        <f>IF(N468="zákl. přenesená",J468,0)</f>
        <v>0</v>
      </c>
      <c r="BH468" s="162">
        <f>IF(N468="sníž. přenesená",J468,0)</f>
        <v>0</v>
      </c>
      <c r="BI468" s="162">
        <f>IF(N468="nulová",J468,0)</f>
        <v>0</v>
      </c>
      <c r="BJ468" s="18" t="s">
        <v>30</v>
      </c>
      <c r="BK468" s="162">
        <f>ROUND(I468*H468,2)</f>
        <v>0</v>
      </c>
      <c r="BL468" s="18" t="s">
        <v>184</v>
      </c>
      <c r="BM468" s="161" t="s">
        <v>2858</v>
      </c>
    </row>
    <row r="469" spans="1:65" s="14" customFormat="1">
      <c r="B469" s="172"/>
      <c r="D469" s="164" t="s">
        <v>190</v>
      </c>
      <c r="E469" s="173" t="s">
        <v>1</v>
      </c>
      <c r="F469" s="174" t="s">
        <v>2859</v>
      </c>
      <c r="H469" s="173" t="s">
        <v>1</v>
      </c>
      <c r="I469" s="175"/>
      <c r="L469" s="172"/>
      <c r="M469" s="176"/>
      <c r="N469" s="177"/>
      <c r="O469" s="177"/>
      <c r="P469" s="177"/>
      <c r="Q469" s="177"/>
      <c r="R469" s="177"/>
      <c r="S469" s="177"/>
      <c r="T469" s="178"/>
      <c r="AT469" s="173" t="s">
        <v>190</v>
      </c>
      <c r="AU469" s="173" t="s">
        <v>82</v>
      </c>
      <c r="AV469" s="14" t="s">
        <v>30</v>
      </c>
      <c r="AW469" s="14" t="s">
        <v>29</v>
      </c>
      <c r="AX469" s="14" t="s">
        <v>73</v>
      </c>
      <c r="AY469" s="173" t="s">
        <v>175</v>
      </c>
    </row>
    <row r="470" spans="1:65" s="13" customFormat="1">
      <c r="B470" s="163"/>
      <c r="D470" s="164" t="s">
        <v>190</v>
      </c>
      <c r="E470" s="165" t="s">
        <v>1</v>
      </c>
      <c r="F470" s="166" t="s">
        <v>2860</v>
      </c>
      <c r="H470" s="167">
        <v>1.51</v>
      </c>
      <c r="I470" s="168"/>
      <c r="L470" s="163"/>
      <c r="M470" s="169"/>
      <c r="N470" s="170"/>
      <c r="O470" s="170"/>
      <c r="P470" s="170"/>
      <c r="Q470" s="170"/>
      <c r="R470" s="170"/>
      <c r="S470" s="170"/>
      <c r="T470" s="171"/>
      <c r="AT470" s="165" t="s">
        <v>190</v>
      </c>
      <c r="AU470" s="165" t="s">
        <v>82</v>
      </c>
      <c r="AV470" s="13" t="s">
        <v>82</v>
      </c>
      <c r="AW470" s="13" t="s">
        <v>29</v>
      </c>
      <c r="AX470" s="13" t="s">
        <v>73</v>
      </c>
      <c r="AY470" s="165" t="s">
        <v>175</v>
      </c>
    </row>
    <row r="471" spans="1:65" s="14" customFormat="1">
      <c r="B471" s="172"/>
      <c r="D471" s="164" t="s">
        <v>190</v>
      </c>
      <c r="E471" s="173" t="s">
        <v>1</v>
      </c>
      <c r="F471" s="174" t="s">
        <v>2861</v>
      </c>
      <c r="H471" s="173" t="s">
        <v>1</v>
      </c>
      <c r="I471" s="175"/>
      <c r="L471" s="172"/>
      <c r="M471" s="176"/>
      <c r="N471" s="177"/>
      <c r="O471" s="177"/>
      <c r="P471" s="177"/>
      <c r="Q471" s="177"/>
      <c r="R471" s="177"/>
      <c r="S471" s="177"/>
      <c r="T471" s="178"/>
      <c r="AT471" s="173" t="s">
        <v>190</v>
      </c>
      <c r="AU471" s="173" t="s">
        <v>82</v>
      </c>
      <c r="AV471" s="14" t="s">
        <v>30</v>
      </c>
      <c r="AW471" s="14" t="s">
        <v>29</v>
      </c>
      <c r="AX471" s="14" t="s">
        <v>73</v>
      </c>
      <c r="AY471" s="173" t="s">
        <v>175</v>
      </c>
    </row>
    <row r="472" spans="1:65" s="13" customFormat="1">
      <c r="B472" s="163"/>
      <c r="D472" s="164" t="s">
        <v>190</v>
      </c>
      <c r="E472" s="165" t="s">
        <v>1</v>
      </c>
      <c r="F472" s="166" t="s">
        <v>2862</v>
      </c>
      <c r="H472" s="167">
        <v>1.7889999999999999</v>
      </c>
      <c r="I472" s="168"/>
      <c r="L472" s="163"/>
      <c r="M472" s="169"/>
      <c r="N472" s="170"/>
      <c r="O472" s="170"/>
      <c r="P472" s="170"/>
      <c r="Q472" s="170"/>
      <c r="R472" s="170"/>
      <c r="S472" s="170"/>
      <c r="T472" s="171"/>
      <c r="AT472" s="165" t="s">
        <v>190</v>
      </c>
      <c r="AU472" s="165" t="s">
        <v>82</v>
      </c>
      <c r="AV472" s="13" t="s">
        <v>82</v>
      </c>
      <c r="AW472" s="13" t="s">
        <v>29</v>
      </c>
      <c r="AX472" s="13" t="s">
        <v>73</v>
      </c>
      <c r="AY472" s="165" t="s">
        <v>175</v>
      </c>
    </row>
    <row r="473" spans="1:65" s="14" customFormat="1">
      <c r="B473" s="172"/>
      <c r="D473" s="164" t="s">
        <v>190</v>
      </c>
      <c r="E473" s="173" t="s">
        <v>1</v>
      </c>
      <c r="F473" s="174" t="s">
        <v>2863</v>
      </c>
      <c r="H473" s="173" t="s">
        <v>1</v>
      </c>
      <c r="I473" s="175"/>
      <c r="L473" s="172"/>
      <c r="M473" s="176"/>
      <c r="N473" s="177"/>
      <c r="O473" s="177"/>
      <c r="P473" s="177"/>
      <c r="Q473" s="177"/>
      <c r="R473" s="177"/>
      <c r="S473" s="177"/>
      <c r="T473" s="178"/>
      <c r="AT473" s="173" t="s">
        <v>190</v>
      </c>
      <c r="AU473" s="173" t="s">
        <v>82</v>
      </c>
      <c r="AV473" s="14" t="s">
        <v>30</v>
      </c>
      <c r="AW473" s="14" t="s">
        <v>29</v>
      </c>
      <c r="AX473" s="14" t="s">
        <v>73</v>
      </c>
      <c r="AY473" s="173" t="s">
        <v>175</v>
      </c>
    </row>
    <row r="474" spans="1:65" s="13" customFormat="1">
      <c r="B474" s="163"/>
      <c r="D474" s="164" t="s">
        <v>190</v>
      </c>
      <c r="E474" s="165" t="s">
        <v>1</v>
      </c>
      <c r="F474" s="166" t="s">
        <v>2864</v>
      </c>
      <c r="H474" s="167">
        <v>0.11899999999999999</v>
      </c>
      <c r="I474" s="168"/>
      <c r="L474" s="163"/>
      <c r="M474" s="169"/>
      <c r="N474" s="170"/>
      <c r="O474" s="170"/>
      <c r="P474" s="170"/>
      <c r="Q474" s="170"/>
      <c r="R474" s="170"/>
      <c r="S474" s="170"/>
      <c r="T474" s="171"/>
      <c r="AT474" s="165" t="s">
        <v>190</v>
      </c>
      <c r="AU474" s="165" t="s">
        <v>82</v>
      </c>
      <c r="AV474" s="13" t="s">
        <v>82</v>
      </c>
      <c r="AW474" s="13" t="s">
        <v>29</v>
      </c>
      <c r="AX474" s="13" t="s">
        <v>73</v>
      </c>
      <c r="AY474" s="165" t="s">
        <v>175</v>
      </c>
    </row>
    <row r="475" spans="1:65" s="14" customFormat="1">
      <c r="B475" s="172"/>
      <c r="D475" s="164" t="s">
        <v>190</v>
      </c>
      <c r="E475" s="173" t="s">
        <v>1</v>
      </c>
      <c r="F475" s="174" t="s">
        <v>2865</v>
      </c>
      <c r="H475" s="173" t="s">
        <v>1</v>
      </c>
      <c r="I475" s="175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190</v>
      </c>
      <c r="AU475" s="173" t="s">
        <v>82</v>
      </c>
      <c r="AV475" s="14" t="s">
        <v>30</v>
      </c>
      <c r="AW475" s="14" t="s">
        <v>29</v>
      </c>
      <c r="AX475" s="14" t="s">
        <v>73</v>
      </c>
      <c r="AY475" s="173" t="s">
        <v>175</v>
      </c>
    </row>
    <row r="476" spans="1:65" s="13" customFormat="1">
      <c r="B476" s="163"/>
      <c r="D476" s="164" t="s">
        <v>190</v>
      </c>
      <c r="E476" s="165" t="s">
        <v>1</v>
      </c>
      <c r="F476" s="166" t="s">
        <v>2866</v>
      </c>
      <c r="H476" s="167">
        <v>1.405</v>
      </c>
      <c r="I476" s="168"/>
      <c r="L476" s="163"/>
      <c r="M476" s="169"/>
      <c r="N476" s="170"/>
      <c r="O476" s="170"/>
      <c r="P476" s="170"/>
      <c r="Q476" s="170"/>
      <c r="R476" s="170"/>
      <c r="S476" s="170"/>
      <c r="T476" s="171"/>
      <c r="AT476" s="165" t="s">
        <v>190</v>
      </c>
      <c r="AU476" s="165" t="s">
        <v>82</v>
      </c>
      <c r="AV476" s="13" t="s">
        <v>82</v>
      </c>
      <c r="AW476" s="13" t="s">
        <v>29</v>
      </c>
      <c r="AX476" s="13" t="s">
        <v>73</v>
      </c>
      <c r="AY476" s="165" t="s">
        <v>175</v>
      </c>
    </row>
    <row r="477" spans="1:65" s="14" customFormat="1">
      <c r="B477" s="172"/>
      <c r="D477" s="164" t="s">
        <v>190</v>
      </c>
      <c r="E477" s="173" t="s">
        <v>1</v>
      </c>
      <c r="F477" s="174" t="s">
        <v>2867</v>
      </c>
      <c r="H477" s="173" t="s">
        <v>1</v>
      </c>
      <c r="I477" s="175"/>
      <c r="L477" s="172"/>
      <c r="M477" s="176"/>
      <c r="N477" s="177"/>
      <c r="O477" s="177"/>
      <c r="P477" s="177"/>
      <c r="Q477" s="177"/>
      <c r="R477" s="177"/>
      <c r="S477" s="177"/>
      <c r="T477" s="178"/>
      <c r="AT477" s="173" t="s">
        <v>190</v>
      </c>
      <c r="AU477" s="173" t="s">
        <v>82</v>
      </c>
      <c r="AV477" s="14" t="s">
        <v>30</v>
      </c>
      <c r="AW477" s="14" t="s">
        <v>29</v>
      </c>
      <c r="AX477" s="14" t="s">
        <v>73</v>
      </c>
      <c r="AY477" s="173" t="s">
        <v>175</v>
      </c>
    </row>
    <row r="478" spans="1:65" s="13" customFormat="1">
      <c r="B478" s="163"/>
      <c r="D478" s="164" t="s">
        <v>190</v>
      </c>
      <c r="E478" s="165" t="s">
        <v>1</v>
      </c>
      <c r="F478" s="166" t="s">
        <v>2868</v>
      </c>
      <c r="H478" s="167">
        <v>3.52</v>
      </c>
      <c r="I478" s="168"/>
      <c r="L478" s="163"/>
      <c r="M478" s="169"/>
      <c r="N478" s="170"/>
      <c r="O478" s="170"/>
      <c r="P478" s="170"/>
      <c r="Q478" s="170"/>
      <c r="R478" s="170"/>
      <c r="S478" s="170"/>
      <c r="T478" s="171"/>
      <c r="AT478" s="165" t="s">
        <v>190</v>
      </c>
      <c r="AU478" s="165" t="s">
        <v>82</v>
      </c>
      <c r="AV478" s="13" t="s">
        <v>82</v>
      </c>
      <c r="AW478" s="13" t="s">
        <v>29</v>
      </c>
      <c r="AX478" s="13" t="s">
        <v>73</v>
      </c>
      <c r="AY478" s="165" t="s">
        <v>175</v>
      </c>
    </row>
    <row r="479" spans="1:65" s="14" customFormat="1">
      <c r="B479" s="172"/>
      <c r="D479" s="164" t="s">
        <v>190</v>
      </c>
      <c r="E479" s="173" t="s">
        <v>1</v>
      </c>
      <c r="F479" s="174" t="s">
        <v>2869</v>
      </c>
      <c r="H479" s="173" t="s">
        <v>1</v>
      </c>
      <c r="I479" s="175"/>
      <c r="L479" s="172"/>
      <c r="M479" s="176"/>
      <c r="N479" s="177"/>
      <c r="O479" s="177"/>
      <c r="P479" s="177"/>
      <c r="Q479" s="177"/>
      <c r="R479" s="177"/>
      <c r="S479" s="177"/>
      <c r="T479" s="178"/>
      <c r="AT479" s="173" t="s">
        <v>190</v>
      </c>
      <c r="AU479" s="173" t="s">
        <v>82</v>
      </c>
      <c r="AV479" s="14" t="s">
        <v>30</v>
      </c>
      <c r="AW479" s="14" t="s">
        <v>29</v>
      </c>
      <c r="AX479" s="14" t="s">
        <v>73</v>
      </c>
      <c r="AY479" s="173" t="s">
        <v>175</v>
      </c>
    </row>
    <row r="480" spans="1:65" s="13" customFormat="1">
      <c r="B480" s="163"/>
      <c r="D480" s="164" t="s">
        <v>190</v>
      </c>
      <c r="E480" s="165" t="s">
        <v>1</v>
      </c>
      <c r="F480" s="166" t="s">
        <v>2870</v>
      </c>
      <c r="H480" s="167">
        <v>0.161</v>
      </c>
      <c r="I480" s="168"/>
      <c r="L480" s="163"/>
      <c r="M480" s="169"/>
      <c r="N480" s="170"/>
      <c r="O480" s="170"/>
      <c r="P480" s="170"/>
      <c r="Q480" s="170"/>
      <c r="R480" s="170"/>
      <c r="S480" s="170"/>
      <c r="T480" s="171"/>
      <c r="AT480" s="165" t="s">
        <v>190</v>
      </c>
      <c r="AU480" s="165" t="s">
        <v>82</v>
      </c>
      <c r="AV480" s="13" t="s">
        <v>82</v>
      </c>
      <c r="AW480" s="13" t="s">
        <v>29</v>
      </c>
      <c r="AX480" s="13" t="s">
        <v>73</v>
      </c>
      <c r="AY480" s="165" t="s">
        <v>175</v>
      </c>
    </row>
    <row r="481" spans="1:65" s="14" customFormat="1">
      <c r="B481" s="172"/>
      <c r="D481" s="164" t="s">
        <v>190</v>
      </c>
      <c r="E481" s="173" t="s">
        <v>1</v>
      </c>
      <c r="F481" s="174" t="s">
        <v>2871</v>
      </c>
      <c r="H481" s="173" t="s">
        <v>1</v>
      </c>
      <c r="I481" s="175"/>
      <c r="L481" s="172"/>
      <c r="M481" s="176"/>
      <c r="N481" s="177"/>
      <c r="O481" s="177"/>
      <c r="P481" s="177"/>
      <c r="Q481" s="177"/>
      <c r="R481" s="177"/>
      <c r="S481" s="177"/>
      <c r="T481" s="178"/>
      <c r="AT481" s="173" t="s">
        <v>190</v>
      </c>
      <c r="AU481" s="173" t="s">
        <v>82</v>
      </c>
      <c r="AV481" s="14" t="s">
        <v>30</v>
      </c>
      <c r="AW481" s="14" t="s">
        <v>29</v>
      </c>
      <c r="AX481" s="14" t="s">
        <v>73</v>
      </c>
      <c r="AY481" s="173" t="s">
        <v>175</v>
      </c>
    </row>
    <row r="482" spans="1:65" s="13" customFormat="1">
      <c r="B482" s="163"/>
      <c r="D482" s="164" t="s">
        <v>190</v>
      </c>
      <c r="E482" s="165" t="s">
        <v>1</v>
      </c>
      <c r="F482" s="166" t="s">
        <v>2872</v>
      </c>
      <c r="H482" s="167">
        <v>8.5999999999999993E-2</v>
      </c>
      <c r="I482" s="168"/>
      <c r="L482" s="163"/>
      <c r="M482" s="169"/>
      <c r="N482" s="170"/>
      <c r="O482" s="170"/>
      <c r="P482" s="170"/>
      <c r="Q482" s="170"/>
      <c r="R482" s="170"/>
      <c r="S482" s="170"/>
      <c r="T482" s="171"/>
      <c r="AT482" s="165" t="s">
        <v>190</v>
      </c>
      <c r="AU482" s="165" t="s">
        <v>82</v>
      </c>
      <c r="AV482" s="13" t="s">
        <v>82</v>
      </c>
      <c r="AW482" s="13" t="s">
        <v>29</v>
      </c>
      <c r="AX482" s="13" t="s">
        <v>73</v>
      </c>
      <c r="AY482" s="165" t="s">
        <v>175</v>
      </c>
    </row>
    <row r="483" spans="1:65" s="15" customFormat="1">
      <c r="B483" s="182"/>
      <c r="D483" s="164" t="s">
        <v>190</v>
      </c>
      <c r="E483" s="183" t="s">
        <v>1</v>
      </c>
      <c r="F483" s="184" t="s">
        <v>716</v>
      </c>
      <c r="H483" s="185">
        <v>8.59</v>
      </c>
      <c r="I483" s="186"/>
      <c r="L483" s="182"/>
      <c r="M483" s="187"/>
      <c r="N483" s="188"/>
      <c r="O483" s="188"/>
      <c r="P483" s="188"/>
      <c r="Q483" s="188"/>
      <c r="R483" s="188"/>
      <c r="S483" s="188"/>
      <c r="T483" s="189"/>
      <c r="AT483" s="183" t="s">
        <v>190</v>
      </c>
      <c r="AU483" s="183" t="s">
        <v>82</v>
      </c>
      <c r="AV483" s="15" t="s">
        <v>184</v>
      </c>
      <c r="AW483" s="15" t="s">
        <v>29</v>
      </c>
      <c r="AX483" s="15" t="s">
        <v>30</v>
      </c>
      <c r="AY483" s="183" t="s">
        <v>175</v>
      </c>
    </row>
    <row r="484" spans="1:65" s="2" customFormat="1" ht="16.5" customHeight="1">
      <c r="A484" s="33"/>
      <c r="B484" s="149"/>
      <c r="C484" s="150" t="s">
        <v>466</v>
      </c>
      <c r="D484" s="150" t="s">
        <v>181</v>
      </c>
      <c r="E484" s="151" t="s">
        <v>2873</v>
      </c>
      <c r="F484" s="152" t="s">
        <v>2874</v>
      </c>
      <c r="G484" s="153" t="s">
        <v>709</v>
      </c>
      <c r="H484" s="154">
        <v>19.059999999999999</v>
      </c>
      <c r="I484" s="155"/>
      <c r="J484" s="156">
        <f>ROUND(I484*H484,2)</f>
        <v>0</v>
      </c>
      <c r="K484" s="152" t="s">
        <v>710</v>
      </c>
      <c r="L484" s="34"/>
      <c r="M484" s="157" t="s">
        <v>1</v>
      </c>
      <c r="N484" s="158" t="s">
        <v>38</v>
      </c>
      <c r="O484" s="59"/>
      <c r="P484" s="159">
        <f>O484*H484</f>
        <v>0</v>
      </c>
      <c r="Q484" s="159">
        <v>1.7160000000000002E-2</v>
      </c>
      <c r="R484" s="159">
        <f>Q484*H484</f>
        <v>0.32706960000000002</v>
      </c>
      <c r="S484" s="159">
        <v>0</v>
      </c>
      <c r="T484" s="160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61" t="s">
        <v>184</v>
      </c>
      <c r="AT484" s="161" t="s">
        <v>181</v>
      </c>
      <c r="AU484" s="161" t="s">
        <v>82</v>
      </c>
      <c r="AY484" s="18" t="s">
        <v>175</v>
      </c>
      <c r="BE484" s="162">
        <f>IF(N484="základní",J484,0)</f>
        <v>0</v>
      </c>
      <c r="BF484" s="162">
        <f>IF(N484="snížená",J484,0)</f>
        <v>0</v>
      </c>
      <c r="BG484" s="162">
        <f>IF(N484="zákl. přenesená",J484,0)</f>
        <v>0</v>
      </c>
      <c r="BH484" s="162">
        <f>IF(N484="sníž. přenesená",J484,0)</f>
        <v>0</v>
      </c>
      <c r="BI484" s="162">
        <f>IF(N484="nulová",J484,0)</f>
        <v>0</v>
      </c>
      <c r="BJ484" s="18" t="s">
        <v>30</v>
      </c>
      <c r="BK484" s="162">
        <f>ROUND(I484*H484,2)</f>
        <v>0</v>
      </c>
      <c r="BL484" s="18" t="s">
        <v>184</v>
      </c>
      <c r="BM484" s="161" t="s">
        <v>2875</v>
      </c>
    </row>
    <row r="485" spans="1:65" s="14" customFormat="1">
      <c r="B485" s="172"/>
      <c r="D485" s="164" t="s">
        <v>190</v>
      </c>
      <c r="E485" s="173" t="s">
        <v>1</v>
      </c>
      <c r="F485" s="174" t="s">
        <v>2837</v>
      </c>
      <c r="H485" s="173" t="s">
        <v>1</v>
      </c>
      <c r="I485" s="175"/>
      <c r="L485" s="172"/>
      <c r="M485" s="176"/>
      <c r="N485" s="177"/>
      <c r="O485" s="177"/>
      <c r="P485" s="177"/>
      <c r="Q485" s="177"/>
      <c r="R485" s="177"/>
      <c r="S485" s="177"/>
      <c r="T485" s="178"/>
      <c r="AT485" s="173" t="s">
        <v>190</v>
      </c>
      <c r="AU485" s="173" t="s">
        <v>82</v>
      </c>
      <c r="AV485" s="14" t="s">
        <v>30</v>
      </c>
      <c r="AW485" s="14" t="s">
        <v>29</v>
      </c>
      <c r="AX485" s="14" t="s">
        <v>73</v>
      </c>
      <c r="AY485" s="173" t="s">
        <v>175</v>
      </c>
    </row>
    <row r="486" spans="1:65" s="13" customFormat="1">
      <c r="B486" s="163"/>
      <c r="D486" s="164" t="s">
        <v>190</v>
      </c>
      <c r="E486" s="165" t="s">
        <v>1</v>
      </c>
      <c r="F486" s="166" t="s">
        <v>2876</v>
      </c>
      <c r="H486" s="167">
        <v>7.2</v>
      </c>
      <c r="I486" s="168"/>
      <c r="L486" s="163"/>
      <c r="M486" s="169"/>
      <c r="N486" s="170"/>
      <c r="O486" s="170"/>
      <c r="P486" s="170"/>
      <c r="Q486" s="170"/>
      <c r="R486" s="170"/>
      <c r="S486" s="170"/>
      <c r="T486" s="171"/>
      <c r="AT486" s="165" t="s">
        <v>190</v>
      </c>
      <c r="AU486" s="165" t="s">
        <v>82</v>
      </c>
      <c r="AV486" s="13" t="s">
        <v>82</v>
      </c>
      <c r="AW486" s="13" t="s">
        <v>29</v>
      </c>
      <c r="AX486" s="13" t="s">
        <v>73</v>
      </c>
      <c r="AY486" s="165" t="s">
        <v>175</v>
      </c>
    </row>
    <row r="487" spans="1:65" s="13" customFormat="1">
      <c r="B487" s="163"/>
      <c r="D487" s="164" t="s">
        <v>190</v>
      </c>
      <c r="E487" s="165" t="s">
        <v>1</v>
      </c>
      <c r="F487" s="166" t="s">
        <v>2877</v>
      </c>
      <c r="H487" s="167">
        <v>2.58</v>
      </c>
      <c r="I487" s="168"/>
      <c r="L487" s="163"/>
      <c r="M487" s="169"/>
      <c r="N487" s="170"/>
      <c r="O487" s="170"/>
      <c r="P487" s="170"/>
      <c r="Q487" s="170"/>
      <c r="R487" s="170"/>
      <c r="S487" s="170"/>
      <c r="T487" s="171"/>
      <c r="AT487" s="165" t="s">
        <v>190</v>
      </c>
      <c r="AU487" s="165" t="s">
        <v>82</v>
      </c>
      <c r="AV487" s="13" t="s">
        <v>82</v>
      </c>
      <c r="AW487" s="13" t="s">
        <v>29</v>
      </c>
      <c r="AX487" s="13" t="s">
        <v>73</v>
      </c>
      <c r="AY487" s="165" t="s">
        <v>175</v>
      </c>
    </row>
    <row r="488" spans="1:65" s="13" customFormat="1">
      <c r="B488" s="163"/>
      <c r="D488" s="164" t="s">
        <v>190</v>
      </c>
      <c r="E488" s="165" t="s">
        <v>1</v>
      </c>
      <c r="F488" s="166" t="s">
        <v>2878</v>
      </c>
      <c r="H488" s="167">
        <v>2.34</v>
      </c>
      <c r="I488" s="168"/>
      <c r="L488" s="163"/>
      <c r="M488" s="169"/>
      <c r="N488" s="170"/>
      <c r="O488" s="170"/>
      <c r="P488" s="170"/>
      <c r="Q488" s="170"/>
      <c r="R488" s="170"/>
      <c r="S488" s="170"/>
      <c r="T488" s="171"/>
      <c r="AT488" s="165" t="s">
        <v>190</v>
      </c>
      <c r="AU488" s="165" t="s">
        <v>82</v>
      </c>
      <c r="AV488" s="13" t="s">
        <v>82</v>
      </c>
      <c r="AW488" s="13" t="s">
        <v>29</v>
      </c>
      <c r="AX488" s="13" t="s">
        <v>73</v>
      </c>
      <c r="AY488" s="165" t="s">
        <v>175</v>
      </c>
    </row>
    <row r="489" spans="1:65" s="13" customFormat="1">
      <c r="B489" s="163"/>
      <c r="D489" s="164" t="s">
        <v>190</v>
      </c>
      <c r="E489" s="165" t="s">
        <v>1</v>
      </c>
      <c r="F489" s="166" t="s">
        <v>2879</v>
      </c>
      <c r="H489" s="167">
        <v>3.44</v>
      </c>
      <c r="I489" s="168"/>
      <c r="L489" s="163"/>
      <c r="M489" s="169"/>
      <c r="N489" s="170"/>
      <c r="O489" s="170"/>
      <c r="P489" s="170"/>
      <c r="Q489" s="170"/>
      <c r="R489" s="170"/>
      <c r="S489" s="170"/>
      <c r="T489" s="171"/>
      <c r="AT489" s="165" t="s">
        <v>190</v>
      </c>
      <c r="AU489" s="165" t="s">
        <v>82</v>
      </c>
      <c r="AV489" s="13" t="s">
        <v>82</v>
      </c>
      <c r="AW489" s="13" t="s">
        <v>29</v>
      </c>
      <c r="AX489" s="13" t="s">
        <v>73</v>
      </c>
      <c r="AY489" s="165" t="s">
        <v>175</v>
      </c>
    </row>
    <row r="490" spans="1:65" s="13" customFormat="1">
      <c r="B490" s="163"/>
      <c r="D490" s="164" t="s">
        <v>190</v>
      </c>
      <c r="E490" s="165" t="s">
        <v>1</v>
      </c>
      <c r="F490" s="166" t="s">
        <v>2880</v>
      </c>
      <c r="H490" s="167">
        <v>0.2</v>
      </c>
      <c r="I490" s="168"/>
      <c r="L490" s="163"/>
      <c r="M490" s="169"/>
      <c r="N490" s="170"/>
      <c r="O490" s="170"/>
      <c r="P490" s="170"/>
      <c r="Q490" s="170"/>
      <c r="R490" s="170"/>
      <c r="S490" s="170"/>
      <c r="T490" s="171"/>
      <c r="AT490" s="165" t="s">
        <v>190</v>
      </c>
      <c r="AU490" s="165" t="s">
        <v>82</v>
      </c>
      <c r="AV490" s="13" t="s">
        <v>82</v>
      </c>
      <c r="AW490" s="13" t="s">
        <v>29</v>
      </c>
      <c r="AX490" s="13" t="s">
        <v>73</v>
      </c>
      <c r="AY490" s="165" t="s">
        <v>175</v>
      </c>
    </row>
    <row r="491" spans="1:65" s="13" customFormat="1">
      <c r="B491" s="163"/>
      <c r="D491" s="164" t="s">
        <v>190</v>
      </c>
      <c r="E491" s="165" t="s">
        <v>1</v>
      </c>
      <c r="F491" s="166" t="s">
        <v>2881</v>
      </c>
      <c r="H491" s="167">
        <v>0.06</v>
      </c>
      <c r="I491" s="168"/>
      <c r="L491" s="163"/>
      <c r="M491" s="169"/>
      <c r="N491" s="170"/>
      <c r="O491" s="170"/>
      <c r="P491" s="170"/>
      <c r="Q491" s="170"/>
      <c r="R491" s="170"/>
      <c r="S491" s="170"/>
      <c r="T491" s="171"/>
      <c r="AT491" s="165" t="s">
        <v>190</v>
      </c>
      <c r="AU491" s="165" t="s">
        <v>82</v>
      </c>
      <c r="AV491" s="13" t="s">
        <v>82</v>
      </c>
      <c r="AW491" s="13" t="s">
        <v>29</v>
      </c>
      <c r="AX491" s="13" t="s">
        <v>73</v>
      </c>
      <c r="AY491" s="165" t="s">
        <v>175</v>
      </c>
    </row>
    <row r="492" spans="1:65" s="13" customFormat="1">
      <c r="B492" s="163"/>
      <c r="D492" s="164" t="s">
        <v>190</v>
      </c>
      <c r="E492" s="165" t="s">
        <v>1</v>
      </c>
      <c r="F492" s="166" t="s">
        <v>2882</v>
      </c>
      <c r="H492" s="167">
        <v>0.66</v>
      </c>
      <c r="I492" s="168"/>
      <c r="L492" s="163"/>
      <c r="M492" s="169"/>
      <c r="N492" s="170"/>
      <c r="O492" s="170"/>
      <c r="P492" s="170"/>
      <c r="Q492" s="170"/>
      <c r="R492" s="170"/>
      <c r="S492" s="170"/>
      <c r="T492" s="171"/>
      <c r="AT492" s="165" t="s">
        <v>190</v>
      </c>
      <c r="AU492" s="165" t="s">
        <v>82</v>
      </c>
      <c r="AV492" s="13" t="s">
        <v>82</v>
      </c>
      <c r="AW492" s="13" t="s">
        <v>29</v>
      </c>
      <c r="AX492" s="13" t="s">
        <v>73</v>
      </c>
      <c r="AY492" s="165" t="s">
        <v>175</v>
      </c>
    </row>
    <row r="493" spans="1:65" s="13" customFormat="1">
      <c r="B493" s="163"/>
      <c r="D493" s="164" t="s">
        <v>190</v>
      </c>
      <c r="E493" s="165" t="s">
        <v>1</v>
      </c>
      <c r="F493" s="166" t="s">
        <v>2877</v>
      </c>
      <c r="H493" s="167">
        <v>2.58</v>
      </c>
      <c r="I493" s="168"/>
      <c r="L493" s="163"/>
      <c r="M493" s="169"/>
      <c r="N493" s="170"/>
      <c r="O493" s="170"/>
      <c r="P493" s="170"/>
      <c r="Q493" s="170"/>
      <c r="R493" s="170"/>
      <c r="S493" s="170"/>
      <c r="T493" s="171"/>
      <c r="AT493" s="165" t="s">
        <v>190</v>
      </c>
      <c r="AU493" s="165" t="s">
        <v>82</v>
      </c>
      <c r="AV493" s="13" t="s">
        <v>82</v>
      </c>
      <c r="AW493" s="13" t="s">
        <v>29</v>
      </c>
      <c r="AX493" s="13" t="s">
        <v>73</v>
      </c>
      <c r="AY493" s="165" t="s">
        <v>175</v>
      </c>
    </row>
    <row r="494" spans="1:65" s="15" customFormat="1">
      <c r="B494" s="182"/>
      <c r="D494" s="164" t="s">
        <v>190</v>
      </c>
      <c r="E494" s="183" t="s">
        <v>1</v>
      </c>
      <c r="F494" s="184" t="s">
        <v>716</v>
      </c>
      <c r="H494" s="185">
        <v>19.059999999999999</v>
      </c>
      <c r="I494" s="186"/>
      <c r="L494" s="182"/>
      <c r="M494" s="187"/>
      <c r="N494" s="188"/>
      <c r="O494" s="188"/>
      <c r="P494" s="188"/>
      <c r="Q494" s="188"/>
      <c r="R494" s="188"/>
      <c r="S494" s="188"/>
      <c r="T494" s="189"/>
      <c r="AT494" s="183" t="s">
        <v>190</v>
      </c>
      <c r="AU494" s="183" t="s">
        <v>82</v>
      </c>
      <c r="AV494" s="15" t="s">
        <v>184</v>
      </c>
      <c r="AW494" s="15" t="s">
        <v>29</v>
      </c>
      <c r="AX494" s="15" t="s">
        <v>30</v>
      </c>
      <c r="AY494" s="183" t="s">
        <v>175</v>
      </c>
    </row>
    <row r="495" spans="1:65" s="2" customFormat="1" ht="16.5" customHeight="1">
      <c r="A495" s="33"/>
      <c r="B495" s="149"/>
      <c r="C495" s="150" t="s">
        <v>469</v>
      </c>
      <c r="D495" s="150" t="s">
        <v>181</v>
      </c>
      <c r="E495" s="151" t="s">
        <v>2883</v>
      </c>
      <c r="F495" s="152" t="s">
        <v>2884</v>
      </c>
      <c r="G495" s="153" t="s">
        <v>709</v>
      </c>
      <c r="H495" s="154">
        <v>19.059999999999999</v>
      </c>
      <c r="I495" s="155"/>
      <c r="J495" s="156">
        <f>ROUND(I495*H495,2)</f>
        <v>0</v>
      </c>
      <c r="K495" s="152" t="s">
        <v>710</v>
      </c>
      <c r="L495" s="34"/>
      <c r="M495" s="157" t="s">
        <v>1</v>
      </c>
      <c r="N495" s="158" t="s">
        <v>38</v>
      </c>
      <c r="O495" s="59"/>
      <c r="P495" s="159">
        <f>O495*H495</f>
        <v>0</v>
      </c>
      <c r="Q495" s="159">
        <v>0</v>
      </c>
      <c r="R495" s="159">
        <f>Q495*H495</f>
        <v>0</v>
      </c>
      <c r="S495" s="159">
        <v>0</v>
      </c>
      <c r="T495" s="160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61" t="s">
        <v>184</v>
      </c>
      <c r="AT495" s="161" t="s">
        <v>181</v>
      </c>
      <c r="AU495" s="161" t="s">
        <v>82</v>
      </c>
      <c r="AY495" s="18" t="s">
        <v>175</v>
      </c>
      <c r="BE495" s="162">
        <f>IF(N495="základní",J495,0)</f>
        <v>0</v>
      </c>
      <c r="BF495" s="162">
        <f>IF(N495="snížená",J495,0)</f>
        <v>0</v>
      </c>
      <c r="BG495" s="162">
        <f>IF(N495="zákl. přenesená",J495,0)</f>
        <v>0</v>
      </c>
      <c r="BH495" s="162">
        <f>IF(N495="sníž. přenesená",J495,0)</f>
        <v>0</v>
      </c>
      <c r="BI495" s="162">
        <f>IF(N495="nulová",J495,0)</f>
        <v>0</v>
      </c>
      <c r="BJ495" s="18" t="s">
        <v>30</v>
      </c>
      <c r="BK495" s="162">
        <f>ROUND(I495*H495,2)</f>
        <v>0</v>
      </c>
      <c r="BL495" s="18" t="s">
        <v>184</v>
      </c>
      <c r="BM495" s="161" t="s">
        <v>2885</v>
      </c>
    </row>
    <row r="496" spans="1:65" s="13" customFormat="1">
      <c r="B496" s="163"/>
      <c r="D496" s="164" t="s">
        <v>190</v>
      </c>
      <c r="E496" s="165" t="s">
        <v>1</v>
      </c>
      <c r="F496" s="166" t="s">
        <v>2886</v>
      </c>
      <c r="H496" s="167">
        <v>19.059999999999999</v>
      </c>
      <c r="I496" s="168"/>
      <c r="L496" s="163"/>
      <c r="M496" s="169"/>
      <c r="N496" s="170"/>
      <c r="O496" s="170"/>
      <c r="P496" s="170"/>
      <c r="Q496" s="170"/>
      <c r="R496" s="170"/>
      <c r="S496" s="170"/>
      <c r="T496" s="171"/>
      <c r="AT496" s="165" t="s">
        <v>190</v>
      </c>
      <c r="AU496" s="165" t="s">
        <v>82</v>
      </c>
      <c r="AV496" s="13" t="s">
        <v>82</v>
      </c>
      <c r="AW496" s="13" t="s">
        <v>29</v>
      </c>
      <c r="AX496" s="13" t="s">
        <v>30</v>
      </c>
      <c r="AY496" s="165" t="s">
        <v>175</v>
      </c>
    </row>
    <row r="497" spans="1:65" s="2" customFormat="1" ht="16.5" customHeight="1">
      <c r="A497" s="33"/>
      <c r="B497" s="149"/>
      <c r="C497" s="150" t="s">
        <v>473</v>
      </c>
      <c r="D497" s="150" t="s">
        <v>181</v>
      </c>
      <c r="E497" s="151" t="s">
        <v>2887</v>
      </c>
      <c r="F497" s="152" t="s">
        <v>2888</v>
      </c>
      <c r="G497" s="153" t="s">
        <v>709</v>
      </c>
      <c r="H497" s="154">
        <v>342.16399999999999</v>
      </c>
      <c r="I497" s="155"/>
      <c r="J497" s="156">
        <f>ROUND(I497*H497,2)</f>
        <v>0</v>
      </c>
      <c r="K497" s="152" t="s">
        <v>710</v>
      </c>
      <c r="L497" s="34"/>
      <c r="M497" s="157" t="s">
        <v>1</v>
      </c>
      <c r="N497" s="158" t="s">
        <v>38</v>
      </c>
      <c r="O497" s="59"/>
      <c r="P497" s="159">
        <f>O497*H497</f>
        <v>0</v>
      </c>
      <c r="Q497" s="159">
        <v>5.45E-3</v>
      </c>
      <c r="R497" s="159">
        <f>Q497*H497</f>
        <v>1.8647937999999999</v>
      </c>
      <c r="S497" s="159">
        <v>0</v>
      </c>
      <c r="T497" s="160">
        <f>S497*H497</f>
        <v>0</v>
      </c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R497" s="161" t="s">
        <v>184</v>
      </c>
      <c r="AT497" s="161" t="s">
        <v>181</v>
      </c>
      <c r="AU497" s="161" t="s">
        <v>82</v>
      </c>
      <c r="AY497" s="18" t="s">
        <v>175</v>
      </c>
      <c r="BE497" s="162">
        <f>IF(N497="základní",J497,0)</f>
        <v>0</v>
      </c>
      <c r="BF497" s="162">
        <f>IF(N497="snížená",J497,0)</f>
        <v>0</v>
      </c>
      <c r="BG497" s="162">
        <f>IF(N497="zákl. přenesená",J497,0)</f>
        <v>0</v>
      </c>
      <c r="BH497" s="162">
        <f>IF(N497="sníž. přenesená",J497,0)</f>
        <v>0</v>
      </c>
      <c r="BI497" s="162">
        <f>IF(N497="nulová",J497,0)</f>
        <v>0</v>
      </c>
      <c r="BJ497" s="18" t="s">
        <v>30</v>
      </c>
      <c r="BK497" s="162">
        <f>ROUND(I497*H497,2)</f>
        <v>0</v>
      </c>
      <c r="BL497" s="18" t="s">
        <v>184</v>
      </c>
      <c r="BM497" s="161" t="s">
        <v>2889</v>
      </c>
    </row>
    <row r="498" spans="1:65" s="14" customFormat="1">
      <c r="B498" s="172"/>
      <c r="D498" s="164" t="s">
        <v>190</v>
      </c>
      <c r="E498" s="173" t="s">
        <v>1</v>
      </c>
      <c r="F498" s="174" t="s">
        <v>2843</v>
      </c>
      <c r="H498" s="173" t="s">
        <v>1</v>
      </c>
      <c r="I498" s="175"/>
      <c r="L498" s="172"/>
      <c r="M498" s="176"/>
      <c r="N498" s="177"/>
      <c r="O498" s="177"/>
      <c r="P498" s="177"/>
      <c r="Q498" s="177"/>
      <c r="R498" s="177"/>
      <c r="S498" s="177"/>
      <c r="T498" s="178"/>
      <c r="AT498" s="173" t="s">
        <v>190</v>
      </c>
      <c r="AU498" s="173" t="s">
        <v>82</v>
      </c>
      <c r="AV498" s="14" t="s">
        <v>30</v>
      </c>
      <c r="AW498" s="14" t="s">
        <v>29</v>
      </c>
      <c r="AX498" s="14" t="s">
        <v>73</v>
      </c>
      <c r="AY498" s="173" t="s">
        <v>175</v>
      </c>
    </row>
    <row r="499" spans="1:65" s="13" customFormat="1">
      <c r="B499" s="163"/>
      <c r="D499" s="164" t="s">
        <v>190</v>
      </c>
      <c r="E499" s="165" t="s">
        <v>1</v>
      </c>
      <c r="F499" s="166" t="s">
        <v>2890</v>
      </c>
      <c r="H499" s="167">
        <v>50.052</v>
      </c>
      <c r="I499" s="168"/>
      <c r="L499" s="163"/>
      <c r="M499" s="169"/>
      <c r="N499" s="170"/>
      <c r="O499" s="170"/>
      <c r="P499" s="170"/>
      <c r="Q499" s="170"/>
      <c r="R499" s="170"/>
      <c r="S499" s="170"/>
      <c r="T499" s="171"/>
      <c r="AT499" s="165" t="s">
        <v>190</v>
      </c>
      <c r="AU499" s="165" t="s">
        <v>82</v>
      </c>
      <c r="AV499" s="13" t="s">
        <v>82</v>
      </c>
      <c r="AW499" s="13" t="s">
        <v>29</v>
      </c>
      <c r="AX499" s="13" t="s">
        <v>73</v>
      </c>
      <c r="AY499" s="165" t="s">
        <v>175</v>
      </c>
    </row>
    <row r="500" spans="1:65" s="13" customFormat="1">
      <c r="B500" s="163"/>
      <c r="D500" s="164" t="s">
        <v>190</v>
      </c>
      <c r="E500" s="165" t="s">
        <v>1</v>
      </c>
      <c r="F500" s="166" t="s">
        <v>2891</v>
      </c>
      <c r="H500" s="167">
        <v>46.56</v>
      </c>
      <c r="I500" s="168"/>
      <c r="L500" s="163"/>
      <c r="M500" s="169"/>
      <c r="N500" s="170"/>
      <c r="O500" s="170"/>
      <c r="P500" s="170"/>
      <c r="Q500" s="170"/>
      <c r="R500" s="170"/>
      <c r="S500" s="170"/>
      <c r="T500" s="171"/>
      <c r="AT500" s="165" t="s">
        <v>190</v>
      </c>
      <c r="AU500" s="165" t="s">
        <v>82</v>
      </c>
      <c r="AV500" s="13" t="s">
        <v>82</v>
      </c>
      <c r="AW500" s="13" t="s">
        <v>29</v>
      </c>
      <c r="AX500" s="13" t="s">
        <v>73</v>
      </c>
      <c r="AY500" s="165" t="s">
        <v>175</v>
      </c>
    </row>
    <row r="501" spans="1:65" s="13" customFormat="1">
      <c r="B501" s="163"/>
      <c r="D501" s="164" t="s">
        <v>190</v>
      </c>
      <c r="E501" s="165" t="s">
        <v>1</v>
      </c>
      <c r="F501" s="166" t="s">
        <v>2892</v>
      </c>
      <c r="H501" s="167">
        <v>39.576000000000001</v>
      </c>
      <c r="I501" s="168"/>
      <c r="L501" s="163"/>
      <c r="M501" s="169"/>
      <c r="N501" s="170"/>
      <c r="O501" s="170"/>
      <c r="P501" s="170"/>
      <c r="Q501" s="170"/>
      <c r="R501" s="170"/>
      <c r="S501" s="170"/>
      <c r="T501" s="171"/>
      <c r="AT501" s="165" t="s">
        <v>190</v>
      </c>
      <c r="AU501" s="165" t="s">
        <v>82</v>
      </c>
      <c r="AV501" s="13" t="s">
        <v>82</v>
      </c>
      <c r="AW501" s="13" t="s">
        <v>29</v>
      </c>
      <c r="AX501" s="13" t="s">
        <v>73</v>
      </c>
      <c r="AY501" s="165" t="s">
        <v>175</v>
      </c>
    </row>
    <row r="502" spans="1:65" s="13" customFormat="1">
      <c r="B502" s="163"/>
      <c r="D502" s="164" t="s">
        <v>190</v>
      </c>
      <c r="E502" s="165" t="s">
        <v>1</v>
      </c>
      <c r="F502" s="166" t="s">
        <v>2893</v>
      </c>
      <c r="H502" s="167">
        <v>34.584000000000003</v>
      </c>
      <c r="I502" s="168"/>
      <c r="L502" s="163"/>
      <c r="M502" s="169"/>
      <c r="N502" s="170"/>
      <c r="O502" s="170"/>
      <c r="P502" s="170"/>
      <c r="Q502" s="170"/>
      <c r="R502" s="170"/>
      <c r="S502" s="170"/>
      <c r="T502" s="171"/>
      <c r="AT502" s="165" t="s">
        <v>190</v>
      </c>
      <c r="AU502" s="165" t="s">
        <v>82</v>
      </c>
      <c r="AV502" s="13" t="s">
        <v>82</v>
      </c>
      <c r="AW502" s="13" t="s">
        <v>29</v>
      </c>
      <c r="AX502" s="13" t="s">
        <v>73</v>
      </c>
      <c r="AY502" s="165" t="s">
        <v>175</v>
      </c>
    </row>
    <row r="503" spans="1:65" s="13" customFormat="1">
      <c r="B503" s="163"/>
      <c r="D503" s="164" t="s">
        <v>190</v>
      </c>
      <c r="E503" s="165" t="s">
        <v>1</v>
      </c>
      <c r="F503" s="166" t="s">
        <v>2894</v>
      </c>
      <c r="H503" s="167">
        <v>18.920000000000002</v>
      </c>
      <c r="I503" s="168"/>
      <c r="L503" s="163"/>
      <c r="M503" s="169"/>
      <c r="N503" s="170"/>
      <c r="O503" s="170"/>
      <c r="P503" s="170"/>
      <c r="Q503" s="170"/>
      <c r="R503" s="170"/>
      <c r="S503" s="170"/>
      <c r="T503" s="171"/>
      <c r="AT503" s="165" t="s">
        <v>190</v>
      </c>
      <c r="AU503" s="165" t="s">
        <v>82</v>
      </c>
      <c r="AV503" s="13" t="s">
        <v>82</v>
      </c>
      <c r="AW503" s="13" t="s">
        <v>29</v>
      </c>
      <c r="AX503" s="13" t="s">
        <v>73</v>
      </c>
      <c r="AY503" s="165" t="s">
        <v>175</v>
      </c>
    </row>
    <row r="504" spans="1:65" s="13" customFormat="1">
      <c r="B504" s="163"/>
      <c r="D504" s="164" t="s">
        <v>190</v>
      </c>
      <c r="E504" s="165" t="s">
        <v>1</v>
      </c>
      <c r="F504" s="166" t="s">
        <v>2895</v>
      </c>
      <c r="H504" s="167">
        <v>17.600000000000001</v>
      </c>
      <c r="I504" s="168"/>
      <c r="L504" s="163"/>
      <c r="M504" s="169"/>
      <c r="N504" s="170"/>
      <c r="O504" s="170"/>
      <c r="P504" s="170"/>
      <c r="Q504" s="170"/>
      <c r="R504" s="170"/>
      <c r="S504" s="170"/>
      <c r="T504" s="171"/>
      <c r="AT504" s="165" t="s">
        <v>190</v>
      </c>
      <c r="AU504" s="165" t="s">
        <v>82</v>
      </c>
      <c r="AV504" s="13" t="s">
        <v>82</v>
      </c>
      <c r="AW504" s="13" t="s">
        <v>29</v>
      </c>
      <c r="AX504" s="13" t="s">
        <v>73</v>
      </c>
      <c r="AY504" s="165" t="s">
        <v>175</v>
      </c>
    </row>
    <row r="505" spans="1:65" s="13" customFormat="1">
      <c r="B505" s="163"/>
      <c r="D505" s="164" t="s">
        <v>190</v>
      </c>
      <c r="E505" s="165" t="s">
        <v>1</v>
      </c>
      <c r="F505" s="166" t="s">
        <v>2896</v>
      </c>
      <c r="H505" s="167">
        <v>44.484000000000002</v>
      </c>
      <c r="I505" s="168"/>
      <c r="L505" s="163"/>
      <c r="M505" s="169"/>
      <c r="N505" s="170"/>
      <c r="O505" s="170"/>
      <c r="P505" s="170"/>
      <c r="Q505" s="170"/>
      <c r="R505" s="170"/>
      <c r="S505" s="170"/>
      <c r="T505" s="171"/>
      <c r="AT505" s="165" t="s">
        <v>190</v>
      </c>
      <c r="AU505" s="165" t="s">
        <v>82</v>
      </c>
      <c r="AV505" s="13" t="s">
        <v>82</v>
      </c>
      <c r="AW505" s="13" t="s">
        <v>29</v>
      </c>
      <c r="AX505" s="13" t="s">
        <v>73</v>
      </c>
      <c r="AY505" s="165" t="s">
        <v>175</v>
      </c>
    </row>
    <row r="506" spans="1:65" s="13" customFormat="1">
      <c r="B506" s="163"/>
      <c r="D506" s="164" t="s">
        <v>190</v>
      </c>
      <c r="E506" s="165" t="s">
        <v>1</v>
      </c>
      <c r="F506" s="166" t="s">
        <v>2897</v>
      </c>
      <c r="H506" s="167">
        <v>8.2940000000000005</v>
      </c>
      <c r="I506" s="168"/>
      <c r="L506" s="163"/>
      <c r="M506" s="169"/>
      <c r="N506" s="170"/>
      <c r="O506" s="170"/>
      <c r="P506" s="170"/>
      <c r="Q506" s="170"/>
      <c r="R506" s="170"/>
      <c r="S506" s="170"/>
      <c r="T506" s="171"/>
      <c r="AT506" s="165" t="s">
        <v>190</v>
      </c>
      <c r="AU506" s="165" t="s">
        <v>82</v>
      </c>
      <c r="AV506" s="13" t="s">
        <v>82</v>
      </c>
      <c r="AW506" s="13" t="s">
        <v>29</v>
      </c>
      <c r="AX506" s="13" t="s">
        <v>73</v>
      </c>
      <c r="AY506" s="165" t="s">
        <v>175</v>
      </c>
    </row>
    <row r="507" spans="1:65" s="13" customFormat="1">
      <c r="B507" s="163"/>
      <c r="D507" s="164" t="s">
        <v>190</v>
      </c>
      <c r="E507" s="165" t="s">
        <v>1</v>
      </c>
      <c r="F507" s="166" t="s">
        <v>2898</v>
      </c>
      <c r="H507" s="167">
        <v>5.7919999999999998</v>
      </c>
      <c r="I507" s="168"/>
      <c r="L507" s="163"/>
      <c r="M507" s="169"/>
      <c r="N507" s="170"/>
      <c r="O507" s="170"/>
      <c r="P507" s="170"/>
      <c r="Q507" s="170"/>
      <c r="R507" s="170"/>
      <c r="S507" s="170"/>
      <c r="T507" s="171"/>
      <c r="AT507" s="165" t="s">
        <v>190</v>
      </c>
      <c r="AU507" s="165" t="s">
        <v>82</v>
      </c>
      <c r="AV507" s="13" t="s">
        <v>82</v>
      </c>
      <c r="AW507" s="13" t="s">
        <v>29</v>
      </c>
      <c r="AX507" s="13" t="s">
        <v>73</v>
      </c>
      <c r="AY507" s="165" t="s">
        <v>175</v>
      </c>
    </row>
    <row r="508" spans="1:65" s="13" customFormat="1">
      <c r="B508" s="163"/>
      <c r="D508" s="164" t="s">
        <v>190</v>
      </c>
      <c r="E508" s="165" t="s">
        <v>1</v>
      </c>
      <c r="F508" s="166" t="s">
        <v>2899</v>
      </c>
      <c r="H508" s="167">
        <v>32.421999999999997</v>
      </c>
      <c r="I508" s="168"/>
      <c r="L508" s="163"/>
      <c r="M508" s="169"/>
      <c r="N508" s="170"/>
      <c r="O508" s="170"/>
      <c r="P508" s="170"/>
      <c r="Q508" s="170"/>
      <c r="R508" s="170"/>
      <c r="S508" s="170"/>
      <c r="T508" s="171"/>
      <c r="AT508" s="165" t="s">
        <v>190</v>
      </c>
      <c r="AU508" s="165" t="s">
        <v>82</v>
      </c>
      <c r="AV508" s="13" t="s">
        <v>82</v>
      </c>
      <c r="AW508" s="13" t="s">
        <v>29</v>
      </c>
      <c r="AX508" s="13" t="s">
        <v>73</v>
      </c>
      <c r="AY508" s="165" t="s">
        <v>175</v>
      </c>
    </row>
    <row r="509" spans="1:65" s="13" customFormat="1">
      <c r="B509" s="163"/>
      <c r="D509" s="164" t="s">
        <v>190</v>
      </c>
      <c r="E509" s="165" t="s">
        <v>1</v>
      </c>
      <c r="F509" s="166" t="s">
        <v>2900</v>
      </c>
      <c r="H509" s="167">
        <v>30.16</v>
      </c>
      <c r="I509" s="168"/>
      <c r="L509" s="163"/>
      <c r="M509" s="169"/>
      <c r="N509" s="170"/>
      <c r="O509" s="170"/>
      <c r="P509" s="170"/>
      <c r="Q509" s="170"/>
      <c r="R509" s="170"/>
      <c r="S509" s="170"/>
      <c r="T509" s="171"/>
      <c r="AT509" s="165" t="s">
        <v>190</v>
      </c>
      <c r="AU509" s="165" t="s">
        <v>82</v>
      </c>
      <c r="AV509" s="13" t="s">
        <v>82</v>
      </c>
      <c r="AW509" s="13" t="s">
        <v>29</v>
      </c>
      <c r="AX509" s="13" t="s">
        <v>73</v>
      </c>
      <c r="AY509" s="165" t="s">
        <v>175</v>
      </c>
    </row>
    <row r="510" spans="1:65" s="14" customFormat="1">
      <c r="B510" s="172"/>
      <c r="D510" s="164" t="s">
        <v>190</v>
      </c>
      <c r="E510" s="173" t="s">
        <v>1</v>
      </c>
      <c r="F510" s="174" t="s">
        <v>2853</v>
      </c>
      <c r="H510" s="173" t="s">
        <v>1</v>
      </c>
      <c r="I510" s="175"/>
      <c r="L510" s="172"/>
      <c r="M510" s="176"/>
      <c r="N510" s="177"/>
      <c r="O510" s="177"/>
      <c r="P510" s="177"/>
      <c r="Q510" s="177"/>
      <c r="R510" s="177"/>
      <c r="S510" s="177"/>
      <c r="T510" s="178"/>
      <c r="AT510" s="173" t="s">
        <v>190</v>
      </c>
      <c r="AU510" s="173" t="s">
        <v>82</v>
      </c>
      <c r="AV510" s="14" t="s">
        <v>30</v>
      </c>
      <c r="AW510" s="14" t="s">
        <v>29</v>
      </c>
      <c r="AX510" s="14" t="s">
        <v>73</v>
      </c>
      <c r="AY510" s="173" t="s">
        <v>175</v>
      </c>
    </row>
    <row r="511" spans="1:65" s="13" customFormat="1">
      <c r="B511" s="163"/>
      <c r="D511" s="164" t="s">
        <v>190</v>
      </c>
      <c r="E511" s="165" t="s">
        <v>1</v>
      </c>
      <c r="F511" s="166" t="s">
        <v>2901</v>
      </c>
      <c r="H511" s="167">
        <v>4.8600000000000003</v>
      </c>
      <c r="I511" s="168"/>
      <c r="L511" s="163"/>
      <c r="M511" s="169"/>
      <c r="N511" s="170"/>
      <c r="O511" s="170"/>
      <c r="P511" s="170"/>
      <c r="Q511" s="170"/>
      <c r="R511" s="170"/>
      <c r="S511" s="170"/>
      <c r="T511" s="171"/>
      <c r="AT511" s="165" t="s">
        <v>190</v>
      </c>
      <c r="AU511" s="165" t="s">
        <v>82</v>
      </c>
      <c r="AV511" s="13" t="s">
        <v>82</v>
      </c>
      <c r="AW511" s="13" t="s">
        <v>29</v>
      </c>
      <c r="AX511" s="13" t="s">
        <v>73</v>
      </c>
      <c r="AY511" s="165" t="s">
        <v>175</v>
      </c>
    </row>
    <row r="512" spans="1:65" s="13" customFormat="1">
      <c r="B512" s="163"/>
      <c r="D512" s="164" t="s">
        <v>190</v>
      </c>
      <c r="E512" s="165" t="s">
        <v>1</v>
      </c>
      <c r="F512" s="166" t="s">
        <v>2902</v>
      </c>
      <c r="H512" s="167">
        <v>2.7</v>
      </c>
      <c r="I512" s="168"/>
      <c r="L512" s="163"/>
      <c r="M512" s="169"/>
      <c r="N512" s="170"/>
      <c r="O512" s="170"/>
      <c r="P512" s="170"/>
      <c r="Q512" s="170"/>
      <c r="R512" s="170"/>
      <c r="S512" s="170"/>
      <c r="T512" s="171"/>
      <c r="AT512" s="165" t="s">
        <v>190</v>
      </c>
      <c r="AU512" s="165" t="s">
        <v>82</v>
      </c>
      <c r="AV512" s="13" t="s">
        <v>82</v>
      </c>
      <c r="AW512" s="13" t="s">
        <v>29</v>
      </c>
      <c r="AX512" s="13" t="s">
        <v>73</v>
      </c>
      <c r="AY512" s="165" t="s">
        <v>175</v>
      </c>
    </row>
    <row r="513" spans="1:65" s="13" customFormat="1">
      <c r="B513" s="163"/>
      <c r="D513" s="164" t="s">
        <v>190</v>
      </c>
      <c r="E513" s="165" t="s">
        <v>1</v>
      </c>
      <c r="F513" s="166" t="s">
        <v>2826</v>
      </c>
      <c r="H513" s="167">
        <v>6.16</v>
      </c>
      <c r="I513" s="168"/>
      <c r="L513" s="163"/>
      <c r="M513" s="169"/>
      <c r="N513" s="170"/>
      <c r="O513" s="170"/>
      <c r="P513" s="170"/>
      <c r="Q513" s="170"/>
      <c r="R513" s="170"/>
      <c r="S513" s="170"/>
      <c r="T513" s="171"/>
      <c r="AT513" s="165" t="s">
        <v>190</v>
      </c>
      <c r="AU513" s="165" t="s">
        <v>82</v>
      </c>
      <c r="AV513" s="13" t="s">
        <v>82</v>
      </c>
      <c r="AW513" s="13" t="s">
        <v>29</v>
      </c>
      <c r="AX513" s="13" t="s">
        <v>73</v>
      </c>
      <c r="AY513" s="165" t="s">
        <v>175</v>
      </c>
    </row>
    <row r="514" spans="1:65" s="15" customFormat="1">
      <c r="B514" s="182"/>
      <c r="D514" s="164" t="s">
        <v>190</v>
      </c>
      <c r="E514" s="183" t="s">
        <v>1</v>
      </c>
      <c r="F514" s="184" t="s">
        <v>716</v>
      </c>
      <c r="H514" s="185">
        <v>342.16399999999999</v>
      </c>
      <c r="I514" s="186"/>
      <c r="L514" s="182"/>
      <c r="M514" s="187"/>
      <c r="N514" s="188"/>
      <c r="O514" s="188"/>
      <c r="P514" s="188"/>
      <c r="Q514" s="188"/>
      <c r="R514" s="188"/>
      <c r="S514" s="188"/>
      <c r="T514" s="189"/>
      <c r="AT514" s="183" t="s">
        <v>190</v>
      </c>
      <c r="AU514" s="183" t="s">
        <v>82</v>
      </c>
      <c r="AV514" s="15" t="s">
        <v>184</v>
      </c>
      <c r="AW514" s="15" t="s">
        <v>29</v>
      </c>
      <c r="AX514" s="15" t="s">
        <v>30</v>
      </c>
      <c r="AY514" s="183" t="s">
        <v>175</v>
      </c>
    </row>
    <row r="515" spans="1:65" s="2" customFormat="1" ht="16.5" customHeight="1">
      <c r="A515" s="33"/>
      <c r="B515" s="149"/>
      <c r="C515" s="150" t="s">
        <v>477</v>
      </c>
      <c r="D515" s="150" t="s">
        <v>181</v>
      </c>
      <c r="E515" s="151" t="s">
        <v>2903</v>
      </c>
      <c r="F515" s="152" t="s">
        <v>2904</v>
      </c>
      <c r="G515" s="153" t="s">
        <v>709</v>
      </c>
      <c r="H515" s="154">
        <v>342.16399999999999</v>
      </c>
      <c r="I515" s="155"/>
      <c r="J515" s="156">
        <f>ROUND(I515*H515,2)</f>
        <v>0</v>
      </c>
      <c r="K515" s="152" t="s">
        <v>710</v>
      </c>
      <c r="L515" s="34"/>
      <c r="M515" s="157" t="s">
        <v>1</v>
      </c>
      <c r="N515" s="158" t="s">
        <v>38</v>
      </c>
      <c r="O515" s="59"/>
      <c r="P515" s="159">
        <f>O515*H515</f>
        <v>0</v>
      </c>
      <c r="Q515" s="159">
        <v>0</v>
      </c>
      <c r="R515" s="159">
        <f>Q515*H515</f>
        <v>0</v>
      </c>
      <c r="S515" s="159">
        <v>0</v>
      </c>
      <c r="T515" s="160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61" t="s">
        <v>184</v>
      </c>
      <c r="AT515" s="161" t="s">
        <v>181</v>
      </c>
      <c r="AU515" s="161" t="s">
        <v>82</v>
      </c>
      <c r="AY515" s="18" t="s">
        <v>175</v>
      </c>
      <c r="BE515" s="162">
        <f>IF(N515="základní",J515,0)</f>
        <v>0</v>
      </c>
      <c r="BF515" s="162">
        <f>IF(N515="snížená",J515,0)</f>
        <v>0</v>
      </c>
      <c r="BG515" s="162">
        <f>IF(N515="zákl. přenesená",J515,0)</f>
        <v>0</v>
      </c>
      <c r="BH515" s="162">
        <f>IF(N515="sníž. přenesená",J515,0)</f>
        <v>0</v>
      </c>
      <c r="BI515" s="162">
        <f>IF(N515="nulová",J515,0)</f>
        <v>0</v>
      </c>
      <c r="BJ515" s="18" t="s">
        <v>30</v>
      </c>
      <c r="BK515" s="162">
        <f>ROUND(I515*H515,2)</f>
        <v>0</v>
      </c>
      <c r="BL515" s="18" t="s">
        <v>184</v>
      </c>
      <c r="BM515" s="161" t="s">
        <v>2905</v>
      </c>
    </row>
    <row r="516" spans="1:65" s="13" customFormat="1">
      <c r="B516" s="163"/>
      <c r="D516" s="164" t="s">
        <v>190</v>
      </c>
      <c r="E516" s="165" t="s">
        <v>1</v>
      </c>
      <c r="F516" s="166" t="s">
        <v>2906</v>
      </c>
      <c r="H516" s="167">
        <v>342.16399999999999</v>
      </c>
      <c r="I516" s="168"/>
      <c r="L516" s="163"/>
      <c r="M516" s="169"/>
      <c r="N516" s="170"/>
      <c r="O516" s="170"/>
      <c r="P516" s="170"/>
      <c r="Q516" s="170"/>
      <c r="R516" s="170"/>
      <c r="S516" s="170"/>
      <c r="T516" s="171"/>
      <c r="AT516" s="165" t="s">
        <v>190</v>
      </c>
      <c r="AU516" s="165" t="s">
        <v>82</v>
      </c>
      <c r="AV516" s="13" t="s">
        <v>82</v>
      </c>
      <c r="AW516" s="13" t="s">
        <v>29</v>
      </c>
      <c r="AX516" s="13" t="s">
        <v>30</v>
      </c>
      <c r="AY516" s="165" t="s">
        <v>175</v>
      </c>
    </row>
    <row r="517" spans="1:65" s="2" customFormat="1" ht="16.5" customHeight="1">
      <c r="A517" s="33"/>
      <c r="B517" s="149"/>
      <c r="C517" s="150" t="s">
        <v>481</v>
      </c>
      <c r="D517" s="150" t="s">
        <v>181</v>
      </c>
      <c r="E517" s="151" t="s">
        <v>2907</v>
      </c>
      <c r="F517" s="152" t="s">
        <v>2908</v>
      </c>
      <c r="G517" s="153" t="s">
        <v>222</v>
      </c>
      <c r="H517" s="154">
        <v>39</v>
      </c>
      <c r="I517" s="155"/>
      <c r="J517" s="156">
        <f>ROUND(I517*H517,2)</f>
        <v>0</v>
      </c>
      <c r="K517" s="152" t="s">
        <v>1</v>
      </c>
      <c r="L517" s="34"/>
      <c r="M517" s="157" t="s">
        <v>1</v>
      </c>
      <c r="N517" s="158" t="s">
        <v>38</v>
      </c>
      <c r="O517" s="59"/>
      <c r="P517" s="159">
        <f>O517*H517</f>
        <v>0</v>
      </c>
      <c r="Q517" s="159">
        <v>0</v>
      </c>
      <c r="R517" s="159">
        <f>Q517*H517</f>
        <v>0</v>
      </c>
      <c r="S517" s="159">
        <v>0</v>
      </c>
      <c r="T517" s="160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61" t="s">
        <v>184</v>
      </c>
      <c r="AT517" s="161" t="s">
        <v>181</v>
      </c>
      <c r="AU517" s="161" t="s">
        <v>82</v>
      </c>
      <c r="AY517" s="18" t="s">
        <v>175</v>
      </c>
      <c r="BE517" s="162">
        <f>IF(N517="základní",J517,0)</f>
        <v>0</v>
      </c>
      <c r="BF517" s="162">
        <f>IF(N517="snížená",J517,0)</f>
        <v>0</v>
      </c>
      <c r="BG517" s="162">
        <f>IF(N517="zákl. přenesená",J517,0)</f>
        <v>0</v>
      </c>
      <c r="BH517" s="162">
        <f>IF(N517="sníž. přenesená",J517,0)</f>
        <v>0</v>
      </c>
      <c r="BI517" s="162">
        <f>IF(N517="nulová",J517,0)</f>
        <v>0</v>
      </c>
      <c r="BJ517" s="18" t="s">
        <v>30</v>
      </c>
      <c r="BK517" s="162">
        <f>ROUND(I517*H517,2)</f>
        <v>0</v>
      </c>
      <c r="BL517" s="18" t="s">
        <v>184</v>
      </c>
      <c r="BM517" s="161" t="s">
        <v>2909</v>
      </c>
    </row>
    <row r="518" spans="1:65" s="14" customFormat="1">
      <c r="B518" s="172"/>
      <c r="D518" s="164" t="s">
        <v>190</v>
      </c>
      <c r="E518" s="173" t="s">
        <v>1</v>
      </c>
      <c r="F518" s="174" t="s">
        <v>2859</v>
      </c>
      <c r="H518" s="173" t="s">
        <v>1</v>
      </c>
      <c r="I518" s="175"/>
      <c r="L518" s="172"/>
      <c r="M518" s="176"/>
      <c r="N518" s="177"/>
      <c r="O518" s="177"/>
      <c r="P518" s="177"/>
      <c r="Q518" s="177"/>
      <c r="R518" s="177"/>
      <c r="S518" s="177"/>
      <c r="T518" s="178"/>
      <c r="AT518" s="173" t="s">
        <v>190</v>
      </c>
      <c r="AU518" s="173" t="s">
        <v>82</v>
      </c>
      <c r="AV518" s="14" t="s">
        <v>30</v>
      </c>
      <c r="AW518" s="14" t="s">
        <v>29</v>
      </c>
      <c r="AX518" s="14" t="s">
        <v>73</v>
      </c>
      <c r="AY518" s="173" t="s">
        <v>175</v>
      </c>
    </row>
    <row r="519" spans="1:65" s="13" customFormat="1">
      <c r="B519" s="163"/>
      <c r="D519" s="164" t="s">
        <v>190</v>
      </c>
      <c r="E519" s="165" t="s">
        <v>1</v>
      </c>
      <c r="F519" s="166" t="s">
        <v>235</v>
      </c>
      <c r="H519" s="167">
        <v>15</v>
      </c>
      <c r="I519" s="168"/>
      <c r="L519" s="163"/>
      <c r="M519" s="169"/>
      <c r="N519" s="170"/>
      <c r="O519" s="170"/>
      <c r="P519" s="170"/>
      <c r="Q519" s="170"/>
      <c r="R519" s="170"/>
      <c r="S519" s="170"/>
      <c r="T519" s="171"/>
      <c r="AT519" s="165" t="s">
        <v>190</v>
      </c>
      <c r="AU519" s="165" t="s">
        <v>82</v>
      </c>
      <c r="AV519" s="13" t="s">
        <v>82</v>
      </c>
      <c r="AW519" s="13" t="s">
        <v>29</v>
      </c>
      <c r="AX519" s="13" t="s">
        <v>73</v>
      </c>
      <c r="AY519" s="165" t="s">
        <v>175</v>
      </c>
    </row>
    <row r="520" spans="1:65" s="14" customFormat="1">
      <c r="B520" s="172"/>
      <c r="D520" s="164" t="s">
        <v>190</v>
      </c>
      <c r="E520" s="173" t="s">
        <v>1</v>
      </c>
      <c r="F520" s="174" t="s">
        <v>2865</v>
      </c>
      <c r="H520" s="173" t="s">
        <v>1</v>
      </c>
      <c r="I520" s="175"/>
      <c r="L520" s="172"/>
      <c r="M520" s="176"/>
      <c r="N520" s="177"/>
      <c r="O520" s="177"/>
      <c r="P520" s="177"/>
      <c r="Q520" s="177"/>
      <c r="R520" s="177"/>
      <c r="S520" s="177"/>
      <c r="T520" s="178"/>
      <c r="AT520" s="173" t="s">
        <v>190</v>
      </c>
      <c r="AU520" s="173" t="s">
        <v>82</v>
      </c>
      <c r="AV520" s="14" t="s">
        <v>30</v>
      </c>
      <c r="AW520" s="14" t="s">
        <v>29</v>
      </c>
      <c r="AX520" s="14" t="s">
        <v>73</v>
      </c>
      <c r="AY520" s="173" t="s">
        <v>175</v>
      </c>
    </row>
    <row r="521" spans="1:65" s="13" customFormat="1">
      <c r="B521" s="163"/>
      <c r="D521" s="164" t="s">
        <v>190</v>
      </c>
      <c r="E521" s="165" t="s">
        <v>1</v>
      </c>
      <c r="F521" s="166" t="s">
        <v>270</v>
      </c>
      <c r="H521" s="167">
        <v>24</v>
      </c>
      <c r="I521" s="168"/>
      <c r="L521" s="163"/>
      <c r="M521" s="169"/>
      <c r="N521" s="170"/>
      <c r="O521" s="170"/>
      <c r="P521" s="170"/>
      <c r="Q521" s="170"/>
      <c r="R521" s="170"/>
      <c r="S521" s="170"/>
      <c r="T521" s="171"/>
      <c r="AT521" s="165" t="s">
        <v>190</v>
      </c>
      <c r="AU521" s="165" t="s">
        <v>82</v>
      </c>
      <c r="AV521" s="13" t="s">
        <v>82</v>
      </c>
      <c r="AW521" s="13" t="s">
        <v>29</v>
      </c>
      <c r="AX521" s="13" t="s">
        <v>73</v>
      </c>
      <c r="AY521" s="165" t="s">
        <v>175</v>
      </c>
    </row>
    <row r="522" spans="1:65" s="15" customFormat="1">
      <c r="B522" s="182"/>
      <c r="D522" s="164" t="s">
        <v>190</v>
      </c>
      <c r="E522" s="183" t="s">
        <v>1</v>
      </c>
      <c r="F522" s="184" t="s">
        <v>716</v>
      </c>
      <c r="H522" s="185">
        <v>39</v>
      </c>
      <c r="I522" s="186"/>
      <c r="L522" s="182"/>
      <c r="M522" s="187"/>
      <c r="N522" s="188"/>
      <c r="O522" s="188"/>
      <c r="P522" s="188"/>
      <c r="Q522" s="188"/>
      <c r="R522" s="188"/>
      <c r="S522" s="188"/>
      <c r="T522" s="189"/>
      <c r="AT522" s="183" t="s">
        <v>190</v>
      </c>
      <c r="AU522" s="183" t="s">
        <v>82</v>
      </c>
      <c r="AV522" s="15" t="s">
        <v>184</v>
      </c>
      <c r="AW522" s="15" t="s">
        <v>29</v>
      </c>
      <c r="AX522" s="15" t="s">
        <v>30</v>
      </c>
      <c r="AY522" s="183" t="s">
        <v>175</v>
      </c>
    </row>
    <row r="523" spans="1:65" s="2" customFormat="1" ht="16.5" customHeight="1">
      <c r="A523" s="33"/>
      <c r="B523" s="149"/>
      <c r="C523" s="150" t="s">
        <v>485</v>
      </c>
      <c r="D523" s="150" t="s">
        <v>181</v>
      </c>
      <c r="E523" s="151" t="s">
        <v>2910</v>
      </c>
      <c r="F523" s="152" t="s">
        <v>2911</v>
      </c>
      <c r="G523" s="153" t="s">
        <v>396</v>
      </c>
      <c r="H523" s="154">
        <v>1</v>
      </c>
      <c r="I523" s="155"/>
      <c r="J523" s="156">
        <f>ROUND(I523*H523,2)</f>
        <v>0</v>
      </c>
      <c r="K523" s="152" t="s">
        <v>1</v>
      </c>
      <c r="L523" s="34"/>
      <c r="M523" s="157" t="s">
        <v>1</v>
      </c>
      <c r="N523" s="158" t="s">
        <v>38</v>
      </c>
      <c r="O523" s="59"/>
      <c r="P523" s="159">
        <f>O523*H523</f>
        <v>0</v>
      </c>
      <c r="Q523" s="159">
        <v>0</v>
      </c>
      <c r="R523" s="159">
        <f>Q523*H523</f>
        <v>0</v>
      </c>
      <c r="S523" s="159">
        <v>0</v>
      </c>
      <c r="T523" s="160">
        <f>S523*H523</f>
        <v>0</v>
      </c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R523" s="161" t="s">
        <v>184</v>
      </c>
      <c r="AT523" s="161" t="s">
        <v>181</v>
      </c>
      <c r="AU523" s="161" t="s">
        <v>82</v>
      </c>
      <c r="AY523" s="18" t="s">
        <v>175</v>
      </c>
      <c r="BE523" s="162">
        <f>IF(N523="základní",J523,0)</f>
        <v>0</v>
      </c>
      <c r="BF523" s="162">
        <f>IF(N523="snížená",J523,0)</f>
        <v>0</v>
      </c>
      <c r="BG523" s="162">
        <f>IF(N523="zákl. přenesená",J523,0)</f>
        <v>0</v>
      </c>
      <c r="BH523" s="162">
        <f>IF(N523="sníž. přenesená",J523,0)</f>
        <v>0</v>
      </c>
      <c r="BI523" s="162">
        <f>IF(N523="nulová",J523,0)</f>
        <v>0</v>
      </c>
      <c r="BJ523" s="18" t="s">
        <v>30</v>
      </c>
      <c r="BK523" s="162">
        <f>ROUND(I523*H523,2)</f>
        <v>0</v>
      </c>
      <c r="BL523" s="18" t="s">
        <v>184</v>
      </c>
      <c r="BM523" s="161" t="s">
        <v>2912</v>
      </c>
    </row>
    <row r="524" spans="1:65" s="13" customFormat="1">
      <c r="B524" s="163"/>
      <c r="D524" s="164" t="s">
        <v>190</v>
      </c>
      <c r="E524" s="165" t="s">
        <v>1</v>
      </c>
      <c r="F524" s="166" t="s">
        <v>30</v>
      </c>
      <c r="H524" s="167">
        <v>1</v>
      </c>
      <c r="I524" s="168"/>
      <c r="L524" s="163"/>
      <c r="M524" s="169"/>
      <c r="N524" s="170"/>
      <c r="O524" s="170"/>
      <c r="P524" s="170"/>
      <c r="Q524" s="170"/>
      <c r="R524" s="170"/>
      <c r="S524" s="170"/>
      <c r="T524" s="171"/>
      <c r="AT524" s="165" t="s">
        <v>190</v>
      </c>
      <c r="AU524" s="165" t="s">
        <v>82</v>
      </c>
      <c r="AV524" s="13" t="s">
        <v>82</v>
      </c>
      <c r="AW524" s="13" t="s">
        <v>29</v>
      </c>
      <c r="AX524" s="13" t="s">
        <v>30</v>
      </c>
      <c r="AY524" s="165" t="s">
        <v>175</v>
      </c>
    </row>
    <row r="525" spans="1:65" s="2" customFormat="1" ht="16.5" customHeight="1">
      <c r="A525" s="33"/>
      <c r="B525" s="149"/>
      <c r="C525" s="150" t="s">
        <v>489</v>
      </c>
      <c r="D525" s="150" t="s">
        <v>181</v>
      </c>
      <c r="E525" s="151" t="s">
        <v>2913</v>
      </c>
      <c r="F525" s="152" t="s">
        <v>2914</v>
      </c>
      <c r="G525" s="153" t="s">
        <v>188</v>
      </c>
      <c r="H525" s="154">
        <v>46.253</v>
      </c>
      <c r="I525" s="155"/>
      <c r="J525" s="156">
        <f>ROUND(I525*H525,2)</f>
        <v>0</v>
      </c>
      <c r="K525" s="152" t="s">
        <v>1</v>
      </c>
      <c r="L525" s="34"/>
      <c r="M525" s="157" t="s">
        <v>1</v>
      </c>
      <c r="N525" s="158" t="s">
        <v>38</v>
      </c>
      <c r="O525" s="59"/>
      <c r="P525" s="159">
        <f>O525*H525</f>
        <v>0</v>
      </c>
      <c r="Q525" s="159">
        <v>0</v>
      </c>
      <c r="R525" s="159">
        <f>Q525*H525</f>
        <v>0</v>
      </c>
      <c r="S525" s="159">
        <v>0</v>
      </c>
      <c r="T525" s="160">
        <f>S525*H525</f>
        <v>0</v>
      </c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R525" s="161" t="s">
        <v>184</v>
      </c>
      <c r="AT525" s="161" t="s">
        <v>181</v>
      </c>
      <c r="AU525" s="161" t="s">
        <v>82</v>
      </c>
      <c r="AY525" s="18" t="s">
        <v>175</v>
      </c>
      <c r="BE525" s="162">
        <f>IF(N525="základní",J525,0)</f>
        <v>0</v>
      </c>
      <c r="BF525" s="162">
        <f>IF(N525="snížená",J525,0)</f>
        <v>0</v>
      </c>
      <c r="BG525" s="162">
        <f>IF(N525="zákl. přenesená",J525,0)</f>
        <v>0</v>
      </c>
      <c r="BH525" s="162">
        <f>IF(N525="sníž. přenesená",J525,0)</f>
        <v>0</v>
      </c>
      <c r="BI525" s="162">
        <f>IF(N525="nulová",J525,0)</f>
        <v>0</v>
      </c>
      <c r="BJ525" s="18" t="s">
        <v>30</v>
      </c>
      <c r="BK525" s="162">
        <f>ROUND(I525*H525,2)</f>
        <v>0</v>
      </c>
      <c r="BL525" s="18" t="s">
        <v>184</v>
      </c>
      <c r="BM525" s="161" t="s">
        <v>2915</v>
      </c>
    </row>
    <row r="526" spans="1:65" s="14" customFormat="1">
      <c r="B526" s="172"/>
      <c r="D526" s="164" t="s">
        <v>190</v>
      </c>
      <c r="E526" s="173" t="s">
        <v>1</v>
      </c>
      <c r="F526" s="174" t="s">
        <v>2916</v>
      </c>
      <c r="H526" s="173" t="s">
        <v>1</v>
      </c>
      <c r="I526" s="175"/>
      <c r="L526" s="172"/>
      <c r="M526" s="176"/>
      <c r="N526" s="177"/>
      <c r="O526" s="177"/>
      <c r="P526" s="177"/>
      <c r="Q526" s="177"/>
      <c r="R526" s="177"/>
      <c r="S526" s="177"/>
      <c r="T526" s="178"/>
      <c r="AT526" s="173" t="s">
        <v>190</v>
      </c>
      <c r="AU526" s="173" t="s">
        <v>82</v>
      </c>
      <c r="AV526" s="14" t="s">
        <v>30</v>
      </c>
      <c r="AW526" s="14" t="s">
        <v>29</v>
      </c>
      <c r="AX526" s="14" t="s">
        <v>73</v>
      </c>
      <c r="AY526" s="173" t="s">
        <v>175</v>
      </c>
    </row>
    <row r="527" spans="1:65" s="13" customFormat="1">
      <c r="B527" s="163"/>
      <c r="D527" s="164" t="s">
        <v>190</v>
      </c>
      <c r="E527" s="165" t="s">
        <v>1</v>
      </c>
      <c r="F527" s="166" t="s">
        <v>2917</v>
      </c>
      <c r="H527" s="167">
        <v>46.253</v>
      </c>
      <c r="I527" s="168"/>
      <c r="L527" s="163"/>
      <c r="M527" s="169"/>
      <c r="N527" s="170"/>
      <c r="O527" s="170"/>
      <c r="P527" s="170"/>
      <c r="Q527" s="170"/>
      <c r="R527" s="170"/>
      <c r="S527" s="170"/>
      <c r="T527" s="171"/>
      <c r="AT527" s="165" t="s">
        <v>190</v>
      </c>
      <c r="AU527" s="165" t="s">
        <v>82</v>
      </c>
      <c r="AV527" s="13" t="s">
        <v>82</v>
      </c>
      <c r="AW527" s="13" t="s">
        <v>29</v>
      </c>
      <c r="AX527" s="13" t="s">
        <v>73</v>
      </c>
      <c r="AY527" s="165" t="s">
        <v>175</v>
      </c>
    </row>
    <row r="528" spans="1:65" s="15" customFormat="1">
      <c r="B528" s="182"/>
      <c r="D528" s="164" t="s">
        <v>190</v>
      </c>
      <c r="E528" s="183" t="s">
        <v>1</v>
      </c>
      <c r="F528" s="184" t="s">
        <v>716</v>
      </c>
      <c r="H528" s="185">
        <v>46.253</v>
      </c>
      <c r="I528" s="186"/>
      <c r="L528" s="182"/>
      <c r="M528" s="187"/>
      <c r="N528" s="188"/>
      <c r="O528" s="188"/>
      <c r="P528" s="188"/>
      <c r="Q528" s="188"/>
      <c r="R528" s="188"/>
      <c r="S528" s="188"/>
      <c r="T528" s="189"/>
      <c r="AT528" s="183" t="s">
        <v>190</v>
      </c>
      <c r="AU528" s="183" t="s">
        <v>82</v>
      </c>
      <c r="AV528" s="15" t="s">
        <v>184</v>
      </c>
      <c r="AW528" s="15" t="s">
        <v>29</v>
      </c>
      <c r="AX528" s="15" t="s">
        <v>30</v>
      </c>
      <c r="AY528" s="183" t="s">
        <v>175</v>
      </c>
    </row>
    <row r="529" spans="1:65" s="2" customFormat="1" ht="16.5" customHeight="1">
      <c r="A529" s="33"/>
      <c r="B529" s="149"/>
      <c r="C529" s="150" t="s">
        <v>493</v>
      </c>
      <c r="D529" s="150" t="s">
        <v>181</v>
      </c>
      <c r="E529" s="151" t="s">
        <v>2918</v>
      </c>
      <c r="F529" s="152" t="s">
        <v>2919</v>
      </c>
      <c r="G529" s="153" t="s">
        <v>188</v>
      </c>
      <c r="H529" s="154">
        <v>66.804000000000002</v>
      </c>
      <c r="I529" s="155"/>
      <c r="J529" s="156">
        <f>ROUND(I529*H529,2)</f>
        <v>0</v>
      </c>
      <c r="K529" s="152" t="s">
        <v>1</v>
      </c>
      <c r="L529" s="34"/>
      <c r="M529" s="157" t="s">
        <v>1</v>
      </c>
      <c r="N529" s="158" t="s">
        <v>38</v>
      </c>
      <c r="O529" s="59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184</v>
      </c>
      <c r="AT529" s="161" t="s">
        <v>181</v>
      </c>
      <c r="AU529" s="161" t="s">
        <v>82</v>
      </c>
      <c r="AY529" s="18" t="s">
        <v>175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30</v>
      </c>
      <c r="BK529" s="162">
        <f>ROUND(I529*H529,2)</f>
        <v>0</v>
      </c>
      <c r="BL529" s="18" t="s">
        <v>184</v>
      </c>
      <c r="BM529" s="161" t="s">
        <v>2920</v>
      </c>
    </row>
    <row r="530" spans="1:65" s="14" customFormat="1">
      <c r="B530" s="172"/>
      <c r="D530" s="164" t="s">
        <v>190</v>
      </c>
      <c r="E530" s="173" t="s">
        <v>1</v>
      </c>
      <c r="F530" s="174" t="s">
        <v>2916</v>
      </c>
      <c r="H530" s="173" t="s">
        <v>1</v>
      </c>
      <c r="I530" s="175"/>
      <c r="L530" s="172"/>
      <c r="M530" s="176"/>
      <c r="N530" s="177"/>
      <c r="O530" s="177"/>
      <c r="P530" s="177"/>
      <c r="Q530" s="177"/>
      <c r="R530" s="177"/>
      <c r="S530" s="177"/>
      <c r="T530" s="178"/>
      <c r="AT530" s="173" t="s">
        <v>190</v>
      </c>
      <c r="AU530" s="173" t="s">
        <v>82</v>
      </c>
      <c r="AV530" s="14" t="s">
        <v>30</v>
      </c>
      <c r="AW530" s="14" t="s">
        <v>29</v>
      </c>
      <c r="AX530" s="14" t="s">
        <v>73</v>
      </c>
      <c r="AY530" s="173" t="s">
        <v>175</v>
      </c>
    </row>
    <row r="531" spans="1:65" s="13" customFormat="1">
      <c r="B531" s="163"/>
      <c r="D531" s="164" t="s">
        <v>190</v>
      </c>
      <c r="E531" s="165" t="s">
        <v>1</v>
      </c>
      <c r="F531" s="166" t="s">
        <v>2921</v>
      </c>
      <c r="H531" s="167">
        <v>66.804000000000002</v>
      </c>
      <c r="I531" s="168"/>
      <c r="L531" s="163"/>
      <c r="M531" s="169"/>
      <c r="N531" s="170"/>
      <c r="O531" s="170"/>
      <c r="P531" s="170"/>
      <c r="Q531" s="170"/>
      <c r="R531" s="170"/>
      <c r="S531" s="170"/>
      <c r="T531" s="171"/>
      <c r="AT531" s="165" t="s">
        <v>190</v>
      </c>
      <c r="AU531" s="165" t="s">
        <v>82</v>
      </c>
      <c r="AV531" s="13" t="s">
        <v>82</v>
      </c>
      <c r="AW531" s="13" t="s">
        <v>29</v>
      </c>
      <c r="AX531" s="13" t="s">
        <v>73</v>
      </c>
      <c r="AY531" s="165" t="s">
        <v>175</v>
      </c>
    </row>
    <row r="532" spans="1:65" s="15" customFormat="1">
      <c r="B532" s="182"/>
      <c r="D532" s="164" t="s">
        <v>190</v>
      </c>
      <c r="E532" s="183" t="s">
        <v>1</v>
      </c>
      <c r="F532" s="184" t="s">
        <v>716</v>
      </c>
      <c r="H532" s="185">
        <v>66.804000000000002</v>
      </c>
      <c r="I532" s="186"/>
      <c r="L532" s="182"/>
      <c r="M532" s="187"/>
      <c r="N532" s="188"/>
      <c r="O532" s="188"/>
      <c r="P532" s="188"/>
      <c r="Q532" s="188"/>
      <c r="R532" s="188"/>
      <c r="S532" s="188"/>
      <c r="T532" s="189"/>
      <c r="AT532" s="183" t="s">
        <v>190</v>
      </c>
      <c r="AU532" s="183" t="s">
        <v>82</v>
      </c>
      <c r="AV532" s="15" t="s">
        <v>184</v>
      </c>
      <c r="AW532" s="15" t="s">
        <v>29</v>
      </c>
      <c r="AX532" s="15" t="s">
        <v>30</v>
      </c>
      <c r="AY532" s="183" t="s">
        <v>175</v>
      </c>
    </row>
    <row r="533" spans="1:65" s="2" customFormat="1" ht="16.5" customHeight="1">
      <c r="A533" s="33"/>
      <c r="B533" s="149"/>
      <c r="C533" s="150" t="s">
        <v>179</v>
      </c>
      <c r="D533" s="150" t="s">
        <v>181</v>
      </c>
      <c r="E533" s="151" t="s">
        <v>2922</v>
      </c>
      <c r="F533" s="152" t="s">
        <v>2923</v>
      </c>
      <c r="G533" s="153" t="s">
        <v>222</v>
      </c>
      <c r="H533" s="154">
        <v>24</v>
      </c>
      <c r="I533" s="155"/>
      <c r="J533" s="156">
        <f>ROUND(I533*H533,2)</f>
        <v>0</v>
      </c>
      <c r="K533" s="152" t="s">
        <v>1</v>
      </c>
      <c r="L533" s="34"/>
      <c r="M533" s="157" t="s">
        <v>1</v>
      </c>
      <c r="N533" s="158" t="s">
        <v>38</v>
      </c>
      <c r="O533" s="59"/>
      <c r="P533" s="159">
        <f>O533*H533</f>
        <v>0</v>
      </c>
      <c r="Q533" s="159">
        <v>0</v>
      </c>
      <c r="R533" s="159">
        <f>Q533*H533</f>
        <v>0</v>
      </c>
      <c r="S533" s="159">
        <v>0</v>
      </c>
      <c r="T533" s="160">
        <f>S533*H533</f>
        <v>0</v>
      </c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R533" s="161" t="s">
        <v>184</v>
      </c>
      <c r="AT533" s="161" t="s">
        <v>181</v>
      </c>
      <c r="AU533" s="161" t="s">
        <v>82</v>
      </c>
      <c r="AY533" s="18" t="s">
        <v>175</v>
      </c>
      <c r="BE533" s="162">
        <f>IF(N533="základní",J533,0)</f>
        <v>0</v>
      </c>
      <c r="BF533" s="162">
        <f>IF(N533="snížená",J533,0)</f>
        <v>0</v>
      </c>
      <c r="BG533" s="162">
        <f>IF(N533="zákl. přenesená",J533,0)</f>
        <v>0</v>
      </c>
      <c r="BH533" s="162">
        <f>IF(N533="sníž. přenesená",J533,0)</f>
        <v>0</v>
      </c>
      <c r="BI533" s="162">
        <f>IF(N533="nulová",J533,0)</f>
        <v>0</v>
      </c>
      <c r="BJ533" s="18" t="s">
        <v>30</v>
      </c>
      <c r="BK533" s="162">
        <f>ROUND(I533*H533,2)</f>
        <v>0</v>
      </c>
      <c r="BL533" s="18" t="s">
        <v>184</v>
      </c>
      <c r="BM533" s="161" t="s">
        <v>2924</v>
      </c>
    </row>
    <row r="534" spans="1:65" s="14" customFormat="1">
      <c r="B534" s="172"/>
      <c r="D534" s="164" t="s">
        <v>190</v>
      </c>
      <c r="E534" s="173" t="s">
        <v>1</v>
      </c>
      <c r="F534" s="174" t="s">
        <v>2916</v>
      </c>
      <c r="H534" s="173" t="s">
        <v>1</v>
      </c>
      <c r="I534" s="175"/>
      <c r="L534" s="172"/>
      <c r="M534" s="176"/>
      <c r="N534" s="177"/>
      <c r="O534" s="177"/>
      <c r="P534" s="177"/>
      <c r="Q534" s="177"/>
      <c r="R534" s="177"/>
      <c r="S534" s="177"/>
      <c r="T534" s="178"/>
      <c r="AT534" s="173" t="s">
        <v>190</v>
      </c>
      <c r="AU534" s="173" t="s">
        <v>82</v>
      </c>
      <c r="AV534" s="14" t="s">
        <v>30</v>
      </c>
      <c r="AW534" s="14" t="s">
        <v>29</v>
      </c>
      <c r="AX534" s="14" t="s">
        <v>73</v>
      </c>
      <c r="AY534" s="173" t="s">
        <v>175</v>
      </c>
    </row>
    <row r="535" spans="1:65" s="13" customFormat="1">
      <c r="B535" s="163"/>
      <c r="D535" s="164" t="s">
        <v>190</v>
      </c>
      <c r="E535" s="165" t="s">
        <v>1</v>
      </c>
      <c r="F535" s="166" t="s">
        <v>270</v>
      </c>
      <c r="H535" s="167">
        <v>24</v>
      </c>
      <c r="I535" s="168"/>
      <c r="L535" s="163"/>
      <c r="M535" s="169"/>
      <c r="N535" s="170"/>
      <c r="O535" s="170"/>
      <c r="P535" s="170"/>
      <c r="Q535" s="170"/>
      <c r="R535" s="170"/>
      <c r="S535" s="170"/>
      <c r="T535" s="171"/>
      <c r="AT535" s="165" t="s">
        <v>190</v>
      </c>
      <c r="AU535" s="165" t="s">
        <v>82</v>
      </c>
      <c r="AV535" s="13" t="s">
        <v>82</v>
      </c>
      <c r="AW535" s="13" t="s">
        <v>29</v>
      </c>
      <c r="AX535" s="13" t="s">
        <v>30</v>
      </c>
      <c r="AY535" s="165" t="s">
        <v>175</v>
      </c>
    </row>
    <row r="536" spans="1:65" s="2" customFormat="1" ht="16.5" customHeight="1">
      <c r="A536" s="33"/>
      <c r="B536" s="149"/>
      <c r="C536" s="150" t="s">
        <v>418</v>
      </c>
      <c r="D536" s="150" t="s">
        <v>181</v>
      </c>
      <c r="E536" s="151" t="s">
        <v>2925</v>
      </c>
      <c r="F536" s="152" t="s">
        <v>2926</v>
      </c>
      <c r="G536" s="153" t="s">
        <v>222</v>
      </c>
      <c r="H536" s="154">
        <v>4</v>
      </c>
      <c r="I536" s="155"/>
      <c r="J536" s="156">
        <f>ROUND(I536*H536,2)</f>
        <v>0</v>
      </c>
      <c r="K536" s="152" t="s">
        <v>1</v>
      </c>
      <c r="L536" s="34"/>
      <c r="M536" s="157" t="s">
        <v>1</v>
      </c>
      <c r="N536" s="158" t="s">
        <v>38</v>
      </c>
      <c r="O536" s="59"/>
      <c r="P536" s="159">
        <f>O536*H536</f>
        <v>0</v>
      </c>
      <c r="Q536" s="159">
        <v>0</v>
      </c>
      <c r="R536" s="159">
        <f>Q536*H536</f>
        <v>0</v>
      </c>
      <c r="S536" s="159">
        <v>0</v>
      </c>
      <c r="T536" s="160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61" t="s">
        <v>184</v>
      </c>
      <c r="AT536" s="161" t="s">
        <v>181</v>
      </c>
      <c r="AU536" s="161" t="s">
        <v>82</v>
      </c>
      <c r="AY536" s="18" t="s">
        <v>175</v>
      </c>
      <c r="BE536" s="162">
        <f>IF(N536="základní",J536,0)</f>
        <v>0</v>
      </c>
      <c r="BF536" s="162">
        <f>IF(N536="snížená",J536,0)</f>
        <v>0</v>
      </c>
      <c r="BG536" s="162">
        <f>IF(N536="zákl. přenesená",J536,0)</f>
        <v>0</v>
      </c>
      <c r="BH536" s="162">
        <f>IF(N536="sníž. přenesená",J536,0)</f>
        <v>0</v>
      </c>
      <c r="BI536" s="162">
        <f>IF(N536="nulová",J536,0)</f>
        <v>0</v>
      </c>
      <c r="BJ536" s="18" t="s">
        <v>30</v>
      </c>
      <c r="BK536" s="162">
        <f>ROUND(I536*H536,2)</f>
        <v>0</v>
      </c>
      <c r="BL536" s="18" t="s">
        <v>184</v>
      </c>
      <c r="BM536" s="161" t="s">
        <v>2927</v>
      </c>
    </row>
    <row r="537" spans="1:65" s="14" customFormat="1">
      <c r="B537" s="172"/>
      <c r="D537" s="164" t="s">
        <v>190</v>
      </c>
      <c r="E537" s="173" t="s">
        <v>1</v>
      </c>
      <c r="F537" s="174" t="s">
        <v>2916</v>
      </c>
      <c r="H537" s="173" t="s">
        <v>1</v>
      </c>
      <c r="I537" s="175"/>
      <c r="L537" s="172"/>
      <c r="M537" s="176"/>
      <c r="N537" s="177"/>
      <c r="O537" s="177"/>
      <c r="P537" s="177"/>
      <c r="Q537" s="177"/>
      <c r="R537" s="177"/>
      <c r="S537" s="177"/>
      <c r="T537" s="178"/>
      <c r="AT537" s="173" t="s">
        <v>190</v>
      </c>
      <c r="AU537" s="173" t="s">
        <v>82</v>
      </c>
      <c r="AV537" s="14" t="s">
        <v>30</v>
      </c>
      <c r="AW537" s="14" t="s">
        <v>29</v>
      </c>
      <c r="AX537" s="14" t="s">
        <v>73</v>
      </c>
      <c r="AY537" s="173" t="s">
        <v>175</v>
      </c>
    </row>
    <row r="538" spans="1:65" s="13" customFormat="1">
      <c r="B538" s="163"/>
      <c r="D538" s="164" t="s">
        <v>190</v>
      </c>
      <c r="E538" s="165" t="s">
        <v>1</v>
      </c>
      <c r="F538" s="166" t="s">
        <v>184</v>
      </c>
      <c r="H538" s="167">
        <v>4</v>
      </c>
      <c r="I538" s="168"/>
      <c r="L538" s="163"/>
      <c r="M538" s="169"/>
      <c r="N538" s="170"/>
      <c r="O538" s="170"/>
      <c r="P538" s="170"/>
      <c r="Q538" s="170"/>
      <c r="R538" s="170"/>
      <c r="S538" s="170"/>
      <c r="T538" s="171"/>
      <c r="AT538" s="165" t="s">
        <v>190</v>
      </c>
      <c r="AU538" s="165" t="s">
        <v>82</v>
      </c>
      <c r="AV538" s="13" t="s">
        <v>82</v>
      </c>
      <c r="AW538" s="13" t="s">
        <v>29</v>
      </c>
      <c r="AX538" s="13" t="s">
        <v>30</v>
      </c>
      <c r="AY538" s="165" t="s">
        <v>175</v>
      </c>
    </row>
    <row r="539" spans="1:65" s="2" customFormat="1" ht="24.15" customHeight="1">
      <c r="A539" s="33"/>
      <c r="B539" s="149"/>
      <c r="C539" s="150" t="s">
        <v>496</v>
      </c>
      <c r="D539" s="150" t="s">
        <v>181</v>
      </c>
      <c r="E539" s="151" t="s">
        <v>2928</v>
      </c>
      <c r="F539" s="152" t="s">
        <v>2929</v>
      </c>
      <c r="G539" s="153" t="s">
        <v>396</v>
      </c>
      <c r="H539" s="154">
        <v>2</v>
      </c>
      <c r="I539" s="155"/>
      <c r="J539" s="156">
        <f>ROUND(I539*H539,2)</f>
        <v>0</v>
      </c>
      <c r="K539" s="152" t="s">
        <v>1</v>
      </c>
      <c r="L539" s="34"/>
      <c r="M539" s="157" t="s">
        <v>1</v>
      </c>
      <c r="N539" s="158" t="s">
        <v>38</v>
      </c>
      <c r="O539" s="59"/>
      <c r="P539" s="159">
        <f>O539*H539</f>
        <v>0</v>
      </c>
      <c r="Q539" s="159">
        <v>0</v>
      </c>
      <c r="R539" s="159">
        <f>Q539*H539</f>
        <v>0</v>
      </c>
      <c r="S539" s="159">
        <v>0</v>
      </c>
      <c r="T539" s="160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61" t="s">
        <v>184</v>
      </c>
      <c r="AT539" s="161" t="s">
        <v>181</v>
      </c>
      <c r="AU539" s="161" t="s">
        <v>82</v>
      </c>
      <c r="AY539" s="18" t="s">
        <v>175</v>
      </c>
      <c r="BE539" s="162">
        <f>IF(N539="základní",J539,0)</f>
        <v>0</v>
      </c>
      <c r="BF539" s="162">
        <f>IF(N539="snížená",J539,0)</f>
        <v>0</v>
      </c>
      <c r="BG539" s="162">
        <f>IF(N539="zákl. přenesená",J539,0)</f>
        <v>0</v>
      </c>
      <c r="BH539" s="162">
        <f>IF(N539="sníž. přenesená",J539,0)</f>
        <v>0</v>
      </c>
      <c r="BI539" s="162">
        <f>IF(N539="nulová",J539,0)</f>
        <v>0</v>
      </c>
      <c r="BJ539" s="18" t="s">
        <v>30</v>
      </c>
      <c r="BK539" s="162">
        <f>ROUND(I539*H539,2)</f>
        <v>0</v>
      </c>
      <c r="BL539" s="18" t="s">
        <v>184</v>
      </c>
      <c r="BM539" s="161" t="s">
        <v>2930</v>
      </c>
    </row>
    <row r="540" spans="1:65" s="14" customFormat="1">
      <c r="B540" s="172"/>
      <c r="D540" s="164" t="s">
        <v>190</v>
      </c>
      <c r="E540" s="173" t="s">
        <v>1</v>
      </c>
      <c r="F540" s="174" t="s">
        <v>2931</v>
      </c>
      <c r="H540" s="173" t="s">
        <v>1</v>
      </c>
      <c r="I540" s="175"/>
      <c r="L540" s="172"/>
      <c r="M540" s="176"/>
      <c r="N540" s="177"/>
      <c r="O540" s="177"/>
      <c r="P540" s="177"/>
      <c r="Q540" s="177"/>
      <c r="R540" s="177"/>
      <c r="S540" s="177"/>
      <c r="T540" s="178"/>
      <c r="AT540" s="173" t="s">
        <v>190</v>
      </c>
      <c r="AU540" s="173" t="s">
        <v>82</v>
      </c>
      <c r="AV540" s="14" t="s">
        <v>30</v>
      </c>
      <c r="AW540" s="14" t="s">
        <v>29</v>
      </c>
      <c r="AX540" s="14" t="s">
        <v>73</v>
      </c>
      <c r="AY540" s="173" t="s">
        <v>175</v>
      </c>
    </row>
    <row r="541" spans="1:65" s="14" customFormat="1">
      <c r="B541" s="172"/>
      <c r="D541" s="164" t="s">
        <v>190</v>
      </c>
      <c r="E541" s="173" t="s">
        <v>1</v>
      </c>
      <c r="F541" s="174" t="s">
        <v>2932</v>
      </c>
      <c r="H541" s="173" t="s">
        <v>1</v>
      </c>
      <c r="I541" s="175"/>
      <c r="L541" s="172"/>
      <c r="M541" s="176"/>
      <c r="N541" s="177"/>
      <c r="O541" s="177"/>
      <c r="P541" s="177"/>
      <c r="Q541" s="177"/>
      <c r="R541" s="177"/>
      <c r="S541" s="177"/>
      <c r="T541" s="178"/>
      <c r="AT541" s="173" t="s">
        <v>190</v>
      </c>
      <c r="AU541" s="173" t="s">
        <v>82</v>
      </c>
      <c r="AV541" s="14" t="s">
        <v>30</v>
      </c>
      <c r="AW541" s="14" t="s">
        <v>29</v>
      </c>
      <c r="AX541" s="14" t="s">
        <v>73</v>
      </c>
      <c r="AY541" s="173" t="s">
        <v>175</v>
      </c>
    </row>
    <row r="542" spans="1:65" s="13" customFormat="1">
      <c r="B542" s="163"/>
      <c r="D542" s="164" t="s">
        <v>190</v>
      </c>
      <c r="E542" s="165" t="s">
        <v>1</v>
      </c>
      <c r="F542" s="166" t="s">
        <v>2933</v>
      </c>
      <c r="H542" s="167">
        <v>1</v>
      </c>
      <c r="I542" s="168"/>
      <c r="L542" s="163"/>
      <c r="M542" s="169"/>
      <c r="N542" s="170"/>
      <c r="O542" s="170"/>
      <c r="P542" s="170"/>
      <c r="Q542" s="170"/>
      <c r="R542" s="170"/>
      <c r="S542" s="170"/>
      <c r="T542" s="171"/>
      <c r="AT542" s="165" t="s">
        <v>190</v>
      </c>
      <c r="AU542" s="165" t="s">
        <v>82</v>
      </c>
      <c r="AV542" s="13" t="s">
        <v>82</v>
      </c>
      <c r="AW542" s="13" t="s">
        <v>29</v>
      </c>
      <c r="AX542" s="13" t="s">
        <v>73</v>
      </c>
      <c r="AY542" s="165" t="s">
        <v>175</v>
      </c>
    </row>
    <row r="543" spans="1:65" s="13" customFormat="1">
      <c r="B543" s="163"/>
      <c r="D543" s="164" t="s">
        <v>190</v>
      </c>
      <c r="E543" s="165" t="s">
        <v>1</v>
      </c>
      <c r="F543" s="166" t="s">
        <v>2934</v>
      </c>
      <c r="H543" s="167">
        <v>1</v>
      </c>
      <c r="I543" s="168"/>
      <c r="L543" s="163"/>
      <c r="M543" s="169"/>
      <c r="N543" s="170"/>
      <c r="O543" s="170"/>
      <c r="P543" s="170"/>
      <c r="Q543" s="170"/>
      <c r="R543" s="170"/>
      <c r="S543" s="170"/>
      <c r="T543" s="171"/>
      <c r="AT543" s="165" t="s">
        <v>190</v>
      </c>
      <c r="AU543" s="165" t="s">
        <v>82</v>
      </c>
      <c r="AV543" s="13" t="s">
        <v>82</v>
      </c>
      <c r="AW543" s="13" t="s">
        <v>29</v>
      </c>
      <c r="AX543" s="13" t="s">
        <v>73</v>
      </c>
      <c r="AY543" s="165" t="s">
        <v>175</v>
      </c>
    </row>
    <row r="544" spans="1:65" s="15" customFormat="1">
      <c r="B544" s="182"/>
      <c r="D544" s="164" t="s">
        <v>190</v>
      </c>
      <c r="E544" s="183" t="s">
        <v>1</v>
      </c>
      <c r="F544" s="184" t="s">
        <v>716</v>
      </c>
      <c r="H544" s="185">
        <v>2</v>
      </c>
      <c r="I544" s="186"/>
      <c r="L544" s="182"/>
      <c r="M544" s="187"/>
      <c r="N544" s="188"/>
      <c r="O544" s="188"/>
      <c r="P544" s="188"/>
      <c r="Q544" s="188"/>
      <c r="R544" s="188"/>
      <c r="S544" s="188"/>
      <c r="T544" s="189"/>
      <c r="AT544" s="183" t="s">
        <v>190</v>
      </c>
      <c r="AU544" s="183" t="s">
        <v>82</v>
      </c>
      <c r="AV544" s="15" t="s">
        <v>184</v>
      </c>
      <c r="AW544" s="15" t="s">
        <v>29</v>
      </c>
      <c r="AX544" s="15" t="s">
        <v>30</v>
      </c>
      <c r="AY544" s="183" t="s">
        <v>175</v>
      </c>
    </row>
    <row r="545" spans="1:65" s="2" customFormat="1" ht="24.15" customHeight="1">
      <c r="A545" s="33"/>
      <c r="B545" s="149"/>
      <c r="C545" s="150" t="s">
        <v>508</v>
      </c>
      <c r="D545" s="150" t="s">
        <v>181</v>
      </c>
      <c r="E545" s="151" t="s">
        <v>2935</v>
      </c>
      <c r="F545" s="152" t="s">
        <v>2936</v>
      </c>
      <c r="G545" s="153" t="s">
        <v>396</v>
      </c>
      <c r="H545" s="154">
        <v>1</v>
      </c>
      <c r="I545" s="155"/>
      <c r="J545" s="156">
        <f>ROUND(I545*H545,2)</f>
        <v>0</v>
      </c>
      <c r="K545" s="152" t="s">
        <v>1</v>
      </c>
      <c r="L545" s="34"/>
      <c r="M545" s="157" t="s">
        <v>1</v>
      </c>
      <c r="N545" s="158" t="s">
        <v>38</v>
      </c>
      <c r="O545" s="59"/>
      <c r="P545" s="159">
        <f>O545*H545</f>
        <v>0</v>
      </c>
      <c r="Q545" s="159">
        <v>0</v>
      </c>
      <c r="R545" s="159">
        <f>Q545*H545</f>
        <v>0</v>
      </c>
      <c r="S545" s="159">
        <v>0</v>
      </c>
      <c r="T545" s="160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61" t="s">
        <v>184</v>
      </c>
      <c r="AT545" s="161" t="s">
        <v>181</v>
      </c>
      <c r="AU545" s="161" t="s">
        <v>82</v>
      </c>
      <c r="AY545" s="18" t="s">
        <v>175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8" t="s">
        <v>30</v>
      </c>
      <c r="BK545" s="162">
        <f>ROUND(I545*H545,2)</f>
        <v>0</v>
      </c>
      <c r="BL545" s="18" t="s">
        <v>184</v>
      </c>
      <c r="BM545" s="161" t="s">
        <v>2937</v>
      </c>
    </row>
    <row r="546" spans="1:65" s="14" customFormat="1">
      <c r="B546" s="172"/>
      <c r="D546" s="164" t="s">
        <v>190</v>
      </c>
      <c r="E546" s="173" t="s">
        <v>1</v>
      </c>
      <c r="F546" s="174" t="s">
        <v>2931</v>
      </c>
      <c r="H546" s="173" t="s">
        <v>1</v>
      </c>
      <c r="I546" s="175"/>
      <c r="L546" s="172"/>
      <c r="M546" s="176"/>
      <c r="N546" s="177"/>
      <c r="O546" s="177"/>
      <c r="P546" s="177"/>
      <c r="Q546" s="177"/>
      <c r="R546" s="177"/>
      <c r="S546" s="177"/>
      <c r="T546" s="178"/>
      <c r="AT546" s="173" t="s">
        <v>190</v>
      </c>
      <c r="AU546" s="173" t="s">
        <v>82</v>
      </c>
      <c r="AV546" s="14" t="s">
        <v>30</v>
      </c>
      <c r="AW546" s="14" t="s">
        <v>29</v>
      </c>
      <c r="AX546" s="14" t="s">
        <v>73</v>
      </c>
      <c r="AY546" s="173" t="s">
        <v>175</v>
      </c>
    </row>
    <row r="547" spans="1:65" s="14" customFormat="1">
      <c r="B547" s="172"/>
      <c r="D547" s="164" t="s">
        <v>190</v>
      </c>
      <c r="E547" s="173" t="s">
        <v>1</v>
      </c>
      <c r="F547" s="174" t="s">
        <v>2938</v>
      </c>
      <c r="H547" s="173" t="s">
        <v>1</v>
      </c>
      <c r="I547" s="175"/>
      <c r="L547" s="172"/>
      <c r="M547" s="176"/>
      <c r="N547" s="177"/>
      <c r="O547" s="177"/>
      <c r="P547" s="177"/>
      <c r="Q547" s="177"/>
      <c r="R547" s="177"/>
      <c r="S547" s="177"/>
      <c r="T547" s="178"/>
      <c r="AT547" s="173" t="s">
        <v>190</v>
      </c>
      <c r="AU547" s="173" t="s">
        <v>82</v>
      </c>
      <c r="AV547" s="14" t="s">
        <v>30</v>
      </c>
      <c r="AW547" s="14" t="s">
        <v>29</v>
      </c>
      <c r="AX547" s="14" t="s">
        <v>73</v>
      </c>
      <c r="AY547" s="173" t="s">
        <v>175</v>
      </c>
    </row>
    <row r="548" spans="1:65" s="13" customFormat="1">
      <c r="B548" s="163"/>
      <c r="D548" s="164" t="s">
        <v>190</v>
      </c>
      <c r="E548" s="165" t="s">
        <v>1</v>
      </c>
      <c r="F548" s="166" t="s">
        <v>30</v>
      </c>
      <c r="H548" s="167">
        <v>1</v>
      </c>
      <c r="I548" s="168"/>
      <c r="L548" s="163"/>
      <c r="M548" s="169"/>
      <c r="N548" s="170"/>
      <c r="O548" s="170"/>
      <c r="P548" s="170"/>
      <c r="Q548" s="170"/>
      <c r="R548" s="170"/>
      <c r="S548" s="170"/>
      <c r="T548" s="171"/>
      <c r="AT548" s="165" t="s">
        <v>190</v>
      </c>
      <c r="AU548" s="165" t="s">
        <v>82</v>
      </c>
      <c r="AV548" s="13" t="s">
        <v>82</v>
      </c>
      <c r="AW548" s="13" t="s">
        <v>29</v>
      </c>
      <c r="AX548" s="13" t="s">
        <v>30</v>
      </c>
      <c r="AY548" s="165" t="s">
        <v>175</v>
      </c>
    </row>
    <row r="549" spans="1:65" s="2" customFormat="1" ht="24.15" customHeight="1">
      <c r="A549" s="33"/>
      <c r="B549" s="149"/>
      <c r="C549" s="150" t="s">
        <v>512</v>
      </c>
      <c r="D549" s="150" t="s">
        <v>181</v>
      </c>
      <c r="E549" s="151" t="s">
        <v>2939</v>
      </c>
      <c r="F549" s="152" t="s">
        <v>2940</v>
      </c>
      <c r="G549" s="153" t="s">
        <v>396</v>
      </c>
      <c r="H549" s="154">
        <v>1</v>
      </c>
      <c r="I549" s="155"/>
      <c r="J549" s="156">
        <f>ROUND(I549*H549,2)</f>
        <v>0</v>
      </c>
      <c r="K549" s="152" t="s">
        <v>1</v>
      </c>
      <c r="L549" s="34"/>
      <c r="M549" s="157" t="s">
        <v>1</v>
      </c>
      <c r="N549" s="158" t="s">
        <v>38</v>
      </c>
      <c r="O549" s="59"/>
      <c r="P549" s="159">
        <f>O549*H549</f>
        <v>0</v>
      </c>
      <c r="Q549" s="159">
        <v>0</v>
      </c>
      <c r="R549" s="159">
        <f>Q549*H549</f>
        <v>0</v>
      </c>
      <c r="S549" s="159">
        <v>0</v>
      </c>
      <c r="T549" s="160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1" t="s">
        <v>184</v>
      </c>
      <c r="AT549" s="161" t="s">
        <v>181</v>
      </c>
      <c r="AU549" s="161" t="s">
        <v>82</v>
      </c>
      <c r="AY549" s="18" t="s">
        <v>175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8" t="s">
        <v>30</v>
      </c>
      <c r="BK549" s="162">
        <f>ROUND(I549*H549,2)</f>
        <v>0</v>
      </c>
      <c r="BL549" s="18" t="s">
        <v>184</v>
      </c>
      <c r="BM549" s="161" t="s">
        <v>2941</v>
      </c>
    </row>
    <row r="550" spans="1:65" s="14" customFormat="1">
      <c r="B550" s="172"/>
      <c r="D550" s="164" t="s">
        <v>190</v>
      </c>
      <c r="E550" s="173" t="s">
        <v>1</v>
      </c>
      <c r="F550" s="174" t="s">
        <v>2931</v>
      </c>
      <c r="H550" s="173" t="s">
        <v>1</v>
      </c>
      <c r="I550" s="175"/>
      <c r="L550" s="172"/>
      <c r="M550" s="176"/>
      <c r="N550" s="177"/>
      <c r="O550" s="177"/>
      <c r="P550" s="177"/>
      <c r="Q550" s="177"/>
      <c r="R550" s="177"/>
      <c r="S550" s="177"/>
      <c r="T550" s="178"/>
      <c r="AT550" s="173" t="s">
        <v>190</v>
      </c>
      <c r="AU550" s="173" t="s">
        <v>82</v>
      </c>
      <c r="AV550" s="14" t="s">
        <v>30</v>
      </c>
      <c r="AW550" s="14" t="s">
        <v>29</v>
      </c>
      <c r="AX550" s="14" t="s">
        <v>73</v>
      </c>
      <c r="AY550" s="173" t="s">
        <v>175</v>
      </c>
    </row>
    <row r="551" spans="1:65" s="14" customFormat="1">
      <c r="B551" s="172"/>
      <c r="D551" s="164" t="s">
        <v>190</v>
      </c>
      <c r="E551" s="173" t="s">
        <v>1</v>
      </c>
      <c r="F551" s="174" t="s">
        <v>2942</v>
      </c>
      <c r="H551" s="173" t="s">
        <v>1</v>
      </c>
      <c r="I551" s="175"/>
      <c r="L551" s="172"/>
      <c r="M551" s="176"/>
      <c r="N551" s="177"/>
      <c r="O551" s="177"/>
      <c r="P551" s="177"/>
      <c r="Q551" s="177"/>
      <c r="R551" s="177"/>
      <c r="S551" s="177"/>
      <c r="T551" s="178"/>
      <c r="AT551" s="173" t="s">
        <v>190</v>
      </c>
      <c r="AU551" s="173" t="s">
        <v>82</v>
      </c>
      <c r="AV551" s="14" t="s">
        <v>30</v>
      </c>
      <c r="AW551" s="14" t="s">
        <v>29</v>
      </c>
      <c r="AX551" s="14" t="s">
        <v>73</v>
      </c>
      <c r="AY551" s="173" t="s">
        <v>175</v>
      </c>
    </row>
    <row r="552" spans="1:65" s="13" customFormat="1">
      <c r="B552" s="163"/>
      <c r="D552" s="164" t="s">
        <v>190</v>
      </c>
      <c r="E552" s="165" t="s">
        <v>1</v>
      </c>
      <c r="F552" s="166" t="s">
        <v>30</v>
      </c>
      <c r="H552" s="167">
        <v>1</v>
      </c>
      <c r="I552" s="168"/>
      <c r="L552" s="163"/>
      <c r="M552" s="169"/>
      <c r="N552" s="170"/>
      <c r="O552" s="170"/>
      <c r="P552" s="170"/>
      <c r="Q552" s="170"/>
      <c r="R552" s="170"/>
      <c r="S552" s="170"/>
      <c r="T552" s="171"/>
      <c r="AT552" s="165" t="s">
        <v>190</v>
      </c>
      <c r="AU552" s="165" t="s">
        <v>82</v>
      </c>
      <c r="AV552" s="13" t="s">
        <v>82</v>
      </c>
      <c r="AW552" s="13" t="s">
        <v>29</v>
      </c>
      <c r="AX552" s="13" t="s">
        <v>30</v>
      </c>
      <c r="AY552" s="165" t="s">
        <v>175</v>
      </c>
    </row>
    <row r="553" spans="1:65" s="2" customFormat="1" ht="24.15" customHeight="1">
      <c r="A553" s="33"/>
      <c r="B553" s="149"/>
      <c r="C553" s="150" t="s">
        <v>516</v>
      </c>
      <c r="D553" s="150" t="s">
        <v>181</v>
      </c>
      <c r="E553" s="151" t="s">
        <v>2943</v>
      </c>
      <c r="F553" s="152" t="s">
        <v>2944</v>
      </c>
      <c r="G553" s="153" t="s">
        <v>396</v>
      </c>
      <c r="H553" s="154">
        <v>1</v>
      </c>
      <c r="I553" s="155"/>
      <c r="J553" s="156">
        <f>ROUND(I553*H553,2)</f>
        <v>0</v>
      </c>
      <c r="K553" s="152" t="s">
        <v>1</v>
      </c>
      <c r="L553" s="34"/>
      <c r="M553" s="157" t="s">
        <v>1</v>
      </c>
      <c r="N553" s="158" t="s">
        <v>38</v>
      </c>
      <c r="O553" s="59"/>
      <c r="P553" s="159">
        <f>O553*H553</f>
        <v>0</v>
      </c>
      <c r="Q553" s="159">
        <v>0</v>
      </c>
      <c r="R553" s="159">
        <f>Q553*H553</f>
        <v>0</v>
      </c>
      <c r="S553" s="159">
        <v>0</v>
      </c>
      <c r="T553" s="160">
        <f>S553*H553</f>
        <v>0</v>
      </c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R553" s="161" t="s">
        <v>184</v>
      </c>
      <c r="AT553" s="161" t="s">
        <v>181</v>
      </c>
      <c r="AU553" s="161" t="s">
        <v>82</v>
      </c>
      <c r="AY553" s="18" t="s">
        <v>175</v>
      </c>
      <c r="BE553" s="162">
        <f>IF(N553="základní",J553,0)</f>
        <v>0</v>
      </c>
      <c r="BF553" s="162">
        <f>IF(N553="snížená",J553,0)</f>
        <v>0</v>
      </c>
      <c r="BG553" s="162">
        <f>IF(N553="zákl. přenesená",J553,0)</f>
        <v>0</v>
      </c>
      <c r="BH553" s="162">
        <f>IF(N553="sníž. přenesená",J553,0)</f>
        <v>0</v>
      </c>
      <c r="BI553" s="162">
        <f>IF(N553="nulová",J553,0)</f>
        <v>0</v>
      </c>
      <c r="BJ553" s="18" t="s">
        <v>30</v>
      </c>
      <c r="BK553" s="162">
        <f>ROUND(I553*H553,2)</f>
        <v>0</v>
      </c>
      <c r="BL553" s="18" t="s">
        <v>184</v>
      </c>
      <c r="BM553" s="161" t="s">
        <v>2945</v>
      </c>
    </row>
    <row r="554" spans="1:65" s="14" customFormat="1">
      <c r="B554" s="172"/>
      <c r="D554" s="164" t="s">
        <v>190</v>
      </c>
      <c r="E554" s="173" t="s">
        <v>1</v>
      </c>
      <c r="F554" s="174" t="s">
        <v>2931</v>
      </c>
      <c r="H554" s="173" t="s">
        <v>1</v>
      </c>
      <c r="I554" s="175"/>
      <c r="L554" s="172"/>
      <c r="M554" s="176"/>
      <c r="N554" s="177"/>
      <c r="O554" s="177"/>
      <c r="P554" s="177"/>
      <c r="Q554" s="177"/>
      <c r="R554" s="177"/>
      <c r="S554" s="177"/>
      <c r="T554" s="178"/>
      <c r="AT554" s="173" t="s">
        <v>190</v>
      </c>
      <c r="AU554" s="173" t="s">
        <v>82</v>
      </c>
      <c r="AV554" s="14" t="s">
        <v>30</v>
      </c>
      <c r="AW554" s="14" t="s">
        <v>29</v>
      </c>
      <c r="AX554" s="14" t="s">
        <v>73</v>
      </c>
      <c r="AY554" s="173" t="s">
        <v>175</v>
      </c>
    </row>
    <row r="555" spans="1:65" s="14" customFormat="1">
      <c r="B555" s="172"/>
      <c r="D555" s="164" t="s">
        <v>190</v>
      </c>
      <c r="E555" s="173" t="s">
        <v>1</v>
      </c>
      <c r="F555" s="174" t="s">
        <v>2946</v>
      </c>
      <c r="H555" s="173" t="s">
        <v>1</v>
      </c>
      <c r="I555" s="175"/>
      <c r="L555" s="172"/>
      <c r="M555" s="176"/>
      <c r="N555" s="177"/>
      <c r="O555" s="177"/>
      <c r="P555" s="177"/>
      <c r="Q555" s="177"/>
      <c r="R555" s="177"/>
      <c r="S555" s="177"/>
      <c r="T555" s="178"/>
      <c r="AT555" s="173" t="s">
        <v>190</v>
      </c>
      <c r="AU555" s="173" t="s">
        <v>82</v>
      </c>
      <c r="AV555" s="14" t="s">
        <v>30</v>
      </c>
      <c r="AW555" s="14" t="s">
        <v>29</v>
      </c>
      <c r="AX555" s="14" t="s">
        <v>73</v>
      </c>
      <c r="AY555" s="173" t="s">
        <v>175</v>
      </c>
    </row>
    <row r="556" spans="1:65" s="13" customFormat="1">
      <c r="B556" s="163"/>
      <c r="D556" s="164" t="s">
        <v>190</v>
      </c>
      <c r="E556" s="165" t="s">
        <v>1</v>
      </c>
      <c r="F556" s="166" t="s">
        <v>30</v>
      </c>
      <c r="H556" s="167">
        <v>1</v>
      </c>
      <c r="I556" s="168"/>
      <c r="L556" s="163"/>
      <c r="M556" s="169"/>
      <c r="N556" s="170"/>
      <c r="O556" s="170"/>
      <c r="P556" s="170"/>
      <c r="Q556" s="170"/>
      <c r="R556" s="170"/>
      <c r="S556" s="170"/>
      <c r="T556" s="171"/>
      <c r="AT556" s="165" t="s">
        <v>190</v>
      </c>
      <c r="AU556" s="165" t="s">
        <v>82</v>
      </c>
      <c r="AV556" s="13" t="s">
        <v>82</v>
      </c>
      <c r="AW556" s="13" t="s">
        <v>29</v>
      </c>
      <c r="AX556" s="13" t="s">
        <v>30</v>
      </c>
      <c r="AY556" s="165" t="s">
        <v>175</v>
      </c>
    </row>
    <row r="557" spans="1:65" s="2" customFormat="1" ht="24.15" customHeight="1">
      <c r="A557" s="33"/>
      <c r="B557" s="149"/>
      <c r="C557" s="150" t="s">
        <v>520</v>
      </c>
      <c r="D557" s="150" t="s">
        <v>181</v>
      </c>
      <c r="E557" s="151" t="s">
        <v>2947</v>
      </c>
      <c r="F557" s="152" t="s">
        <v>2948</v>
      </c>
      <c r="G557" s="153" t="s">
        <v>396</v>
      </c>
      <c r="H557" s="154">
        <v>1</v>
      </c>
      <c r="I557" s="155"/>
      <c r="J557" s="156">
        <f>ROUND(I557*H557,2)</f>
        <v>0</v>
      </c>
      <c r="K557" s="152" t="s">
        <v>1</v>
      </c>
      <c r="L557" s="34"/>
      <c r="M557" s="157" t="s">
        <v>1</v>
      </c>
      <c r="N557" s="158" t="s">
        <v>38</v>
      </c>
      <c r="O557" s="59"/>
      <c r="P557" s="159">
        <f>O557*H557</f>
        <v>0</v>
      </c>
      <c r="Q557" s="159">
        <v>0</v>
      </c>
      <c r="R557" s="159">
        <f>Q557*H557</f>
        <v>0</v>
      </c>
      <c r="S557" s="159">
        <v>0</v>
      </c>
      <c r="T557" s="160">
        <f>S557*H557</f>
        <v>0</v>
      </c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R557" s="161" t="s">
        <v>184</v>
      </c>
      <c r="AT557" s="161" t="s">
        <v>181</v>
      </c>
      <c r="AU557" s="161" t="s">
        <v>82</v>
      </c>
      <c r="AY557" s="18" t="s">
        <v>175</v>
      </c>
      <c r="BE557" s="162">
        <f>IF(N557="základní",J557,0)</f>
        <v>0</v>
      </c>
      <c r="BF557" s="162">
        <f>IF(N557="snížená",J557,0)</f>
        <v>0</v>
      </c>
      <c r="BG557" s="162">
        <f>IF(N557="zákl. přenesená",J557,0)</f>
        <v>0</v>
      </c>
      <c r="BH557" s="162">
        <f>IF(N557="sníž. přenesená",J557,0)</f>
        <v>0</v>
      </c>
      <c r="BI557" s="162">
        <f>IF(N557="nulová",J557,0)</f>
        <v>0</v>
      </c>
      <c r="BJ557" s="18" t="s">
        <v>30</v>
      </c>
      <c r="BK557" s="162">
        <f>ROUND(I557*H557,2)</f>
        <v>0</v>
      </c>
      <c r="BL557" s="18" t="s">
        <v>184</v>
      </c>
      <c r="BM557" s="161" t="s">
        <v>2949</v>
      </c>
    </row>
    <row r="558" spans="1:65" s="14" customFormat="1">
      <c r="B558" s="172"/>
      <c r="D558" s="164" t="s">
        <v>190</v>
      </c>
      <c r="E558" s="173" t="s">
        <v>1</v>
      </c>
      <c r="F558" s="174" t="s">
        <v>2931</v>
      </c>
      <c r="H558" s="173" t="s">
        <v>1</v>
      </c>
      <c r="I558" s="175"/>
      <c r="L558" s="172"/>
      <c r="M558" s="176"/>
      <c r="N558" s="177"/>
      <c r="O558" s="177"/>
      <c r="P558" s="177"/>
      <c r="Q558" s="177"/>
      <c r="R558" s="177"/>
      <c r="S558" s="177"/>
      <c r="T558" s="178"/>
      <c r="AT558" s="173" t="s">
        <v>190</v>
      </c>
      <c r="AU558" s="173" t="s">
        <v>82</v>
      </c>
      <c r="AV558" s="14" t="s">
        <v>30</v>
      </c>
      <c r="AW558" s="14" t="s">
        <v>29</v>
      </c>
      <c r="AX558" s="14" t="s">
        <v>73</v>
      </c>
      <c r="AY558" s="173" t="s">
        <v>175</v>
      </c>
    </row>
    <row r="559" spans="1:65" s="14" customFormat="1">
      <c r="B559" s="172"/>
      <c r="D559" s="164" t="s">
        <v>190</v>
      </c>
      <c r="E559" s="173" t="s">
        <v>1</v>
      </c>
      <c r="F559" s="174" t="s">
        <v>2950</v>
      </c>
      <c r="H559" s="173" t="s">
        <v>1</v>
      </c>
      <c r="I559" s="175"/>
      <c r="L559" s="172"/>
      <c r="M559" s="176"/>
      <c r="N559" s="177"/>
      <c r="O559" s="177"/>
      <c r="P559" s="177"/>
      <c r="Q559" s="177"/>
      <c r="R559" s="177"/>
      <c r="S559" s="177"/>
      <c r="T559" s="178"/>
      <c r="AT559" s="173" t="s">
        <v>190</v>
      </c>
      <c r="AU559" s="173" t="s">
        <v>82</v>
      </c>
      <c r="AV559" s="14" t="s">
        <v>30</v>
      </c>
      <c r="AW559" s="14" t="s">
        <v>29</v>
      </c>
      <c r="AX559" s="14" t="s">
        <v>73</v>
      </c>
      <c r="AY559" s="173" t="s">
        <v>175</v>
      </c>
    </row>
    <row r="560" spans="1:65" s="13" customFormat="1">
      <c r="B560" s="163"/>
      <c r="D560" s="164" t="s">
        <v>190</v>
      </c>
      <c r="E560" s="165" t="s">
        <v>1</v>
      </c>
      <c r="F560" s="166" t="s">
        <v>30</v>
      </c>
      <c r="H560" s="167">
        <v>1</v>
      </c>
      <c r="I560" s="168"/>
      <c r="L560" s="163"/>
      <c r="M560" s="169"/>
      <c r="N560" s="170"/>
      <c r="O560" s="170"/>
      <c r="P560" s="170"/>
      <c r="Q560" s="170"/>
      <c r="R560" s="170"/>
      <c r="S560" s="170"/>
      <c r="T560" s="171"/>
      <c r="AT560" s="165" t="s">
        <v>190</v>
      </c>
      <c r="AU560" s="165" t="s">
        <v>82</v>
      </c>
      <c r="AV560" s="13" t="s">
        <v>82</v>
      </c>
      <c r="AW560" s="13" t="s">
        <v>29</v>
      </c>
      <c r="AX560" s="13" t="s">
        <v>30</v>
      </c>
      <c r="AY560" s="165" t="s">
        <v>175</v>
      </c>
    </row>
    <row r="561" spans="1:65" s="2" customFormat="1" ht="24.15" customHeight="1">
      <c r="A561" s="33"/>
      <c r="B561" s="149"/>
      <c r="C561" s="150" t="s">
        <v>524</v>
      </c>
      <c r="D561" s="150" t="s">
        <v>181</v>
      </c>
      <c r="E561" s="151" t="s">
        <v>2951</v>
      </c>
      <c r="F561" s="152" t="s">
        <v>2952</v>
      </c>
      <c r="G561" s="153" t="s">
        <v>396</v>
      </c>
      <c r="H561" s="154">
        <v>1</v>
      </c>
      <c r="I561" s="155"/>
      <c r="J561" s="156">
        <f>ROUND(I561*H561,2)</f>
        <v>0</v>
      </c>
      <c r="K561" s="152" t="s">
        <v>1</v>
      </c>
      <c r="L561" s="34"/>
      <c r="M561" s="157" t="s">
        <v>1</v>
      </c>
      <c r="N561" s="158" t="s">
        <v>38</v>
      </c>
      <c r="O561" s="59"/>
      <c r="P561" s="159">
        <f>O561*H561</f>
        <v>0</v>
      </c>
      <c r="Q561" s="159">
        <v>0</v>
      </c>
      <c r="R561" s="159">
        <f>Q561*H561</f>
        <v>0</v>
      </c>
      <c r="S561" s="159">
        <v>0</v>
      </c>
      <c r="T561" s="160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1" t="s">
        <v>184</v>
      </c>
      <c r="AT561" s="161" t="s">
        <v>181</v>
      </c>
      <c r="AU561" s="161" t="s">
        <v>82</v>
      </c>
      <c r="AY561" s="18" t="s">
        <v>175</v>
      </c>
      <c r="BE561" s="162">
        <f>IF(N561="základní",J561,0)</f>
        <v>0</v>
      </c>
      <c r="BF561" s="162">
        <f>IF(N561="snížená",J561,0)</f>
        <v>0</v>
      </c>
      <c r="BG561" s="162">
        <f>IF(N561="zákl. přenesená",J561,0)</f>
        <v>0</v>
      </c>
      <c r="BH561" s="162">
        <f>IF(N561="sníž. přenesená",J561,0)</f>
        <v>0</v>
      </c>
      <c r="BI561" s="162">
        <f>IF(N561="nulová",J561,0)</f>
        <v>0</v>
      </c>
      <c r="BJ561" s="18" t="s">
        <v>30</v>
      </c>
      <c r="BK561" s="162">
        <f>ROUND(I561*H561,2)</f>
        <v>0</v>
      </c>
      <c r="BL561" s="18" t="s">
        <v>184</v>
      </c>
      <c r="BM561" s="161" t="s">
        <v>2953</v>
      </c>
    </row>
    <row r="562" spans="1:65" s="14" customFormat="1">
      <c r="B562" s="172"/>
      <c r="D562" s="164" t="s">
        <v>190</v>
      </c>
      <c r="E562" s="173" t="s">
        <v>1</v>
      </c>
      <c r="F562" s="174" t="s">
        <v>2931</v>
      </c>
      <c r="H562" s="173" t="s">
        <v>1</v>
      </c>
      <c r="I562" s="175"/>
      <c r="L562" s="172"/>
      <c r="M562" s="176"/>
      <c r="N562" s="177"/>
      <c r="O562" s="177"/>
      <c r="P562" s="177"/>
      <c r="Q562" s="177"/>
      <c r="R562" s="177"/>
      <c r="S562" s="177"/>
      <c r="T562" s="178"/>
      <c r="AT562" s="173" t="s">
        <v>190</v>
      </c>
      <c r="AU562" s="173" t="s">
        <v>82</v>
      </c>
      <c r="AV562" s="14" t="s">
        <v>30</v>
      </c>
      <c r="AW562" s="14" t="s">
        <v>29</v>
      </c>
      <c r="AX562" s="14" t="s">
        <v>73</v>
      </c>
      <c r="AY562" s="173" t="s">
        <v>175</v>
      </c>
    </row>
    <row r="563" spans="1:65" s="14" customFormat="1">
      <c r="B563" s="172"/>
      <c r="D563" s="164" t="s">
        <v>190</v>
      </c>
      <c r="E563" s="173" t="s">
        <v>1</v>
      </c>
      <c r="F563" s="174" t="s">
        <v>2954</v>
      </c>
      <c r="H563" s="173" t="s">
        <v>1</v>
      </c>
      <c r="I563" s="175"/>
      <c r="L563" s="172"/>
      <c r="M563" s="176"/>
      <c r="N563" s="177"/>
      <c r="O563" s="177"/>
      <c r="P563" s="177"/>
      <c r="Q563" s="177"/>
      <c r="R563" s="177"/>
      <c r="S563" s="177"/>
      <c r="T563" s="178"/>
      <c r="AT563" s="173" t="s">
        <v>190</v>
      </c>
      <c r="AU563" s="173" t="s">
        <v>82</v>
      </c>
      <c r="AV563" s="14" t="s">
        <v>30</v>
      </c>
      <c r="AW563" s="14" t="s">
        <v>29</v>
      </c>
      <c r="AX563" s="14" t="s">
        <v>73</v>
      </c>
      <c r="AY563" s="173" t="s">
        <v>175</v>
      </c>
    </row>
    <row r="564" spans="1:65" s="13" customFormat="1">
      <c r="B564" s="163"/>
      <c r="D564" s="164" t="s">
        <v>190</v>
      </c>
      <c r="E564" s="165" t="s">
        <v>1</v>
      </c>
      <c r="F564" s="166" t="s">
        <v>30</v>
      </c>
      <c r="H564" s="167">
        <v>1</v>
      </c>
      <c r="I564" s="168"/>
      <c r="L564" s="163"/>
      <c r="M564" s="169"/>
      <c r="N564" s="170"/>
      <c r="O564" s="170"/>
      <c r="P564" s="170"/>
      <c r="Q564" s="170"/>
      <c r="R564" s="170"/>
      <c r="S564" s="170"/>
      <c r="T564" s="171"/>
      <c r="AT564" s="165" t="s">
        <v>190</v>
      </c>
      <c r="AU564" s="165" t="s">
        <v>82</v>
      </c>
      <c r="AV564" s="13" t="s">
        <v>82</v>
      </c>
      <c r="AW564" s="13" t="s">
        <v>29</v>
      </c>
      <c r="AX564" s="13" t="s">
        <v>30</v>
      </c>
      <c r="AY564" s="165" t="s">
        <v>175</v>
      </c>
    </row>
    <row r="565" spans="1:65" s="2" customFormat="1" ht="24.15" customHeight="1">
      <c r="A565" s="33"/>
      <c r="B565" s="149"/>
      <c r="C565" s="150" t="s">
        <v>528</v>
      </c>
      <c r="D565" s="150" t="s">
        <v>181</v>
      </c>
      <c r="E565" s="151" t="s">
        <v>2955</v>
      </c>
      <c r="F565" s="152" t="s">
        <v>2956</v>
      </c>
      <c r="G565" s="153" t="s">
        <v>396</v>
      </c>
      <c r="H565" s="154">
        <v>1</v>
      </c>
      <c r="I565" s="155"/>
      <c r="J565" s="156">
        <f>ROUND(I565*H565,2)</f>
        <v>0</v>
      </c>
      <c r="K565" s="152" t="s">
        <v>1</v>
      </c>
      <c r="L565" s="34"/>
      <c r="M565" s="157" t="s">
        <v>1</v>
      </c>
      <c r="N565" s="158" t="s">
        <v>38</v>
      </c>
      <c r="O565" s="59"/>
      <c r="P565" s="159">
        <f>O565*H565</f>
        <v>0</v>
      </c>
      <c r="Q565" s="159">
        <v>0</v>
      </c>
      <c r="R565" s="159">
        <f>Q565*H565</f>
        <v>0</v>
      </c>
      <c r="S565" s="159">
        <v>0</v>
      </c>
      <c r="T565" s="160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61" t="s">
        <v>184</v>
      </c>
      <c r="AT565" s="161" t="s">
        <v>181</v>
      </c>
      <c r="AU565" s="161" t="s">
        <v>82</v>
      </c>
      <c r="AY565" s="18" t="s">
        <v>175</v>
      </c>
      <c r="BE565" s="162">
        <f>IF(N565="základní",J565,0)</f>
        <v>0</v>
      </c>
      <c r="BF565" s="162">
        <f>IF(N565="snížená",J565,0)</f>
        <v>0</v>
      </c>
      <c r="BG565" s="162">
        <f>IF(N565="zákl. přenesená",J565,0)</f>
        <v>0</v>
      </c>
      <c r="BH565" s="162">
        <f>IF(N565="sníž. přenesená",J565,0)</f>
        <v>0</v>
      </c>
      <c r="BI565" s="162">
        <f>IF(N565="nulová",J565,0)</f>
        <v>0</v>
      </c>
      <c r="BJ565" s="18" t="s">
        <v>30</v>
      </c>
      <c r="BK565" s="162">
        <f>ROUND(I565*H565,2)</f>
        <v>0</v>
      </c>
      <c r="BL565" s="18" t="s">
        <v>184</v>
      </c>
      <c r="BM565" s="161" t="s">
        <v>2957</v>
      </c>
    </row>
    <row r="566" spans="1:65" s="14" customFormat="1">
      <c r="B566" s="172"/>
      <c r="D566" s="164" t="s">
        <v>190</v>
      </c>
      <c r="E566" s="173" t="s">
        <v>1</v>
      </c>
      <c r="F566" s="174" t="s">
        <v>2931</v>
      </c>
      <c r="H566" s="173" t="s">
        <v>1</v>
      </c>
      <c r="I566" s="175"/>
      <c r="L566" s="172"/>
      <c r="M566" s="176"/>
      <c r="N566" s="177"/>
      <c r="O566" s="177"/>
      <c r="P566" s="177"/>
      <c r="Q566" s="177"/>
      <c r="R566" s="177"/>
      <c r="S566" s="177"/>
      <c r="T566" s="178"/>
      <c r="AT566" s="173" t="s">
        <v>190</v>
      </c>
      <c r="AU566" s="173" t="s">
        <v>82</v>
      </c>
      <c r="AV566" s="14" t="s">
        <v>30</v>
      </c>
      <c r="AW566" s="14" t="s">
        <v>29</v>
      </c>
      <c r="AX566" s="14" t="s">
        <v>73</v>
      </c>
      <c r="AY566" s="173" t="s">
        <v>175</v>
      </c>
    </row>
    <row r="567" spans="1:65" s="14" customFormat="1">
      <c r="B567" s="172"/>
      <c r="D567" s="164" t="s">
        <v>190</v>
      </c>
      <c r="E567" s="173" t="s">
        <v>1</v>
      </c>
      <c r="F567" s="174" t="s">
        <v>2958</v>
      </c>
      <c r="H567" s="173" t="s">
        <v>1</v>
      </c>
      <c r="I567" s="175"/>
      <c r="L567" s="172"/>
      <c r="M567" s="176"/>
      <c r="N567" s="177"/>
      <c r="O567" s="177"/>
      <c r="P567" s="177"/>
      <c r="Q567" s="177"/>
      <c r="R567" s="177"/>
      <c r="S567" s="177"/>
      <c r="T567" s="178"/>
      <c r="AT567" s="173" t="s">
        <v>190</v>
      </c>
      <c r="AU567" s="173" t="s">
        <v>82</v>
      </c>
      <c r="AV567" s="14" t="s">
        <v>30</v>
      </c>
      <c r="AW567" s="14" t="s">
        <v>29</v>
      </c>
      <c r="AX567" s="14" t="s">
        <v>73</v>
      </c>
      <c r="AY567" s="173" t="s">
        <v>175</v>
      </c>
    </row>
    <row r="568" spans="1:65" s="13" customFormat="1">
      <c r="B568" s="163"/>
      <c r="D568" s="164" t="s">
        <v>190</v>
      </c>
      <c r="E568" s="165" t="s">
        <v>1</v>
      </c>
      <c r="F568" s="166" t="s">
        <v>30</v>
      </c>
      <c r="H568" s="167">
        <v>1</v>
      </c>
      <c r="I568" s="168"/>
      <c r="L568" s="163"/>
      <c r="M568" s="169"/>
      <c r="N568" s="170"/>
      <c r="O568" s="170"/>
      <c r="P568" s="170"/>
      <c r="Q568" s="170"/>
      <c r="R568" s="170"/>
      <c r="S568" s="170"/>
      <c r="T568" s="171"/>
      <c r="AT568" s="165" t="s">
        <v>190</v>
      </c>
      <c r="AU568" s="165" t="s">
        <v>82</v>
      </c>
      <c r="AV568" s="13" t="s">
        <v>82</v>
      </c>
      <c r="AW568" s="13" t="s">
        <v>29</v>
      </c>
      <c r="AX568" s="13" t="s">
        <v>30</v>
      </c>
      <c r="AY568" s="165" t="s">
        <v>175</v>
      </c>
    </row>
    <row r="569" spans="1:65" s="2" customFormat="1" ht="16.5" customHeight="1">
      <c r="A569" s="33"/>
      <c r="B569" s="149"/>
      <c r="C569" s="150" t="s">
        <v>531</v>
      </c>
      <c r="D569" s="150" t="s">
        <v>181</v>
      </c>
      <c r="E569" s="151" t="s">
        <v>2959</v>
      </c>
      <c r="F569" s="152" t="s">
        <v>2960</v>
      </c>
      <c r="G569" s="153" t="s">
        <v>396</v>
      </c>
      <c r="H569" s="154">
        <v>1</v>
      </c>
      <c r="I569" s="155"/>
      <c r="J569" s="156">
        <f>ROUND(I569*H569,2)</f>
        <v>0</v>
      </c>
      <c r="K569" s="152" t="s">
        <v>1</v>
      </c>
      <c r="L569" s="34"/>
      <c r="M569" s="157" t="s">
        <v>1</v>
      </c>
      <c r="N569" s="158" t="s">
        <v>38</v>
      </c>
      <c r="O569" s="59"/>
      <c r="P569" s="159">
        <f>O569*H569</f>
        <v>0</v>
      </c>
      <c r="Q569" s="159">
        <v>0</v>
      </c>
      <c r="R569" s="159">
        <f>Q569*H569</f>
        <v>0</v>
      </c>
      <c r="S569" s="159">
        <v>0</v>
      </c>
      <c r="T569" s="160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61" t="s">
        <v>184</v>
      </c>
      <c r="AT569" s="161" t="s">
        <v>181</v>
      </c>
      <c r="AU569" s="161" t="s">
        <v>82</v>
      </c>
      <c r="AY569" s="18" t="s">
        <v>175</v>
      </c>
      <c r="BE569" s="162">
        <f>IF(N569="základní",J569,0)</f>
        <v>0</v>
      </c>
      <c r="BF569" s="162">
        <f>IF(N569="snížená",J569,0)</f>
        <v>0</v>
      </c>
      <c r="BG569" s="162">
        <f>IF(N569="zákl. přenesená",J569,0)</f>
        <v>0</v>
      </c>
      <c r="BH569" s="162">
        <f>IF(N569="sníž. přenesená",J569,0)</f>
        <v>0</v>
      </c>
      <c r="BI569" s="162">
        <f>IF(N569="nulová",J569,0)</f>
        <v>0</v>
      </c>
      <c r="BJ569" s="18" t="s">
        <v>30</v>
      </c>
      <c r="BK569" s="162">
        <f>ROUND(I569*H569,2)</f>
        <v>0</v>
      </c>
      <c r="BL569" s="18" t="s">
        <v>184</v>
      </c>
      <c r="BM569" s="161" t="s">
        <v>2961</v>
      </c>
    </row>
    <row r="570" spans="1:65" s="14" customFormat="1">
      <c r="B570" s="172"/>
      <c r="D570" s="164" t="s">
        <v>190</v>
      </c>
      <c r="E570" s="173" t="s">
        <v>1</v>
      </c>
      <c r="F570" s="174" t="s">
        <v>2962</v>
      </c>
      <c r="H570" s="173" t="s">
        <v>1</v>
      </c>
      <c r="I570" s="175"/>
      <c r="L570" s="172"/>
      <c r="M570" s="176"/>
      <c r="N570" s="177"/>
      <c r="O570" s="177"/>
      <c r="P570" s="177"/>
      <c r="Q570" s="177"/>
      <c r="R570" s="177"/>
      <c r="S570" s="177"/>
      <c r="T570" s="178"/>
      <c r="AT570" s="173" t="s">
        <v>190</v>
      </c>
      <c r="AU570" s="173" t="s">
        <v>82</v>
      </c>
      <c r="AV570" s="14" t="s">
        <v>30</v>
      </c>
      <c r="AW570" s="14" t="s">
        <v>29</v>
      </c>
      <c r="AX570" s="14" t="s">
        <v>73</v>
      </c>
      <c r="AY570" s="173" t="s">
        <v>175</v>
      </c>
    </row>
    <row r="571" spans="1:65" s="14" customFormat="1">
      <c r="B571" s="172"/>
      <c r="D571" s="164" t="s">
        <v>190</v>
      </c>
      <c r="E571" s="173" t="s">
        <v>1</v>
      </c>
      <c r="F571" s="174" t="s">
        <v>2963</v>
      </c>
      <c r="H571" s="173" t="s">
        <v>1</v>
      </c>
      <c r="I571" s="175"/>
      <c r="L571" s="172"/>
      <c r="M571" s="176"/>
      <c r="N571" s="177"/>
      <c r="O571" s="177"/>
      <c r="P571" s="177"/>
      <c r="Q571" s="177"/>
      <c r="R571" s="177"/>
      <c r="S571" s="177"/>
      <c r="T571" s="178"/>
      <c r="AT571" s="173" t="s">
        <v>190</v>
      </c>
      <c r="AU571" s="173" t="s">
        <v>82</v>
      </c>
      <c r="AV571" s="14" t="s">
        <v>30</v>
      </c>
      <c r="AW571" s="14" t="s">
        <v>29</v>
      </c>
      <c r="AX571" s="14" t="s">
        <v>73</v>
      </c>
      <c r="AY571" s="173" t="s">
        <v>175</v>
      </c>
    </row>
    <row r="572" spans="1:65" s="14" customFormat="1">
      <c r="B572" s="172"/>
      <c r="D572" s="164" t="s">
        <v>190</v>
      </c>
      <c r="E572" s="173" t="s">
        <v>1</v>
      </c>
      <c r="F572" s="174" t="s">
        <v>2964</v>
      </c>
      <c r="H572" s="173" t="s">
        <v>1</v>
      </c>
      <c r="I572" s="175"/>
      <c r="L572" s="172"/>
      <c r="M572" s="176"/>
      <c r="N572" s="177"/>
      <c r="O572" s="177"/>
      <c r="P572" s="177"/>
      <c r="Q572" s="177"/>
      <c r="R572" s="177"/>
      <c r="S572" s="177"/>
      <c r="T572" s="178"/>
      <c r="AT572" s="173" t="s">
        <v>190</v>
      </c>
      <c r="AU572" s="173" t="s">
        <v>82</v>
      </c>
      <c r="AV572" s="14" t="s">
        <v>30</v>
      </c>
      <c r="AW572" s="14" t="s">
        <v>29</v>
      </c>
      <c r="AX572" s="14" t="s">
        <v>73</v>
      </c>
      <c r="AY572" s="173" t="s">
        <v>175</v>
      </c>
    </row>
    <row r="573" spans="1:65" s="14" customFormat="1">
      <c r="B573" s="172"/>
      <c r="D573" s="164" t="s">
        <v>190</v>
      </c>
      <c r="E573" s="173" t="s">
        <v>1</v>
      </c>
      <c r="F573" s="174" t="s">
        <v>2965</v>
      </c>
      <c r="H573" s="173" t="s">
        <v>1</v>
      </c>
      <c r="I573" s="175"/>
      <c r="L573" s="172"/>
      <c r="M573" s="176"/>
      <c r="N573" s="177"/>
      <c r="O573" s="177"/>
      <c r="P573" s="177"/>
      <c r="Q573" s="177"/>
      <c r="R573" s="177"/>
      <c r="S573" s="177"/>
      <c r="T573" s="178"/>
      <c r="AT573" s="173" t="s">
        <v>190</v>
      </c>
      <c r="AU573" s="173" t="s">
        <v>82</v>
      </c>
      <c r="AV573" s="14" t="s">
        <v>30</v>
      </c>
      <c r="AW573" s="14" t="s">
        <v>29</v>
      </c>
      <c r="AX573" s="14" t="s">
        <v>73</v>
      </c>
      <c r="AY573" s="173" t="s">
        <v>175</v>
      </c>
    </row>
    <row r="574" spans="1:65" s="14" customFormat="1">
      <c r="B574" s="172"/>
      <c r="D574" s="164" t="s">
        <v>190</v>
      </c>
      <c r="E574" s="173" t="s">
        <v>1</v>
      </c>
      <c r="F574" s="174" t="s">
        <v>2966</v>
      </c>
      <c r="H574" s="173" t="s">
        <v>1</v>
      </c>
      <c r="I574" s="175"/>
      <c r="L574" s="172"/>
      <c r="M574" s="176"/>
      <c r="N574" s="177"/>
      <c r="O574" s="177"/>
      <c r="P574" s="177"/>
      <c r="Q574" s="177"/>
      <c r="R574" s="177"/>
      <c r="S574" s="177"/>
      <c r="T574" s="178"/>
      <c r="AT574" s="173" t="s">
        <v>190</v>
      </c>
      <c r="AU574" s="173" t="s">
        <v>82</v>
      </c>
      <c r="AV574" s="14" t="s">
        <v>30</v>
      </c>
      <c r="AW574" s="14" t="s">
        <v>29</v>
      </c>
      <c r="AX574" s="14" t="s">
        <v>73</v>
      </c>
      <c r="AY574" s="173" t="s">
        <v>175</v>
      </c>
    </row>
    <row r="575" spans="1:65" s="14" customFormat="1">
      <c r="B575" s="172"/>
      <c r="D575" s="164" t="s">
        <v>190</v>
      </c>
      <c r="E575" s="173" t="s">
        <v>1</v>
      </c>
      <c r="F575" s="174" t="s">
        <v>2967</v>
      </c>
      <c r="H575" s="173" t="s">
        <v>1</v>
      </c>
      <c r="I575" s="175"/>
      <c r="L575" s="172"/>
      <c r="M575" s="176"/>
      <c r="N575" s="177"/>
      <c r="O575" s="177"/>
      <c r="P575" s="177"/>
      <c r="Q575" s="177"/>
      <c r="R575" s="177"/>
      <c r="S575" s="177"/>
      <c r="T575" s="178"/>
      <c r="AT575" s="173" t="s">
        <v>190</v>
      </c>
      <c r="AU575" s="173" t="s">
        <v>82</v>
      </c>
      <c r="AV575" s="14" t="s">
        <v>30</v>
      </c>
      <c r="AW575" s="14" t="s">
        <v>29</v>
      </c>
      <c r="AX575" s="14" t="s">
        <v>73</v>
      </c>
      <c r="AY575" s="173" t="s">
        <v>175</v>
      </c>
    </row>
    <row r="576" spans="1:65" s="14" customFormat="1">
      <c r="B576" s="172"/>
      <c r="D576" s="164" t="s">
        <v>190</v>
      </c>
      <c r="E576" s="173" t="s">
        <v>1</v>
      </c>
      <c r="F576" s="174" t="s">
        <v>2968</v>
      </c>
      <c r="H576" s="173" t="s">
        <v>1</v>
      </c>
      <c r="I576" s="175"/>
      <c r="L576" s="172"/>
      <c r="M576" s="176"/>
      <c r="N576" s="177"/>
      <c r="O576" s="177"/>
      <c r="P576" s="177"/>
      <c r="Q576" s="177"/>
      <c r="R576" s="177"/>
      <c r="S576" s="177"/>
      <c r="T576" s="178"/>
      <c r="AT576" s="173" t="s">
        <v>190</v>
      </c>
      <c r="AU576" s="173" t="s">
        <v>82</v>
      </c>
      <c r="AV576" s="14" t="s">
        <v>30</v>
      </c>
      <c r="AW576" s="14" t="s">
        <v>29</v>
      </c>
      <c r="AX576" s="14" t="s">
        <v>73</v>
      </c>
      <c r="AY576" s="173" t="s">
        <v>175</v>
      </c>
    </row>
    <row r="577" spans="1:65" s="14" customFormat="1">
      <c r="B577" s="172"/>
      <c r="D577" s="164" t="s">
        <v>190</v>
      </c>
      <c r="E577" s="173" t="s">
        <v>1</v>
      </c>
      <c r="F577" s="174" t="s">
        <v>2969</v>
      </c>
      <c r="H577" s="173" t="s">
        <v>1</v>
      </c>
      <c r="I577" s="175"/>
      <c r="L577" s="172"/>
      <c r="M577" s="176"/>
      <c r="N577" s="177"/>
      <c r="O577" s="177"/>
      <c r="P577" s="177"/>
      <c r="Q577" s="177"/>
      <c r="R577" s="177"/>
      <c r="S577" s="177"/>
      <c r="T577" s="178"/>
      <c r="AT577" s="173" t="s">
        <v>190</v>
      </c>
      <c r="AU577" s="173" t="s">
        <v>82</v>
      </c>
      <c r="AV577" s="14" t="s">
        <v>30</v>
      </c>
      <c r="AW577" s="14" t="s">
        <v>29</v>
      </c>
      <c r="AX577" s="14" t="s">
        <v>73</v>
      </c>
      <c r="AY577" s="173" t="s">
        <v>175</v>
      </c>
    </row>
    <row r="578" spans="1:65" s="14" customFormat="1">
      <c r="B578" s="172"/>
      <c r="D578" s="164" t="s">
        <v>190</v>
      </c>
      <c r="E578" s="173" t="s">
        <v>1</v>
      </c>
      <c r="F578" s="174" t="s">
        <v>2970</v>
      </c>
      <c r="H578" s="173" t="s">
        <v>1</v>
      </c>
      <c r="I578" s="175"/>
      <c r="L578" s="172"/>
      <c r="M578" s="176"/>
      <c r="N578" s="177"/>
      <c r="O578" s="177"/>
      <c r="P578" s="177"/>
      <c r="Q578" s="177"/>
      <c r="R578" s="177"/>
      <c r="S578" s="177"/>
      <c r="T578" s="178"/>
      <c r="AT578" s="173" t="s">
        <v>190</v>
      </c>
      <c r="AU578" s="173" t="s">
        <v>82</v>
      </c>
      <c r="AV578" s="14" t="s">
        <v>30</v>
      </c>
      <c r="AW578" s="14" t="s">
        <v>29</v>
      </c>
      <c r="AX578" s="14" t="s">
        <v>73</v>
      </c>
      <c r="AY578" s="173" t="s">
        <v>175</v>
      </c>
    </row>
    <row r="579" spans="1:65" s="14" customFormat="1">
      <c r="B579" s="172"/>
      <c r="D579" s="164" t="s">
        <v>190</v>
      </c>
      <c r="E579" s="173" t="s">
        <v>1</v>
      </c>
      <c r="F579" s="174" t="s">
        <v>2971</v>
      </c>
      <c r="H579" s="173" t="s">
        <v>1</v>
      </c>
      <c r="I579" s="175"/>
      <c r="L579" s="172"/>
      <c r="M579" s="176"/>
      <c r="N579" s="177"/>
      <c r="O579" s="177"/>
      <c r="P579" s="177"/>
      <c r="Q579" s="177"/>
      <c r="R579" s="177"/>
      <c r="S579" s="177"/>
      <c r="T579" s="178"/>
      <c r="AT579" s="173" t="s">
        <v>190</v>
      </c>
      <c r="AU579" s="173" t="s">
        <v>82</v>
      </c>
      <c r="AV579" s="14" t="s">
        <v>30</v>
      </c>
      <c r="AW579" s="14" t="s">
        <v>29</v>
      </c>
      <c r="AX579" s="14" t="s">
        <v>73</v>
      </c>
      <c r="AY579" s="173" t="s">
        <v>175</v>
      </c>
    </row>
    <row r="580" spans="1:65" s="14" customFormat="1">
      <c r="B580" s="172"/>
      <c r="D580" s="164" t="s">
        <v>190</v>
      </c>
      <c r="E580" s="173" t="s">
        <v>1</v>
      </c>
      <c r="F580" s="174" t="s">
        <v>2972</v>
      </c>
      <c r="H580" s="173" t="s">
        <v>1</v>
      </c>
      <c r="I580" s="175"/>
      <c r="L580" s="172"/>
      <c r="M580" s="176"/>
      <c r="N580" s="177"/>
      <c r="O580" s="177"/>
      <c r="P580" s="177"/>
      <c r="Q580" s="177"/>
      <c r="R580" s="177"/>
      <c r="S580" s="177"/>
      <c r="T580" s="178"/>
      <c r="AT580" s="173" t="s">
        <v>190</v>
      </c>
      <c r="AU580" s="173" t="s">
        <v>82</v>
      </c>
      <c r="AV580" s="14" t="s">
        <v>30</v>
      </c>
      <c r="AW580" s="14" t="s">
        <v>29</v>
      </c>
      <c r="AX580" s="14" t="s">
        <v>73</v>
      </c>
      <c r="AY580" s="173" t="s">
        <v>175</v>
      </c>
    </row>
    <row r="581" spans="1:65" s="14" customFormat="1">
      <c r="B581" s="172"/>
      <c r="D581" s="164" t="s">
        <v>190</v>
      </c>
      <c r="E581" s="173" t="s">
        <v>1</v>
      </c>
      <c r="F581" s="174" t="s">
        <v>2973</v>
      </c>
      <c r="H581" s="173" t="s">
        <v>1</v>
      </c>
      <c r="I581" s="175"/>
      <c r="L581" s="172"/>
      <c r="M581" s="176"/>
      <c r="N581" s="177"/>
      <c r="O581" s="177"/>
      <c r="P581" s="177"/>
      <c r="Q581" s="177"/>
      <c r="R581" s="177"/>
      <c r="S581" s="177"/>
      <c r="T581" s="178"/>
      <c r="AT581" s="173" t="s">
        <v>190</v>
      </c>
      <c r="AU581" s="173" t="s">
        <v>82</v>
      </c>
      <c r="AV581" s="14" t="s">
        <v>30</v>
      </c>
      <c r="AW581" s="14" t="s">
        <v>29</v>
      </c>
      <c r="AX581" s="14" t="s">
        <v>73</v>
      </c>
      <c r="AY581" s="173" t="s">
        <v>175</v>
      </c>
    </row>
    <row r="582" spans="1:65" s="14" customFormat="1">
      <c r="B582" s="172"/>
      <c r="D582" s="164" t="s">
        <v>190</v>
      </c>
      <c r="E582" s="173" t="s">
        <v>1</v>
      </c>
      <c r="F582" s="174" t="s">
        <v>2974</v>
      </c>
      <c r="H582" s="173" t="s">
        <v>1</v>
      </c>
      <c r="I582" s="175"/>
      <c r="L582" s="172"/>
      <c r="M582" s="176"/>
      <c r="N582" s="177"/>
      <c r="O582" s="177"/>
      <c r="P582" s="177"/>
      <c r="Q582" s="177"/>
      <c r="R582" s="177"/>
      <c r="S582" s="177"/>
      <c r="T582" s="178"/>
      <c r="AT582" s="173" t="s">
        <v>190</v>
      </c>
      <c r="AU582" s="173" t="s">
        <v>82</v>
      </c>
      <c r="AV582" s="14" t="s">
        <v>30</v>
      </c>
      <c r="AW582" s="14" t="s">
        <v>29</v>
      </c>
      <c r="AX582" s="14" t="s">
        <v>73</v>
      </c>
      <c r="AY582" s="173" t="s">
        <v>175</v>
      </c>
    </row>
    <row r="583" spans="1:65" s="14" customFormat="1">
      <c r="B583" s="172"/>
      <c r="D583" s="164" t="s">
        <v>190</v>
      </c>
      <c r="E583" s="173" t="s">
        <v>1</v>
      </c>
      <c r="F583" s="174" t="s">
        <v>2975</v>
      </c>
      <c r="H583" s="173" t="s">
        <v>1</v>
      </c>
      <c r="I583" s="175"/>
      <c r="L583" s="172"/>
      <c r="M583" s="176"/>
      <c r="N583" s="177"/>
      <c r="O583" s="177"/>
      <c r="P583" s="177"/>
      <c r="Q583" s="177"/>
      <c r="R583" s="177"/>
      <c r="S583" s="177"/>
      <c r="T583" s="178"/>
      <c r="AT583" s="173" t="s">
        <v>190</v>
      </c>
      <c r="AU583" s="173" t="s">
        <v>82</v>
      </c>
      <c r="AV583" s="14" t="s">
        <v>30</v>
      </c>
      <c r="AW583" s="14" t="s">
        <v>29</v>
      </c>
      <c r="AX583" s="14" t="s">
        <v>73</v>
      </c>
      <c r="AY583" s="173" t="s">
        <v>175</v>
      </c>
    </row>
    <row r="584" spans="1:65" s="14" customFormat="1">
      <c r="B584" s="172"/>
      <c r="D584" s="164" t="s">
        <v>190</v>
      </c>
      <c r="E584" s="173" t="s">
        <v>1</v>
      </c>
      <c r="F584" s="174" t="s">
        <v>2976</v>
      </c>
      <c r="H584" s="173" t="s">
        <v>1</v>
      </c>
      <c r="I584" s="175"/>
      <c r="L584" s="172"/>
      <c r="M584" s="176"/>
      <c r="N584" s="177"/>
      <c r="O584" s="177"/>
      <c r="P584" s="177"/>
      <c r="Q584" s="177"/>
      <c r="R584" s="177"/>
      <c r="S584" s="177"/>
      <c r="T584" s="178"/>
      <c r="AT584" s="173" t="s">
        <v>190</v>
      </c>
      <c r="AU584" s="173" t="s">
        <v>82</v>
      </c>
      <c r="AV584" s="14" t="s">
        <v>30</v>
      </c>
      <c r="AW584" s="14" t="s">
        <v>29</v>
      </c>
      <c r="AX584" s="14" t="s">
        <v>73</v>
      </c>
      <c r="AY584" s="173" t="s">
        <v>175</v>
      </c>
    </row>
    <row r="585" spans="1:65" s="14" customFormat="1">
      <c r="B585" s="172"/>
      <c r="D585" s="164" t="s">
        <v>190</v>
      </c>
      <c r="E585" s="173" t="s">
        <v>1</v>
      </c>
      <c r="F585" s="174" t="s">
        <v>2977</v>
      </c>
      <c r="H585" s="173" t="s">
        <v>1</v>
      </c>
      <c r="I585" s="175"/>
      <c r="L585" s="172"/>
      <c r="M585" s="176"/>
      <c r="N585" s="177"/>
      <c r="O585" s="177"/>
      <c r="P585" s="177"/>
      <c r="Q585" s="177"/>
      <c r="R585" s="177"/>
      <c r="S585" s="177"/>
      <c r="T585" s="178"/>
      <c r="AT585" s="173" t="s">
        <v>190</v>
      </c>
      <c r="AU585" s="173" t="s">
        <v>82</v>
      </c>
      <c r="AV585" s="14" t="s">
        <v>30</v>
      </c>
      <c r="AW585" s="14" t="s">
        <v>29</v>
      </c>
      <c r="AX585" s="14" t="s">
        <v>73</v>
      </c>
      <c r="AY585" s="173" t="s">
        <v>175</v>
      </c>
    </row>
    <row r="586" spans="1:65" s="14" customFormat="1">
      <c r="B586" s="172"/>
      <c r="D586" s="164" t="s">
        <v>190</v>
      </c>
      <c r="E586" s="173" t="s">
        <v>1</v>
      </c>
      <c r="F586" s="174" t="s">
        <v>2648</v>
      </c>
      <c r="H586" s="173" t="s">
        <v>1</v>
      </c>
      <c r="I586" s="175"/>
      <c r="L586" s="172"/>
      <c r="M586" s="176"/>
      <c r="N586" s="177"/>
      <c r="O586" s="177"/>
      <c r="P586" s="177"/>
      <c r="Q586" s="177"/>
      <c r="R586" s="177"/>
      <c r="S586" s="177"/>
      <c r="T586" s="178"/>
      <c r="AT586" s="173" t="s">
        <v>190</v>
      </c>
      <c r="AU586" s="173" t="s">
        <v>82</v>
      </c>
      <c r="AV586" s="14" t="s">
        <v>30</v>
      </c>
      <c r="AW586" s="14" t="s">
        <v>29</v>
      </c>
      <c r="AX586" s="14" t="s">
        <v>73</v>
      </c>
      <c r="AY586" s="173" t="s">
        <v>175</v>
      </c>
    </row>
    <row r="587" spans="1:65" s="13" customFormat="1">
      <c r="B587" s="163"/>
      <c r="D587" s="164" t="s">
        <v>190</v>
      </c>
      <c r="E587" s="165" t="s">
        <v>1</v>
      </c>
      <c r="F587" s="166" t="s">
        <v>30</v>
      </c>
      <c r="H587" s="167">
        <v>1</v>
      </c>
      <c r="I587" s="168"/>
      <c r="L587" s="163"/>
      <c r="M587" s="169"/>
      <c r="N587" s="170"/>
      <c r="O587" s="170"/>
      <c r="P587" s="170"/>
      <c r="Q587" s="170"/>
      <c r="R587" s="170"/>
      <c r="S587" s="170"/>
      <c r="T587" s="171"/>
      <c r="AT587" s="165" t="s">
        <v>190</v>
      </c>
      <c r="AU587" s="165" t="s">
        <v>82</v>
      </c>
      <c r="AV587" s="13" t="s">
        <v>82</v>
      </c>
      <c r="AW587" s="13" t="s">
        <v>29</v>
      </c>
      <c r="AX587" s="13" t="s">
        <v>30</v>
      </c>
      <c r="AY587" s="165" t="s">
        <v>175</v>
      </c>
    </row>
    <row r="588" spans="1:65" s="2" customFormat="1" ht="16.5" customHeight="1">
      <c r="A588" s="33"/>
      <c r="B588" s="149"/>
      <c r="C588" s="150" t="s">
        <v>535</v>
      </c>
      <c r="D588" s="150" t="s">
        <v>181</v>
      </c>
      <c r="E588" s="151" t="s">
        <v>2978</v>
      </c>
      <c r="F588" s="152" t="s">
        <v>2979</v>
      </c>
      <c r="G588" s="153" t="s">
        <v>396</v>
      </c>
      <c r="H588" s="154">
        <v>1</v>
      </c>
      <c r="I588" s="155"/>
      <c r="J588" s="156">
        <f>ROUND(I588*H588,2)</f>
        <v>0</v>
      </c>
      <c r="K588" s="152" t="s">
        <v>1</v>
      </c>
      <c r="L588" s="34"/>
      <c r="M588" s="157" t="s">
        <v>1</v>
      </c>
      <c r="N588" s="158" t="s">
        <v>38</v>
      </c>
      <c r="O588" s="59"/>
      <c r="P588" s="159">
        <f>O588*H588</f>
        <v>0</v>
      </c>
      <c r="Q588" s="159">
        <v>0</v>
      </c>
      <c r="R588" s="159">
        <f>Q588*H588</f>
        <v>0</v>
      </c>
      <c r="S588" s="159">
        <v>0</v>
      </c>
      <c r="T588" s="160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1" t="s">
        <v>184</v>
      </c>
      <c r="AT588" s="161" t="s">
        <v>181</v>
      </c>
      <c r="AU588" s="161" t="s">
        <v>82</v>
      </c>
      <c r="AY588" s="18" t="s">
        <v>175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8" t="s">
        <v>30</v>
      </c>
      <c r="BK588" s="162">
        <f>ROUND(I588*H588,2)</f>
        <v>0</v>
      </c>
      <c r="BL588" s="18" t="s">
        <v>184</v>
      </c>
      <c r="BM588" s="161" t="s">
        <v>2980</v>
      </c>
    </row>
    <row r="589" spans="1:65" s="14" customFormat="1">
      <c r="B589" s="172"/>
      <c r="D589" s="164" t="s">
        <v>190</v>
      </c>
      <c r="E589" s="173" t="s">
        <v>1</v>
      </c>
      <c r="F589" s="174" t="s">
        <v>2962</v>
      </c>
      <c r="H589" s="173" t="s">
        <v>1</v>
      </c>
      <c r="I589" s="175"/>
      <c r="L589" s="172"/>
      <c r="M589" s="176"/>
      <c r="N589" s="177"/>
      <c r="O589" s="177"/>
      <c r="P589" s="177"/>
      <c r="Q589" s="177"/>
      <c r="R589" s="177"/>
      <c r="S589" s="177"/>
      <c r="T589" s="178"/>
      <c r="AT589" s="173" t="s">
        <v>190</v>
      </c>
      <c r="AU589" s="173" t="s">
        <v>82</v>
      </c>
      <c r="AV589" s="14" t="s">
        <v>30</v>
      </c>
      <c r="AW589" s="14" t="s">
        <v>29</v>
      </c>
      <c r="AX589" s="14" t="s">
        <v>73</v>
      </c>
      <c r="AY589" s="173" t="s">
        <v>175</v>
      </c>
    </row>
    <row r="590" spans="1:65" s="14" customFormat="1">
      <c r="B590" s="172"/>
      <c r="D590" s="164" t="s">
        <v>190</v>
      </c>
      <c r="E590" s="173" t="s">
        <v>1</v>
      </c>
      <c r="F590" s="174" t="s">
        <v>2963</v>
      </c>
      <c r="H590" s="173" t="s">
        <v>1</v>
      </c>
      <c r="I590" s="175"/>
      <c r="L590" s="172"/>
      <c r="M590" s="176"/>
      <c r="N590" s="177"/>
      <c r="O590" s="177"/>
      <c r="P590" s="177"/>
      <c r="Q590" s="177"/>
      <c r="R590" s="177"/>
      <c r="S590" s="177"/>
      <c r="T590" s="178"/>
      <c r="AT590" s="173" t="s">
        <v>190</v>
      </c>
      <c r="AU590" s="173" t="s">
        <v>82</v>
      </c>
      <c r="AV590" s="14" t="s">
        <v>30</v>
      </c>
      <c r="AW590" s="14" t="s">
        <v>29</v>
      </c>
      <c r="AX590" s="14" t="s">
        <v>73</v>
      </c>
      <c r="AY590" s="173" t="s">
        <v>175</v>
      </c>
    </row>
    <row r="591" spans="1:65" s="14" customFormat="1">
      <c r="B591" s="172"/>
      <c r="D591" s="164" t="s">
        <v>190</v>
      </c>
      <c r="E591" s="173" t="s">
        <v>1</v>
      </c>
      <c r="F591" s="174" t="s">
        <v>2964</v>
      </c>
      <c r="H591" s="173" t="s">
        <v>1</v>
      </c>
      <c r="I591" s="175"/>
      <c r="L591" s="172"/>
      <c r="M591" s="176"/>
      <c r="N591" s="177"/>
      <c r="O591" s="177"/>
      <c r="P591" s="177"/>
      <c r="Q591" s="177"/>
      <c r="R591" s="177"/>
      <c r="S591" s="177"/>
      <c r="T591" s="178"/>
      <c r="AT591" s="173" t="s">
        <v>190</v>
      </c>
      <c r="AU591" s="173" t="s">
        <v>82</v>
      </c>
      <c r="AV591" s="14" t="s">
        <v>30</v>
      </c>
      <c r="AW591" s="14" t="s">
        <v>29</v>
      </c>
      <c r="AX591" s="14" t="s">
        <v>73</v>
      </c>
      <c r="AY591" s="173" t="s">
        <v>175</v>
      </c>
    </row>
    <row r="592" spans="1:65" s="14" customFormat="1">
      <c r="B592" s="172"/>
      <c r="D592" s="164" t="s">
        <v>190</v>
      </c>
      <c r="E592" s="173" t="s">
        <v>1</v>
      </c>
      <c r="F592" s="174" t="s">
        <v>2965</v>
      </c>
      <c r="H592" s="173" t="s">
        <v>1</v>
      </c>
      <c r="I592" s="175"/>
      <c r="L592" s="172"/>
      <c r="M592" s="176"/>
      <c r="N592" s="177"/>
      <c r="O592" s="177"/>
      <c r="P592" s="177"/>
      <c r="Q592" s="177"/>
      <c r="R592" s="177"/>
      <c r="S592" s="177"/>
      <c r="T592" s="178"/>
      <c r="AT592" s="173" t="s">
        <v>190</v>
      </c>
      <c r="AU592" s="173" t="s">
        <v>82</v>
      </c>
      <c r="AV592" s="14" t="s">
        <v>30</v>
      </c>
      <c r="AW592" s="14" t="s">
        <v>29</v>
      </c>
      <c r="AX592" s="14" t="s">
        <v>73</v>
      </c>
      <c r="AY592" s="173" t="s">
        <v>175</v>
      </c>
    </row>
    <row r="593" spans="1:65" s="14" customFormat="1">
      <c r="B593" s="172"/>
      <c r="D593" s="164" t="s">
        <v>190</v>
      </c>
      <c r="E593" s="173" t="s">
        <v>1</v>
      </c>
      <c r="F593" s="174" t="s">
        <v>2966</v>
      </c>
      <c r="H593" s="173" t="s">
        <v>1</v>
      </c>
      <c r="I593" s="175"/>
      <c r="L593" s="172"/>
      <c r="M593" s="176"/>
      <c r="N593" s="177"/>
      <c r="O593" s="177"/>
      <c r="P593" s="177"/>
      <c r="Q593" s="177"/>
      <c r="R593" s="177"/>
      <c r="S593" s="177"/>
      <c r="T593" s="178"/>
      <c r="AT593" s="173" t="s">
        <v>190</v>
      </c>
      <c r="AU593" s="173" t="s">
        <v>82</v>
      </c>
      <c r="AV593" s="14" t="s">
        <v>30</v>
      </c>
      <c r="AW593" s="14" t="s">
        <v>29</v>
      </c>
      <c r="AX593" s="14" t="s">
        <v>73</v>
      </c>
      <c r="AY593" s="173" t="s">
        <v>175</v>
      </c>
    </row>
    <row r="594" spans="1:65" s="14" customFormat="1">
      <c r="B594" s="172"/>
      <c r="D594" s="164" t="s">
        <v>190</v>
      </c>
      <c r="E594" s="173" t="s">
        <v>1</v>
      </c>
      <c r="F594" s="174" t="s">
        <v>2967</v>
      </c>
      <c r="H594" s="173" t="s">
        <v>1</v>
      </c>
      <c r="I594" s="175"/>
      <c r="L594" s="172"/>
      <c r="M594" s="176"/>
      <c r="N594" s="177"/>
      <c r="O594" s="177"/>
      <c r="P594" s="177"/>
      <c r="Q594" s="177"/>
      <c r="R594" s="177"/>
      <c r="S594" s="177"/>
      <c r="T594" s="178"/>
      <c r="AT594" s="173" t="s">
        <v>190</v>
      </c>
      <c r="AU594" s="173" t="s">
        <v>82</v>
      </c>
      <c r="AV594" s="14" t="s">
        <v>30</v>
      </c>
      <c r="AW594" s="14" t="s">
        <v>29</v>
      </c>
      <c r="AX594" s="14" t="s">
        <v>73</v>
      </c>
      <c r="AY594" s="173" t="s">
        <v>175</v>
      </c>
    </row>
    <row r="595" spans="1:65" s="14" customFormat="1">
      <c r="B595" s="172"/>
      <c r="D595" s="164" t="s">
        <v>190</v>
      </c>
      <c r="E595" s="173" t="s">
        <v>1</v>
      </c>
      <c r="F595" s="174" t="s">
        <v>2968</v>
      </c>
      <c r="H595" s="173" t="s">
        <v>1</v>
      </c>
      <c r="I595" s="175"/>
      <c r="L595" s="172"/>
      <c r="M595" s="176"/>
      <c r="N595" s="177"/>
      <c r="O595" s="177"/>
      <c r="P595" s="177"/>
      <c r="Q595" s="177"/>
      <c r="R595" s="177"/>
      <c r="S595" s="177"/>
      <c r="T595" s="178"/>
      <c r="AT595" s="173" t="s">
        <v>190</v>
      </c>
      <c r="AU595" s="173" t="s">
        <v>82</v>
      </c>
      <c r="AV595" s="14" t="s">
        <v>30</v>
      </c>
      <c r="AW595" s="14" t="s">
        <v>29</v>
      </c>
      <c r="AX595" s="14" t="s">
        <v>73</v>
      </c>
      <c r="AY595" s="173" t="s">
        <v>175</v>
      </c>
    </row>
    <row r="596" spans="1:65" s="14" customFormat="1">
      <c r="B596" s="172"/>
      <c r="D596" s="164" t="s">
        <v>190</v>
      </c>
      <c r="E596" s="173" t="s">
        <v>1</v>
      </c>
      <c r="F596" s="174" t="s">
        <v>2969</v>
      </c>
      <c r="H596" s="173" t="s">
        <v>1</v>
      </c>
      <c r="I596" s="175"/>
      <c r="L596" s="172"/>
      <c r="M596" s="176"/>
      <c r="N596" s="177"/>
      <c r="O596" s="177"/>
      <c r="P596" s="177"/>
      <c r="Q596" s="177"/>
      <c r="R596" s="177"/>
      <c r="S596" s="177"/>
      <c r="T596" s="178"/>
      <c r="AT596" s="173" t="s">
        <v>190</v>
      </c>
      <c r="AU596" s="173" t="s">
        <v>82</v>
      </c>
      <c r="AV596" s="14" t="s">
        <v>30</v>
      </c>
      <c r="AW596" s="14" t="s">
        <v>29</v>
      </c>
      <c r="AX596" s="14" t="s">
        <v>73</v>
      </c>
      <c r="AY596" s="173" t="s">
        <v>175</v>
      </c>
    </row>
    <row r="597" spans="1:65" s="14" customFormat="1">
      <c r="B597" s="172"/>
      <c r="D597" s="164" t="s">
        <v>190</v>
      </c>
      <c r="E597" s="173" t="s">
        <v>1</v>
      </c>
      <c r="F597" s="174" t="s">
        <v>2970</v>
      </c>
      <c r="H597" s="173" t="s">
        <v>1</v>
      </c>
      <c r="I597" s="175"/>
      <c r="L597" s="172"/>
      <c r="M597" s="176"/>
      <c r="N597" s="177"/>
      <c r="O597" s="177"/>
      <c r="P597" s="177"/>
      <c r="Q597" s="177"/>
      <c r="R597" s="177"/>
      <c r="S597" s="177"/>
      <c r="T597" s="178"/>
      <c r="AT597" s="173" t="s">
        <v>190</v>
      </c>
      <c r="AU597" s="173" t="s">
        <v>82</v>
      </c>
      <c r="AV597" s="14" t="s">
        <v>30</v>
      </c>
      <c r="AW597" s="14" t="s">
        <v>29</v>
      </c>
      <c r="AX597" s="14" t="s">
        <v>73</v>
      </c>
      <c r="AY597" s="173" t="s">
        <v>175</v>
      </c>
    </row>
    <row r="598" spans="1:65" s="14" customFormat="1">
      <c r="B598" s="172"/>
      <c r="D598" s="164" t="s">
        <v>190</v>
      </c>
      <c r="E598" s="173" t="s">
        <v>1</v>
      </c>
      <c r="F598" s="174" t="s">
        <v>2971</v>
      </c>
      <c r="H598" s="173" t="s">
        <v>1</v>
      </c>
      <c r="I598" s="175"/>
      <c r="L598" s="172"/>
      <c r="M598" s="176"/>
      <c r="N598" s="177"/>
      <c r="O598" s="177"/>
      <c r="P598" s="177"/>
      <c r="Q598" s="177"/>
      <c r="R598" s="177"/>
      <c r="S598" s="177"/>
      <c r="T598" s="178"/>
      <c r="AT598" s="173" t="s">
        <v>190</v>
      </c>
      <c r="AU598" s="173" t="s">
        <v>82</v>
      </c>
      <c r="AV598" s="14" t="s">
        <v>30</v>
      </c>
      <c r="AW598" s="14" t="s">
        <v>29</v>
      </c>
      <c r="AX598" s="14" t="s">
        <v>73</v>
      </c>
      <c r="AY598" s="173" t="s">
        <v>175</v>
      </c>
    </row>
    <row r="599" spans="1:65" s="14" customFormat="1">
      <c r="B599" s="172"/>
      <c r="D599" s="164" t="s">
        <v>190</v>
      </c>
      <c r="E599" s="173" t="s">
        <v>1</v>
      </c>
      <c r="F599" s="174" t="s">
        <v>2972</v>
      </c>
      <c r="H599" s="173" t="s">
        <v>1</v>
      </c>
      <c r="I599" s="175"/>
      <c r="L599" s="172"/>
      <c r="M599" s="176"/>
      <c r="N599" s="177"/>
      <c r="O599" s="177"/>
      <c r="P599" s="177"/>
      <c r="Q599" s="177"/>
      <c r="R599" s="177"/>
      <c r="S599" s="177"/>
      <c r="T599" s="178"/>
      <c r="AT599" s="173" t="s">
        <v>190</v>
      </c>
      <c r="AU599" s="173" t="s">
        <v>82</v>
      </c>
      <c r="AV599" s="14" t="s">
        <v>30</v>
      </c>
      <c r="AW599" s="14" t="s">
        <v>29</v>
      </c>
      <c r="AX599" s="14" t="s">
        <v>73</v>
      </c>
      <c r="AY599" s="173" t="s">
        <v>175</v>
      </c>
    </row>
    <row r="600" spans="1:65" s="14" customFormat="1">
      <c r="B600" s="172"/>
      <c r="D600" s="164" t="s">
        <v>190</v>
      </c>
      <c r="E600" s="173" t="s">
        <v>1</v>
      </c>
      <c r="F600" s="174" t="s">
        <v>2973</v>
      </c>
      <c r="H600" s="173" t="s">
        <v>1</v>
      </c>
      <c r="I600" s="175"/>
      <c r="L600" s="172"/>
      <c r="M600" s="176"/>
      <c r="N600" s="177"/>
      <c r="O600" s="177"/>
      <c r="P600" s="177"/>
      <c r="Q600" s="177"/>
      <c r="R600" s="177"/>
      <c r="S600" s="177"/>
      <c r="T600" s="178"/>
      <c r="AT600" s="173" t="s">
        <v>190</v>
      </c>
      <c r="AU600" s="173" t="s">
        <v>82</v>
      </c>
      <c r="AV600" s="14" t="s">
        <v>30</v>
      </c>
      <c r="AW600" s="14" t="s">
        <v>29</v>
      </c>
      <c r="AX600" s="14" t="s">
        <v>73</v>
      </c>
      <c r="AY600" s="173" t="s">
        <v>175</v>
      </c>
    </row>
    <row r="601" spans="1:65" s="14" customFormat="1">
      <c r="B601" s="172"/>
      <c r="D601" s="164" t="s">
        <v>190</v>
      </c>
      <c r="E601" s="173" t="s">
        <v>1</v>
      </c>
      <c r="F601" s="174" t="s">
        <v>2974</v>
      </c>
      <c r="H601" s="173" t="s">
        <v>1</v>
      </c>
      <c r="I601" s="175"/>
      <c r="L601" s="172"/>
      <c r="M601" s="176"/>
      <c r="N601" s="177"/>
      <c r="O601" s="177"/>
      <c r="P601" s="177"/>
      <c r="Q601" s="177"/>
      <c r="R601" s="177"/>
      <c r="S601" s="177"/>
      <c r="T601" s="178"/>
      <c r="AT601" s="173" t="s">
        <v>190</v>
      </c>
      <c r="AU601" s="173" t="s">
        <v>82</v>
      </c>
      <c r="AV601" s="14" t="s">
        <v>30</v>
      </c>
      <c r="AW601" s="14" t="s">
        <v>29</v>
      </c>
      <c r="AX601" s="14" t="s">
        <v>73</v>
      </c>
      <c r="AY601" s="173" t="s">
        <v>175</v>
      </c>
    </row>
    <row r="602" spans="1:65" s="14" customFormat="1">
      <c r="B602" s="172"/>
      <c r="D602" s="164" t="s">
        <v>190</v>
      </c>
      <c r="E602" s="173" t="s">
        <v>1</v>
      </c>
      <c r="F602" s="174" t="s">
        <v>2975</v>
      </c>
      <c r="H602" s="173" t="s">
        <v>1</v>
      </c>
      <c r="I602" s="175"/>
      <c r="L602" s="172"/>
      <c r="M602" s="176"/>
      <c r="N602" s="177"/>
      <c r="O602" s="177"/>
      <c r="P602" s="177"/>
      <c r="Q602" s="177"/>
      <c r="R602" s="177"/>
      <c r="S602" s="177"/>
      <c r="T602" s="178"/>
      <c r="AT602" s="173" t="s">
        <v>190</v>
      </c>
      <c r="AU602" s="173" t="s">
        <v>82</v>
      </c>
      <c r="AV602" s="14" t="s">
        <v>30</v>
      </c>
      <c r="AW602" s="14" t="s">
        <v>29</v>
      </c>
      <c r="AX602" s="14" t="s">
        <v>73</v>
      </c>
      <c r="AY602" s="173" t="s">
        <v>175</v>
      </c>
    </row>
    <row r="603" spans="1:65" s="14" customFormat="1">
      <c r="B603" s="172"/>
      <c r="D603" s="164" t="s">
        <v>190</v>
      </c>
      <c r="E603" s="173" t="s">
        <v>1</v>
      </c>
      <c r="F603" s="174" t="s">
        <v>2976</v>
      </c>
      <c r="H603" s="173" t="s">
        <v>1</v>
      </c>
      <c r="I603" s="175"/>
      <c r="L603" s="172"/>
      <c r="M603" s="176"/>
      <c r="N603" s="177"/>
      <c r="O603" s="177"/>
      <c r="P603" s="177"/>
      <c r="Q603" s="177"/>
      <c r="R603" s="177"/>
      <c r="S603" s="177"/>
      <c r="T603" s="178"/>
      <c r="AT603" s="173" t="s">
        <v>190</v>
      </c>
      <c r="AU603" s="173" t="s">
        <v>82</v>
      </c>
      <c r="AV603" s="14" t="s">
        <v>30</v>
      </c>
      <c r="AW603" s="14" t="s">
        <v>29</v>
      </c>
      <c r="AX603" s="14" t="s">
        <v>73</v>
      </c>
      <c r="AY603" s="173" t="s">
        <v>175</v>
      </c>
    </row>
    <row r="604" spans="1:65" s="14" customFormat="1">
      <c r="B604" s="172"/>
      <c r="D604" s="164" t="s">
        <v>190</v>
      </c>
      <c r="E604" s="173" t="s">
        <v>1</v>
      </c>
      <c r="F604" s="174" t="s">
        <v>2977</v>
      </c>
      <c r="H604" s="173" t="s">
        <v>1</v>
      </c>
      <c r="I604" s="175"/>
      <c r="L604" s="172"/>
      <c r="M604" s="176"/>
      <c r="N604" s="177"/>
      <c r="O604" s="177"/>
      <c r="P604" s="177"/>
      <c r="Q604" s="177"/>
      <c r="R604" s="177"/>
      <c r="S604" s="177"/>
      <c r="T604" s="178"/>
      <c r="AT604" s="173" t="s">
        <v>190</v>
      </c>
      <c r="AU604" s="173" t="s">
        <v>82</v>
      </c>
      <c r="AV604" s="14" t="s">
        <v>30</v>
      </c>
      <c r="AW604" s="14" t="s">
        <v>29</v>
      </c>
      <c r="AX604" s="14" t="s">
        <v>73</v>
      </c>
      <c r="AY604" s="173" t="s">
        <v>175</v>
      </c>
    </row>
    <row r="605" spans="1:65" s="14" customFormat="1">
      <c r="B605" s="172"/>
      <c r="D605" s="164" t="s">
        <v>190</v>
      </c>
      <c r="E605" s="173" t="s">
        <v>1</v>
      </c>
      <c r="F605" s="174" t="s">
        <v>2648</v>
      </c>
      <c r="H605" s="173" t="s">
        <v>1</v>
      </c>
      <c r="I605" s="175"/>
      <c r="L605" s="172"/>
      <c r="M605" s="176"/>
      <c r="N605" s="177"/>
      <c r="O605" s="177"/>
      <c r="P605" s="177"/>
      <c r="Q605" s="177"/>
      <c r="R605" s="177"/>
      <c r="S605" s="177"/>
      <c r="T605" s="178"/>
      <c r="AT605" s="173" t="s">
        <v>190</v>
      </c>
      <c r="AU605" s="173" t="s">
        <v>82</v>
      </c>
      <c r="AV605" s="14" t="s">
        <v>30</v>
      </c>
      <c r="AW605" s="14" t="s">
        <v>29</v>
      </c>
      <c r="AX605" s="14" t="s">
        <v>73</v>
      </c>
      <c r="AY605" s="173" t="s">
        <v>175</v>
      </c>
    </row>
    <row r="606" spans="1:65" s="13" customFormat="1">
      <c r="B606" s="163"/>
      <c r="D606" s="164" t="s">
        <v>190</v>
      </c>
      <c r="E606" s="165" t="s">
        <v>1</v>
      </c>
      <c r="F606" s="166" t="s">
        <v>30</v>
      </c>
      <c r="H606" s="167">
        <v>1</v>
      </c>
      <c r="I606" s="168"/>
      <c r="L606" s="163"/>
      <c r="M606" s="169"/>
      <c r="N606" s="170"/>
      <c r="O606" s="170"/>
      <c r="P606" s="170"/>
      <c r="Q606" s="170"/>
      <c r="R606" s="170"/>
      <c r="S606" s="170"/>
      <c r="T606" s="171"/>
      <c r="AT606" s="165" t="s">
        <v>190</v>
      </c>
      <c r="AU606" s="165" t="s">
        <v>82</v>
      </c>
      <c r="AV606" s="13" t="s">
        <v>82</v>
      </c>
      <c r="AW606" s="13" t="s">
        <v>29</v>
      </c>
      <c r="AX606" s="13" t="s">
        <v>30</v>
      </c>
      <c r="AY606" s="165" t="s">
        <v>175</v>
      </c>
    </row>
    <row r="607" spans="1:65" s="2" customFormat="1" ht="16.5" customHeight="1">
      <c r="A607" s="33"/>
      <c r="B607" s="149"/>
      <c r="C607" s="150" t="s">
        <v>539</v>
      </c>
      <c r="D607" s="150" t="s">
        <v>181</v>
      </c>
      <c r="E607" s="151" t="s">
        <v>2981</v>
      </c>
      <c r="F607" s="152" t="s">
        <v>2982</v>
      </c>
      <c r="G607" s="153" t="s">
        <v>396</v>
      </c>
      <c r="H607" s="154">
        <v>1</v>
      </c>
      <c r="I607" s="155"/>
      <c r="J607" s="156">
        <f>ROUND(I607*H607,2)</f>
        <v>0</v>
      </c>
      <c r="K607" s="152" t="s">
        <v>1</v>
      </c>
      <c r="L607" s="34"/>
      <c r="M607" s="157" t="s">
        <v>1</v>
      </c>
      <c r="N607" s="158" t="s">
        <v>38</v>
      </c>
      <c r="O607" s="59"/>
      <c r="P607" s="159">
        <f>O607*H607</f>
        <v>0</v>
      </c>
      <c r="Q607" s="159">
        <v>0</v>
      </c>
      <c r="R607" s="159">
        <f>Q607*H607</f>
        <v>0</v>
      </c>
      <c r="S607" s="159">
        <v>0</v>
      </c>
      <c r="T607" s="160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1" t="s">
        <v>184</v>
      </c>
      <c r="AT607" s="161" t="s">
        <v>181</v>
      </c>
      <c r="AU607" s="161" t="s">
        <v>82</v>
      </c>
      <c r="AY607" s="18" t="s">
        <v>175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8" t="s">
        <v>30</v>
      </c>
      <c r="BK607" s="162">
        <f>ROUND(I607*H607,2)</f>
        <v>0</v>
      </c>
      <c r="BL607" s="18" t="s">
        <v>184</v>
      </c>
      <c r="BM607" s="161" t="s">
        <v>2983</v>
      </c>
    </row>
    <row r="608" spans="1:65" s="14" customFormat="1">
      <c r="B608" s="172"/>
      <c r="D608" s="164" t="s">
        <v>190</v>
      </c>
      <c r="E608" s="173" t="s">
        <v>1</v>
      </c>
      <c r="F608" s="174" t="s">
        <v>2962</v>
      </c>
      <c r="H608" s="173" t="s">
        <v>1</v>
      </c>
      <c r="I608" s="175"/>
      <c r="L608" s="172"/>
      <c r="M608" s="176"/>
      <c r="N608" s="177"/>
      <c r="O608" s="177"/>
      <c r="P608" s="177"/>
      <c r="Q608" s="177"/>
      <c r="R608" s="177"/>
      <c r="S608" s="177"/>
      <c r="T608" s="178"/>
      <c r="AT608" s="173" t="s">
        <v>190</v>
      </c>
      <c r="AU608" s="173" t="s">
        <v>82</v>
      </c>
      <c r="AV608" s="14" t="s">
        <v>30</v>
      </c>
      <c r="AW608" s="14" t="s">
        <v>29</v>
      </c>
      <c r="AX608" s="14" t="s">
        <v>73</v>
      </c>
      <c r="AY608" s="173" t="s">
        <v>175</v>
      </c>
    </row>
    <row r="609" spans="2:51" s="14" customFormat="1">
      <c r="B609" s="172"/>
      <c r="D609" s="164" t="s">
        <v>190</v>
      </c>
      <c r="E609" s="173" t="s">
        <v>1</v>
      </c>
      <c r="F609" s="174" t="s">
        <v>2963</v>
      </c>
      <c r="H609" s="173" t="s">
        <v>1</v>
      </c>
      <c r="I609" s="175"/>
      <c r="L609" s="172"/>
      <c r="M609" s="176"/>
      <c r="N609" s="177"/>
      <c r="O609" s="177"/>
      <c r="P609" s="177"/>
      <c r="Q609" s="177"/>
      <c r="R609" s="177"/>
      <c r="S609" s="177"/>
      <c r="T609" s="178"/>
      <c r="AT609" s="173" t="s">
        <v>190</v>
      </c>
      <c r="AU609" s="173" t="s">
        <v>82</v>
      </c>
      <c r="AV609" s="14" t="s">
        <v>30</v>
      </c>
      <c r="AW609" s="14" t="s">
        <v>29</v>
      </c>
      <c r="AX609" s="14" t="s">
        <v>73</v>
      </c>
      <c r="AY609" s="173" t="s">
        <v>175</v>
      </c>
    </row>
    <row r="610" spans="2:51" s="14" customFormat="1">
      <c r="B610" s="172"/>
      <c r="D610" s="164" t="s">
        <v>190</v>
      </c>
      <c r="E610" s="173" t="s">
        <v>1</v>
      </c>
      <c r="F610" s="174" t="s">
        <v>2964</v>
      </c>
      <c r="H610" s="173" t="s">
        <v>1</v>
      </c>
      <c r="I610" s="175"/>
      <c r="L610" s="172"/>
      <c r="M610" s="176"/>
      <c r="N610" s="177"/>
      <c r="O610" s="177"/>
      <c r="P610" s="177"/>
      <c r="Q610" s="177"/>
      <c r="R610" s="177"/>
      <c r="S610" s="177"/>
      <c r="T610" s="178"/>
      <c r="AT610" s="173" t="s">
        <v>190</v>
      </c>
      <c r="AU610" s="173" t="s">
        <v>82</v>
      </c>
      <c r="AV610" s="14" t="s">
        <v>30</v>
      </c>
      <c r="AW610" s="14" t="s">
        <v>29</v>
      </c>
      <c r="AX610" s="14" t="s">
        <v>73</v>
      </c>
      <c r="AY610" s="173" t="s">
        <v>175</v>
      </c>
    </row>
    <row r="611" spans="2:51" s="14" customFormat="1">
      <c r="B611" s="172"/>
      <c r="D611" s="164" t="s">
        <v>190</v>
      </c>
      <c r="E611" s="173" t="s">
        <v>1</v>
      </c>
      <c r="F611" s="174" t="s">
        <v>2965</v>
      </c>
      <c r="H611" s="173" t="s">
        <v>1</v>
      </c>
      <c r="I611" s="175"/>
      <c r="L611" s="172"/>
      <c r="M611" s="176"/>
      <c r="N611" s="177"/>
      <c r="O611" s="177"/>
      <c r="P611" s="177"/>
      <c r="Q611" s="177"/>
      <c r="R611" s="177"/>
      <c r="S611" s="177"/>
      <c r="T611" s="178"/>
      <c r="AT611" s="173" t="s">
        <v>190</v>
      </c>
      <c r="AU611" s="173" t="s">
        <v>82</v>
      </c>
      <c r="AV611" s="14" t="s">
        <v>30</v>
      </c>
      <c r="AW611" s="14" t="s">
        <v>29</v>
      </c>
      <c r="AX611" s="14" t="s">
        <v>73</v>
      </c>
      <c r="AY611" s="173" t="s">
        <v>175</v>
      </c>
    </row>
    <row r="612" spans="2:51" s="14" customFormat="1">
      <c r="B612" s="172"/>
      <c r="D612" s="164" t="s">
        <v>190</v>
      </c>
      <c r="E612" s="173" t="s">
        <v>1</v>
      </c>
      <c r="F612" s="174" t="s">
        <v>2966</v>
      </c>
      <c r="H612" s="173" t="s">
        <v>1</v>
      </c>
      <c r="I612" s="175"/>
      <c r="L612" s="172"/>
      <c r="M612" s="176"/>
      <c r="N612" s="177"/>
      <c r="O612" s="177"/>
      <c r="P612" s="177"/>
      <c r="Q612" s="177"/>
      <c r="R612" s="177"/>
      <c r="S612" s="177"/>
      <c r="T612" s="178"/>
      <c r="AT612" s="173" t="s">
        <v>190</v>
      </c>
      <c r="AU612" s="173" t="s">
        <v>82</v>
      </c>
      <c r="AV612" s="14" t="s">
        <v>30</v>
      </c>
      <c r="AW612" s="14" t="s">
        <v>29</v>
      </c>
      <c r="AX612" s="14" t="s">
        <v>73</v>
      </c>
      <c r="AY612" s="173" t="s">
        <v>175</v>
      </c>
    </row>
    <row r="613" spans="2:51" s="14" customFormat="1">
      <c r="B613" s="172"/>
      <c r="D613" s="164" t="s">
        <v>190</v>
      </c>
      <c r="E613" s="173" t="s">
        <v>1</v>
      </c>
      <c r="F613" s="174" t="s">
        <v>2967</v>
      </c>
      <c r="H613" s="173" t="s">
        <v>1</v>
      </c>
      <c r="I613" s="175"/>
      <c r="L613" s="172"/>
      <c r="M613" s="176"/>
      <c r="N613" s="177"/>
      <c r="O613" s="177"/>
      <c r="P613" s="177"/>
      <c r="Q613" s="177"/>
      <c r="R613" s="177"/>
      <c r="S613" s="177"/>
      <c r="T613" s="178"/>
      <c r="AT613" s="173" t="s">
        <v>190</v>
      </c>
      <c r="AU613" s="173" t="s">
        <v>82</v>
      </c>
      <c r="AV613" s="14" t="s">
        <v>30</v>
      </c>
      <c r="AW613" s="14" t="s">
        <v>29</v>
      </c>
      <c r="AX613" s="14" t="s">
        <v>73</v>
      </c>
      <c r="AY613" s="173" t="s">
        <v>175</v>
      </c>
    </row>
    <row r="614" spans="2:51" s="14" customFormat="1">
      <c r="B614" s="172"/>
      <c r="D614" s="164" t="s">
        <v>190</v>
      </c>
      <c r="E614" s="173" t="s">
        <v>1</v>
      </c>
      <c r="F614" s="174" t="s">
        <v>2984</v>
      </c>
      <c r="H614" s="173" t="s">
        <v>1</v>
      </c>
      <c r="I614" s="175"/>
      <c r="L614" s="172"/>
      <c r="M614" s="176"/>
      <c r="N614" s="177"/>
      <c r="O614" s="177"/>
      <c r="P614" s="177"/>
      <c r="Q614" s="177"/>
      <c r="R614" s="177"/>
      <c r="S614" s="177"/>
      <c r="T614" s="178"/>
      <c r="AT614" s="173" t="s">
        <v>190</v>
      </c>
      <c r="AU614" s="173" t="s">
        <v>82</v>
      </c>
      <c r="AV614" s="14" t="s">
        <v>30</v>
      </c>
      <c r="AW614" s="14" t="s">
        <v>29</v>
      </c>
      <c r="AX614" s="14" t="s">
        <v>73</v>
      </c>
      <c r="AY614" s="173" t="s">
        <v>175</v>
      </c>
    </row>
    <row r="615" spans="2:51" s="14" customFormat="1">
      <c r="B615" s="172"/>
      <c r="D615" s="164" t="s">
        <v>190</v>
      </c>
      <c r="E615" s="173" t="s">
        <v>1</v>
      </c>
      <c r="F615" s="174" t="s">
        <v>2969</v>
      </c>
      <c r="H615" s="173" t="s">
        <v>1</v>
      </c>
      <c r="I615" s="175"/>
      <c r="L615" s="172"/>
      <c r="M615" s="176"/>
      <c r="N615" s="177"/>
      <c r="O615" s="177"/>
      <c r="P615" s="177"/>
      <c r="Q615" s="177"/>
      <c r="R615" s="177"/>
      <c r="S615" s="177"/>
      <c r="T615" s="178"/>
      <c r="AT615" s="173" t="s">
        <v>190</v>
      </c>
      <c r="AU615" s="173" t="s">
        <v>82</v>
      </c>
      <c r="AV615" s="14" t="s">
        <v>30</v>
      </c>
      <c r="AW615" s="14" t="s">
        <v>29</v>
      </c>
      <c r="AX615" s="14" t="s">
        <v>73</v>
      </c>
      <c r="AY615" s="173" t="s">
        <v>175</v>
      </c>
    </row>
    <row r="616" spans="2:51" s="14" customFormat="1">
      <c r="B616" s="172"/>
      <c r="D616" s="164" t="s">
        <v>190</v>
      </c>
      <c r="E616" s="173" t="s">
        <v>1</v>
      </c>
      <c r="F616" s="174" t="s">
        <v>2970</v>
      </c>
      <c r="H616" s="173" t="s">
        <v>1</v>
      </c>
      <c r="I616" s="175"/>
      <c r="L616" s="172"/>
      <c r="M616" s="176"/>
      <c r="N616" s="177"/>
      <c r="O616" s="177"/>
      <c r="P616" s="177"/>
      <c r="Q616" s="177"/>
      <c r="R616" s="177"/>
      <c r="S616" s="177"/>
      <c r="T616" s="178"/>
      <c r="AT616" s="173" t="s">
        <v>190</v>
      </c>
      <c r="AU616" s="173" t="s">
        <v>82</v>
      </c>
      <c r="AV616" s="14" t="s">
        <v>30</v>
      </c>
      <c r="AW616" s="14" t="s">
        <v>29</v>
      </c>
      <c r="AX616" s="14" t="s">
        <v>73</v>
      </c>
      <c r="AY616" s="173" t="s">
        <v>175</v>
      </c>
    </row>
    <row r="617" spans="2:51" s="14" customFormat="1">
      <c r="B617" s="172"/>
      <c r="D617" s="164" t="s">
        <v>190</v>
      </c>
      <c r="E617" s="173" t="s">
        <v>1</v>
      </c>
      <c r="F617" s="174" t="s">
        <v>2971</v>
      </c>
      <c r="H617" s="173" t="s">
        <v>1</v>
      </c>
      <c r="I617" s="175"/>
      <c r="L617" s="172"/>
      <c r="M617" s="176"/>
      <c r="N617" s="177"/>
      <c r="O617" s="177"/>
      <c r="P617" s="177"/>
      <c r="Q617" s="177"/>
      <c r="R617" s="177"/>
      <c r="S617" s="177"/>
      <c r="T617" s="178"/>
      <c r="AT617" s="173" t="s">
        <v>190</v>
      </c>
      <c r="AU617" s="173" t="s">
        <v>82</v>
      </c>
      <c r="AV617" s="14" t="s">
        <v>30</v>
      </c>
      <c r="AW617" s="14" t="s">
        <v>29</v>
      </c>
      <c r="AX617" s="14" t="s">
        <v>73</v>
      </c>
      <c r="AY617" s="173" t="s">
        <v>175</v>
      </c>
    </row>
    <row r="618" spans="2:51" s="14" customFormat="1">
      <c r="B618" s="172"/>
      <c r="D618" s="164" t="s">
        <v>190</v>
      </c>
      <c r="E618" s="173" t="s">
        <v>1</v>
      </c>
      <c r="F618" s="174" t="s">
        <v>2972</v>
      </c>
      <c r="H618" s="173" t="s">
        <v>1</v>
      </c>
      <c r="I618" s="175"/>
      <c r="L618" s="172"/>
      <c r="M618" s="176"/>
      <c r="N618" s="177"/>
      <c r="O618" s="177"/>
      <c r="P618" s="177"/>
      <c r="Q618" s="177"/>
      <c r="R618" s="177"/>
      <c r="S618" s="177"/>
      <c r="T618" s="178"/>
      <c r="AT618" s="173" t="s">
        <v>190</v>
      </c>
      <c r="AU618" s="173" t="s">
        <v>82</v>
      </c>
      <c r="AV618" s="14" t="s">
        <v>30</v>
      </c>
      <c r="AW618" s="14" t="s">
        <v>29</v>
      </c>
      <c r="AX618" s="14" t="s">
        <v>73</v>
      </c>
      <c r="AY618" s="173" t="s">
        <v>175</v>
      </c>
    </row>
    <row r="619" spans="2:51" s="14" customFormat="1">
      <c r="B619" s="172"/>
      <c r="D619" s="164" t="s">
        <v>190</v>
      </c>
      <c r="E619" s="173" t="s">
        <v>1</v>
      </c>
      <c r="F619" s="174" t="s">
        <v>2973</v>
      </c>
      <c r="H619" s="173" t="s">
        <v>1</v>
      </c>
      <c r="I619" s="175"/>
      <c r="L619" s="172"/>
      <c r="M619" s="176"/>
      <c r="N619" s="177"/>
      <c r="O619" s="177"/>
      <c r="P619" s="177"/>
      <c r="Q619" s="177"/>
      <c r="R619" s="177"/>
      <c r="S619" s="177"/>
      <c r="T619" s="178"/>
      <c r="AT619" s="173" t="s">
        <v>190</v>
      </c>
      <c r="AU619" s="173" t="s">
        <v>82</v>
      </c>
      <c r="AV619" s="14" t="s">
        <v>30</v>
      </c>
      <c r="AW619" s="14" t="s">
        <v>29</v>
      </c>
      <c r="AX619" s="14" t="s">
        <v>73</v>
      </c>
      <c r="AY619" s="173" t="s">
        <v>175</v>
      </c>
    </row>
    <row r="620" spans="2:51" s="14" customFormat="1">
      <c r="B620" s="172"/>
      <c r="D620" s="164" t="s">
        <v>190</v>
      </c>
      <c r="E620" s="173" t="s">
        <v>1</v>
      </c>
      <c r="F620" s="174" t="s">
        <v>2974</v>
      </c>
      <c r="H620" s="173" t="s">
        <v>1</v>
      </c>
      <c r="I620" s="175"/>
      <c r="L620" s="172"/>
      <c r="M620" s="176"/>
      <c r="N620" s="177"/>
      <c r="O620" s="177"/>
      <c r="P620" s="177"/>
      <c r="Q620" s="177"/>
      <c r="R620" s="177"/>
      <c r="S620" s="177"/>
      <c r="T620" s="178"/>
      <c r="AT620" s="173" t="s">
        <v>190</v>
      </c>
      <c r="AU620" s="173" t="s">
        <v>82</v>
      </c>
      <c r="AV620" s="14" t="s">
        <v>30</v>
      </c>
      <c r="AW620" s="14" t="s">
        <v>29</v>
      </c>
      <c r="AX620" s="14" t="s">
        <v>73</v>
      </c>
      <c r="AY620" s="173" t="s">
        <v>175</v>
      </c>
    </row>
    <row r="621" spans="2:51" s="14" customFormat="1">
      <c r="B621" s="172"/>
      <c r="D621" s="164" t="s">
        <v>190</v>
      </c>
      <c r="E621" s="173" t="s">
        <v>1</v>
      </c>
      <c r="F621" s="174" t="s">
        <v>2975</v>
      </c>
      <c r="H621" s="173" t="s">
        <v>1</v>
      </c>
      <c r="I621" s="175"/>
      <c r="L621" s="172"/>
      <c r="M621" s="176"/>
      <c r="N621" s="177"/>
      <c r="O621" s="177"/>
      <c r="P621" s="177"/>
      <c r="Q621" s="177"/>
      <c r="R621" s="177"/>
      <c r="S621" s="177"/>
      <c r="T621" s="178"/>
      <c r="AT621" s="173" t="s">
        <v>190</v>
      </c>
      <c r="AU621" s="173" t="s">
        <v>82</v>
      </c>
      <c r="AV621" s="14" t="s">
        <v>30</v>
      </c>
      <c r="AW621" s="14" t="s">
        <v>29</v>
      </c>
      <c r="AX621" s="14" t="s">
        <v>73</v>
      </c>
      <c r="AY621" s="173" t="s">
        <v>175</v>
      </c>
    </row>
    <row r="622" spans="2:51" s="14" customFormat="1">
      <c r="B622" s="172"/>
      <c r="D622" s="164" t="s">
        <v>190</v>
      </c>
      <c r="E622" s="173" t="s">
        <v>1</v>
      </c>
      <c r="F622" s="174" t="s">
        <v>2976</v>
      </c>
      <c r="H622" s="173" t="s">
        <v>1</v>
      </c>
      <c r="I622" s="175"/>
      <c r="L622" s="172"/>
      <c r="M622" s="176"/>
      <c r="N622" s="177"/>
      <c r="O622" s="177"/>
      <c r="P622" s="177"/>
      <c r="Q622" s="177"/>
      <c r="R622" s="177"/>
      <c r="S622" s="177"/>
      <c r="T622" s="178"/>
      <c r="AT622" s="173" t="s">
        <v>190</v>
      </c>
      <c r="AU622" s="173" t="s">
        <v>82</v>
      </c>
      <c r="AV622" s="14" t="s">
        <v>30</v>
      </c>
      <c r="AW622" s="14" t="s">
        <v>29</v>
      </c>
      <c r="AX622" s="14" t="s">
        <v>73</v>
      </c>
      <c r="AY622" s="173" t="s">
        <v>175</v>
      </c>
    </row>
    <row r="623" spans="2:51" s="14" customFormat="1">
      <c r="B623" s="172"/>
      <c r="D623" s="164" t="s">
        <v>190</v>
      </c>
      <c r="E623" s="173" t="s">
        <v>1</v>
      </c>
      <c r="F623" s="174" t="s">
        <v>2977</v>
      </c>
      <c r="H623" s="173" t="s">
        <v>1</v>
      </c>
      <c r="I623" s="175"/>
      <c r="L623" s="172"/>
      <c r="M623" s="176"/>
      <c r="N623" s="177"/>
      <c r="O623" s="177"/>
      <c r="P623" s="177"/>
      <c r="Q623" s="177"/>
      <c r="R623" s="177"/>
      <c r="S623" s="177"/>
      <c r="T623" s="178"/>
      <c r="AT623" s="173" t="s">
        <v>190</v>
      </c>
      <c r="AU623" s="173" t="s">
        <v>82</v>
      </c>
      <c r="AV623" s="14" t="s">
        <v>30</v>
      </c>
      <c r="AW623" s="14" t="s">
        <v>29</v>
      </c>
      <c r="AX623" s="14" t="s">
        <v>73</v>
      </c>
      <c r="AY623" s="173" t="s">
        <v>175</v>
      </c>
    </row>
    <row r="624" spans="2:51" s="14" customFormat="1">
      <c r="B624" s="172"/>
      <c r="D624" s="164" t="s">
        <v>190</v>
      </c>
      <c r="E624" s="173" t="s">
        <v>1</v>
      </c>
      <c r="F624" s="174" t="s">
        <v>2648</v>
      </c>
      <c r="H624" s="173" t="s">
        <v>1</v>
      </c>
      <c r="I624" s="175"/>
      <c r="L624" s="172"/>
      <c r="M624" s="176"/>
      <c r="N624" s="177"/>
      <c r="O624" s="177"/>
      <c r="P624" s="177"/>
      <c r="Q624" s="177"/>
      <c r="R624" s="177"/>
      <c r="S624" s="177"/>
      <c r="T624" s="178"/>
      <c r="AT624" s="173" t="s">
        <v>190</v>
      </c>
      <c r="AU624" s="173" t="s">
        <v>82</v>
      </c>
      <c r="AV624" s="14" t="s">
        <v>30</v>
      </c>
      <c r="AW624" s="14" t="s">
        <v>29</v>
      </c>
      <c r="AX624" s="14" t="s">
        <v>73</v>
      </c>
      <c r="AY624" s="173" t="s">
        <v>175</v>
      </c>
    </row>
    <row r="625" spans="1:65" s="13" customFormat="1">
      <c r="B625" s="163"/>
      <c r="D625" s="164" t="s">
        <v>190</v>
      </c>
      <c r="E625" s="165" t="s">
        <v>1</v>
      </c>
      <c r="F625" s="166" t="s">
        <v>30</v>
      </c>
      <c r="H625" s="167">
        <v>1</v>
      </c>
      <c r="I625" s="168"/>
      <c r="L625" s="163"/>
      <c r="M625" s="169"/>
      <c r="N625" s="170"/>
      <c r="O625" s="170"/>
      <c r="P625" s="170"/>
      <c r="Q625" s="170"/>
      <c r="R625" s="170"/>
      <c r="S625" s="170"/>
      <c r="T625" s="171"/>
      <c r="AT625" s="165" t="s">
        <v>190</v>
      </c>
      <c r="AU625" s="165" t="s">
        <v>82</v>
      </c>
      <c r="AV625" s="13" t="s">
        <v>82</v>
      </c>
      <c r="AW625" s="13" t="s">
        <v>29</v>
      </c>
      <c r="AX625" s="13" t="s">
        <v>30</v>
      </c>
      <c r="AY625" s="165" t="s">
        <v>175</v>
      </c>
    </row>
    <row r="626" spans="1:65" s="2" customFormat="1" ht="16.5" customHeight="1">
      <c r="A626" s="33"/>
      <c r="B626" s="149"/>
      <c r="C626" s="150" t="s">
        <v>543</v>
      </c>
      <c r="D626" s="150" t="s">
        <v>181</v>
      </c>
      <c r="E626" s="151" t="s">
        <v>2985</v>
      </c>
      <c r="F626" s="152" t="s">
        <v>2986</v>
      </c>
      <c r="G626" s="153" t="s">
        <v>396</v>
      </c>
      <c r="H626" s="154">
        <v>1</v>
      </c>
      <c r="I626" s="155"/>
      <c r="J626" s="156">
        <f>ROUND(I626*H626,2)</f>
        <v>0</v>
      </c>
      <c r="K626" s="152" t="s">
        <v>1</v>
      </c>
      <c r="L626" s="34"/>
      <c r="M626" s="157" t="s">
        <v>1</v>
      </c>
      <c r="N626" s="158" t="s">
        <v>38</v>
      </c>
      <c r="O626" s="59"/>
      <c r="P626" s="159">
        <f>O626*H626</f>
        <v>0</v>
      </c>
      <c r="Q626" s="159">
        <v>0</v>
      </c>
      <c r="R626" s="159">
        <f>Q626*H626</f>
        <v>0</v>
      </c>
      <c r="S626" s="159">
        <v>0</v>
      </c>
      <c r="T626" s="160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1" t="s">
        <v>184</v>
      </c>
      <c r="AT626" s="161" t="s">
        <v>181</v>
      </c>
      <c r="AU626" s="161" t="s">
        <v>82</v>
      </c>
      <c r="AY626" s="18" t="s">
        <v>175</v>
      </c>
      <c r="BE626" s="162">
        <f>IF(N626="základní",J626,0)</f>
        <v>0</v>
      </c>
      <c r="BF626" s="162">
        <f>IF(N626="snížená",J626,0)</f>
        <v>0</v>
      </c>
      <c r="BG626" s="162">
        <f>IF(N626="zákl. přenesená",J626,0)</f>
        <v>0</v>
      </c>
      <c r="BH626" s="162">
        <f>IF(N626="sníž. přenesená",J626,0)</f>
        <v>0</v>
      </c>
      <c r="BI626" s="162">
        <f>IF(N626="nulová",J626,0)</f>
        <v>0</v>
      </c>
      <c r="BJ626" s="18" t="s">
        <v>30</v>
      </c>
      <c r="BK626" s="162">
        <f>ROUND(I626*H626,2)</f>
        <v>0</v>
      </c>
      <c r="BL626" s="18" t="s">
        <v>184</v>
      </c>
      <c r="BM626" s="161" t="s">
        <v>2987</v>
      </c>
    </row>
    <row r="627" spans="1:65" s="14" customFormat="1">
      <c r="B627" s="172"/>
      <c r="D627" s="164" t="s">
        <v>190</v>
      </c>
      <c r="E627" s="173" t="s">
        <v>1</v>
      </c>
      <c r="F627" s="174" t="s">
        <v>2962</v>
      </c>
      <c r="H627" s="173" t="s">
        <v>1</v>
      </c>
      <c r="I627" s="175"/>
      <c r="L627" s="172"/>
      <c r="M627" s="176"/>
      <c r="N627" s="177"/>
      <c r="O627" s="177"/>
      <c r="P627" s="177"/>
      <c r="Q627" s="177"/>
      <c r="R627" s="177"/>
      <c r="S627" s="177"/>
      <c r="T627" s="178"/>
      <c r="AT627" s="173" t="s">
        <v>190</v>
      </c>
      <c r="AU627" s="173" t="s">
        <v>82</v>
      </c>
      <c r="AV627" s="14" t="s">
        <v>30</v>
      </c>
      <c r="AW627" s="14" t="s">
        <v>29</v>
      </c>
      <c r="AX627" s="14" t="s">
        <v>73</v>
      </c>
      <c r="AY627" s="173" t="s">
        <v>175</v>
      </c>
    </row>
    <row r="628" spans="1:65" s="14" customFormat="1">
      <c r="B628" s="172"/>
      <c r="D628" s="164" t="s">
        <v>190</v>
      </c>
      <c r="E628" s="173" t="s">
        <v>1</v>
      </c>
      <c r="F628" s="174" t="s">
        <v>2963</v>
      </c>
      <c r="H628" s="173" t="s">
        <v>1</v>
      </c>
      <c r="I628" s="175"/>
      <c r="L628" s="172"/>
      <c r="M628" s="176"/>
      <c r="N628" s="177"/>
      <c r="O628" s="177"/>
      <c r="P628" s="177"/>
      <c r="Q628" s="177"/>
      <c r="R628" s="177"/>
      <c r="S628" s="177"/>
      <c r="T628" s="178"/>
      <c r="AT628" s="173" t="s">
        <v>190</v>
      </c>
      <c r="AU628" s="173" t="s">
        <v>82</v>
      </c>
      <c r="AV628" s="14" t="s">
        <v>30</v>
      </c>
      <c r="AW628" s="14" t="s">
        <v>29</v>
      </c>
      <c r="AX628" s="14" t="s">
        <v>73</v>
      </c>
      <c r="AY628" s="173" t="s">
        <v>175</v>
      </c>
    </row>
    <row r="629" spans="1:65" s="14" customFormat="1">
      <c r="B629" s="172"/>
      <c r="D629" s="164" t="s">
        <v>190</v>
      </c>
      <c r="E629" s="173" t="s">
        <v>1</v>
      </c>
      <c r="F629" s="174" t="s">
        <v>2964</v>
      </c>
      <c r="H629" s="173" t="s">
        <v>1</v>
      </c>
      <c r="I629" s="175"/>
      <c r="L629" s="172"/>
      <c r="M629" s="176"/>
      <c r="N629" s="177"/>
      <c r="O629" s="177"/>
      <c r="P629" s="177"/>
      <c r="Q629" s="177"/>
      <c r="R629" s="177"/>
      <c r="S629" s="177"/>
      <c r="T629" s="178"/>
      <c r="AT629" s="173" t="s">
        <v>190</v>
      </c>
      <c r="AU629" s="173" t="s">
        <v>82</v>
      </c>
      <c r="AV629" s="14" t="s">
        <v>30</v>
      </c>
      <c r="AW629" s="14" t="s">
        <v>29</v>
      </c>
      <c r="AX629" s="14" t="s">
        <v>73</v>
      </c>
      <c r="AY629" s="173" t="s">
        <v>175</v>
      </c>
    </row>
    <row r="630" spans="1:65" s="14" customFormat="1">
      <c r="B630" s="172"/>
      <c r="D630" s="164" t="s">
        <v>190</v>
      </c>
      <c r="E630" s="173" t="s">
        <v>1</v>
      </c>
      <c r="F630" s="174" t="s">
        <v>2965</v>
      </c>
      <c r="H630" s="173" t="s">
        <v>1</v>
      </c>
      <c r="I630" s="175"/>
      <c r="L630" s="172"/>
      <c r="M630" s="176"/>
      <c r="N630" s="177"/>
      <c r="O630" s="177"/>
      <c r="P630" s="177"/>
      <c r="Q630" s="177"/>
      <c r="R630" s="177"/>
      <c r="S630" s="177"/>
      <c r="T630" s="178"/>
      <c r="AT630" s="173" t="s">
        <v>190</v>
      </c>
      <c r="AU630" s="173" t="s">
        <v>82</v>
      </c>
      <c r="AV630" s="14" t="s">
        <v>30</v>
      </c>
      <c r="AW630" s="14" t="s">
        <v>29</v>
      </c>
      <c r="AX630" s="14" t="s">
        <v>73</v>
      </c>
      <c r="AY630" s="173" t="s">
        <v>175</v>
      </c>
    </row>
    <row r="631" spans="1:65" s="14" customFormat="1">
      <c r="B631" s="172"/>
      <c r="D631" s="164" t="s">
        <v>190</v>
      </c>
      <c r="E631" s="173" t="s">
        <v>1</v>
      </c>
      <c r="F631" s="174" t="s">
        <v>2966</v>
      </c>
      <c r="H631" s="173" t="s">
        <v>1</v>
      </c>
      <c r="I631" s="175"/>
      <c r="L631" s="172"/>
      <c r="M631" s="176"/>
      <c r="N631" s="177"/>
      <c r="O631" s="177"/>
      <c r="P631" s="177"/>
      <c r="Q631" s="177"/>
      <c r="R631" s="177"/>
      <c r="S631" s="177"/>
      <c r="T631" s="178"/>
      <c r="AT631" s="173" t="s">
        <v>190</v>
      </c>
      <c r="AU631" s="173" t="s">
        <v>82</v>
      </c>
      <c r="AV631" s="14" t="s">
        <v>30</v>
      </c>
      <c r="AW631" s="14" t="s">
        <v>29</v>
      </c>
      <c r="AX631" s="14" t="s">
        <v>73</v>
      </c>
      <c r="AY631" s="173" t="s">
        <v>175</v>
      </c>
    </row>
    <row r="632" spans="1:65" s="14" customFormat="1">
      <c r="B632" s="172"/>
      <c r="D632" s="164" t="s">
        <v>190</v>
      </c>
      <c r="E632" s="173" t="s">
        <v>1</v>
      </c>
      <c r="F632" s="174" t="s">
        <v>2967</v>
      </c>
      <c r="H632" s="173" t="s">
        <v>1</v>
      </c>
      <c r="I632" s="175"/>
      <c r="L632" s="172"/>
      <c r="M632" s="176"/>
      <c r="N632" s="177"/>
      <c r="O632" s="177"/>
      <c r="P632" s="177"/>
      <c r="Q632" s="177"/>
      <c r="R632" s="177"/>
      <c r="S632" s="177"/>
      <c r="T632" s="178"/>
      <c r="AT632" s="173" t="s">
        <v>190</v>
      </c>
      <c r="AU632" s="173" t="s">
        <v>82</v>
      </c>
      <c r="AV632" s="14" t="s">
        <v>30</v>
      </c>
      <c r="AW632" s="14" t="s">
        <v>29</v>
      </c>
      <c r="AX632" s="14" t="s">
        <v>73</v>
      </c>
      <c r="AY632" s="173" t="s">
        <v>175</v>
      </c>
    </row>
    <row r="633" spans="1:65" s="14" customFormat="1">
      <c r="B633" s="172"/>
      <c r="D633" s="164" t="s">
        <v>190</v>
      </c>
      <c r="E633" s="173" t="s">
        <v>1</v>
      </c>
      <c r="F633" s="174" t="s">
        <v>2968</v>
      </c>
      <c r="H633" s="173" t="s">
        <v>1</v>
      </c>
      <c r="I633" s="175"/>
      <c r="L633" s="172"/>
      <c r="M633" s="176"/>
      <c r="N633" s="177"/>
      <c r="O633" s="177"/>
      <c r="P633" s="177"/>
      <c r="Q633" s="177"/>
      <c r="R633" s="177"/>
      <c r="S633" s="177"/>
      <c r="T633" s="178"/>
      <c r="AT633" s="173" t="s">
        <v>190</v>
      </c>
      <c r="AU633" s="173" t="s">
        <v>82</v>
      </c>
      <c r="AV633" s="14" t="s">
        <v>30</v>
      </c>
      <c r="AW633" s="14" t="s">
        <v>29</v>
      </c>
      <c r="AX633" s="14" t="s">
        <v>73</v>
      </c>
      <c r="AY633" s="173" t="s">
        <v>175</v>
      </c>
    </row>
    <row r="634" spans="1:65" s="14" customFormat="1">
      <c r="B634" s="172"/>
      <c r="D634" s="164" t="s">
        <v>190</v>
      </c>
      <c r="E634" s="173" t="s">
        <v>1</v>
      </c>
      <c r="F634" s="174" t="s">
        <v>2969</v>
      </c>
      <c r="H634" s="173" t="s">
        <v>1</v>
      </c>
      <c r="I634" s="175"/>
      <c r="L634" s="172"/>
      <c r="M634" s="176"/>
      <c r="N634" s="177"/>
      <c r="O634" s="177"/>
      <c r="P634" s="177"/>
      <c r="Q634" s="177"/>
      <c r="R634" s="177"/>
      <c r="S634" s="177"/>
      <c r="T634" s="178"/>
      <c r="AT634" s="173" t="s">
        <v>190</v>
      </c>
      <c r="AU634" s="173" t="s">
        <v>82</v>
      </c>
      <c r="AV634" s="14" t="s">
        <v>30</v>
      </c>
      <c r="AW634" s="14" t="s">
        <v>29</v>
      </c>
      <c r="AX634" s="14" t="s">
        <v>73</v>
      </c>
      <c r="AY634" s="173" t="s">
        <v>175</v>
      </c>
    </row>
    <row r="635" spans="1:65" s="14" customFormat="1">
      <c r="B635" s="172"/>
      <c r="D635" s="164" t="s">
        <v>190</v>
      </c>
      <c r="E635" s="173" t="s">
        <v>1</v>
      </c>
      <c r="F635" s="174" t="s">
        <v>2970</v>
      </c>
      <c r="H635" s="173" t="s">
        <v>1</v>
      </c>
      <c r="I635" s="175"/>
      <c r="L635" s="172"/>
      <c r="M635" s="176"/>
      <c r="N635" s="177"/>
      <c r="O635" s="177"/>
      <c r="P635" s="177"/>
      <c r="Q635" s="177"/>
      <c r="R635" s="177"/>
      <c r="S635" s="177"/>
      <c r="T635" s="178"/>
      <c r="AT635" s="173" t="s">
        <v>190</v>
      </c>
      <c r="AU635" s="173" t="s">
        <v>82</v>
      </c>
      <c r="AV635" s="14" t="s">
        <v>30</v>
      </c>
      <c r="AW635" s="14" t="s">
        <v>29</v>
      </c>
      <c r="AX635" s="14" t="s">
        <v>73</v>
      </c>
      <c r="AY635" s="173" t="s">
        <v>175</v>
      </c>
    </row>
    <row r="636" spans="1:65" s="14" customFormat="1">
      <c r="B636" s="172"/>
      <c r="D636" s="164" t="s">
        <v>190</v>
      </c>
      <c r="E636" s="173" t="s">
        <v>1</v>
      </c>
      <c r="F636" s="174" t="s">
        <v>2971</v>
      </c>
      <c r="H636" s="173" t="s">
        <v>1</v>
      </c>
      <c r="I636" s="175"/>
      <c r="L636" s="172"/>
      <c r="M636" s="176"/>
      <c r="N636" s="177"/>
      <c r="O636" s="177"/>
      <c r="P636" s="177"/>
      <c r="Q636" s="177"/>
      <c r="R636" s="177"/>
      <c r="S636" s="177"/>
      <c r="T636" s="178"/>
      <c r="AT636" s="173" t="s">
        <v>190</v>
      </c>
      <c r="AU636" s="173" t="s">
        <v>82</v>
      </c>
      <c r="AV636" s="14" t="s">
        <v>30</v>
      </c>
      <c r="AW636" s="14" t="s">
        <v>29</v>
      </c>
      <c r="AX636" s="14" t="s">
        <v>73</v>
      </c>
      <c r="AY636" s="173" t="s">
        <v>175</v>
      </c>
    </row>
    <row r="637" spans="1:65" s="14" customFormat="1">
      <c r="B637" s="172"/>
      <c r="D637" s="164" t="s">
        <v>190</v>
      </c>
      <c r="E637" s="173" t="s">
        <v>1</v>
      </c>
      <c r="F637" s="174" t="s">
        <v>2972</v>
      </c>
      <c r="H637" s="173" t="s">
        <v>1</v>
      </c>
      <c r="I637" s="175"/>
      <c r="L637" s="172"/>
      <c r="M637" s="176"/>
      <c r="N637" s="177"/>
      <c r="O637" s="177"/>
      <c r="P637" s="177"/>
      <c r="Q637" s="177"/>
      <c r="R637" s="177"/>
      <c r="S637" s="177"/>
      <c r="T637" s="178"/>
      <c r="AT637" s="173" t="s">
        <v>190</v>
      </c>
      <c r="AU637" s="173" t="s">
        <v>82</v>
      </c>
      <c r="AV637" s="14" t="s">
        <v>30</v>
      </c>
      <c r="AW637" s="14" t="s">
        <v>29</v>
      </c>
      <c r="AX637" s="14" t="s">
        <v>73</v>
      </c>
      <c r="AY637" s="173" t="s">
        <v>175</v>
      </c>
    </row>
    <row r="638" spans="1:65" s="14" customFormat="1">
      <c r="B638" s="172"/>
      <c r="D638" s="164" t="s">
        <v>190</v>
      </c>
      <c r="E638" s="173" t="s">
        <v>1</v>
      </c>
      <c r="F638" s="174" t="s">
        <v>2973</v>
      </c>
      <c r="H638" s="173" t="s">
        <v>1</v>
      </c>
      <c r="I638" s="175"/>
      <c r="L638" s="172"/>
      <c r="M638" s="176"/>
      <c r="N638" s="177"/>
      <c r="O638" s="177"/>
      <c r="P638" s="177"/>
      <c r="Q638" s="177"/>
      <c r="R638" s="177"/>
      <c r="S638" s="177"/>
      <c r="T638" s="178"/>
      <c r="AT638" s="173" t="s">
        <v>190</v>
      </c>
      <c r="AU638" s="173" t="s">
        <v>82</v>
      </c>
      <c r="AV638" s="14" t="s">
        <v>30</v>
      </c>
      <c r="AW638" s="14" t="s">
        <v>29</v>
      </c>
      <c r="AX638" s="14" t="s">
        <v>73</v>
      </c>
      <c r="AY638" s="173" t="s">
        <v>175</v>
      </c>
    </row>
    <row r="639" spans="1:65" s="14" customFormat="1">
      <c r="B639" s="172"/>
      <c r="D639" s="164" t="s">
        <v>190</v>
      </c>
      <c r="E639" s="173" t="s">
        <v>1</v>
      </c>
      <c r="F639" s="174" t="s">
        <v>2974</v>
      </c>
      <c r="H639" s="173" t="s">
        <v>1</v>
      </c>
      <c r="I639" s="175"/>
      <c r="L639" s="172"/>
      <c r="M639" s="176"/>
      <c r="N639" s="177"/>
      <c r="O639" s="177"/>
      <c r="P639" s="177"/>
      <c r="Q639" s="177"/>
      <c r="R639" s="177"/>
      <c r="S639" s="177"/>
      <c r="T639" s="178"/>
      <c r="AT639" s="173" t="s">
        <v>190</v>
      </c>
      <c r="AU639" s="173" t="s">
        <v>82</v>
      </c>
      <c r="AV639" s="14" t="s">
        <v>30</v>
      </c>
      <c r="AW639" s="14" t="s">
        <v>29</v>
      </c>
      <c r="AX639" s="14" t="s">
        <v>73</v>
      </c>
      <c r="AY639" s="173" t="s">
        <v>175</v>
      </c>
    </row>
    <row r="640" spans="1:65" s="14" customFormat="1">
      <c r="B640" s="172"/>
      <c r="D640" s="164" t="s">
        <v>190</v>
      </c>
      <c r="E640" s="173" t="s">
        <v>1</v>
      </c>
      <c r="F640" s="174" t="s">
        <v>2975</v>
      </c>
      <c r="H640" s="173" t="s">
        <v>1</v>
      </c>
      <c r="I640" s="175"/>
      <c r="L640" s="172"/>
      <c r="M640" s="176"/>
      <c r="N640" s="177"/>
      <c r="O640" s="177"/>
      <c r="P640" s="177"/>
      <c r="Q640" s="177"/>
      <c r="R640" s="177"/>
      <c r="S640" s="177"/>
      <c r="T640" s="178"/>
      <c r="AT640" s="173" t="s">
        <v>190</v>
      </c>
      <c r="AU640" s="173" t="s">
        <v>82</v>
      </c>
      <c r="AV640" s="14" t="s">
        <v>30</v>
      </c>
      <c r="AW640" s="14" t="s">
        <v>29</v>
      </c>
      <c r="AX640" s="14" t="s">
        <v>73</v>
      </c>
      <c r="AY640" s="173" t="s">
        <v>175</v>
      </c>
    </row>
    <row r="641" spans="1:65" s="14" customFormat="1">
      <c r="B641" s="172"/>
      <c r="D641" s="164" t="s">
        <v>190</v>
      </c>
      <c r="E641" s="173" t="s">
        <v>1</v>
      </c>
      <c r="F641" s="174" t="s">
        <v>2976</v>
      </c>
      <c r="H641" s="173" t="s">
        <v>1</v>
      </c>
      <c r="I641" s="175"/>
      <c r="L641" s="172"/>
      <c r="M641" s="176"/>
      <c r="N641" s="177"/>
      <c r="O641" s="177"/>
      <c r="P641" s="177"/>
      <c r="Q641" s="177"/>
      <c r="R641" s="177"/>
      <c r="S641" s="177"/>
      <c r="T641" s="178"/>
      <c r="AT641" s="173" t="s">
        <v>190</v>
      </c>
      <c r="AU641" s="173" t="s">
        <v>82</v>
      </c>
      <c r="AV641" s="14" t="s">
        <v>30</v>
      </c>
      <c r="AW641" s="14" t="s">
        <v>29</v>
      </c>
      <c r="AX641" s="14" t="s">
        <v>73</v>
      </c>
      <c r="AY641" s="173" t="s">
        <v>175</v>
      </c>
    </row>
    <row r="642" spans="1:65" s="14" customFormat="1">
      <c r="B642" s="172"/>
      <c r="D642" s="164" t="s">
        <v>190</v>
      </c>
      <c r="E642" s="173" t="s">
        <v>1</v>
      </c>
      <c r="F642" s="174" t="s">
        <v>2977</v>
      </c>
      <c r="H642" s="173" t="s">
        <v>1</v>
      </c>
      <c r="I642" s="175"/>
      <c r="L642" s="172"/>
      <c r="M642" s="176"/>
      <c r="N642" s="177"/>
      <c r="O642" s="177"/>
      <c r="P642" s="177"/>
      <c r="Q642" s="177"/>
      <c r="R642" s="177"/>
      <c r="S642" s="177"/>
      <c r="T642" s="178"/>
      <c r="AT642" s="173" t="s">
        <v>190</v>
      </c>
      <c r="AU642" s="173" t="s">
        <v>82</v>
      </c>
      <c r="AV642" s="14" t="s">
        <v>30</v>
      </c>
      <c r="AW642" s="14" t="s">
        <v>29</v>
      </c>
      <c r="AX642" s="14" t="s">
        <v>73</v>
      </c>
      <c r="AY642" s="173" t="s">
        <v>175</v>
      </c>
    </row>
    <row r="643" spans="1:65" s="14" customFormat="1">
      <c r="B643" s="172"/>
      <c r="D643" s="164" t="s">
        <v>190</v>
      </c>
      <c r="E643" s="173" t="s">
        <v>1</v>
      </c>
      <c r="F643" s="174" t="s">
        <v>2648</v>
      </c>
      <c r="H643" s="173" t="s">
        <v>1</v>
      </c>
      <c r="I643" s="175"/>
      <c r="L643" s="172"/>
      <c r="M643" s="176"/>
      <c r="N643" s="177"/>
      <c r="O643" s="177"/>
      <c r="P643" s="177"/>
      <c r="Q643" s="177"/>
      <c r="R643" s="177"/>
      <c r="S643" s="177"/>
      <c r="T643" s="178"/>
      <c r="AT643" s="173" t="s">
        <v>190</v>
      </c>
      <c r="AU643" s="173" t="s">
        <v>82</v>
      </c>
      <c r="AV643" s="14" t="s">
        <v>30</v>
      </c>
      <c r="AW643" s="14" t="s">
        <v>29</v>
      </c>
      <c r="AX643" s="14" t="s">
        <v>73</v>
      </c>
      <c r="AY643" s="173" t="s">
        <v>175</v>
      </c>
    </row>
    <row r="644" spans="1:65" s="13" customFormat="1">
      <c r="B644" s="163"/>
      <c r="D644" s="164" t="s">
        <v>190</v>
      </c>
      <c r="E644" s="165" t="s">
        <v>1</v>
      </c>
      <c r="F644" s="166" t="s">
        <v>30</v>
      </c>
      <c r="H644" s="167">
        <v>1</v>
      </c>
      <c r="I644" s="168"/>
      <c r="L644" s="163"/>
      <c r="M644" s="169"/>
      <c r="N644" s="170"/>
      <c r="O644" s="170"/>
      <c r="P644" s="170"/>
      <c r="Q644" s="170"/>
      <c r="R644" s="170"/>
      <c r="S644" s="170"/>
      <c r="T644" s="171"/>
      <c r="AT644" s="165" t="s">
        <v>190</v>
      </c>
      <c r="AU644" s="165" t="s">
        <v>82</v>
      </c>
      <c r="AV644" s="13" t="s">
        <v>82</v>
      </c>
      <c r="AW644" s="13" t="s">
        <v>29</v>
      </c>
      <c r="AX644" s="13" t="s">
        <v>30</v>
      </c>
      <c r="AY644" s="165" t="s">
        <v>175</v>
      </c>
    </row>
    <row r="645" spans="1:65" s="2" customFormat="1" ht="16.5" customHeight="1">
      <c r="A645" s="33"/>
      <c r="B645" s="149"/>
      <c r="C645" s="150" t="s">
        <v>546</v>
      </c>
      <c r="D645" s="150" t="s">
        <v>181</v>
      </c>
      <c r="E645" s="151" t="s">
        <v>2988</v>
      </c>
      <c r="F645" s="152" t="s">
        <v>2989</v>
      </c>
      <c r="G645" s="153" t="s">
        <v>396</v>
      </c>
      <c r="H645" s="154">
        <v>1</v>
      </c>
      <c r="I645" s="155"/>
      <c r="J645" s="156">
        <f>ROUND(I645*H645,2)</f>
        <v>0</v>
      </c>
      <c r="K645" s="152" t="s">
        <v>1</v>
      </c>
      <c r="L645" s="34"/>
      <c r="M645" s="157" t="s">
        <v>1</v>
      </c>
      <c r="N645" s="158" t="s">
        <v>38</v>
      </c>
      <c r="O645" s="59"/>
      <c r="P645" s="159">
        <f>O645*H645</f>
        <v>0</v>
      </c>
      <c r="Q645" s="159">
        <v>0</v>
      </c>
      <c r="R645" s="159">
        <f>Q645*H645</f>
        <v>0</v>
      </c>
      <c r="S645" s="159">
        <v>0</v>
      </c>
      <c r="T645" s="160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1" t="s">
        <v>184</v>
      </c>
      <c r="AT645" s="161" t="s">
        <v>181</v>
      </c>
      <c r="AU645" s="161" t="s">
        <v>82</v>
      </c>
      <c r="AY645" s="18" t="s">
        <v>175</v>
      </c>
      <c r="BE645" s="162">
        <f>IF(N645="základní",J645,0)</f>
        <v>0</v>
      </c>
      <c r="BF645" s="162">
        <f>IF(N645="snížená",J645,0)</f>
        <v>0</v>
      </c>
      <c r="BG645" s="162">
        <f>IF(N645="zákl. přenesená",J645,0)</f>
        <v>0</v>
      </c>
      <c r="BH645" s="162">
        <f>IF(N645="sníž. přenesená",J645,0)</f>
        <v>0</v>
      </c>
      <c r="BI645" s="162">
        <f>IF(N645="nulová",J645,0)</f>
        <v>0</v>
      </c>
      <c r="BJ645" s="18" t="s">
        <v>30</v>
      </c>
      <c r="BK645" s="162">
        <f>ROUND(I645*H645,2)</f>
        <v>0</v>
      </c>
      <c r="BL645" s="18" t="s">
        <v>184</v>
      </c>
      <c r="BM645" s="161" t="s">
        <v>2990</v>
      </c>
    </row>
    <row r="646" spans="1:65" s="14" customFormat="1">
      <c r="B646" s="172"/>
      <c r="D646" s="164" t="s">
        <v>190</v>
      </c>
      <c r="E646" s="173" t="s">
        <v>1</v>
      </c>
      <c r="F646" s="174" t="s">
        <v>2962</v>
      </c>
      <c r="H646" s="173" t="s">
        <v>1</v>
      </c>
      <c r="I646" s="175"/>
      <c r="L646" s="172"/>
      <c r="M646" s="176"/>
      <c r="N646" s="177"/>
      <c r="O646" s="177"/>
      <c r="P646" s="177"/>
      <c r="Q646" s="177"/>
      <c r="R646" s="177"/>
      <c r="S646" s="177"/>
      <c r="T646" s="178"/>
      <c r="AT646" s="173" t="s">
        <v>190</v>
      </c>
      <c r="AU646" s="173" t="s">
        <v>82</v>
      </c>
      <c r="AV646" s="14" t="s">
        <v>30</v>
      </c>
      <c r="AW646" s="14" t="s">
        <v>29</v>
      </c>
      <c r="AX646" s="14" t="s">
        <v>73</v>
      </c>
      <c r="AY646" s="173" t="s">
        <v>175</v>
      </c>
    </row>
    <row r="647" spans="1:65" s="14" customFormat="1">
      <c r="B647" s="172"/>
      <c r="D647" s="164" t="s">
        <v>190</v>
      </c>
      <c r="E647" s="173" t="s">
        <v>1</v>
      </c>
      <c r="F647" s="174" t="s">
        <v>2963</v>
      </c>
      <c r="H647" s="173" t="s">
        <v>1</v>
      </c>
      <c r="I647" s="175"/>
      <c r="L647" s="172"/>
      <c r="M647" s="176"/>
      <c r="N647" s="177"/>
      <c r="O647" s="177"/>
      <c r="P647" s="177"/>
      <c r="Q647" s="177"/>
      <c r="R647" s="177"/>
      <c r="S647" s="177"/>
      <c r="T647" s="178"/>
      <c r="AT647" s="173" t="s">
        <v>190</v>
      </c>
      <c r="AU647" s="173" t="s">
        <v>82</v>
      </c>
      <c r="AV647" s="14" t="s">
        <v>30</v>
      </c>
      <c r="AW647" s="14" t="s">
        <v>29</v>
      </c>
      <c r="AX647" s="14" t="s">
        <v>73</v>
      </c>
      <c r="AY647" s="173" t="s">
        <v>175</v>
      </c>
    </row>
    <row r="648" spans="1:65" s="14" customFormat="1">
      <c r="B648" s="172"/>
      <c r="D648" s="164" t="s">
        <v>190</v>
      </c>
      <c r="E648" s="173" t="s">
        <v>1</v>
      </c>
      <c r="F648" s="174" t="s">
        <v>2964</v>
      </c>
      <c r="H648" s="173" t="s">
        <v>1</v>
      </c>
      <c r="I648" s="175"/>
      <c r="L648" s="172"/>
      <c r="M648" s="176"/>
      <c r="N648" s="177"/>
      <c r="O648" s="177"/>
      <c r="P648" s="177"/>
      <c r="Q648" s="177"/>
      <c r="R648" s="177"/>
      <c r="S648" s="177"/>
      <c r="T648" s="178"/>
      <c r="AT648" s="173" t="s">
        <v>190</v>
      </c>
      <c r="AU648" s="173" t="s">
        <v>82</v>
      </c>
      <c r="AV648" s="14" t="s">
        <v>30</v>
      </c>
      <c r="AW648" s="14" t="s">
        <v>29</v>
      </c>
      <c r="AX648" s="14" t="s">
        <v>73</v>
      </c>
      <c r="AY648" s="173" t="s">
        <v>175</v>
      </c>
    </row>
    <row r="649" spans="1:65" s="14" customFormat="1">
      <c r="B649" s="172"/>
      <c r="D649" s="164" t="s">
        <v>190</v>
      </c>
      <c r="E649" s="173" t="s">
        <v>1</v>
      </c>
      <c r="F649" s="174" t="s">
        <v>2965</v>
      </c>
      <c r="H649" s="173" t="s">
        <v>1</v>
      </c>
      <c r="I649" s="175"/>
      <c r="L649" s="172"/>
      <c r="M649" s="176"/>
      <c r="N649" s="177"/>
      <c r="O649" s="177"/>
      <c r="P649" s="177"/>
      <c r="Q649" s="177"/>
      <c r="R649" s="177"/>
      <c r="S649" s="177"/>
      <c r="T649" s="178"/>
      <c r="AT649" s="173" t="s">
        <v>190</v>
      </c>
      <c r="AU649" s="173" t="s">
        <v>82</v>
      </c>
      <c r="AV649" s="14" t="s">
        <v>30</v>
      </c>
      <c r="AW649" s="14" t="s">
        <v>29</v>
      </c>
      <c r="AX649" s="14" t="s">
        <v>73</v>
      </c>
      <c r="AY649" s="173" t="s">
        <v>175</v>
      </c>
    </row>
    <row r="650" spans="1:65" s="14" customFormat="1">
      <c r="B650" s="172"/>
      <c r="D650" s="164" t="s">
        <v>190</v>
      </c>
      <c r="E650" s="173" t="s">
        <v>1</v>
      </c>
      <c r="F650" s="174" t="s">
        <v>2966</v>
      </c>
      <c r="H650" s="173" t="s">
        <v>1</v>
      </c>
      <c r="I650" s="175"/>
      <c r="L650" s="172"/>
      <c r="M650" s="176"/>
      <c r="N650" s="177"/>
      <c r="O650" s="177"/>
      <c r="P650" s="177"/>
      <c r="Q650" s="177"/>
      <c r="R650" s="177"/>
      <c r="S650" s="177"/>
      <c r="T650" s="178"/>
      <c r="AT650" s="173" t="s">
        <v>190</v>
      </c>
      <c r="AU650" s="173" t="s">
        <v>82</v>
      </c>
      <c r="AV650" s="14" t="s">
        <v>30</v>
      </c>
      <c r="AW650" s="14" t="s">
        <v>29</v>
      </c>
      <c r="AX650" s="14" t="s">
        <v>73</v>
      </c>
      <c r="AY650" s="173" t="s">
        <v>175</v>
      </c>
    </row>
    <row r="651" spans="1:65" s="14" customFormat="1">
      <c r="B651" s="172"/>
      <c r="D651" s="164" t="s">
        <v>190</v>
      </c>
      <c r="E651" s="173" t="s">
        <v>1</v>
      </c>
      <c r="F651" s="174" t="s">
        <v>2967</v>
      </c>
      <c r="H651" s="173" t="s">
        <v>1</v>
      </c>
      <c r="I651" s="175"/>
      <c r="L651" s="172"/>
      <c r="M651" s="176"/>
      <c r="N651" s="177"/>
      <c r="O651" s="177"/>
      <c r="P651" s="177"/>
      <c r="Q651" s="177"/>
      <c r="R651" s="177"/>
      <c r="S651" s="177"/>
      <c r="T651" s="178"/>
      <c r="AT651" s="173" t="s">
        <v>190</v>
      </c>
      <c r="AU651" s="173" t="s">
        <v>82</v>
      </c>
      <c r="AV651" s="14" t="s">
        <v>30</v>
      </c>
      <c r="AW651" s="14" t="s">
        <v>29</v>
      </c>
      <c r="AX651" s="14" t="s">
        <v>73</v>
      </c>
      <c r="AY651" s="173" t="s">
        <v>175</v>
      </c>
    </row>
    <row r="652" spans="1:65" s="14" customFormat="1">
      <c r="B652" s="172"/>
      <c r="D652" s="164" t="s">
        <v>190</v>
      </c>
      <c r="E652" s="173" t="s">
        <v>1</v>
      </c>
      <c r="F652" s="174" t="s">
        <v>2968</v>
      </c>
      <c r="H652" s="173" t="s">
        <v>1</v>
      </c>
      <c r="I652" s="175"/>
      <c r="L652" s="172"/>
      <c r="M652" s="176"/>
      <c r="N652" s="177"/>
      <c r="O652" s="177"/>
      <c r="P652" s="177"/>
      <c r="Q652" s="177"/>
      <c r="R652" s="177"/>
      <c r="S652" s="177"/>
      <c r="T652" s="178"/>
      <c r="AT652" s="173" t="s">
        <v>190</v>
      </c>
      <c r="AU652" s="173" t="s">
        <v>82</v>
      </c>
      <c r="AV652" s="14" t="s">
        <v>30</v>
      </c>
      <c r="AW652" s="14" t="s">
        <v>29</v>
      </c>
      <c r="AX652" s="14" t="s">
        <v>73</v>
      </c>
      <c r="AY652" s="173" t="s">
        <v>175</v>
      </c>
    </row>
    <row r="653" spans="1:65" s="14" customFormat="1">
      <c r="B653" s="172"/>
      <c r="D653" s="164" t="s">
        <v>190</v>
      </c>
      <c r="E653" s="173" t="s">
        <v>1</v>
      </c>
      <c r="F653" s="174" t="s">
        <v>2969</v>
      </c>
      <c r="H653" s="173" t="s">
        <v>1</v>
      </c>
      <c r="I653" s="175"/>
      <c r="L653" s="172"/>
      <c r="M653" s="176"/>
      <c r="N653" s="177"/>
      <c r="O653" s="177"/>
      <c r="P653" s="177"/>
      <c r="Q653" s="177"/>
      <c r="R653" s="177"/>
      <c r="S653" s="177"/>
      <c r="T653" s="178"/>
      <c r="AT653" s="173" t="s">
        <v>190</v>
      </c>
      <c r="AU653" s="173" t="s">
        <v>82</v>
      </c>
      <c r="AV653" s="14" t="s">
        <v>30</v>
      </c>
      <c r="AW653" s="14" t="s">
        <v>29</v>
      </c>
      <c r="AX653" s="14" t="s">
        <v>73</v>
      </c>
      <c r="AY653" s="173" t="s">
        <v>175</v>
      </c>
    </row>
    <row r="654" spans="1:65" s="14" customFormat="1">
      <c r="B654" s="172"/>
      <c r="D654" s="164" t="s">
        <v>190</v>
      </c>
      <c r="E654" s="173" t="s">
        <v>1</v>
      </c>
      <c r="F654" s="174" t="s">
        <v>2970</v>
      </c>
      <c r="H654" s="173" t="s">
        <v>1</v>
      </c>
      <c r="I654" s="175"/>
      <c r="L654" s="172"/>
      <c r="M654" s="176"/>
      <c r="N654" s="177"/>
      <c r="O654" s="177"/>
      <c r="P654" s="177"/>
      <c r="Q654" s="177"/>
      <c r="R654" s="177"/>
      <c r="S654" s="177"/>
      <c r="T654" s="178"/>
      <c r="AT654" s="173" t="s">
        <v>190</v>
      </c>
      <c r="AU654" s="173" t="s">
        <v>82</v>
      </c>
      <c r="AV654" s="14" t="s">
        <v>30</v>
      </c>
      <c r="AW654" s="14" t="s">
        <v>29</v>
      </c>
      <c r="AX654" s="14" t="s">
        <v>73</v>
      </c>
      <c r="AY654" s="173" t="s">
        <v>175</v>
      </c>
    </row>
    <row r="655" spans="1:65" s="14" customFormat="1">
      <c r="B655" s="172"/>
      <c r="D655" s="164" t="s">
        <v>190</v>
      </c>
      <c r="E655" s="173" t="s">
        <v>1</v>
      </c>
      <c r="F655" s="174" t="s">
        <v>2971</v>
      </c>
      <c r="H655" s="173" t="s">
        <v>1</v>
      </c>
      <c r="I655" s="175"/>
      <c r="L655" s="172"/>
      <c r="M655" s="176"/>
      <c r="N655" s="177"/>
      <c r="O655" s="177"/>
      <c r="P655" s="177"/>
      <c r="Q655" s="177"/>
      <c r="R655" s="177"/>
      <c r="S655" s="177"/>
      <c r="T655" s="178"/>
      <c r="AT655" s="173" t="s">
        <v>190</v>
      </c>
      <c r="AU655" s="173" t="s">
        <v>82</v>
      </c>
      <c r="AV655" s="14" t="s">
        <v>30</v>
      </c>
      <c r="AW655" s="14" t="s">
        <v>29</v>
      </c>
      <c r="AX655" s="14" t="s">
        <v>73</v>
      </c>
      <c r="AY655" s="173" t="s">
        <v>175</v>
      </c>
    </row>
    <row r="656" spans="1:65" s="14" customFormat="1">
      <c r="B656" s="172"/>
      <c r="D656" s="164" t="s">
        <v>190</v>
      </c>
      <c r="E656" s="173" t="s">
        <v>1</v>
      </c>
      <c r="F656" s="174" t="s">
        <v>2972</v>
      </c>
      <c r="H656" s="173" t="s">
        <v>1</v>
      </c>
      <c r="I656" s="175"/>
      <c r="L656" s="172"/>
      <c r="M656" s="176"/>
      <c r="N656" s="177"/>
      <c r="O656" s="177"/>
      <c r="P656" s="177"/>
      <c r="Q656" s="177"/>
      <c r="R656" s="177"/>
      <c r="S656" s="177"/>
      <c r="T656" s="178"/>
      <c r="AT656" s="173" t="s">
        <v>190</v>
      </c>
      <c r="AU656" s="173" t="s">
        <v>82</v>
      </c>
      <c r="AV656" s="14" t="s">
        <v>30</v>
      </c>
      <c r="AW656" s="14" t="s">
        <v>29</v>
      </c>
      <c r="AX656" s="14" t="s">
        <v>73</v>
      </c>
      <c r="AY656" s="173" t="s">
        <v>175</v>
      </c>
    </row>
    <row r="657" spans="1:65" s="14" customFormat="1">
      <c r="B657" s="172"/>
      <c r="D657" s="164" t="s">
        <v>190</v>
      </c>
      <c r="E657" s="173" t="s">
        <v>1</v>
      </c>
      <c r="F657" s="174" t="s">
        <v>2973</v>
      </c>
      <c r="H657" s="173" t="s">
        <v>1</v>
      </c>
      <c r="I657" s="175"/>
      <c r="L657" s="172"/>
      <c r="M657" s="176"/>
      <c r="N657" s="177"/>
      <c r="O657" s="177"/>
      <c r="P657" s="177"/>
      <c r="Q657" s="177"/>
      <c r="R657" s="177"/>
      <c r="S657" s="177"/>
      <c r="T657" s="178"/>
      <c r="AT657" s="173" t="s">
        <v>190</v>
      </c>
      <c r="AU657" s="173" t="s">
        <v>82</v>
      </c>
      <c r="AV657" s="14" t="s">
        <v>30</v>
      </c>
      <c r="AW657" s="14" t="s">
        <v>29</v>
      </c>
      <c r="AX657" s="14" t="s">
        <v>73</v>
      </c>
      <c r="AY657" s="173" t="s">
        <v>175</v>
      </c>
    </row>
    <row r="658" spans="1:65" s="14" customFormat="1">
      <c r="B658" s="172"/>
      <c r="D658" s="164" t="s">
        <v>190</v>
      </c>
      <c r="E658" s="173" t="s">
        <v>1</v>
      </c>
      <c r="F658" s="174" t="s">
        <v>2974</v>
      </c>
      <c r="H658" s="173" t="s">
        <v>1</v>
      </c>
      <c r="I658" s="175"/>
      <c r="L658" s="172"/>
      <c r="M658" s="176"/>
      <c r="N658" s="177"/>
      <c r="O658" s="177"/>
      <c r="P658" s="177"/>
      <c r="Q658" s="177"/>
      <c r="R658" s="177"/>
      <c r="S658" s="177"/>
      <c r="T658" s="178"/>
      <c r="AT658" s="173" t="s">
        <v>190</v>
      </c>
      <c r="AU658" s="173" t="s">
        <v>82</v>
      </c>
      <c r="AV658" s="14" t="s">
        <v>30</v>
      </c>
      <c r="AW658" s="14" t="s">
        <v>29</v>
      </c>
      <c r="AX658" s="14" t="s">
        <v>73</v>
      </c>
      <c r="AY658" s="173" t="s">
        <v>175</v>
      </c>
    </row>
    <row r="659" spans="1:65" s="14" customFormat="1">
      <c r="B659" s="172"/>
      <c r="D659" s="164" t="s">
        <v>190</v>
      </c>
      <c r="E659" s="173" t="s">
        <v>1</v>
      </c>
      <c r="F659" s="174" t="s">
        <v>2975</v>
      </c>
      <c r="H659" s="173" t="s">
        <v>1</v>
      </c>
      <c r="I659" s="175"/>
      <c r="L659" s="172"/>
      <c r="M659" s="176"/>
      <c r="N659" s="177"/>
      <c r="O659" s="177"/>
      <c r="P659" s="177"/>
      <c r="Q659" s="177"/>
      <c r="R659" s="177"/>
      <c r="S659" s="177"/>
      <c r="T659" s="178"/>
      <c r="AT659" s="173" t="s">
        <v>190</v>
      </c>
      <c r="AU659" s="173" t="s">
        <v>82</v>
      </c>
      <c r="AV659" s="14" t="s">
        <v>30</v>
      </c>
      <c r="AW659" s="14" t="s">
        <v>29</v>
      </c>
      <c r="AX659" s="14" t="s">
        <v>73</v>
      </c>
      <c r="AY659" s="173" t="s">
        <v>175</v>
      </c>
    </row>
    <row r="660" spans="1:65" s="14" customFormat="1">
      <c r="B660" s="172"/>
      <c r="D660" s="164" t="s">
        <v>190</v>
      </c>
      <c r="E660" s="173" t="s">
        <v>1</v>
      </c>
      <c r="F660" s="174" t="s">
        <v>2976</v>
      </c>
      <c r="H660" s="173" t="s">
        <v>1</v>
      </c>
      <c r="I660" s="175"/>
      <c r="L660" s="172"/>
      <c r="M660" s="176"/>
      <c r="N660" s="177"/>
      <c r="O660" s="177"/>
      <c r="P660" s="177"/>
      <c r="Q660" s="177"/>
      <c r="R660" s="177"/>
      <c r="S660" s="177"/>
      <c r="T660" s="178"/>
      <c r="AT660" s="173" t="s">
        <v>190</v>
      </c>
      <c r="AU660" s="173" t="s">
        <v>82</v>
      </c>
      <c r="AV660" s="14" t="s">
        <v>30</v>
      </c>
      <c r="AW660" s="14" t="s">
        <v>29</v>
      </c>
      <c r="AX660" s="14" t="s">
        <v>73</v>
      </c>
      <c r="AY660" s="173" t="s">
        <v>175</v>
      </c>
    </row>
    <row r="661" spans="1:65" s="14" customFormat="1">
      <c r="B661" s="172"/>
      <c r="D661" s="164" t="s">
        <v>190</v>
      </c>
      <c r="E661" s="173" t="s">
        <v>1</v>
      </c>
      <c r="F661" s="174" t="s">
        <v>2977</v>
      </c>
      <c r="H661" s="173" t="s">
        <v>1</v>
      </c>
      <c r="I661" s="175"/>
      <c r="L661" s="172"/>
      <c r="M661" s="176"/>
      <c r="N661" s="177"/>
      <c r="O661" s="177"/>
      <c r="P661" s="177"/>
      <c r="Q661" s="177"/>
      <c r="R661" s="177"/>
      <c r="S661" s="177"/>
      <c r="T661" s="178"/>
      <c r="AT661" s="173" t="s">
        <v>190</v>
      </c>
      <c r="AU661" s="173" t="s">
        <v>82</v>
      </c>
      <c r="AV661" s="14" t="s">
        <v>30</v>
      </c>
      <c r="AW661" s="14" t="s">
        <v>29</v>
      </c>
      <c r="AX661" s="14" t="s">
        <v>73</v>
      </c>
      <c r="AY661" s="173" t="s">
        <v>175</v>
      </c>
    </row>
    <row r="662" spans="1:65" s="14" customFormat="1">
      <c r="B662" s="172"/>
      <c r="D662" s="164" t="s">
        <v>190</v>
      </c>
      <c r="E662" s="173" t="s">
        <v>1</v>
      </c>
      <c r="F662" s="174" t="s">
        <v>2648</v>
      </c>
      <c r="H662" s="173" t="s">
        <v>1</v>
      </c>
      <c r="I662" s="175"/>
      <c r="L662" s="172"/>
      <c r="M662" s="176"/>
      <c r="N662" s="177"/>
      <c r="O662" s="177"/>
      <c r="P662" s="177"/>
      <c r="Q662" s="177"/>
      <c r="R662" s="177"/>
      <c r="S662" s="177"/>
      <c r="T662" s="178"/>
      <c r="AT662" s="173" t="s">
        <v>190</v>
      </c>
      <c r="AU662" s="173" t="s">
        <v>82</v>
      </c>
      <c r="AV662" s="14" t="s">
        <v>30</v>
      </c>
      <c r="AW662" s="14" t="s">
        <v>29</v>
      </c>
      <c r="AX662" s="14" t="s">
        <v>73</v>
      </c>
      <c r="AY662" s="173" t="s">
        <v>175</v>
      </c>
    </row>
    <row r="663" spans="1:65" s="13" customFormat="1">
      <c r="B663" s="163"/>
      <c r="D663" s="164" t="s">
        <v>190</v>
      </c>
      <c r="E663" s="165" t="s">
        <v>1</v>
      </c>
      <c r="F663" s="166" t="s">
        <v>30</v>
      </c>
      <c r="H663" s="167">
        <v>1</v>
      </c>
      <c r="I663" s="168"/>
      <c r="L663" s="163"/>
      <c r="M663" s="169"/>
      <c r="N663" s="170"/>
      <c r="O663" s="170"/>
      <c r="P663" s="170"/>
      <c r="Q663" s="170"/>
      <c r="R663" s="170"/>
      <c r="S663" s="170"/>
      <c r="T663" s="171"/>
      <c r="AT663" s="165" t="s">
        <v>190</v>
      </c>
      <c r="AU663" s="165" t="s">
        <v>82</v>
      </c>
      <c r="AV663" s="13" t="s">
        <v>82</v>
      </c>
      <c r="AW663" s="13" t="s">
        <v>29</v>
      </c>
      <c r="AX663" s="13" t="s">
        <v>30</v>
      </c>
      <c r="AY663" s="165" t="s">
        <v>175</v>
      </c>
    </row>
    <row r="664" spans="1:65" s="2" customFormat="1" ht="16.5" customHeight="1">
      <c r="A664" s="33"/>
      <c r="B664" s="149"/>
      <c r="C664" s="150" t="s">
        <v>549</v>
      </c>
      <c r="D664" s="150" t="s">
        <v>181</v>
      </c>
      <c r="E664" s="151" t="s">
        <v>2991</v>
      </c>
      <c r="F664" s="152" t="s">
        <v>2992</v>
      </c>
      <c r="G664" s="153" t="s">
        <v>396</v>
      </c>
      <c r="H664" s="154">
        <v>1</v>
      </c>
      <c r="I664" s="155"/>
      <c r="J664" s="156">
        <f>ROUND(I664*H664,2)</f>
        <v>0</v>
      </c>
      <c r="K664" s="152" t="s">
        <v>1</v>
      </c>
      <c r="L664" s="34"/>
      <c r="M664" s="157" t="s">
        <v>1</v>
      </c>
      <c r="N664" s="158" t="s">
        <v>38</v>
      </c>
      <c r="O664" s="59"/>
      <c r="P664" s="159">
        <f>O664*H664</f>
        <v>0</v>
      </c>
      <c r="Q664" s="159">
        <v>0</v>
      </c>
      <c r="R664" s="159">
        <f>Q664*H664</f>
        <v>0</v>
      </c>
      <c r="S664" s="159">
        <v>0</v>
      </c>
      <c r="T664" s="160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61" t="s">
        <v>184</v>
      </c>
      <c r="AT664" s="161" t="s">
        <v>181</v>
      </c>
      <c r="AU664" s="161" t="s">
        <v>82</v>
      </c>
      <c r="AY664" s="18" t="s">
        <v>175</v>
      </c>
      <c r="BE664" s="162">
        <f>IF(N664="základní",J664,0)</f>
        <v>0</v>
      </c>
      <c r="BF664" s="162">
        <f>IF(N664="snížená",J664,0)</f>
        <v>0</v>
      </c>
      <c r="BG664" s="162">
        <f>IF(N664="zákl. přenesená",J664,0)</f>
        <v>0</v>
      </c>
      <c r="BH664" s="162">
        <f>IF(N664="sníž. přenesená",J664,0)</f>
        <v>0</v>
      </c>
      <c r="BI664" s="162">
        <f>IF(N664="nulová",J664,0)</f>
        <v>0</v>
      </c>
      <c r="BJ664" s="18" t="s">
        <v>30</v>
      </c>
      <c r="BK664" s="162">
        <f>ROUND(I664*H664,2)</f>
        <v>0</v>
      </c>
      <c r="BL664" s="18" t="s">
        <v>184</v>
      </c>
      <c r="BM664" s="161" t="s">
        <v>2993</v>
      </c>
    </row>
    <row r="665" spans="1:65" s="14" customFormat="1">
      <c r="B665" s="172"/>
      <c r="D665" s="164" t="s">
        <v>190</v>
      </c>
      <c r="E665" s="173" t="s">
        <v>1</v>
      </c>
      <c r="F665" s="174" t="s">
        <v>2962</v>
      </c>
      <c r="H665" s="173" t="s">
        <v>1</v>
      </c>
      <c r="I665" s="175"/>
      <c r="L665" s="172"/>
      <c r="M665" s="176"/>
      <c r="N665" s="177"/>
      <c r="O665" s="177"/>
      <c r="P665" s="177"/>
      <c r="Q665" s="177"/>
      <c r="R665" s="177"/>
      <c r="S665" s="177"/>
      <c r="T665" s="178"/>
      <c r="AT665" s="173" t="s">
        <v>190</v>
      </c>
      <c r="AU665" s="173" t="s">
        <v>82</v>
      </c>
      <c r="AV665" s="14" t="s">
        <v>30</v>
      </c>
      <c r="AW665" s="14" t="s">
        <v>29</v>
      </c>
      <c r="AX665" s="14" t="s">
        <v>73</v>
      </c>
      <c r="AY665" s="173" t="s">
        <v>175</v>
      </c>
    </row>
    <row r="666" spans="1:65" s="14" customFormat="1">
      <c r="B666" s="172"/>
      <c r="D666" s="164" t="s">
        <v>190</v>
      </c>
      <c r="E666" s="173" t="s">
        <v>1</v>
      </c>
      <c r="F666" s="174" t="s">
        <v>2963</v>
      </c>
      <c r="H666" s="173" t="s">
        <v>1</v>
      </c>
      <c r="I666" s="175"/>
      <c r="L666" s="172"/>
      <c r="M666" s="176"/>
      <c r="N666" s="177"/>
      <c r="O666" s="177"/>
      <c r="P666" s="177"/>
      <c r="Q666" s="177"/>
      <c r="R666" s="177"/>
      <c r="S666" s="177"/>
      <c r="T666" s="178"/>
      <c r="AT666" s="173" t="s">
        <v>190</v>
      </c>
      <c r="AU666" s="173" t="s">
        <v>82</v>
      </c>
      <c r="AV666" s="14" t="s">
        <v>30</v>
      </c>
      <c r="AW666" s="14" t="s">
        <v>29</v>
      </c>
      <c r="AX666" s="14" t="s">
        <v>73</v>
      </c>
      <c r="AY666" s="173" t="s">
        <v>175</v>
      </c>
    </row>
    <row r="667" spans="1:65" s="14" customFormat="1">
      <c r="B667" s="172"/>
      <c r="D667" s="164" t="s">
        <v>190</v>
      </c>
      <c r="E667" s="173" t="s">
        <v>1</v>
      </c>
      <c r="F667" s="174" t="s">
        <v>2964</v>
      </c>
      <c r="H667" s="173" t="s">
        <v>1</v>
      </c>
      <c r="I667" s="175"/>
      <c r="L667" s="172"/>
      <c r="M667" s="176"/>
      <c r="N667" s="177"/>
      <c r="O667" s="177"/>
      <c r="P667" s="177"/>
      <c r="Q667" s="177"/>
      <c r="R667" s="177"/>
      <c r="S667" s="177"/>
      <c r="T667" s="178"/>
      <c r="AT667" s="173" t="s">
        <v>190</v>
      </c>
      <c r="AU667" s="173" t="s">
        <v>82</v>
      </c>
      <c r="AV667" s="14" t="s">
        <v>30</v>
      </c>
      <c r="AW667" s="14" t="s">
        <v>29</v>
      </c>
      <c r="AX667" s="14" t="s">
        <v>73</v>
      </c>
      <c r="AY667" s="173" t="s">
        <v>175</v>
      </c>
    </row>
    <row r="668" spans="1:65" s="14" customFormat="1">
      <c r="B668" s="172"/>
      <c r="D668" s="164" t="s">
        <v>190</v>
      </c>
      <c r="E668" s="173" t="s">
        <v>1</v>
      </c>
      <c r="F668" s="174" t="s">
        <v>2965</v>
      </c>
      <c r="H668" s="173" t="s">
        <v>1</v>
      </c>
      <c r="I668" s="175"/>
      <c r="L668" s="172"/>
      <c r="M668" s="176"/>
      <c r="N668" s="177"/>
      <c r="O668" s="177"/>
      <c r="P668" s="177"/>
      <c r="Q668" s="177"/>
      <c r="R668" s="177"/>
      <c r="S668" s="177"/>
      <c r="T668" s="178"/>
      <c r="AT668" s="173" t="s">
        <v>190</v>
      </c>
      <c r="AU668" s="173" t="s">
        <v>82</v>
      </c>
      <c r="AV668" s="14" t="s">
        <v>30</v>
      </c>
      <c r="AW668" s="14" t="s">
        <v>29</v>
      </c>
      <c r="AX668" s="14" t="s">
        <v>73</v>
      </c>
      <c r="AY668" s="173" t="s">
        <v>175</v>
      </c>
    </row>
    <row r="669" spans="1:65" s="14" customFormat="1">
      <c r="B669" s="172"/>
      <c r="D669" s="164" t="s">
        <v>190</v>
      </c>
      <c r="E669" s="173" t="s">
        <v>1</v>
      </c>
      <c r="F669" s="174" t="s">
        <v>2966</v>
      </c>
      <c r="H669" s="173" t="s">
        <v>1</v>
      </c>
      <c r="I669" s="175"/>
      <c r="L669" s="172"/>
      <c r="M669" s="176"/>
      <c r="N669" s="177"/>
      <c r="O669" s="177"/>
      <c r="P669" s="177"/>
      <c r="Q669" s="177"/>
      <c r="R669" s="177"/>
      <c r="S669" s="177"/>
      <c r="T669" s="178"/>
      <c r="AT669" s="173" t="s">
        <v>190</v>
      </c>
      <c r="AU669" s="173" t="s">
        <v>82</v>
      </c>
      <c r="AV669" s="14" t="s">
        <v>30</v>
      </c>
      <c r="AW669" s="14" t="s">
        <v>29</v>
      </c>
      <c r="AX669" s="14" t="s">
        <v>73</v>
      </c>
      <c r="AY669" s="173" t="s">
        <v>175</v>
      </c>
    </row>
    <row r="670" spans="1:65" s="14" customFormat="1">
      <c r="B670" s="172"/>
      <c r="D670" s="164" t="s">
        <v>190</v>
      </c>
      <c r="E670" s="173" t="s">
        <v>1</v>
      </c>
      <c r="F670" s="174" t="s">
        <v>2967</v>
      </c>
      <c r="H670" s="173" t="s">
        <v>1</v>
      </c>
      <c r="I670" s="175"/>
      <c r="L670" s="172"/>
      <c r="M670" s="176"/>
      <c r="N670" s="177"/>
      <c r="O670" s="177"/>
      <c r="P670" s="177"/>
      <c r="Q670" s="177"/>
      <c r="R670" s="177"/>
      <c r="S670" s="177"/>
      <c r="T670" s="178"/>
      <c r="AT670" s="173" t="s">
        <v>190</v>
      </c>
      <c r="AU670" s="173" t="s">
        <v>82</v>
      </c>
      <c r="AV670" s="14" t="s">
        <v>30</v>
      </c>
      <c r="AW670" s="14" t="s">
        <v>29</v>
      </c>
      <c r="AX670" s="14" t="s">
        <v>73</v>
      </c>
      <c r="AY670" s="173" t="s">
        <v>175</v>
      </c>
    </row>
    <row r="671" spans="1:65" s="14" customFormat="1">
      <c r="B671" s="172"/>
      <c r="D671" s="164" t="s">
        <v>190</v>
      </c>
      <c r="E671" s="173" t="s">
        <v>1</v>
      </c>
      <c r="F671" s="174" t="s">
        <v>2968</v>
      </c>
      <c r="H671" s="173" t="s">
        <v>1</v>
      </c>
      <c r="I671" s="175"/>
      <c r="L671" s="172"/>
      <c r="M671" s="176"/>
      <c r="N671" s="177"/>
      <c r="O671" s="177"/>
      <c r="P671" s="177"/>
      <c r="Q671" s="177"/>
      <c r="R671" s="177"/>
      <c r="S671" s="177"/>
      <c r="T671" s="178"/>
      <c r="AT671" s="173" t="s">
        <v>190</v>
      </c>
      <c r="AU671" s="173" t="s">
        <v>82</v>
      </c>
      <c r="AV671" s="14" t="s">
        <v>30</v>
      </c>
      <c r="AW671" s="14" t="s">
        <v>29</v>
      </c>
      <c r="AX671" s="14" t="s">
        <v>73</v>
      </c>
      <c r="AY671" s="173" t="s">
        <v>175</v>
      </c>
    </row>
    <row r="672" spans="1:65" s="14" customFormat="1">
      <c r="B672" s="172"/>
      <c r="D672" s="164" t="s">
        <v>190</v>
      </c>
      <c r="E672" s="173" t="s">
        <v>1</v>
      </c>
      <c r="F672" s="174" t="s">
        <v>2969</v>
      </c>
      <c r="H672" s="173" t="s">
        <v>1</v>
      </c>
      <c r="I672" s="175"/>
      <c r="L672" s="172"/>
      <c r="M672" s="176"/>
      <c r="N672" s="177"/>
      <c r="O672" s="177"/>
      <c r="P672" s="177"/>
      <c r="Q672" s="177"/>
      <c r="R672" s="177"/>
      <c r="S672" s="177"/>
      <c r="T672" s="178"/>
      <c r="AT672" s="173" t="s">
        <v>190</v>
      </c>
      <c r="AU672" s="173" t="s">
        <v>82</v>
      </c>
      <c r="AV672" s="14" t="s">
        <v>30</v>
      </c>
      <c r="AW672" s="14" t="s">
        <v>29</v>
      </c>
      <c r="AX672" s="14" t="s">
        <v>73</v>
      </c>
      <c r="AY672" s="173" t="s">
        <v>175</v>
      </c>
    </row>
    <row r="673" spans="1:65" s="14" customFormat="1">
      <c r="B673" s="172"/>
      <c r="D673" s="164" t="s">
        <v>190</v>
      </c>
      <c r="E673" s="173" t="s">
        <v>1</v>
      </c>
      <c r="F673" s="174" t="s">
        <v>2970</v>
      </c>
      <c r="H673" s="173" t="s">
        <v>1</v>
      </c>
      <c r="I673" s="175"/>
      <c r="L673" s="172"/>
      <c r="M673" s="176"/>
      <c r="N673" s="177"/>
      <c r="O673" s="177"/>
      <c r="P673" s="177"/>
      <c r="Q673" s="177"/>
      <c r="R673" s="177"/>
      <c r="S673" s="177"/>
      <c r="T673" s="178"/>
      <c r="AT673" s="173" t="s">
        <v>190</v>
      </c>
      <c r="AU673" s="173" t="s">
        <v>82</v>
      </c>
      <c r="AV673" s="14" t="s">
        <v>30</v>
      </c>
      <c r="AW673" s="14" t="s">
        <v>29</v>
      </c>
      <c r="AX673" s="14" t="s">
        <v>73</v>
      </c>
      <c r="AY673" s="173" t="s">
        <v>175</v>
      </c>
    </row>
    <row r="674" spans="1:65" s="14" customFormat="1">
      <c r="B674" s="172"/>
      <c r="D674" s="164" t="s">
        <v>190</v>
      </c>
      <c r="E674" s="173" t="s">
        <v>1</v>
      </c>
      <c r="F674" s="174" t="s">
        <v>2971</v>
      </c>
      <c r="H674" s="173" t="s">
        <v>1</v>
      </c>
      <c r="I674" s="175"/>
      <c r="L674" s="172"/>
      <c r="M674" s="176"/>
      <c r="N674" s="177"/>
      <c r="O674" s="177"/>
      <c r="P674" s="177"/>
      <c r="Q674" s="177"/>
      <c r="R674" s="177"/>
      <c r="S674" s="177"/>
      <c r="T674" s="178"/>
      <c r="AT674" s="173" t="s">
        <v>190</v>
      </c>
      <c r="AU674" s="173" t="s">
        <v>82</v>
      </c>
      <c r="AV674" s="14" t="s">
        <v>30</v>
      </c>
      <c r="AW674" s="14" t="s">
        <v>29</v>
      </c>
      <c r="AX674" s="14" t="s">
        <v>73</v>
      </c>
      <c r="AY674" s="173" t="s">
        <v>175</v>
      </c>
    </row>
    <row r="675" spans="1:65" s="14" customFormat="1">
      <c r="B675" s="172"/>
      <c r="D675" s="164" t="s">
        <v>190</v>
      </c>
      <c r="E675" s="173" t="s">
        <v>1</v>
      </c>
      <c r="F675" s="174" t="s">
        <v>2972</v>
      </c>
      <c r="H675" s="173" t="s">
        <v>1</v>
      </c>
      <c r="I675" s="175"/>
      <c r="L675" s="172"/>
      <c r="M675" s="176"/>
      <c r="N675" s="177"/>
      <c r="O675" s="177"/>
      <c r="P675" s="177"/>
      <c r="Q675" s="177"/>
      <c r="R675" s="177"/>
      <c r="S675" s="177"/>
      <c r="T675" s="178"/>
      <c r="AT675" s="173" t="s">
        <v>190</v>
      </c>
      <c r="AU675" s="173" t="s">
        <v>82</v>
      </c>
      <c r="AV675" s="14" t="s">
        <v>30</v>
      </c>
      <c r="AW675" s="14" t="s">
        <v>29</v>
      </c>
      <c r="AX675" s="14" t="s">
        <v>73</v>
      </c>
      <c r="AY675" s="173" t="s">
        <v>175</v>
      </c>
    </row>
    <row r="676" spans="1:65" s="14" customFormat="1">
      <c r="B676" s="172"/>
      <c r="D676" s="164" t="s">
        <v>190</v>
      </c>
      <c r="E676" s="173" t="s">
        <v>1</v>
      </c>
      <c r="F676" s="174" t="s">
        <v>2973</v>
      </c>
      <c r="H676" s="173" t="s">
        <v>1</v>
      </c>
      <c r="I676" s="175"/>
      <c r="L676" s="172"/>
      <c r="M676" s="176"/>
      <c r="N676" s="177"/>
      <c r="O676" s="177"/>
      <c r="P676" s="177"/>
      <c r="Q676" s="177"/>
      <c r="R676" s="177"/>
      <c r="S676" s="177"/>
      <c r="T676" s="178"/>
      <c r="AT676" s="173" t="s">
        <v>190</v>
      </c>
      <c r="AU676" s="173" t="s">
        <v>82</v>
      </c>
      <c r="AV676" s="14" t="s">
        <v>30</v>
      </c>
      <c r="AW676" s="14" t="s">
        <v>29</v>
      </c>
      <c r="AX676" s="14" t="s">
        <v>73</v>
      </c>
      <c r="AY676" s="173" t="s">
        <v>175</v>
      </c>
    </row>
    <row r="677" spans="1:65" s="14" customFormat="1">
      <c r="B677" s="172"/>
      <c r="D677" s="164" t="s">
        <v>190</v>
      </c>
      <c r="E677" s="173" t="s">
        <v>1</v>
      </c>
      <c r="F677" s="174" t="s">
        <v>2974</v>
      </c>
      <c r="H677" s="173" t="s">
        <v>1</v>
      </c>
      <c r="I677" s="175"/>
      <c r="L677" s="172"/>
      <c r="M677" s="176"/>
      <c r="N677" s="177"/>
      <c r="O677" s="177"/>
      <c r="P677" s="177"/>
      <c r="Q677" s="177"/>
      <c r="R677" s="177"/>
      <c r="S677" s="177"/>
      <c r="T677" s="178"/>
      <c r="AT677" s="173" t="s">
        <v>190</v>
      </c>
      <c r="AU677" s="173" t="s">
        <v>82</v>
      </c>
      <c r="AV677" s="14" t="s">
        <v>30</v>
      </c>
      <c r="AW677" s="14" t="s">
        <v>29</v>
      </c>
      <c r="AX677" s="14" t="s">
        <v>73</v>
      </c>
      <c r="AY677" s="173" t="s">
        <v>175</v>
      </c>
    </row>
    <row r="678" spans="1:65" s="14" customFormat="1">
      <c r="B678" s="172"/>
      <c r="D678" s="164" t="s">
        <v>190</v>
      </c>
      <c r="E678" s="173" t="s">
        <v>1</v>
      </c>
      <c r="F678" s="174" t="s">
        <v>2975</v>
      </c>
      <c r="H678" s="173" t="s">
        <v>1</v>
      </c>
      <c r="I678" s="175"/>
      <c r="L678" s="172"/>
      <c r="M678" s="176"/>
      <c r="N678" s="177"/>
      <c r="O678" s="177"/>
      <c r="P678" s="177"/>
      <c r="Q678" s="177"/>
      <c r="R678" s="177"/>
      <c r="S678" s="177"/>
      <c r="T678" s="178"/>
      <c r="AT678" s="173" t="s">
        <v>190</v>
      </c>
      <c r="AU678" s="173" t="s">
        <v>82</v>
      </c>
      <c r="AV678" s="14" t="s">
        <v>30</v>
      </c>
      <c r="AW678" s="14" t="s">
        <v>29</v>
      </c>
      <c r="AX678" s="14" t="s">
        <v>73</v>
      </c>
      <c r="AY678" s="173" t="s">
        <v>175</v>
      </c>
    </row>
    <row r="679" spans="1:65" s="14" customFormat="1">
      <c r="B679" s="172"/>
      <c r="D679" s="164" t="s">
        <v>190</v>
      </c>
      <c r="E679" s="173" t="s">
        <v>1</v>
      </c>
      <c r="F679" s="174" t="s">
        <v>2976</v>
      </c>
      <c r="H679" s="173" t="s">
        <v>1</v>
      </c>
      <c r="I679" s="175"/>
      <c r="L679" s="172"/>
      <c r="M679" s="176"/>
      <c r="N679" s="177"/>
      <c r="O679" s="177"/>
      <c r="P679" s="177"/>
      <c r="Q679" s="177"/>
      <c r="R679" s="177"/>
      <c r="S679" s="177"/>
      <c r="T679" s="178"/>
      <c r="AT679" s="173" t="s">
        <v>190</v>
      </c>
      <c r="AU679" s="173" t="s">
        <v>82</v>
      </c>
      <c r="AV679" s="14" t="s">
        <v>30</v>
      </c>
      <c r="AW679" s="14" t="s">
        <v>29</v>
      </c>
      <c r="AX679" s="14" t="s">
        <v>73</v>
      </c>
      <c r="AY679" s="173" t="s">
        <v>175</v>
      </c>
    </row>
    <row r="680" spans="1:65" s="14" customFormat="1">
      <c r="B680" s="172"/>
      <c r="D680" s="164" t="s">
        <v>190</v>
      </c>
      <c r="E680" s="173" t="s">
        <v>1</v>
      </c>
      <c r="F680" s="174" t="s">
        <v>2977</v>
      </c>
      <c r="H680" s="173" t="s">
        <v>1</v>
      </c>
      <c r="I680" s="175"/>
      <c r="L680" s="172"/>
      <c r="M680" s="176"/>
      <c r="N680" s="177"/>
      <c r="O680" s="177"/>
      <c r="P680" s="177"/>
      <c r="Q680" s="177"/>
      <c r="R680" s="177"/>
      <c r="S680" s="177"/>
      <c r="T680" s="178"/>
      <c r="AT680" s="173" t="s">
        <v>190</v>
      </c>
      <c r="AU680" s="173" t="s">
        <v>82</v>
      </c>
      <c r="AV680" s="14" t="s">
        <v>30</v>
      </c>
      <c r="AW680" s="14" t="s">
        <v>29</v>
      </c>
      <c r="AX680" s="14" t="s">
        <v>73</v>
      </c>
      <c r="AY680" s="173" t="s">
        <v>175</v>
      </c>
    </row>
    <row r="681" spans="1:65" s="14" customFormat="1">
      <c r="B681" s="172"/>
      <c r="D681" s="164" t="s">
        <v>190</v>
      </c>
      <c r="E681" s="173" t="s">
        <v>1</v>
      </c>
      <c r="F681" s="174" t="s">
        <v>2648</v>
      </c>
      <c r="H681" s="173" t="s">
        <v>1</v>
      </c>
      <c r="I681" s="175"/>
      <c r="L681" s="172"/>
      <c r="M681" s="176"/>
      <c r="N681" s="177"/>
      <c r="O681" s="177"/>
      <c r="P681" s="177"/>
      <c r="Q681" s="177"/>
      <c r="R681" s="177"/>
      <c r="S681" s="177"/>
      <c r="T681" s="178"/>
      <c r="AT681" s="173" t="s">
        <v>190</v>
      </c>
      <c r="AU681" s="173" t="s">
        <v>82</v>
      </c>
      <c r="AV681" s="14" t="s">
        <v>30</v>
      </c>
      <c r="AW681" s="14" t="s">
        <v>29</v>
      </c>
      <c r="AX681" s="14" t="s">
        <v>73</v>
      </c>
      <c r="AY681" s="173" t="s">
        <v>175</v>
      </c>
    </row>
    <row r="682" spans="1:65" s="13" customFormat="1">
      <c r="B682" s="163"/>
      <c r="D682" s="164" t="s">
        <v>190</v>
      </c>
      <c r="E682" s="165" t="s">
        <v>1</v>
      </c>
      <c r="F682" s="166" t="s">
        <v>30</v>
      </c>
      <c r="H682" s="167">
        <v>1</v>
      </c>
      <c r="I682" s="168"/>
      <c r="L682" s="163"/>
      <c r="M682" s="169"/>
      <c r="N682" s="170"/>
      <c r="O682" s="170"/>
      <c r="P682" s="170"/>
      <c r="Q682" s="170"/>
      <c r="R682" s="170"/>
      <c r="S682" s="170"/>
      <c r="T682" s="171"/>
      <c r="AT682" s="165" t="s">
        <v>190</v>
      </c>
      <c r="AU682" s="165" t="s">
        <v>82</v>
      </c>
      <c r="AV682" s="13" t="s">
        <v>82</v>
      </c>
      <c r="AW682" s="13" t="s">
        <v>29</v>
      </c>
      <c r="AX682" s="13" t="s">
        <v>30</v>
      </c>
      <c r="AY682" s="165" t="s">
        <v>175</v>
      </c>
    </row>
    <row r="683" spans="1:65" s="2" customFormat="1" ht="16.5" customHeight="1">
      <c r="A683" s="33"/>
      <c r="B683" s="149"/>
      <c r="C683" s="150" t="s">
        <v>552</v>
      </c>
      <c r="D683" s="150" t="s">
        <v>181</v>
      </c>
      <c r="E683" s="151" t="s">
        <v>2994</v>
      </c>
      <c r="F683" s="152" t="s">
        <v>2995</v>
      </c>
      <c r="G683" s="153" t="s">
        <v>396</v>
      </c>
      <c r="H683" s="154">
        <v>1</v>
      </c>
      <c r="I683" s="155"/>
      <c r="J683" s="156">
        <f>ROUND(I683*H683,2)</f>
        <v>0</v>
      </c>
      <c r="K683" s="152" t="s">
        <v>1</v>
      </c>
      <c r="L683" s="34"/>
      <c r="M683" s="157" t="s">
        <v>1</v>
      </c>
      <c r="N683" s="158" t="s">
        <v>38</v>
      </c>
      <c r="O683" s="59"/>
      <c r="P683" s="159">
        <f>O683*H683</f>
        <v>0</v>
      </c>
      <c r="Q683" s="159">
        <v>0</v>
      </c>
      <c r="R683" s="159">
        <f>Q683*H683</f>
        <v>0</v>
      </c>
      <c r="S683" s="159">
        <v>0</v>
      </c>
      <c r="T683" s="160">
        <f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1" t="s">
        <v>184</v>
      </c>
      <c r="AT683" s="161" t="s">
        <v>181</v>
      </c>
      <c r="AU683" s="161" t="s">
        <v>82</v>
      </c>
      <c r="AY683" s="18" t="s">
        <v>175</v>
      </c>
      <c r="BE683" s="162">
        <f>IF(N683="základní",J683,0)</f>
        <v>0</v>
      </c>
      <c r="BF683" s="162">
        <f>IF(N683="snížená",J683,0)</f>
        <v>0</v>
      </c>
      <c r="BG683" s="162">
        <f>IF(N683="zákl. přenesená",J683,0)</f>
        <v>0</v>
      </c>
      <c r="BH683" s="162">
        <f>IF(N683="sníž. přenesená",J683,0)</f>
        <v>0</v>
      </c>
      <c r="BI683" s="162">
        <f>IF(N683="nulová",J683,0)</f>
        <v>0</v>
      </c>
      <c r="BJ683" s="18" t="s">
        <v>30</v>
      </c>
      <c r="BK683" s="162">
        <f>ROUND(I683*H683,2)</f>
        <v>0</v>
      </c>
      <c r="BL683" s="18" t="s">
        <v>184</v>
      </c>
      <c r="BM683" s="161" t="s">
        <v>2996</v>
      </c>
    </row>
    <row r="684" spans="1:65" s="14" customFormat="1">
      <c r="B684" s="172"/>
      <c r="D684" s="164" t="s">
        <v>190</v>
      </c>
      <c r="E684" s="173" t="s">
        <v>1</v>
      </c>
      <c r="F684" s="174" t="s">
        <v>2962</v>
      </c>
      <c r="H684" s="173" t="s">
        <v>1</v>
      </c>
      <c r="I684" s="175"/>
      <c r="L684" s="172"/>
      <c r="M684" s="176"/>
      <c r="N684" s="177"/>
      <c r="O684" s="177"/>
      <c r="P684" s="177"/>
      <c r="Q684" s="177"/>
      <c r="R684" s="177"/>
      <c r="S684" s="177"/>
      <c r="T684" s="178"/>
      <c r="AT684" s="173" t="s">
        <v>190</v>
      </c>
      <c r="AU684" s="173" t="s">
        <v>82</v>
      </c>
      <c r="AV684" s="14" t="s">
        <v>30</v>
      </c>
      <c r="AW684" s="14" t="s">
        <v>29</v>
      </c>
      <c r="AX684" s="14" t="s">
        <v>73</v>
      </c>
      <c r="AY684" s="173" t="s">
        <v>175</v>
      </c>
    </row>
    <row r="685" spans="1:65" s="14" customFormat="1">
      <c r="B685" s="172"/>
      <c r="D685" s="164" t="s">
        <v>190</v>
      </c>
      <c r="E685" s="173" t="s">
        <v>1</v>
      </c>
      <c r="F685" s="174" t="s">
        <v>2963</v>
      </c>
      <c r="H685" s="173" t="s">
        <v>1</v>
      </c>
      <c r="I685" s="175"/>
      <c r="L685" s="172"/>
      <c r="M685" s="176"/>
      <c r="N685" s="177"/>
      <c r="O685" s="177"/>
      <c r="P685" s="177"/>
      <c r="Q685" s="177"/>
      <c r="R685" s="177"/>
      <c r="S685" s="177"/>
      <c r="T685" s="178"/>
      <c r="AT685" s="173" t="s">
        <v>190</v>
      </c>
      <c r="AU685" s="173" t="s">
        <v>82</v>
      </c>
      <c r="AV685" s="14" t="s">
        <v>30</v>
      </c>
      <c r="AW685" s="14" t="s">
        <v>29</v>
      </c>
      <c r="AX685" s="14" t="s">
        <v>73</v>
      </c>
      <c r="AY685" s="173" t="s">
        <v>175</v>
      </c>
    </row>
    <row r="686" spans="1:65" s="14" customFormat="1">
      <c r="B686" s="172"/>
      <c r="D686" s="164" t="s">
        <v>190</v>
      </c>
      <c r="E686" s="173" t="s">
        <v>1</v>
      </c>
      <c r="F686" s="174" t="s">
        <v>2964</v>
      </c>
      <c r="H686" s="173" t="s">
        <v>1</v>
      </c>
      <c r="I686" s="175"/>
      <c r="L686" s="172"/>
      <c r="M686" s="176"/>
      <c r="N686" s="177"/>
      <c r="O686" s="177"/>
      <c r="P686" s="177"/>
      <c r="Q686" s="177"/>
      <c r="R686" s="177"/>
      <c r="S686" s="177"/>
      <c r="T686" s="178"/>
      <c r="AT686" s="173" t="s">
        <v>190</v>
      </c>
      <c r="AU686" s="173" t="s">
        <v>82</v>
      </c>
      <c r="AV686" s="14" t="s">
        <v>30</v>
      </c>
      <c r="AW686" s="14" t="s">
        <v>29</v>
      </c>
      <c r="AX686" s="14" t="s">
        <v>73</v>
      </c>
      <c r="AY686" s="173" t="s">
        <v>175</v>
      </c>
    </row>
    <row r="687" spans="1:65" s="14" customFormat="1">
      <c r="B687" s="172"/>
      <c r="D687" s="164" t="s">
        <v>190</v>
      </c>
      <c r="E687" s="173" t="s">
        <v>1</v>
      </c>
      <c r="F687" s="174" t="s">
        <v>2965</v>
      </c>
      <c r="H687" s="173" t="s">
        <v>1</v>
      </c>
      <c r="I687" s="175"/>
      <c r="L687" s="172"/>
      <c r="M687" s="176"/>
      <c r="N687" s="177"/>
      <c r="O687" s="177"/>
      <c r="P687" s="177"/>
      <c r="Q687" s="177"/>
      <c r="R687" s="177"/>
      <c r="S687" s="177"/>
      <c r="T687" s="178"/>
      <c r="AT687" s="173" t="s">
        <v>190</v>
      </c>
      <c r="AU687" s="173" t="s">
        <v>82</v>
      </c>
      <c r="AV687" s="14" t="s">
        <v>30</v>
      </c>
      <c r="AW687" s="14" t="s">
        <v>29</v>
      </c>
      <c r="AX687" s="14" t="s">
        <v>73</v>
      </c>
      <c r="AY687" s="173" t="s">
        <v>175</v>
      </c>
    </row>
    <row r="688" spans="1:65" s="14" customFormat="1">
      <c r="B688" s="172"/>
      <c r="D688" s="164" t="s">
        <v>190</v>
      </c>
      <c r="E688" s="173" t="s">
        <v>1</v>
      </c>
      <c r="F688" s="174" t="s">
        <v>2966</v>
      </c>
      <c r="H688" s="173" t="s">
        <v>1</v>
      </c>
      <c r="I688" s="175"/>
      <c r="L688" s="172"/>
      <c r="M688" s="176"/>
      <c r="N688" s="177"/>
      <c r="O688" s="177"/>
      <c r="P688" s="177"/>
      <c r="Q688" s="177"/>
      <c r="R688" s="177"/>
      <c r="S688" s="177"/>
      <c r="T688" s="178"/>
      <c r="AT688" s="173" t="s">
        <v>190</v>
      </c>
      <c r="AU688" s="173" t="s">
        <v>82</v>
      </c>
      <c r="AV688" s="14" t="s">
        <v>30</v>
      </c>
      <c r="AW688" s="14" t="s">
        <v>29</v>
      </c>
      <c r="AX688" s="14" t="s">
        <v>73</v>
      </c>
      <c r="AY688" s="173" t="s">
        <v>175</v>
      </c>
    </row>
    <row r="689" spans="1:65" s="14" customFormat="1">
      <c r="B689" s="172"/>
      <c r="D689" s="164" t="s">
        <v>190</v>
      </c>
      <c r="E689" s="173" t="s">
        <v>1</v>
      </c>
      <c r="F689" s="174" t="s">
        <v>2967</v>
      </c>
      <c r="H689" s="173" t="s">
        <v>1</v>
      </c>
      <c r="I689" s="175"/>
      <c r="L689" s="172"/>
      <c r="M689" s="176"/>
      <c r="N689" s="177"/>
      <c r="O689" s="177"/>
      <c r="P689" s="177"/>
      <c r="Q689" s="177"/>
      <c r="R689" s="177"/>
      <c r="S689" s="177"/>
      <c r="T689" s="178"/>
      <c r="AT689" s="173" t="s">
        <v>190</v>
      </c>
      <c r="AU689" s="173" t="s">
        <v>82</v>
      </c>
      <c r="AV689" s="14" t="s">
        <v>30</v>
      </c>
      <c r="AW689" s="14" t="s">
        <v>29</v>
      </c>
      <c r="AX689" s="14" t="s">
        <v>73</v>
      </c>
      <c r="AY689" s="173" t="s">
        <v>175</v>
      </c>
    </row>
    <row r="690" spans="1:65" s="14" customFormat="1">
      <c r="B690" s="172"/>
      <c r="D690" s="164" t="s">
        <v>190</v>
      </c>
      <c r="E690" s="173" t="s">
        <v>1</v>
      </c>
      <c r="F690" s="174" t="s">
        <v>2968</v>
      </c>
      <c r="H690" s="173" t="s">
        <v>1</v>
      </c>
      <c r="I690" s="175"/>
      <c r="L690" s="172"/>
      <c r="M690" s="176"/>
      <c r="N690" s="177"/>
      <c r="O690" s="177"/>
      <c r="P690" s="177"/>
      <c r="Q690" s="177"/>
      <c r="R690" s="177"/>
      <c r="S690" s="177"/>
      <c r="T690" s="178"/>
      <c r="AT690" s="173" t="s">
        <v>190</v>
      </c>
      <c r="AU690" s="173" t="s">
        <v>82</v>
      </c>
      <c r="AV690" s="14" t="s">
        <v>30</v>
      </c>
      <c r="AW690" s="14" t="s">
        <v>29</v>
      </c>
      <c r="AX690" s="14" t="s">
        <v>73</v>
      </c>
      <c r="AY690" s="173" t="s">
        <v>175</v>
      </c>
    </row>
    <row r="691" spans="1:65" s="14" customFormat="1">
      <c r="B691" s="172"/>
      <c r="D691" s="164" t="s">
        <v>190</v>
      </c>
      <c r="E691" s="173" t="s">
        <v>1</v>
      </c>
      <c r="F691" s="174" t="s">
        <v>2969</v>
      </c>
      <c r="H691" s="173" t="s">
        <v>1</v>
      </c>
      <c r="I691" s="175"/>
      <c r="L691" s="172"/>
      <c r="M691" s="176"/>
      <c r="N691" s="177"/>
      <c r="O691" s="177"/>
      <c r="P691" s="177"/>
      <c r="Q691" s="177"/>
      <c r="R691" s="177"/>
      <c r="S691" s="177"/>
      <c r="T691" s="178"/>
      <c r="AT691" s="173" t="s">
        <v>190</v>
      </c>
      <c r="AU691" s="173" t="s">
        <v>82</v>
      </c>
      <c r="AV691" s="14" t="s">
        <v>30</v>
      </c>
      <c r="AW691" s="14" t="s">
        <v>29</v>
      </c>
      <c r="AX691" s="14" t="s">
        <v>73</v>
      </c>
      <c r="AY691" s="173" t="s">
        <v>175</v>
      </c>
    </row>
    <row r="692" spans="1:65" s="14" customFormat="1">
      <c r="B692" s="172"/>
      <c r="D692" s="164" t="s">
        <v>190</v>
      </c>
      <c r="E692" s="173" t="s">
        <v>1</v>
      </c>
      <c r="F692" s="174" t="s">
        <v>2970</v>
      </c>
      <c r="H692" s="173" t="s">
        <v>1</v>
      </c>
      <c r="I692" s="175"/>
      <c r="L692" s="172"/>
      <c r="M692" s="176"/>
      <c r="N692" s="177"/>
      <c r="O692" s="177"/>
      <c r="P692" s="177"/>
      <c r="Q692" s="177"/>
      <c r="R692" s="177"/>
      <c r="S692" s="177"/>
      <c r="T692" s="178"/>
      <c r="AT692" s="173" t="s">
        <v>190</v>
      </c>
      <c r="AU692" s="173" t="s">
        <v>82</v>
      </c>
      <c r="AV692" s="14" t="s">
        <v>30</v>
      </c>
      <c r="AW692" s="14" t="s">
        <v>29</v>
      </c>
      <c r="AX692" s="14" t="s">
        <v>73</v>
      </c>
      <c r="AY692" s="173" t="s">
        <v>175</v>
      </c>
    </row>
    <row r="693" spans="1:65" s="14" customFormat="1">
      <c r="B693" s="172"/>
      <c r="D693" s="164" t="s">
        <v>190</v>
      </c>
      <c r="E693" s="173" t="s">
        <v>1</v>
      </c>
      <c r="F693" s="174" t="s">
        <v>2971</v>
      </c>
      <c r="H693" s="173" t="s">
        <v>1</v>
      </c>
      <c r="I693" s="175"/>
      <c r="L693" s="172"/>
      <c r="M693" s="176"/>
      <c r="N693" s="177"/>
      <c r="O693" s="177"/>
      <c r="P693" s="177"/>
      <c r="Q693" s="177"/>
      <c r="R693" s="177"/>
      <c r="S693" s="177"/>
      <c r="T693" s="178"/>
      <c r="AT693" s="173" t="s">
        <v>190</v>
      </c>
      <c r="AU693" s="173" t="s">
        <v>82</v>
      </c>
      <c r="AV693" s="14" t="s">
        <v>30</v>
      </c>
      <c r="AW693" s="14" t="s">
        <v>29</v>
      </c>
      <c r="AX693" s="14" t="s">
        <v>73</v>
      </c>
      <c r="AY693" s="173" t="s">
        <v>175</v>
      </c>
    </row>
    <row r="694" spans="1:65" s="14" customFormat="1">
      <c r="B694" s="172"/>
      <c r="D694" s="164" t="s">
        <v>190</v>
      </c>
      <c r="E694" s="173" t="s">
        <v>1</v>
      </c>
      <c r="F694" s="174" t="s">
        <v>2972</v>
      </c>
      <c r="H694" s="173" t="s">
        <v>1</v>
      </c>
      <c r="I694" s="175"/>
      <c r="L694" s="172"/>
      <c r="M694" s="176"/>
      <c r="N694" s="177"/>
      <c r="O694" s="177"/>
      <c r="P694" s="177"/>
      <c r="Q694" s="177"/>
      <c r="R694" s="177"/>
      <c r="S694" s="177"/>
      <c r="T694" s="178"/>
      <c r="AT694" s="173" t="s">
        <v>190</v>
      </c>
      <c r="AU694" s="173" t="s">
        <v>82</v>
      </c>
      <c r="AV694" s="14" t="s">
        <v>30</v>
      </c>
      <c r="AW694" s="14" t="s">
        <v>29</v>
      </c>
      <c r="AX694" s="14" t="s">
        <v>73</v>
      </c>
      <c r="AY694" s="173" t="s">
        <v>175</v>
      </c>
    </row>
    <row r="695" spans="1:65" s="14" customFormat="1">
      <c r="B695" s="172"/>
      <c r="D695" s="164" t="s">
        <v>190</v>
      </c>
      <c r="E695" s="173" t="s">
        <v>1</v>
      </c>
      <c r="F695" s="174" t="s">
        <v>2973</v>
      </c>
      <c r="H695" s="173" t="s">
        <v>1</v>
      </c>
      <c r="I695" s="175"/>
      <c r="L695" s="172"/>
      <c r="M695" s="176"/>
      <c r="N695" s="177"/>
      <c r="O695" s="177"/>
      <c r="P695" s="177"/>
      <c r="Q695" s="177"/>
      <c r="R695" s="177"/>
      <c r="S695" s="177"/>
      <c r="T695" s="178"/>
      <c r="AT695" s="173" t="s">
        <v>190</v>
      </c>
      <c r="AU695" s="173" t="s">
        <v>82</v>
      </c>
      <c r="AV695" s="14" t="s">
        <v>30</v>
      </c>
      <c r="AW695" s="14" t="s">
        <v>29</v>
      </c>
      <c r="AX695" s="14" t="s">
        <v>73</v>
      </c>
      <c r="AY695" s="173" t="s">
        <v>175</v>
      </c>
    </row>
    <row r="696" spans="1:65" s="14" customFormat="1">
      <c r="B696" s="172"/>
      <c r="D696" s="164" t="s">
        <v>190</v>
      </c>
      <c r="E696" s="173" t="s">
        <v>1</v>
      </c>
      <c r="F696" s="174" t="s">
        <v>2974</v>
      </c>
      <c r="H696" s="173" t="s">
        <v>1</v>
      </c>
      <c r="I696" s="175"/>
      <c r="L696" s="172"/>
      <c r="M696" s="176"/>
      <c r="N696" s="177"/>
      <c r="O696" s="177"/>
      <c r="P696" s="177"/>
      <c r="Q696" s="177"/>
      <c r="R696" s="177"/>
      <c r="S696" s="177"/>
      <c r="T696" s="178"/>
      <c r="AT696" s="173" t="s">
        <v>190</v>
      </c>
      <c r="AU696" s="173" t="s">
        <v>82</v>
      </c>
      <c r="AV696" s="14" t="s">
        <v>30</v>
      </c>
      <c r="AW696" s="14" t="s">
        <v>29</v>
      </c>
      <c r="AX696" s="14" t="s">
        <v>73</v>
      </c>
      <c r="AY696" s="173" t="s">
        <v>175</v>
      </c>
    </row>
    <row r="697" spans="1:65" s="14" customFormat="1">
      <c r="B697" s="172"/>
      <c r="D697" s="164" t="s">
        <v>190</v>
      </c>
      <c r="E697" s="173" t="s">
        <v>1</v>
      </c>
      <c r="F697" s="174" t="s">
        <v>2975</v>
      </c>
      <c r="H697" s="173" t="s">
        <v>1</v>
      </c>
      <c r="I697" s="175"/>
      <c r="L697" s="172"/>
      <c r="M697" s="176"/>
      <c r="N697" s="177"/>
      <c r="O697" s="177"/>
      <c r="P697" s="177"/>
      <c r="Q697" s="177"/>
      <c r="R697" s="177"/>
      <c r="S697" s="177"/>
      <c r="T697" s="178"/>
      <c r="AT697" s="173" t="s">
        <v>190</v>
      </c>
      <c r="AU697" s="173" t="s">
        <v>82</v>
      </c>
      <c r="AV697" s="14" t="s">
        <v>30</v>
      </c>
      <c r="AW697" s="14" t="s">
        <v>29</v>
      </c>
      <c r="AX697" s="14" t="s">
        <v>73</v>
      </c>
      <c r="AY697" s="173" t="s">
        <v>175</v>
      </c>
    </row>
    <row r="698" spans="1:65" s="14" customFormat="1">
      <c r="B698" s="172"/>
      <c r="D698" s="164" t="s">
        <v>190</v>
      </c>
      <c r="E698" s="173" t="s">
        <v>1</v>
      </c>
      <c r="F698" s="174" t="s">
        <v>2976</v>
      </c>
      <c r="H698" s="173" t="s">
        <v>1</v>
      </c>
      <c r="I698" s="175"/>
      <c r="L698" s="172"/>
      <c r="M698" s="176"/>
      <c r="N698" s="177"/>
      <c r="O698" s="177"/>
      <c r="P698" s="177"/>
      <c r="Q698" s="177"/>
      <c r="R698" s="177"/>
      <c r="S698" s="177"/>
      <c r="T698" s="178"/>
      <c r="AT698" s="173" t="s">
        <v>190</v>
      </c>
      <c r="AU698" s="173" t="s">
        <v>82</v>
      </c>
      <c r="AV698" s="14" t="s">
        <v>30</v>
      </c>
      <c r="AW698" s="14" t="s">
        <v>29</v>
      </c>
      <c r="AX698" s="14" t="s">
        <v>73</v>
      </c>
      <c r="AY698" s="173" t="s">
        <v>175</v>
      </c>
    </row>
    <row r="699" spans="1:65" s="14" customFormat="1">
      <c r="B699" s="172"/>
      <c r="D699" s="164" t="s">
        <v>190</v>
      </c>
      <c r="E699" s="173" t="s">
        <v>1</v>
      </c>
      <c r="F699" s="174" t="s">
        <v>2977</v>
      </c>
      <c r="H699" s="173" t="s">
        <v>1</v>
      </c>
      <c r="I699" s="175"/>
      <c r="L699" s="172"/>
      <c r="M699" s="176"/>
      <c r="N699" s="177"/>
      <c r="O699" s="177"/>
      <c r="P699" s="177"/>
      <c r="Q699" s="177"/>
      <c r="R699" s="177"/>
      <c r="S699" s="177"/>
      <c r="T699" s="178"/>
      <c r="AT699" s="173" t="s">
        <v>190</v>
      </c>
      <c r="AU699" s="173" t="s">
        <v>82</v>
      </c>
      <c r="AV699" s="14" t="s">
        <v>30</v>
      </c>
      <c r="AW699" s="14" t="s">
        <v>29</v>
      </c>
      <c r="AX699" s="14" t="s">
        <v>73</v>
      </c>
      <c r="AY699" s="173" t="s">
        <v>175</v>
      </c>
    </row>
    <row r="700" spans="1:65" s="14" customFormat="1">
      <c r="B700" s="172"/>
      <c r="D700" s="164" t="s">
        <v>190</v>
      </c>
      <c r="E700" s="173" t="s">
        <v>1</v>
      </c>
      <c r="F700" s="174" t="s">
        <v>2648</v>
      </c>
      <c r="H700" s="173" t="s">
        <v>1</v>
      </c>
      <c r="I700" s="175"/>
      <c r="L700" s="172"/>
      <c r="M700" s="176"/>
      <c r="N700" s="177"/>
      <c r="O700" s="177"/>
      <c r="P700" s="177"/>
      <c r="Q700" s="177"/>
      <c r="R700" s="177"/>
      <c r="S700" s="177"/>
      <c r="T700" s="178"/>
      <c r="AT700" s="173" t="s">
        <v>190</v>
      </c>
      <c r="AU700" s="173" t="s">
        <v>82</v>
      </c>
      <c r="AV700" s="14" t="s">
        <v>30</v>
      </c>
      <c r="AW700" s="14" t="s">
        <v>29</v>
      </c>
      <c r="AX700" s="14" t="s">
        <v>73</v>
      </c>
      <c r="AY700" s="173" t="s">
        <v>175</v>
      </c>
    </row>
    <row r="701" spans="1:65" s="13" customFormat="1">
      <c r="B701" s="163"/>
      <c r="D701" s="164" t="s">
        <v>190</v>
      </c>
      <c r="E701" s="165" t="s">
        <v>1</v>
      </c>
      <c r="F701" s="166" t="s">
        <v>30</v>
      </c>
      <c r="H701" s="167">
        <v>1</v>
      </c>
      <c r="I701" s="168"/>
      <c r="L701" s="163"/>
      <c r="M701" s="169"/>
      <c r="N701" s="170"/>
      <c r="O701" s="170"/>
      <c r="P701" s="170"/>
      <c r="Q701" s="170"/>
      <c r="R701" s="170"/>
      <c r="S701" s="170"/>
      <c r="T701" s="171"/>
      <c r="AT701" s="165" t="s">
        <v>190</v>
      </c>
      <c r="AU701" s="165" t="s">
        <v>82</v>
      </c>
      <c r="AV701" s="13" t="s">
        <v>82</v>
      </c>
      <c r="AW701" s="13" t="s">
        <v>29</v>
      </c>
      <c r="AX701" s="13" t="s">
        <v>30</v>
      </c>
      <c r="AY701" s="165" t="s">
        <v>175</v>
      </c>
    </row>
    <row r="702" spans="1:65" s="2" customFormat="1" ht="16.5" customHeight="1">
      <c r="A702" s="33"/>
      <c r="B702" s="149"/>
      <c r="C702" s="150" t="s">
        <v>555</v>
      </c>
      <c r="D702" s="150" t="s">
        <v>181</v>
      </c>
      <c r="E702" s="151" t="s">
        <v>2997</v>
      </c>
      <c r="F702" s="152" t="s">
        <v>2998</v>
      </c>
      <c r="G702" s="153" t="s">
        <v>396</v>
      </c>
      <c r="H702" s="154">
        <v>1</v>
      </c>
      <c r="I702" s="155"/>
      <c r="J702" s="156">
        <f>ROUND(I702*H702,2)</f>
        <v>0</v>
      </c>
      <c r="K702" s="152" t="s">
        <v>1</v>
      </c>
      <c r="L702" s="34"/>
      <c r="M702" s="157" t="s">
        <v>1</v>
      </c>
      <c r="N702" s="158" t="s">
        <v>38</v>
      </c>
      <c r="O702" s="59"/>
      <c r="P702" s="159">
        <f>O702*H702</f>
        <v>0</v>
      </c>
      <c r="Q702" s="159">
        <v>0</v>
      </c>
      <c r="R702" s="159">
        <f>Q702*H702</f>
        <v>0</v>
      </c>
      <c r="S702" s="159">
        <v>0</v>
      </c>
      <c r="T702" s="160">
        <f>S702*H702</f>
        <v>0</v>
      </c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R702" s="161" t="s">
        <v>184</v>
      </c>
      <c r="AT702" s="161" t="s">
        <v>181</v>
      </c>
      <c r="AU702" s="161" t="s">
        <v>82</v>
      </c>
      <c r="AY702" s="18" t="s">
        <v>175</v>
      </c>
      <c r="BE702" s="162">
        <f>IF(N702="základní",J702,0)</f>
        <v>0</v>
      </c>
      <c r="BF702" s="162">
        <f>IF(N702="snížená",J702,0)</f>
        <v>0</v>
      </c>
      <c r="BG702" s="162">
        <f>IF(N702="zákl. přenesená",J702,0)</f>
        <v>0</v>
      </c>
      <c r="BH702" s="162">
        <f>IF(N702="sníž. přenesená",J702,0)</f>
        <v>0</v>
      </c>
      <c r="BI702" s="162">
        <f>IF(N702="nulová",J702,0)</f>
        <v>0</v>
      </c>
      <c r="BJ702" s="18" t="s">
        <v>30</v>
      </c>
      <c r="BK702" s="162">
        <f>ROUND(I702*H702,2)</f>
        <v>0</v>
      </c>
      <c r="BL702" s="18" t="s">
        <v>184</v>
      </c>
      <c r="BM702" s="161" t="s">
        <v>2999</v>
      </c>
    </row>
    <row r="703" spans="1:65" s="14" customFormat="1">
      <c r="B703" s="172"/>
      <c r="D703" s="164" t="s">
        <v>190</v>
      </c>
      <c r="E703" s="173" t="s">
        <v>1</v>
      </c>
      <c r="F703" s="174" t="s">
        <v>2962</v>
      </c>
      <c r="H703" s="173" t="s">
        <v>1</v>
      </c>
      <c r="I703" s="175"/>
      <c r="L703" s="172"/>
      <c r="M703" s="176"/>
      <c r="N703" s="177"/>
      <c r="O703" s="177"/>
      <c r="P703" s="177"/>
      <c r="Q703" s="177"/>
      <c r="R703" s="177"/>
      <c r="S703" s="177"/>
      <c r="T703" s="178"/>
      <c r="AT703" s="173" t="s">
        <v>190</v>
      </c>
      <c r="AU703" s="173" t="s">
        <v>82</v>
      </c>
      <c r="AV703" s="14" t="s">
        <v>30</v>
      </c>
      <c r="AW703" s="14" t="s">
        <v>29</v>
      </c>
      <c r="AX703" s="14" t="s">
        <v>73</v>
      </c>
      <c r="AY703" s="173" t="s">
        <v>175</v>
      </c>
    </row>
    <row r="704" spans="1:65" s="14" customFormat="1">
      <c r="B704" s="172"/>
      <c r="D704" s="164" t="s">
        <v>190</v>
      </c>
      <c r="E704" s="173" t="s">
        <v>1</v>
      </c>
      <c r="F704" s="174" t="s">
        <v>2963</v>
      </c>
      <c r="H704" s="173" t="s">
        <v>1</v>
      </c>
      <c r="I704" s="175"/>
      <c r="L704" s="172"/>
      <c r="M704" s="176"/>
      <c r="N704" s="177"/>
      <c r="O704" s="177"/>
      <c r="P704" s="177"/>
      <c r="Q704" s="177"/>
      <c r="R704" s="177"/>
      <c r="S704" s="177"/>
      <c r="T704" s="178"/>
      <c r="AT704" s="173" t="s">
        <v>190</v>
      </c>
      <c r="AU704" s="173" t="s">
        <v>82</v>
      </c>
      <c r="AV704" s="14" t="s">
        <v>30</v>
      </c>
      <c r="AW704" s="14" t="s">
        <v>29</v>
      </c>
      <c r="AX704" s="14" t="s">
        <v>73</v>
      </c>
      <c r="AY704" s="173" t="s">
        <v>175</v>
      </c>
    </row>
    <row r="705" spans="2:51" s="14" customFormat="1">
      <c r="B705" s="172"/>
      <c r="D705" s="164" t="s">
        <v>190</v>
      </c>
      <c r="E705" s="173" t="s">
        <v>1</v>
      </c>
      <c r="F705" s="174" t="s">
        <v>2964</v>
      </c>
      <c r="H705" s="173" t="s">
        <v>1</v>
      </c>
      <c r="I705" s="175"/>
      <c r="L705" s="172"/>
      <c r="M705" s="176"/>
      <c r="N705" s="177"/>
      <c r="O705" s="177"/>
      <c r="P705" s="177"/>
      <c r="Q705" s="177"/>
      <c r="R705" s="177"/>
      <c r="S705" s="177"/>
      <c r="T705" s="178"/>
      <c r="AT705" s="173" t="s">
        <v>190</v>
      </c>
      <c r="AU705" s="173" t="s">
        <v>82</v>
      </c>
      <c r="AV705" s="14" t="s">
        <v>30</v>
      </c>
      <c r="AW705" s="14" t="s">
        <v>29</v>
      </c>
      <c r="AX705" s="14" t="s">
        <v>73</v>
      </c>
      <c r="AY705" s="173" t="s">
        <v>175</v>
      </c>
    </row>
    <row r="706" spans="2:51" s="14" customFormat="1">
      <c r="B706" s="172"/>
      <c r="D706" s="164" t="s">
        <v>190</v>
      </c>
      <c r="E706" s="173" t="s">
        <v>1</v>
      </c>
      <c r="F706" s="174" t="s">
        <v>2965</v>
      </c>
      <c r="H706" s="173" t="s">
        <v>1</v>
      </c>
      <c r="I706" s="175"/>
      <c r="L706" s="172"/>
      <c r="M706" s="176"/>
      <c r="N706" s="177"/>
      <c r="O706" s="177"/>
      <c r="P706" s="177"/>
      <c r="Q706" s="177"/>
      <c r="R706" s="177"/>
      <c r="S706" s="177"/>
      <c r="T706" s="178"/>
      <c r="AT706" s="173" t="s">
        <v>190</v>
      </c>
      <c r="AU706" s="173" t="s">
        <v>82</v>
      </c>
      <c r="AV706" s="14" t="s">
        <v>30</v>
      </c>
      <c r="AW706" s="14" t="s">
        <v>29</v>
      </c>
      <c r="AX706" s="14" t="s">
        <v>73</v>
      </c>
      <c r="AY706" s="173" t="s">
        <v>175</v>
      </c>
    </row>
    <row r="707" spans="2:51" s="14" customFormat="1">
      <c r="B707" s="172"/>
      <c r="D707" s="164" t="s">
        <v>190</v>
      </c>
      <c r="E707" s="173" t="s">
        <v>1</v>
      </c>
      <c r="F707" s="174" t="s">
        <v>2966</v>
      </c>
      <c r="H707" s="173" t="s">
        <v>1</v>
      </c>
      <c r="I707" s="175"/>
      <c r="L707" s="172"/>
      <c r="M707" s="176"/>
      <c r="N707" s="177"/>
      <c r="O707" s="177"/>
      <c r="P707" s="177"/>
      <c r="Q707" s="177"/>
      <c r="R707" s="177"/>
      <c r="S707" s="177"/>
      <c r="T707" s="178"/>
      <c r="AT707" s="173" t="s">
        <v>190</v>
      </c>
      <c r="AU707" s="173" t="s">
        <v>82</v>
      </c>
      <c r="AV707" s="14" t="s">
        <v>30</v>
      </c>
      <c r="AW707" s="14" t="s">
        <v>29</v>
      </c>
      <c r="AX707" s="14" t="s">
        <v>73</v>
      </c>
      <c r="AY707" s="173" t="s">
        <v>175</v>
      </c>
    </row>
    <row r="708" spans="2:51" s="14" customFormat="1">
      <c r="B708" s="172"/>
      <c r="D708" s="164" t="s">
        <v>190</v>
      </c>
      <c r="E708" s="173" t="s">
        <v>1</v>
      </c>
      <c r="F708" s="174" t="s">
        <v>2967</v>
      </c>
      <c r="H708" s="173" t="s">
        <v>1</v>
      </c>
      <c r="I708" s="175"/>
      <c r="L708" s="172"/>
      <c r="M708" s="176"/>
      <c r="N708" s="177"/>
      <c r="O708" s="177"/>
      <c r="P708" s="177"/>
      <c r="Q708" s="177"/>
      <c r="R708" s="177"/>
      <c r="S708" s="177"/>
      <c r="T708" s="178"/>
      <c r="AT708" s="173" t="s">
        <v>190</v>
      </c>
      <c r="AU708" s="173" t="s">
        <v>82</v>
      </c>
      <c r="AV708" s="14" t="s">
        <v>30</v>
      </c>
      <c r="AW708" s="14" t="s">
        <v>29</v>
      </c>
      <c r="AX708" s="14" t="s">
        <v>73</v>
      </c>
      <c r="AY708" s="173" t="s">
        <v>175</v>
      </c>
    </row>
    <row r="709" spans="2:51" s="14" customFormat="1">
      <c r="B709" s="172"/>
      <c r="D709" s="164" t="s">
        <v>190</v>
      </c>
      <c r="E709" s="173" t="s">
        <v>1</v>
      </c>
      <c r="F709" s="174" t="s">
        <v>2968</v>
      </c>
      <c r="H709" s="173" t="s">
        <v>1</v>
      </c>
      <c r="I709" s="175"/>
      <c r="L709" s="172"/>
      <c r="M709" s="176"/>
      <c r="N709" s="177"/>
      <c r="O709" s="177"/>
      <c r="P709" s="177"/>
      <c r="Q709" s="177"/>
      <c r="R709" s="177"/>
      <c r="S709" s="177"/>
      <c r="T709" s="178"/>
      <c r="AT709" s="173" t="s">
        <v>190</v>
      </c>
      <c r="AU709" s="173" t="s">
        <v>82</v>
      </c>
      <c r="AV709" s="14" t="s">
        <v>30</v>
      </c>
      <c r="AW709" s="14" t="s">
        <v>29</v>
      </c>
      <c r="AX709" s="14" t="s">
        <v>73</v>
      </c>
      <c r="AY709" s="173" t="s">
        <v>175</v>
      </c>
    </row>
    <row r="710" spans="2:51" s="14" customFormat="1">
      <c r="B710" s="172"/>
      <c r="D710" s="164" t="s">
        <v>190</v>
      </c>
      <c r="E710" s="173" t="s">
        <v>1</v>
      </c>
      <c r="F710" s="174" t="s">
        <v>2969</v>
      </c>
      <c r="H710" s="173" t="s">
        <v>1</v>
      </c>
      <c r="I710" s="175"/>
      <c r="L710" s="172"/>
      <c r="M710" s="176"/>
      <c r="N710" s="177"/>
      <c r="O710" s="177"/>
      <c r="P710" s="177"/>
      <c r="Q710" s="177"/>
      <c r="R710" s="177"/>
      <c r="S710" s="177"/>
      <c r="T710" s="178"/>
      <c r="AT710" s="173" t="s">
        <v>190</v>
      </c>
      <c r="AU710" s="173" t="s">
        <v>82</v>
      </c>
      <c r="AV710" s="14" t="s">
        <v>30</v>
      </c>
      <c r="AW710" s="14" t="s">
        <v>29</v>
      </c>
      <c r="AX710" s="14" t="s">
        <v>73</v>
      </c>
      <c r="AY710" s="173" t="s">
        <v>175</v>
      </c>
    </row>
    <row r="711" spans="2:51" s="14" customFormat="1">
      <c r="B711" s="172"/>
      <c r="D711" s="164" t="s">
        <v>190</v>
      </c>
      <c r="E711" s="173" t="s">
        <v>1</v>
      </c>
      <c r="F711" s="174" t="s">
        <v>2970</v>
      </c>
      <c r="H711" s="173" t="s">
        <v>1</v>
      </c>
      <c r="I711" s="175"/>
      <c r="L711" s="172"/>
      <c r="M711" s="176"/>
      <c r="N711" s="177"/>
      <c r="O711" s="177"/>
      <c r="P711" s="177"/>
      <c r="Q711" s="177"/>
      <c r="R711" s="177"/>
      <c r="S711" s="177"/>
      <c r="T711" s="178"/>
      <c r="AT711" s="173" t="s">
        <v>190</v>
      </c>
      <c r="AU711" s="173" t="s">
        <v>82</v>
      </c>
      <c r="AV711" s="14" t="s">
        <v>30</v>
      </c>
      <c r="AW711" s="14" t="s">
        <v>29</v>
      </c>
      <c r="AX711" s="14" t="s">
        <v>73</v>
      </c>
      <c r="AY711" s="173" t="s">
        <v>175</v>
      </c>
    </row>
    <row r="712" spans="2:51" s="14" customFormat="1">
      <c r="B712" s="172"/>
      <c r="D712" s="164" t="s">
        <v>190</v>
      </c>
      <c r="E712" s="173" t="s">
        <v>1</v>
      </c>
      <c r="F712" s="174" t="s">
        <v>2971</v>
      </c>
      <c r="H712" s="173" t="s">
        <v>1</v>
      </c>
      <c r="I712" s="175"/>
      <c r="L712" s="172"/>
      <c r="M712" s="176"/>
      <c r="N712" s="177"/>
      <c r="O712" s="177"/>
      <c r="P712" s="177"/>
      <c r="Q712" s="177"/>
      <c r="R712" s="177"/>
      <c r="S712" s="177"/>
      <c r="T712" s="178"/>
      <c r="AT712" s="173" t="s">
        <v>190</v>
      </c>
      <c r="AU712" s="173" t="s">
        <v>82</v>
      </c>
      <c r="AV712" s="14" t="s">
        <v>30</v>
      </c>
      <c r="AW712" s="14" t="s">
        <v>29</v>
      </c>
      <c r="AX712" s="14" t="s">
        <v>73</v>
      </c>
      <c r="AY712" s="173" t="s">
        <v>175</v>
      </c>
    </row>
    <row r="713" spans="2:51" s="14" customFormat="1">
      <c r="B713" s="172"/>
      <c r="D713" s="164" t="s">
        <v>190</v>
      </c>
      <c r="E713" s="173" t="s">
        <v>1</v>
      </c>
      <c r="F713" s="174" t="s">
        <v>2972</v>
      </c>
      <c r="H713" s="173" t="s">
        <v>1</v>
      </c>
      <c r="I713" s="175"/>
      <c r="L713" s="172"/>
      <c r="M713" s="176"/>
      <c r="N713" s="177"/>
      <c r="O713" s="177"/>
      <c r="P713" s="177"/>
      <c r="Q713" s="177"/>
      <c r="R713" s="177"/>
      <c r="S713" s="177"/>
      <c r="T713" s="178"/>
      <c r="AT713" s="173" t="s">
        <v>190</v>
      </c>
      <c r="AU713" s="173" t="s">
        <v>82</v>
      </c>
      <c r="AV713" s="14" t="s">
        <v>30</v>
      </c>
      <c r="AW713" s="14" t="s">
        <v>29</v>
      </c>
      <c r="AX713" s="14" t="s">
        <v>73</v>
      </c>
      <c r="AY713" s="173" t="s">
        <v>175</v>
      </c>
    </row>
    <row r="714" spans="2:51" s="14" customFormat="1">
      <c r="B714" s="172"/>
      <c r="D714" s="164" t="s">
        <v>190</v>
      </c>
      <c r="E714" s="173" t="s">
        <v>1</v>
      </c>
      <c r="F714" s="174" t="s">
        <v>2973</v>
      </c>
      <c r="H714" s="173" t="s">
        <v>1</v>
      </c>
      <c r="I714" s="175"/>
      <c r="L714" s="172"/>
      <c r="M714" s="176"/>
      <c r="N714" s="177"/>
      <c r="O714" s="177"/>
      <c r="P714" s="177"/>
      <c r="Q714" s="177"/>
      <c r="R714" s="177"/>
      <c r="S714" s="177"/>
      <c r="T714" s="178"/>
      <c r="AT714" s="173" t="s">
        <v>190</v>
      </c>
      <c r="AU714" s="173" t="s">
        <v>82</v>
      </c>
      <c r="AV714" s="14" t="s">
        <v>30</v>
      </c>
      <c r="AW714" s="14" t="s">
        <v>29</v>
      </c>
      <c r="AX714" s="14" t="s">
        <v>73</v>
      </c>
      <c r="AY714" s="173" t="s">
        <v>175</v>
      </c>
    </row>
    <row r="715" spans="2:51" s="14" customFormat="1">
      <c r="B715" s="172"/>
      <c r="D715" s="164" t="s">
        <v>190</v>
      </c>
      <c r="E715" s="173" t="s">
        <v>1</v>
      </c>
      <c r="F715" s="174" t="s">
        <v>2974</v>
      </c>
      <c r="H715" s="173" t="s">
        <v>1</v>
      </c>
      <c r="I715" s="175"/>
      <c r="L715" s="172"/>
      <c r="M715" s="176"/>
      <c r="N715" s="177"/>
      <c r="O715" s="177"/>
      <c r="P715" s="177"/>
      <c r="Q715" s="177"/>
      <c r="R715" s="177"/>
      <c r="S715" s="177"/>
      <c r="T715" s="178"/>
      <c r="AT715" s="173" t="s">
        <v>190</v>
      </c>
      <c r="AU715" s="173" t="s">
        <v>82</v>
      </c>
      <c r="AV715" s="14" t="s">
        <v>30</v>
      </c>
      <c r="AW715" s="14" t="s">
        <v>29</v>
      </c>
      <c r="AX715" s="14" t="s">
        <v>73</v>
      </c>
      <c r="AY715" s="173" t="s">
        <v>175</v>
      </c>
    </row>
    <row r="716" spans="2:51" s="14" customFormat="1">
      <c r="B716" s="172"/>
      <c r="D716" s="164" t="s">
        <v>190</v>
      </c>
      <c r="E716" s="173" t="s">
        <v>1</v>
      </c>
      <c r="F716" s="174" t="s">
        <v>2975</v>
      </c>
      <c r="H716" s="173" t="s">
        <v>1</v>
      </c>
      <c r="I716" s="175"/>
      <c r="L716" s="172"/>
      <c r="M716" s="176"/>
      <c r="N716" s="177"/>
      <c r="O716" s="177"/>
      <c r="P716" s="177"/>
      <c r="Q716" s="177"/>
      <c r="R716" s="177"/>
      <c r="S716" s="177"/>
      <c r="T716" s="178"/>
      <c r="AT716" s="173" t="s">
        <v>190</v>
      </c>
      <c r="AU716" s="173" t="s">
        <v>82</v>
      </c>
      <c r="AV716" s="14" t="s">
        <v>30</v>
      </c>
      <c r="AW716" s="14" t="s">
        <v>29</v>
      </c>
      <c r="AX716" s="14" t="s">
        <v>73</v>
      </c>
      <c r="AY716" s="173" t="s">
        <v>175</v>
      </c>
    </row>
    <row r="717" spans="2:51" s="14" customFormat="1">
      <c r="B717" s="172"/>
      <c r="D717" s="164" t="s">
        <v>190</v>
      </c>
      <c r="E717" s="173" t="s">
        <v>1</v>
      </c>
      <c r="F717" s="174" t="s">
        <v>2976</v>
      </c>
      <c r="H717" s="173" t="s">
        <v>1</v>
      </c>
      <c r="I717" s="175"/>
      <c r="L717" s="172"/>
      <c r="M717" s="176"/>
      <c r="N717" s="177"/>
      <c r="O717" s="177"/>
      <c r="P717" s="177"/>
      <c r="Q717" s="177"/>
      <c r="R717" s="177"/>
      <c r="S717" s="177"/>
      <c r="T717" s="178"/>
      <c r="AT717" s="173" t="s">
        <v>190</v>
      </c>
      <c r="AU717" s="173" t="s">
        <v>82</v>
      </c>
      <c r="AV717" s="14" t="s">
        <v>30</v>
      </c>
      <c r="AW717" s="14" t="s">
        <v>29</v>
      </c>
      <c r="AX717" s="14" t="s">
        <v>73</v>
      </c>
      <c r="AY717" s="173" t="s">
        <v>175</v>
      </c>
    </row>
    <row r="718" spans="2:51" s="14" customFormat="1">
      <c r="B718" s="172"/>
      <c r="D718" s="164" t="s">
        <v>190</v>
      </c>
      <c r="E718" s="173" t="s">
        <v>1</v>
      </c>
      <c r="F718" s="174" t="s">
        <v>2977</v>
      </c>
      <c r="H718" s="173" t="s">
        <v>1</v>
      </c>
      <c r="I718" s="175"/>
      <c r="L718" s="172"/>
      <c r="M718" s="176"/>
      <c r="N718" s="177"/>
      <c r="O718" s="177"/>
      <c r="P718" s="177"/>
      <c r="Q718" s="177"/>
      <c r="R718" s="177"/>
      <c r="S718" s="177"/>
      <c r="T718" s="178"/>
      <c r="AT718" s="173" t="s">
        <v>190</v>
      </c>
      <c r="AU718" s="173" t="s">
        <v>82</v>
      </c>
      <c r="AV718" s="14" t="s">
        <v>30</v>
      </c>
      <c r="AW718" s="14" t="s">
        <v>29</v>
      </c>
      <c r="AX718" s="14" t="s">
        <v>73</v>
      </c>
      <c r="AY718" s="173" t="s">
        <v>175</v>
      </c>
    </row>
    <row r="719" spans="2:51" s="14" customFormat="1">
      <c r="B719" s="172"/>
      <c r="D719" s="164" t="s">
        <v>190</v>
      </c>
      <c r="E719" s="173" t="s">
        <v>1</v>
      </c>
      <c r="F719" s="174" t="s">
        <v>2648</v>
      </c>
      <c r="H719" s="173" t="s">
        <v>1</v>
      </c>
      <c r="I719" s="175"/>
      <c r="L719" s="172"/>
      <c r="M719" s="176"/>
      <c r="N719" s="177"/>
      <c r="O719" s="177"/>
      <c r="P719" s="177"/>
      <c r="Q719" s="177"/>
      <c r="R719" s="177"/>
      <c r="S719" s="177"/>
      <c r="T719" s="178"/>
      <c r="AT719" s="173" t="s">
        <v>190</v>
      </c>
      <c r="AU719" s="173" t="s">
        <v>82</v>
      </c>
      <c r="AV719" s="14" t="s">
        <v>30</v>
      </c>
      <c r="AW719" s="14" t="s">
        <v>29</v>
      </c>
      <c r="AX719" s="14" t="s">
        <v>73</v>
      </c>
      <c r="AY719" s="173" t="s">
        <v>175</v>
      </c>
    </row>
    <row r="720" spans="2:51" s="13" customFormat="1">
      <c r="B720" s="163"/>
      <c r="D720" s="164" t="s">
        <v>190</v>
      </c>
      <c r="E720" s="165" t="s">
        <v>1</v>
      </c>
      <c r="F720" s="166" t="s">
        <v>30</v>
      </c>
      <c r="H720" s="167">
        <v>1</v>
      </c>
      <c r="I720" s="168"/>
      <c r="L720" s="163"/>
      <c r="M720" s="169"/>
      <c r="N720" s="170"/>
      <c r="O720" s="170"/>
      <c r="P720" s="170"/>
      <c r="Q720" s="170"/>
      <c r="R720" s="170"/>
      <c r="S720" s="170"/>
      <c r="T720" s="171"/>
      <c r="AT720" s="165" t="s">
        <v>190</v>
      </c>
      <c r="AU720" s="165" t="s">
        <v>82</v>
      </c>
      <c r="AV720" s="13" t="s">
        <v>82</v>
      </c>
      <c r="AW720" s="13" t="s">
        <v>29</v>
      </c>
      <c r="AX720" s="13" t="s">
        <v>30</v>
      </c>
      <c r="AY720" s="165" t="s">
        <v>175</v>
      </c>
    </row>
    <row r="721" spans="1:65" s="2" customFormat="1" ht="16.5" customHeight="1">
      <c r="A721" s="33"/>
      <c r="B721" s="149"/>
      <c r="C721" s="150" t="s">
        <v>559</v>
      </c>
      <c r="D721" s="150" t="s">
        <v>181</v>
      </c>
      <c r="E721" s="151" t="s">
        <v>3000</v>
      </c>
      <c r="F721" s="152" t="s">
        <v>3001</v>
      </c>
      <c r="G721" s="153" t="s">
        <v>396</v>
      </c>
      <c r="H721" s="154">
        <v>1</v>
      </c>
      <c r="I721" s="155"/>
      <c r="J721" s="156">
        <f>ROUND(I721*H721,2)</f>
        <v>0</v>
      </c>
      <c r="K721" s="152" t="s">
        <v>1</v>
      </c>
      <c r="L721" s="34"/>
      <c r="M721" s="157" t="s">
        <v>1</v>
      </c>
      <c r="N721" s="158" t="s">
        <v>38</v>
      </c>
      <c r="O721" s="59"/>
      <c r="P721" s="159">
        <f>O721*H721</f>
        <v>0</v>
      </c>
      <c r="Q721" s="159">
        <v>0</v>
      </c>
      <c r="R721" s="159">
        <f>Q721*H721</f>
        <v>0</v>
      </c>
      <c r="S721" s="159">
        <v>0</v>
      </c>
      <c r="T721" s="160">
        <f>S721*H721</f>
        <v>0</v>
      </c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R721" s="161" t="s">
        <v>184</v>
      </c>
      <c r="AT721" s="161" t="s">
        <v>181</v>
      </c>
      <c r="AU721" s="161" t="s">
        <v>82</v>
      </c>
      <c r="AY721" s="18" t="s">
        <v>175</v>
      </c>
      <c r="BE721" s="162">
        <f>IF(N721="základní",J721,0)</f>
        <v>0</v>
      </c>
      <c r="BF721" s="162">
        <f>IF(N721="snížená",J721,0)</f>
        <v>0</v>
      </c>
      <c r="BG721" s="162">
        <f>IF(N721="zákl. přenesená",J721,0)</f>
        <v>0</v>
      </c>
      <c r="BH721" s="162">
        <f>IF(N721="sníž. přenesená",J721,0)</f>
        <v>0</v>
      </c>
      <c r="BI721" s="162">
        <f>IF(N721="nulová",J721,0)</f>
        <v>0</v>
      </c>
      <c r="BJ721" s="18" t="s">
        <v>30</v>
      </c>
      <c r="BK721" s="162">
        <f>ROUND(I721*H721,2)</f>
        <v>0</v>
      </c>
      <c r="BL721" s="18" t="s">
        <v>184</v>
      </c>
      <c r="BM721" s="161" t="s">
        <v>3002</v>
      </c>
    </row>
    <row r="722" spans="1:65" s="14" customFormat="1">
      <c r="B722" s="172"/>
      <c r="D722" s="164" t="s">
        <v>190</v>
      </c>
      <c r="E722" s="173" t="s">
        <v>1</v>
      </c>
      <c r="F722" s="174" t="s">
        <v>2962</v>
      </c>
      <c r="H722" s="173" t="s">
        <v>1</v>
      </c>
      <c r="I722" s="175"/>
      <c r="L722" s="172"/>
      <c r="M722" s="176"/>
      <c r="N722" s="177"/>
      <c r="O722" s="177"/>
      <c r="P722" s="177"/>
      <c r="Q722" s="177"/>
      <c r="R722" s="177"/>
      <c r="S722" s="177"/>
      <c r="T722" s="178"/>
      <c r="AT722" s="173" t="s">
        <v>190</v>
      </c>
      <c r="AU722" s="173" t="s">
        <v>82</v>
      </c>
      <c r="AV722" s="14" t="s">
        <v>30</v>
      </c>
      <c r="AW722" s="14" t="s">
        <v>29</v>
      </c>
      <c r="AX722" s="14" t="s">
        <v>73</v>
      </c>
      <c r="AY722" s="173" t="s">
        <v>175</v>
      </c>
    </row>
    <row r="723" spans="1:65" s="14" customFormat="1">
      <c r="B723" s="172"/>
      <c r="D723" s="164" t="s">
        <v>190</v>
      </c>
      <c r="E723" s="173" t="s">
        <v>1</v>
      </c>
      <c r="F723" s="174" t="s">
        <v>2963</v>
      </c>
      <c r="H723" s="173" t="s">
        <v>1</v>
      </c>
      <c r="I723" s="175"/>
      <c r="L723" s="172"/>
      <c r="M723" s="176"/>
      <c r="N723" s="177"/>
      <c r="O723" s="177"/>
      <c r="P723" s="177"/>
      <c r="Q723" s="177"/>
      <c r="R723" s="177"/>
      <c r="S723" s="177"/>
      <c r="T723" s="178"/>
      <c r="AT723" s="173" t="s">
        <v>190</v>
      </c>
      <c r="AU723" s="173" t="s">
        <v>82</v>
      </c>
      <c r="AV723" s="14" t="s">
        <v>30</v>
      </c>
      <c r="AW723" s="14" t="s">
        <v>29</v>
      </c>
      <c r="AX723" s="14" t="s">
        <v>73</v>
      </c>
      <c r="AY723" s="173" t="s">
        <v>175</v>
      </c>
    </row>
    <row r="724" spans="1:65" s="14" customFormat="1">
      <c r="B724" s="172"/>
      <c r="D724" s="164" t="s">
        <v>190</v>
      </c>
      <c r="E724" s="173" t="s">
        <v>1</v>
      </c>
      <c r="F724" s="174" t="s">
        <v>2964</v>
      </c>
      <c r="H724" s="173" t="s">
        <v>1</v>
      </c>
      <c r="I724" s="175"/>
      <c r="L724" s="172"/>
      <c r="M724" s="176"/>
      <c r="N724" s="177"/>
      <c r="O724" s="177"/>
      <c r="P724" s="177"/>
      <c r="Q724" s="177"/>
      <c r="R724" s="177"/>
      <c r="S724" s="177"/>
      <c r="T724" s="178"/>
      <c r="AT724" s="173" t="s">
        <v>190</v>
      </c>
      <c r="AU724" s="173" t="s">
        <v>82</v>
      </c>
      <c r="AV724" s="14" t="s">
        <v>30</v>
      </c>
      <c r="AW724" s="14" t="s">
        <v>29</v>
      </c>
      <c r="AX724" s="14" t="s">
        <v>73</v>
      </c>
      <c r="AY724" s="173" t="s">
        <v>175</v>
      </c>
    </row>
    <row r="725" spans="1:65" s="14" customFormat="1">
      <c r="B725" s="172"/>
      <c r="D725" s="164" t="s">
        <v>190</v>
      </c>
      <c r="E725" s="173" t="s">
        <v>1</v>
      </c>
      <c r="F725" s="174" t="s">
        <v>2965</v>
      </c>
      <c r="H725" s="173" t="s">
        <v>1</v>
      </c>
      <c r="I725" s="175"/>
      <c r="L725" s="172"/>
      <c r="M725" s="176"/>
      <c r="N725" s="177"/>
      <c r="O725" s="177"/>
      <c r="P725" s="177"/>
      <c r="Q725" s="177"/>
      <c r="R725" s="177"/>
      <c r="S725" s="177"/>
      <c r="T725" s="178"/>
      <c r="AT725" s="173" t="s">
        <v>190</v>
      </c>
      <c r="AU725" s="173" t="s">
        <v>82</v>
      </c>
      <c r="AV725" s="14" t="s">
        <v>30</v>
      </c>
      <c r="AW725" s="14" t="s">
        <v>29</v>
      </c>
      <c r="AX725" s="14" t="s">
        <v>73</v>
      </c>
      <c r="AY725" s="173" t="s">
        <v>175</v>
      </c>
    </row>
    <row r="726" spans="1:65" s="14" customFormat="1">
      <c r="B726" s="172"/>
      <c r="D726" s="164" t="s">
        <v>190</v>
      </c>
      <c r="E726" s="173" t="s">
        <v>1</v>
      </c>
      <c r="F726" s="174" t="s">
        <v>2966</v>
      </c>
      <c r="H726" s="173" t="s">
        <v>1</v>
      </c>
      <c r="I726" s="175"/>
      <c r="L726" s="172"/>
      <c r="M726" s="176"/>
      <c r="N726" s="177"/>
      <c r="O726" s="177"/>
      <c r="P726" s="177"/>
      <c r="Q726" s="177"/>
      <c r="R726" s="177"/>
      <c r="S726" s="177"/>
      <c r="T726" s="178"/>
      <c r="AT726" s="173" t="s">
        <v>190</v>
      </c>
      <c r="AU726" s="173" t="s">
        <v>82</v>
      </c>
      <c r="AV726" s="14" t="s">
        <v>30</v>
      </c>
      <c r="AW726" s="14" t="s">
        <v>29</v>
      </c>
      <c r="AX726" s="14" t="s">
        <v>73</v>
      </c>
      <c r="AY726" s="173" t="s">
        <v>175</v>
      </c>
    </row>
    <row r="727" spans="1:65" s="14" customFormat="1">
      <c r="B727" s="172"/>
      <c r="D727" s="164" t="s">
        <v>190</v>
      </c>
      <c r="E727" s="173" t="s">
        <v>1</v>
      </c>
      <c r="F727" s="174" t="s">
        <v>2967</v>
      </c>
      <c r="H727" s="173" t="s">
        <v>1</v>
      </c>
      <c r="I727" s="175"/>
      <c r="L727" s="172"/>
      <c r="M727" s="176"/>
      <c r="N727" s="177"/>
      <c r="O727" s="177"/>
      <c r="P727" s="177"/>
      <c r="Q727" s="177"/>
      <c r="R727" s="177"/>
      <c r="S727" s="177"/>
      <c r="T727" s="178"/>
      <c r="AT727" s="173" t="s">
        <v>190</v>
      </c>
      <c r="AU727" s="173" t="s">
        <v>82</v>
      </c>
      <c r="AV727" s="14" t="s">
        <v>30</v>
      </c>
      <c r="AW727" s="14" t="s">
        <v>29</v>
      </c>
      <c r="AX727" s="14" t="s">
        <v>73</v>
      </c>
      <c r="AY727" s="173" t="s">
        <v>175</v>
      </c>
    </row>
    <row r="728" spans="1:65" s="14" customFormat="1">
      <c r="B728" s="172"/>
      <c r="D728" s="164" t="s">
        <v>190</v>
      </c>
      <c r="E728" s="173" t="s">
        <v>1</v>
      </c>
      <c r="F728" s="174" t="s">
        <v>2968</v>
      </c>
      <c r="H728" s="173" t="s">
        <v>1</v>
      </c>
      <c r="I728" s="175"/>
      <c r="L728" s="172"/>
      <c r="M728" s="176"/>
      <c r="N728" s="177"/>
      <c r="O728" s="177"/>
      <c r="P728" s="177"/>
      <c r="Q728" s="177"/>
      <c r="R728" s="177"/>
      <c r="S728" s="177"/>
      <c r="T728" s="178"/>
      <c r="AT728" s="173" t="s">
        <v>190</v>
      </c>
      <c r="AU728" s="173" t="s">
        <v>82</v>
      </c>
      <c r="AV728" s="14" t="s">
        <v>30</v>
      </c>
      <c r="AW728" s="14" t="s">
        <v>29</v>
      </c>
      <c r="AX728" s="14" t="s">
        <v>73</v>
      </c>
      <c r="AY728" s="173" t="s">
        <v>175</v>
      </c>
    </row>
    <row r="729" spans="1:65" s="14" customFormat="1">
      <c r="B729" s="172"/>
      <c r="D729" s="164" t="s">
        <v>190</v>
      </c>
      <c r="E729" s="173" t="s">
        <v>1</v>
      </c>
      <c r="F729" s="174" t="s">
        <v>2969</v>
      </c>
      <c r="H729" s="173" t="s">
        <v>1</v>
      </c>
      <c r="I729" s="175"/>
      <c r="L729" s="172"/>
      <c r="M729" s="176"/>
      <c r="N729" s="177"/>
      <c r="O729" s="177"/>
      <c r="P729" s="177"/>
      <c r="Q729" s="177"/>
      <c r="R729" s="177"/>
      <c r="S729" s="177"/>
      <c r="T729" s="178"/>
      <c r="AT729" s="173" t="s">
        <v>190</v>
      </c>
      <c r="AU729" s="173" t="s">
        <v>82</v>
      </c>
      <c r="AV729" s="14" t="s">
        <v>30</v>
      </c>
      <c r="AW729" s="14" t="s">
        <v>29</v>
      </c>
      <c r="AX729" s="14" t="s">
        <v>73</v>
      </c>
      <c r="AY729" s="173" t="s">
        <v>175</v>
      </c>
    </row>
    <row r="730" spans="1:65" s="14" customFormat="1">
      <c r="B730" s="172"/>
      <c r="D730" s="164" t="s">
        <v>190</v>
      </c>
      <c r="E730" s="173" t="s">
        <v>1</v>
      </c>
      <c r="F730" s="174" t="s">
        <v>2970</v>
      </c>
      <c r="H730" s="173" t="s">
        <v>1</v>
      </c>
      <c r="I730" s="175"/>
      <c r="L730" s="172"/>
      <c r="M730" s="176"/>
      <c r="N730" s="177"/>
      <c r="O730" s="177"/>
      <c r="P730" s="177"/>
      <c r="Q730" s="177"/>
      <c r="R730" s="177"/>
      <c r="S730" s="177"/>
      <c r="T730" s="178"/>
      <c r="AT730" s="173" t="s">
        <v>190</v>
      </c>
      <c r="AU730" s="173" t="s">
        <v>82</v>
      </c>
      <c r="AV730" s="14" t="s">
        <v>30</v>
      </c>
      <c r="AW730" s="14" t="s">
        <v>29</v>
      </c>
      <c r="AX730" s="14" t="s">
        <v>73</v>
      </c>
      <c r="AY730" s="173" t="s">
        <v>175</v>
      </c>
    </row>
    <row r="731" spans="1:65" s="14" customFormat="1">
      <c r="B731" s="172"/>
      <c r="D731" s="164" t="s">
        <v>190</v>
      </c>
      <c r="E731" s="173" t="s">
        <v>1</v>
      </c>
      <c r="F731" s="174" t="s">
        <v>2971</v>
      </c>
      <c r="H731" s="173" t="s">
        <v>1</v>
      </c>
      <c r="I731" s="175"/>
      <c r="L731" s="172"/>
      <c r="M731" s="176"/>
      <c r="N731" s="177"/>
      <c r="O731" s="177"/>
      <c r="P731" s="177"/>
      <c r="Q731" s="177"/>
      <c r="R731" s="177"/>
      <c r="S731" s="177"/>
      <c r="T731" s="178"/>
      <c r="AT731" s="173" t="s">
        <v>190</v>
      </c>
      <c r="AU731" s="173" t="s">
        <v>82</v>
      </c>
      <c r="AV731" s="14" t="s">
        <v>30</v>
      </c>
      <c r="AW731" s="14" t="s">
        <v>29</v>
      </c>
      <c r="AX731" s="14" t="s">
        <v>73</v>
      </c>
      <c r="AY731" s="173" t="s">
        <v>175</v>
      </c>
    </row>
    <row r="732" spans="1:65" s="14" customFormat="1">
      <c r="B732" s="172"/>
      <c r="D732" s="164" t="s">
        <v>190</v>
      </c>
      <c r="E732" s="173" t="s">
        <v>1</v>
      </c>
      <c r="F732" s="174" t="s">
        <v>2972</v>
      </c>
      <c r="H732" s="173" t="s">
        <v>1</v>
      </c>
      <c r="I732" s="175"/>
      <c r="L732" s="172"/>
      <c r="M732" s="176"/>
      <c r="N732" s="177"/>
      <c r="O732" s="177"/>
      <c r="P732" s="177"/>
      <c r="Q732" s="177"/>
      <c r="R732" s="177"/>
      <c r="S732" s="177"/>
      <c r="T732" s="178"/>
      <c r="AT732" s="173" t="s">
        <v>190</v>
      </c>
      <c r="AU732" s="173" t="s">
        <v>82</v>
      </c>
      <c r="AV732" s="14" t="s">
        <v>30</v>
      </c>
      <c r="AW732" s="14" t="s">
        <v>29</v>
      </c>
      <c r="AX732" s="14" t="s">
        <v>73</v>
      </c>
      <c r="AY732" s="173" t="s">
        <v>175</v>
      </c>
    </row>
    <row r="733" spans="1:65" s="14" customFormat="1">
      <c r="B733" s="172"/>
      <c r="D733" s="164" t="s">
        <v>190</v>
      </c>
      <c r="E733" s="173" t="s">
        <v>1</v>
      </c>
      <c r="F733" s="174" t="s">
        <v>2973</v>
      </c>
      <c r="H733" s="173" t="s">
        <v>1</v>
      </c>
      <c r="I733" s="175"/>
      <c r="L733" s="172"/>
      <c r="M733" s="176"/>
      <c r="N733" s="177"/>
      <c r="O733" s="177"/>
      <c r="P733" s="177"/>
      <c r="Q733" s="177"/>
      <c r="R733" s="177"/>
      <c r="S733" s="177"/>
      <c r="T733" s="178"/>
      <c r="AT733" s="173" t="s">
        <v>190</v>
      </c>
      <c r="AU733" s="173" t="s">
        <v>82</v>
      </c>
      <c r="AV733" s="14" t="s">
        <v>30</v>
      </c>
      <c r="AW733" s="14" t="s">
        <v>29</v>
      </c>
      <c r="AX733" s="14" t="s">
        <v>73</v>
      </c>
      <c r="AY733" s="173" t="s">
        <v>175</v>
      </c>
    </row>
    <row r="734" spans="1:65" s="14" customFormat="1">
      <c r="B734" s="172"/>
      <c r="D734" s="164" t="s">
        <v>190</v>
      </c>
      <c r="E734" s="173" t="s">
        <v>1</v>
      </c>
      <c r="F734" s="174" t="s">
        <v>2974</v>
      </c>
      <c r="H734" s="173" t="s">
        <v>1</v>
      </c>
      <c r="I734" s="175"/>
      <c r="L734" s="172"/>
      <c r="M734" s="176"/>
      <c r="N734" s="177"/>
      <c r="O734" s="177"/>
      <c r="P734" s="177"/>
      <c r="Q734" s="177"/>
      <c r="R734" s="177"/>
      <c r="S734" s="177"/>
      <c r="T734" s="178"/>
      <c r="AT734" s="173" t="s">
        <v>190</v>
      </c>
      <c r="AU734" s="173" t="s">
        <v>82</v>
      </c>
      <c r="AV734" s="14" t="s">
        <v>30</v>
      </c>
      <c r="AW734" s="14" t="s">
        <v>29</v>
      </c>
      <c r="AX734" s="14" t="s">
        <v>73</v>
      </c>
      <c r="AY734" s="173" t="s">
        <v>175</v>
      </c>
    </row>
    <row r="735" spans="1:65" s="14" customFormat="1">
      <c r="B735" s="172"/>
      <c r="D735" s="164" t="s">
        <v>190</v>
      </c>
      <c r="E735" s="173" t="s">
        <v>1</v>
      </c>
      <c r="F735" s="174" t="s">
        <v>2975</v>
      </c>
      <c r="H735" s="173" t="s">
        <v>1</v>
      </c>
      <c r="I735" s="175"/>
      <c r="L735" s="172"/>
      <c r="M735" s="176"/>
      <c r="N735" s="177"/>
      <c r="O735" s="177"/>
      <c r="P735" s="177"/>
      <c r="Q735" s="177"/>
      <c r="R735" s="177"/>
      <c r="S735" s="177"/>
      <c r="T735" s="178"/>
      <c r="AT735" s="173" t="s">
        <v>190</v>
      </c>
      <c r="AU735" s="173" t="s">
        <v>82</v>
      </c>
      <c r="AV735" s="14" t="s">
        <v>30</v>
      </c>
      <c r="AW735" s="14" t="s">
        <v>29</v>
      </c>
      <c r="AX735" s="14" t="s">
        <v>73</v>
      </c>
      <c r="AY735" s="173" t="s">
        <v>175</v>
      </c>
    </row>
    <row r="736" spans="1:65" s="14" customFormat="1">
      <c r="B736" s="172"/>
      <c r="D736" s="164" t="s">
        <v>190</v>
      </c>
      <c r="E736" s="173" t="s">
        <v>1</v>
      </c>
      <c r="F736" s="174" t="s">
        <v>2976</v>
      </c>
      <c r="H736" s="173" t="s">
        <v>1</v>
      </c>
      <c r="I736" s="175"/>
      <c r="L736" s="172"/>
      <c r="M736" s="176"/>
      <c r="N736" s="177"/>
      <c r="O736" s="177"/>
      <c r="P736" s="177"/>
      <c r="Q736" s="177"/>
      <c r="R736" s="177"/>
      <c r="S736" s="177"/>
      <c r="T736" s="178"/>
      <c r="AT736" s="173" t="s">
        <v>190</v>
      </c>
      <c r="AU736" s="173" t="s">
        <v>82</v>
      </c>
      <c r="AV736" s="14" t="s">
        <v>30</v>
      </c>
      <c r="AW736" s="14" t="s">
        <v>29</v>
      </c>
      <c r="AX736" s="14" t="s">
        <v>73</v>
      </c>
      <c r="AY736" s="173" t="s">
        <v>175</v>
      </c>
    </row>
    <row r="737" spans="1:65" s="14" customFormat="1">
      <c r="B737" s="172"/>
      <c r="D737" s="164" t="s">
        <v>190</v>
      </c>
      <c r="E737" s="173" t="s">
        <v>1</v>
      </c>
      <c r="F737" s="174" t="s">
        <v>2977</v>
      </c>
      <c r="H737" s="173" t="s">
        <v>1</v>
      </c>
      <c r="I737" s="175"/>
      <c r="L737" s="172"/>
      <c r="M737" s="176"/>
      <c r="N737" s="177"/>
      <c r="O737" s="177"/>
      <c r="P737" s="177"/>
      <c r="Q737" s="177"/>
      <c r="R737" s="177"/>
      <c r="S737" s="177"/>
      <c r="T737" s="178"/>
      <c r="AT737" s="173" t="s">
        <v>190</v>
      </c>
      <c r="AU737" s="173" t="s">
        <v>82</v>
      </c>
      <c r="AV737" s="14" t="s">
        <v>30</v>
      </c>
      <c r="AW737" s="14" t="s">
        <v>29</v>
      </c>
      <c r="AX737" s="14" t="s">
        <v>73</v>
      </c>
      <c r="AY737" s="173" t="s">
        <v>175</v>
      </c>
    </row>
    <row r="738" spans="1:65" s="14" customFormat="1">
      <c r="B738" s="172"/>
      <c r="D738" s="164" t="s">
        <v>190</v>
      </c>
      <c r="E738" s="173" t="s">
        <v>1</v>
      </c>
      <c r="F738" s="174" t="s">
        <v>2648</v>
      </c>
      <c r="H738" s="173" t="s">
        <v>1</v>
      </c>
      <c r="I738" s="175"/>
      <c r="L738" s="172"/>
      <c r="M738" s="176"/>
      <c r="N738" s="177"/>
      <c r="O738" s="177"/>
      <c r="P738" s="177"/>
      <c r="Q738" s="177"/>
      <c r="R738" s="177"/>
      <c r="S738" s="177"/>
      <c r="T738" s="178"/>
      <c r="AT738" s="173" t="s">
        <v>190</v>
      </c>
      <c r="AU738" s="173" t="s">
        <v>82</v>
      </c>
      <c r="AV738" s="14" t="s">
        <v>30</v>
      </c>
      <c r="AW738" s="14" t="s">
        <v>29</v>
      </c>
      <c r="AX738" s="14" t="s">
        <v>73</v>
      </c>
      <c r="AY738" s="173" t="s">
        <v>175</v>
      </c>
    </row>
    <row r="739" spans="1:65" s="13" customFormat="1">
      <c r="B739" s="163"/>
      <c r="D739" s="164" t="s">
        <v>190</v>
      </c>
      <c r="E739" s="165" t="s">
        <v>1</v>
      </c>
      <c r="F739" s="166" t="s">
        <v>30</v>
      </c>
      <c r="H739" s="167">
        <v>1</v>
      </c>
      <c r="I739" s="168"/>
      <c r="L739" s="163"/>
      <c r="M739" s="169"/>
      <c r="N739" s="170"/>
      <c r="O739" s="170"/>
      <c r="P739" s="170"/>
      <c r="Q739" s="170"/>
      <c r="R739" s="170"/>
      <c r="S739" s="170"/>
      <c r="T739" s="171"/>
      <c r="AT739" s="165" t="s">
        <v>190</v>
      </c>
      <c r="AU739" s="165" t="s">
        <v>82</v>
      </c>
      <c r="AV739" s="13" t="s">
        <v>82</v>
      </c>
      <c r="AW739" s="13" t="s">
        <v>29</v>
      </c>
      <c r="AX739" s="13" t="s">
        <v>30</v>
      </c>
      <c r="AY739" s="165" t="s">
        <v>175</v>
      </c>
    </row>
    <row r="740" spans="1:65" s="12" customFormat="1" ht="22.8" customHeight="1">
      <c r="B740" s="136"/>
      <c r="D740" s="137" t="s">
        <v>72</v>
      </c>
      <c r="E740" s="147" t="s">
        <v>198</v>
      </c>
      <c r="F740" s="147" t="s">
        <v>871</v>
      </c>
      <c r="I740" s="139"/>
      <c r="J740" s="148">
        <f>BK740</f>
        <v>0</v>
      </c>
      <c r="L740" s="136"/>
      <c r="M740" s="141"/>
      <c r="N740" s="142"/>
      <c r="O740" s="142"/>
      <c r="P740" s="143">
        <f>SUM(P741:P765)</f>
        <v>0</v>
      </c>
      <c r="Q740" s="142"/>
      <c r="R740" s="143">
        <f>SUM(R741:R765)</f>
        <v>4.7576470000000004</v>
      </c>
      <c r="S740" s="142"/>
      <c r="T740" s="144">
        <f>SUM(T741:T765)</f>
        <v>0</v>
      </c>
      <c r="AR740" s="137" t="s">
        <v>30</v>
      </c>
      <c r="AT740" s="145" t="s">
        <v>72</v>
      </c>
      <c r="AU740" s="145" t="s">
        <v>30</v>
      </c>
      <c r="AY740" s="137" t="s">
        <v>175</v>
      </c>
      <c r="BK740" s="146">
        <f>SUM(BK741:BK765)</f>
        <v>0</v>
      </c>
    </row>
    <row r="741" spans="1:65" s="2" customFormat="1" ht="16.5" customHeight="1">
      <c r="A741" s="33"/>
      <c r="B741" s="149"/>
      <c r="C741" s="150" t="s">
        <v>562</v>
      </c>
      <c r="D741" s="150" t="s">
        <v>181</v>
      </c>
      <c r="E741" s="151" t="s">
        <v>3003</v>
      </c>
      <c r="F741" s="152" t="s">
        <v>3004</v>
      </c>
      <c r="G741" s="153" t="s">
        <v>188</v>
      </c>
      <c r="H741" s="154">
        <v>24</v>
      </c>
      <c r="I741" s="155"/>
      <c r="J741" s="156">
        <f>ROUND(I741*H741,2)</f>
        <v>0</v>
      </c>
      <c r="K741" s="152" t="s">
        <v>710</v>
      </c>
      <c r="L741" s="34"/>
      <c r="M741" s="157" t="s">
        <v>1</v>
      </c>
      <c r="N741" s="158" t="s">
        <v>38</v>
      </c>
      <c r="O741" s="59"/>
      <c r="P741" s="159">
        <f>O741*H741</f>
        <v>0</v>
      </c>
      <c r="Q741" s="159">
        <v>0.14041999999999999</v>
      </c>
      <c r="R741" s="159">
        <f>Q741*H741</f>
        <v>3.3700799999999997</v>
      </c>
      <c r="S741" s="159">
        <v>0</v>
      </c>
      <c r="T741" s="160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1" t="s">
        <v>184</v>
      </c>
      <c r="AT741" s="161" t="s">
        <v>181</v>
      </c>
      <c r="AU741" s="161" t="s">
        <v>82</v>
      </c>
      <c r="AY741" s="18" t="s">
        <v>175</v>
      </c>
      <c r="BE741" s="162">
        <f>IF(N741="základní",J741,0)</f>
        <v>0</v>
      </c>
      <c r="BF741" s="162">
        <f>IF(N741="snížená",J741,0)</f>
        <v>0</v>
      </c>
      <c r="BG741" s="162">
        <f>IF(N741="zákl. přenesená",J741,0)</f>
        <v>0</v>
      </c>
      <c r="BH741" s="162">
        <f>IF(N741="sníž. přenesená",J741,0)</f>
        <v>0</v>
      </c>
      <c r="BI741" s="162">
        <f>IF(N741="nulová",J741,0)</f>
        <v>0</v>
      </c>
      <c r="BJ741" s="18" t="s">
        <v>30</v>
      </c>
      <c r="BK741" s="162">
        <f>ROUND(I741*H741,2)</f>
        <v>0</v>
      </c>
      <c r="BL741" s="18" t="s">
        <v>184</v>
      </c>
      <c r="BM741" s="161" t="s">
        <v>3005</v>
      </c>
    </row>
    <row r="742" spans="1:65" s="13" customFormat="1">
      <c r="B742" s="163"/>
      <c r="D742" s="164" t="s">
        <v>190</v>
      </c>
      <c r="E742" s="165" t="s">
        <v>1</v>
      </c>
      <c r="F742" s="166" t="s">
        <v>3006</v>
      </c>
      <c r="H742" s="167">
        <v>24</v>
      </c>
      <c r="I742" s="168"/>
      <c r="L742" s="163"/>
      <c r="M742" s="169"/>
      <c r="N742" s="170"/>
      <c r="O742" s="170"/>
      <c r="P742" s="170"/>
      <c r="Q742" s="170"/>
      <c r="R742" s="170"/>
      <c r="S742" s="170"/>
      <c r="T742" s="171"/>
      <c r="AT742" s="165" t="s">
        <v>190</v>
      </c>
      <c r="AU742" s="165" t="s">
        <v>82</v>
      </c>
      <c r="AV742" s="13" t="s">
        <v>82</v>
      </c>
      <c r="AW742" s="13" t="s">
        <v>29</v>
      </c>
      <c r="AX742" s="13" t="s">
        <v>73</v>
      </c>
      <c r="AY742" s="165" t="s">
        <v>175</v>
      </c>
    </row>
    <row r="743" spans="1:65" s="15" customFormat="1">
      <c r="B743" s="182"/>
      <c r="D743" s="164" t="s">
        <v>190</v>
      </c>
      <c r="E743" s="183" t="s">
        <v>1</v>
      </c>
      <c r="F743" s="184" t="s">
        <v>716</v>
      </c>
      <c r="H743" s="185">
        <v>24</v>
      </c>
      <c r="I743" s="186"/>
      <c r="L743" s="182"/>
      <c r="M743" s="187"/>
      <c r="N743" s="188"/>
      <c r="O743" s="188"/>
      <c r="P743" s="188"/>
      <c r="Q743" s="188"/>
      <c r="R743" s="188"/>
      <c r="S743" s="188"/>
      <c r="T743" s="189"/>
      <c r="AT743" s="183" t="s">
        <v>190</v>
      </c>
      <c r="AU743" s="183" t="s">
        <v>82</v>
      </c>
      <c r="AV743" s="15" t="s">
        <v>184</v>
      </c>
      <c r="AW743" s="15" t="s">
        <v>29</v>
      </c>
      <c r="AX743" s="15" t="s">
        <v>30</v>
      </c>
      <c r="AY743" s="183" t="s">
        <v>175</v>
      </c>
    </row>
    <row r="744" spans="1:65" s="2" customFormat="1" ht="16.5" customHeight="1">
      <c r="A744" s="33"/>
      <c r="B744" s="149"/>
      <c r="C744" s="190" t="s">
        <v>566</v>
      </c>
      <c r="D744" s="190" t="s">
        <v>764</v>
      </c>
      <c r="E744" s="191" t="s">
        <v>3007</v>
      </c>
      <c r="F744" s="192" t="s">
        <v>3008</v>
      </c>
      <c r="G744" s="193" t="s">
        <v>188</v>
      </c>
      <c r="H744" s="194">
        <v>24.725000000000001</v>
      </c>
      <c r="I744" s="195"/>
      <c r="J744" s="196">
        <f>ROUND(I744*H744,2)</f>
        <v>0</v>
      </c>
      <c r="K744" s="192" t="s">
        <v>710</v>
      </c>
      <c r="L744" s="197"/>
      <c r="M744" s="198" t="s">
        <v>1</v>
      </c>
      <c r="N744" s="199" t="s">
        <v>38</v>
      </c>
      <c r="O744" s="59"/>
      <c r="P744" s="159">
        <f>O744*H744</f>
        <v>0</v>
      </c>
      <c r="Q744" s="159">
        <v>5.6120000000000003E-2</v>
      </c>
      <c r="R744" s="159">
        <f>Q744*H744</f>
        <v>1.3875670000000002</v>
      </c>
      <c r="S744" s="159">
        <v>0</v>
      </c>
      <c r="T744" s="160">
        <f>S744*H744</f>
        <v>0</v>
      </c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R744" s="161" t="s">
        <v>177</v>
      </c>
      <c r="AT744" s="161" t="s">
        <v>764</v>
      </c>
      <c r="AU744" s="161" t="s">
        <v>82</v>
      </c>
      <c r="AY744" s="18" t="s">
        <v>175</v>
      </c>
      <c r="BE744" s="162">
        <f>IF(N744="základní",J744,0)</f>
        <v>0</v>
      </c>
      <c r="BF744" s="162">
        <f>IF(N744="snížená",J744,0)</f>
        <v>0</v>
      </c>
      <c r="BG744" s="162">
        <f>IF(N744="zákl. přenesená",J744,0)</f>
        <v>0</v>
      </c>
      <c r="BH744" s="162">
        <f>IF(N744="sníž. přenesená",J744,0)</f>
        <v>0</v>
      </c>
      <c r="BI744" s="162">
        <f>IF(N744="nulová",J744,0)</f>
        <v>0</v>
      </c>
      <c r="BJ744" s="18" t="s">
        <v>30</v>
      </c>
      <c r="BK744" s="162">
        <f>ROUND(I744*H744,2)</f>
        <v>0</v>
      </c>
      <c r="BL744" s="18" t="s">
        <v>184</v>
      </c>
      <c r="BM744" s="161" t="s">
        <v>3009</v>
      </c>
    </row>
    <row r="745" spans="1:65" s="13" customFormat="1">
      <c r="B745" s="163"/>
      <c r="D745" s="164" t="s">
        <v>190</v>
      </c>
      <c r="E745" s="165" t="s">
        <v>1</v>
      </c>
      <c r="F745" s="166" t="s">
        <v>2109</v>
      </c>
      <c r="H745" s="167">
        <v>24.24</v>
      </c>
      <c r="I745" s="168"/>
      <c r="L745" s="163"/>
      <c r="M745" s="169"/>
      <c r="N745" s="170"/>
      <c r="O745" s="170"/>
      <c r="P745" s="170"/>
      <c r="Q745" s="170"/>
      <c r="R745" s="170"/>
      <c r="S745" s="170"/>
      <c r="T745" s="171"/>
      <c r="AT745" s="165" t="s">
        <v>190</v>
      </c>
      <c r="AU745" s="165" t="s">
        <v>82</v>
      </c>
      <c r="AV745" s="13" t="s">
        <v>82</v>
      </c>
      <c r="AW745" s="13" t="s">
        <v>29</v>
      </c>
      <c r="AX745" s="13" t="s">
        <v>73</v>
      </c>
      <c r="AY745" s="165" t="s">
        <v>175</v>
      </c>
    </row>
    <row r="746" spans="1:65" s="15" customFormat="1">
      <c r="B746" s="182"/>
      <c r="D746" s="164" t="s">
        <v>190</v>
      </c>
      <c r="E746" s="183" t="s">
        <v>1</v>
      </c>
      <c r="F746" s="184" t="s">
        <v>716</v>
      </c>
      <c r="H746" s="185">
        <v>24.24</v>
      </c>
      <c r="I746" s="186"/>
      <c r="L746" s="182"/>
      <c r="M746" s="187"/>
      <c r="N746" s="188"/>
      <c r="O746" s="188"/>
      <c r="P746" s="188"/>
      <c r="Q746" s="188"/>
      <c r="R746" s="188"/>
      <c r="S746" s="188"/>
      <c r="T746" s="189"/>
      <c r="AT746" s="183" t="s">
        <v>190</v>
      </c>
      <c r="AU746" s="183" t="s">
        <v>82</v>
      </c>
      <c r="AV746" s="15" t="s">
        <v>184</v>
      </c>
      <c r="AW746" s="15" t="s">
        <v>29</v>
      </c>
      <c r="AX746" s="15" t="s">
        <v>30</v>
      </c>
      <c r="AY746" s="183" t="s">
        <v>175</v>
      </c>
    </row>
    <row r="747" spans="1:65" s="13" customFormat="1">
      <c r="B747" s="163"/>
      <c r="D747" s="164" t="s">
        <v>190</v>
      </c>
      <c r="F747" s="166" t="s">
        <v>3010</v>
      </c>
      <c r="H747" s="167">
        <v>24.725000000000001</v>
      </c>
      <c r="I747" s="168"/>
      <c r="L747" s="163"/>
      <c r="M747" s="169"/>
      <c r="N747" s="170"/>
      <c r="O747" s="170"/>
      <c r="P747" s="170"/>
      <c r="Q747" s="170"/>
      <c r="R747" s="170"/>
      <c r="S747" s="170"/>
      <c r="T747" s="171"/>
      <c r="AT747" s="165" t="s">
        <v>190</v>
      </c>
      <c r="AU747" s="165" t="s">
        <v>82</v>
      </c>
      <c r="AV747" s="13" t="s">
        <v>82</v>
      </c>
      <c r="AW747" s="13" t="s">
        <v>3</v>
      </c>
      <c r="AX747" s="13" t="s">
        <v>30</v>
      </c>
      <c r="AY747" s="165" t="s">
        <v>175</v>
      </c>
    </row>
    <row r="748" spans="1:65" s="2" customFormat="1" ht="16.5" customHeight="1">
      <c r="A748" s="33"/>
      <c r="B748" s="149"/>
      <c r="C748" s="150" t="s">
        <v>569</v>
      </c>
      <c r="D748" s="150" t="s">
        <v>181</v>
      </c>
      <c r="E748" s="151" t="s">
        <v>3011</v>
      </c>
      <c r="F748" s="152" t="s">
        <v>3012</v>
      </c>
      <c r="G748" s="153" t="s">
        <v>396</v>
      </c>
      <c r="H748" s="154">
        <v>1</v>
      </c>
      <c r="I748" s="155"/>
      <c r="J748" s="156">
        <f>ROUND(I748*H748,2)</f>
        <v>0</v>
      </c>
      <c r="K748" s="152" t="s">
        <v>1</v>
      </c>
      <c r="L748" s="34"/>
      <c r="M748" s="157" t="s">
        <v>1</v>
      </c>
      <c r="N748" s="158" t="s">
        <v>38</v>
      </c>
      <c r="O748" s="59"/>
      <c r="P748" s="159">
        <f>O748*H748</f>
        <v>0</v>
      </c>
      <c r="Q748" s="159">
        <v>0</v>
      </c>
      <c r="R748" s="159">
        <f>Q748*H748</f>
        <v>0</v>
      </c>
      <c r="S748" s="159">
        <v>0</v>
      </c>
      <c r="T748" s="160">
        <f>S748*H748</f>
        <v>0</v>
      </c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R748" s="161" t="s">
        <v>184</v>
      </c>
      <c r="AT748" s="161" t="s">
        <v>181</v>
      </c>
      <c r="AU748" s="161" t="s">
        <v>82</v>
      </c>
      <c r="AY748" s="18" t="s">
        <v>175</v>
      </c>
      <c r="BE748" s="162">
        <f>IF(N748="základní",J748,0)</f>
        <v>0</v>
      </c>
      <c r="BF748" s="162">
        <f>IF(N748="snížená",J748,0)</f>
        <v>0</v>
      </c>
      <c r="BG748" s="162">
        <f>IF(N748="zákl. přenesená",J748,0)</f>
        <v>0</v>
      </c>
      <c r="BH748" s="162">
        <f>IF(N748="sníž. přenesená",J748,0)</f>
        <v>0</v>
      </c>
      <c r="BI748" s="162">
        <f>IF(N748="nulová",J748,0)</f>
        <v>0</v>
      </c>
      <c r="BJ748" s="18" t="s">
        <v>30</v>
      </c>
      <c r="BK748" s="162">
        <f>ROUND(I748*H748,2)</f>
        <v>0</v>
      </c>
      <c r="BL748" s="18" t="s">
        <v>184</v>
      </c>
      <c r="BM748" s="161" t="s">
        <v>3013</v>
      </c>
    </row>
    <row r="749" spans="1:65" s="14" customFormat="1">
      <c r="B749" s="172"/>
      <c r="D749" s="164" t="s">
        <v>190</v>
      </c>
      <c r="E749" s="173" t="s">
        <v>1</v>
      </c>
      <c r="F749" s="174" t="s">
        <v>3014</v>
      </c>
      <c r="H749" s="173" t="s">
        <v>1</v>
      </c>
      <c r="I749" s="175"/>
      <c r="L749" s="172"/>
      <c r="M749" s="176"/>
      <c r="N749" s="177"/>
      <c r="O749" s="177"/>
      <c r="P749" s="177"/>
      <c r="Q749" s="177"/>
      <c r="R749" s="177"/>
      <c r="S749" s="177"/>
      <c r="T749" s="178"/>
      <c r="AT749" s="173" t="s">
        <v>190</v>
      </c>
      <c r="AU749" s="173" t="s">
        <v>82</v>
      </c>
      <c r="AV749" s="14" t="s">
        <v>30</v>
      </c>
      <c r="AW749" s="14" t="s">
        <v>29</v>
      </c>
      <c r="AX749" s="14" t="s">
        <v>73</v>
      </c>
      <c r="AY749" s="173" t="s">
        <v>175</v>
      </c>
    </row>
    <row r="750" spans="1:65" s="14" customFormat="1">
      <c r="B750" s="172"/>
      <c r="D750" s="164" t="s">
        <v>190</v>
      </c>
      <c r="E750" s="173" t="s">
        <v>1</v>
      </c>
      <c r="F750" s="174" t="s">
        <v>3015</v>
      </c>
      <c r="H750" s="173" t="s">
        <v>1</v>
      </c>
      <c r="I750" s="175"/>
      <c r="L750" s="172"/>
      <c r="M750" s="176"/>
      <c r="N750" s="177"/>
      <c r="O750" s="177"/>
      <c r="P750" s="177"/>
      <c r="Q750" s="177"/>
      <c r="R750" s="177"/>
      <c r="S750" s="177"/>
      <c r="T750" s="178"/>
      <c r="AT750" s="173" t="s">
        <v>190</v>
      </c>
      <c r="AU750" s="173" t="s">
        <v>82</v>
      </c>
      <c r="AV750" s="14" t="s">
        <v>30</v>
      </c>
      <c r="AW750" s="14" t="s">
        <v>29</v>
      </c>
      <c r="AX750" s="14" t="s">
        <v>73</v>
      </c>
      <c r="AY750" s="173" t="s">
        <v>175</v>
      </c>
    </row>
    <row r="751" spans="1:65" s="14" customFormat="1">
      <c r="B751" s="172"/>
      <c r="D751" s="164" t="s">
        <v>190</v>
      </c>
      <c r="E751" s="173" t="s">
        <v>1</v>
      </c>
      <c r="F751" s="174" t="s">
        <v>3016</v>
      </c>
      <c r="H751" s="173" t="s">
        <v>1</v>
      </c>
      <c r="I751" s="175"/>
      <c r="L751" s="172"/>
      <c r="M751" s="176"/>
      <c r="N751" s="177"/>
      <c r="O751" s="177"/>
      <c r="P751" s="177"/>
      <c r="Q751" s="177"/>
      <c r="R751" s="177"/>
      <c r="S751" s="177"/>
      <c r="T751" s="178"/>
      <c r="AT751" s="173" t="s">
        <v>190</v>
      </c>
      <c r="AU751" s="173" t="s">
        <v>82</v>
      </c>
      <c r="AV751" s="14" t="s">
        <v>30</v>
      </c>
      <c r="AW751" s="14" t="s">
        <v>29</v>
      </c>
      <c r="AX751" s="14" t="s">
        <v>73</v>
      </c>
      <c r="AY751" s="173" t="s">
        <v>175</v>
      </c>
    </row>
    <row r="752" spans="1:65" s="14" customFormat="1">
      <c r="B752" s="172"/>
      <c r="D752" s="164" t="s">
        <v>190</v>
      </c>
      <c r="E752" s="173" t="s">
        <v>1</v>
      </c>
      <c r="F752" s="174" t="s">
        <v>3017</v>
      </c>
      <c r="H752" s="173" t="s">
        <v>1</v>
      </c>
      <c r="I752" s="175"/>
      <c r="L752" s="172"/>
      <c r="M752" s="176"/>
      <c r="N752" s="177"/>
      <c r="O752" s="177"/>
      <c r="P752" s="177"/>
      <c r="Q752" s="177"/>
      <c r="R752" s="177"/>
      <c r="S752" s="177"/>
      <c r="T752" s="178"/>
      <c r="AT752" s="173" t="s">
        <v>190</v>
      </c>
      <c r="AU752" s="173" t="s">
        <v>82</v>
      </c>
      <c r="AV752" s="14" t="s">
        <v>30</v>
      </c>
      <c r="AW752" s="14" t="s">
        <v>29</v>
      </c>
      <c r="AX752" s="14" t="s">
        <v>73</v>
      </c>
      <c r="AY752" s="173" t="s">
        <v>175</v>
      </c>
    </row>
    <row r="753" spans="1:65" s="14" customFormat="1">
      <c r="B753" s="172"/>
      <c r="D753" s="164" t="s">
        <v>190</v>
      </c>
      <c r="E753" s="173" t="s">
        <v>1</v>
      </c>
      <c r="F753" s="174" t="s">
        <v>3018</v>
      </c>
      <c r="H753" s="173" t="s">
        <v>1</v>
      </c>
      <c r="I753" s="175"/>
      <c r="L753" s="172"/>
      <c r="M753" s="176"/>
      <c r="N753" s="177"/>
      <c r="O753" s="177"/>
      <c r="P753" s="177"/>
      <c r="Q753" s="177"/>
      <c r="R753" s="177"/>
      <c r="S753" s="177"/>
      <c r="T753" s="178"/>
      <c r="AT753" s="173" t="s">
        <v>190</v>
      </c>
      <c r="AU753" s="173" t="s">
        <v>82</v>
      </c>
      <c r="AV753" s="14" t="s">
        <v>30</v>
      </c>
      <c r="AW753" s="14" t="s">
        <v>29</v>
      </c>
      <c r="AX753" s="14" t="s">
        <v>73</v>
      </c>
      <c r="AY753" s="173" t="s">
        <v>175</v>
      </c>
    </row>
    <row r="754" spans="1:65" s="14" customFormat="1">
      <c r="B754" s="172"/>
      <c r="D754" s="164" t="s">
        <v>190</v>
      </c>
      <c r="E754" s="173" t="s">
        <v>1</v>
      </c>
      <c r="F754" s="174" t="s">
        <v>3019</v>
      </c>
      <c r="H754" s="173" t="s">
        <v>1</v>
      </c>
      <c r="I754" s="175"/>
      <c r="L754" s="172"/>
      <c r="M754" s="176"/>
      <c r="N754" s="177"/>
      <c r="O754" s="177"/>
      <c r="P754" s="177"/>
      <c r="Q754" s="177"/>
      <c r="R754" s="177"/>
      <c r="S754" s="177"/>
      <c r="T754" s="178"/>
      <c r="AT754" s="173" t="s">
        <v>190</v>
      </c>
      <c r="AU754" s="173" t="s">
        <v>82</v>
      </c>
      <c r="AV754" s="14" t="s">
        <v>30</v>
      </c>
      <c r="AW754" s="14" t="s">
        <v>29</v>
      </c>
      <c r="AX754" s="14" t="s">
        <v>73</v>
      </c>
      <c r="AY754" s="173" t="s">
        <v>175</v>
      </c>
    </row>
    <row r="755" spans="1:65" s="14" customFormat="1">
      <c r="B755" s="172"/>
      <c r="D755" s="164" t="s">
        <v>190</v>
      </c>
      <c r="E755" s="173" t="s">
        <v>1</v>
      </c>
      <c r="F755" s="174" t="s">
        <v>3020</v>
      </c>
      <c r="H755" s="173" t="s">
        <v>1</v>
      </c>
      <c r="I755" s="175"/>
      <c r="L755" s="172"/>
      <c r="M755" s="176"/>
      <c r="N755" s="177"/>
      <c r="O755" s="177"/>
      <c r="P755" s="177"/>
      <c r="Q755" s="177"/>
      <c r="R755" s="177"/>
      <c r="S755" s="177"/>
      <c r="T755" s="178"/>
      <c r="AT755" s="173" t="s">
        <v>190</v>
      </c>
      <c r="AU755" s="173" t="s">
        <v>82</v>
      </c>
      <c r="AV755" s="14" t="s">
        <v>30</v>
      </c>
      <c r="AW755" s="14" t="s">
        <v>29</v>
      </c>
      <c r="AX755" s="14" t="s">
        <v>73</v>
      </c>
      <c r="AY755" s="173" t="s">
        <v>175</v>
      </c>
    </row>
    <row r="756" spans="1:65" s="14" customFormat="1">
      <c r="B756" s="172"/>
      <c r="D756" s="164" t="s">
        <v>190</v>
      </c>
      <c r="E756" s="173" t="s">
        <v>1</v>
      </c>
      <c r="F756" s="174" t="s">
        <v>3021</v>
      </c>
      <c r="H756" s="173" t="s">
        <v>1</v>
      </c>
      <c r="I756" s="175"/>
      <c r="L756" s="172"/>
      <c r="M756" s="176"/>
      <c r="N756" s="177"/>
      <c r="O756" s="177"/>
      <c r="P756" s="177"/>
      <c r="Q756" s="177"/>
      <c r="R756" s="177"/>
      <c r="S756" s="177"/>
      <c r="T756" s="178"/>
      <c r="AT756" s="173" t="s">
        <v>190</v>
      </c>
      <c r="AU756" s="173" t="s">
        <v>82</v>
      </c>
      <c r="AV756" s="14" t="s">
        <v>30</v>
      </c>
      <c r="AW756" s="14" t="s">
        <v>29</v>
      </c>
      <c r="AX756" s="14" t="s">
        <v>73</v>
      </c>
      <c r="AY756" s="173" t="s">
        <v>175</v>
      </c>
    </row>
    <row r="757" spans="1:65" s="14" customFormat="1">
      <c r="B757" s="172"/>
      <c r="D757" s="164" t="s">
        <v>190</v>
      </c>
      <c r="E757" s="173" t="s">
        <v>1</v>
      </c>
      <c r="F757" s="174" t="s">
        <v>3022</v>
      </c>
      <c r="H757" s="173" t="s">
        <v>1</v>
      </c>
      <c r="I757" s="175"/>
      <c r="L757" s="172"/>
      <c r="M757" s="176"/>
      <c r="N757" s="177"/>
      <c r="O757" s="177"/>
      <c r="P757" s="177"/>
      <c r="Q757" s="177"/>
      <c r="R757" s="177"/>
      <c r="S757" s="177"/>
      <c r="T757" s="178"/>
      <c r="AT757" s="173" t="s">
        <v>190</v>
      </c>
      <c r="AU757" s="173" t="s">
        <v>82</v>
      </c>
      <c r="AV757" s="14" t="s">
        <v>30</v>
      </c>
      <c r="AW757" s="14" t="s">
        <v>29</v>
      </c>
      <c r="AX757" s="14" t="s">
        <v>73</v>
      </c>
      <c r="AY757" s="173" t="s">
        <v>175</v>
      </c>
    </row>
    <row r="758" spans="1:65" s="14" customFormat="1">
      <c r="B758" s="172"/>
      <c r="D758" s="164" t="s">
        <v>190</v>
      </c>
      <c r="E758" s="173" t="s">
        <v>1</v>
      </c>
      <c r="F758" s="174" t="s">
        <v>3023</v>
      </c>
      <c r="H758" s="173" t="s">
        <v>1</v>
      </c>
      <c r="I758" s="175"/>
      <c r="L758" s="172"/>
      <c r="M758" s="176"/>
      <c r="N758" s="177"/>
      <c r="O758" s="177"/>
      <c r="P758" s="177"/>
      <c r="Q758" s="177"/>
      <c r="R758" s="177"/>
      <c r="S758" s="177"/>
      <c r="T758" s="178"/>
      <c r="AT758" s="173" t="s">
        <v>190</v>
      </c>
      <c r="AU758" s="173" t="s">
        <v>82</v>
      </c>
      <c r="AV758" s="14" t="s">
        <v>30</v>
      </c>
      <c r="AW758" s="14" t="s">
        <v>29</v>
      </c>
      <c r="AX758" s="14" t="s">
        <v>73</v>
      </c>
      <c r="AY758" s="173" t="s">
        <v>175</v>
      </c>
    </row>
    <row r="759" spans="1:65" s="14" customFormat="1">
      <c r="B759" s="172"/>
      <c r="D759" s="164" t="s">
        <v>190</v>
      </c>
      <c r="E759" s="173" t="s">
        <v>1</v>
      </c>
      <c r="F759" s="174" t="s">
        <v>3024</v>
      </c>
      <c r="H759" s="173" t="s">
        <v>1</v>
      </c>
      <c r="I759" s="175"/>
      <c r="L759" s="172"/>
      <c r="M759" s="176"/>
      <c r="N759" s="177"/>
      <c r="O759" s="177"/>
      <c r="P759" s="177"/>
      <c r="Q759" s="177"/>
      <c r="R759" s="177"/>
      <c r="S759" s="177"/>
      <c r="T759" s="178"/>
      <c r="AT759" s="173" t="s">
        <v>190</v>
      </c>
      <c r="AU759" s="173" t="s">
        <v>82</v>
      </c>
      <c r="AV759" s="14" t="s">
        <v>30</v>
      </c>
      <c r="AW759" s="14" t="s">
        <v>29</v>
      </c>
      <c r="AX759" s="14" t="s">
        <v>73</v>
      </c>
      <c r="AY759" s="173" t="s">
        <v>175</v>
      </c>
    </row>
    <row r="760" spans="1:65" s="13" customFormat="1">
      <c r="B760" s="163"/>
      <c r="D760" s="164" t="s">
        <v>190</v>
      </c>
      <c r="E760" s="165" t="s">
        <v>1</v>
      </c>
      <c r="F760" s="166" t="s">
        <v>30</v>
      </c>
      <c r="H760" s="167">
        <v>1</v>
      </c>
      <c r="I760" s="168"/>
      <c r="L760" s="163"/>
      <c r="M760" s="169"/>
      <c r="N760" s="170"/>
      <c r="O760" s="170"/>
      <c r="P760" s="170"/>
      <c r="Q760" s="170"/>
      <c r="R760" s="170"/>
      <c r="S760" s="170"/>
      <c r="T760" s="171"/>
      <c r="AT760" s="165" t="s">
        <v>190</v>
      </c>
      <c r="AU760" s="165" t="s">
        <v>82</v>
      </c>
      <c r="AV760" s="13" t="s">
        <v>82</v>
      </c>
      <c r="AW760" s="13" t="s">
        <v>29</v>
      </c>
      <c r="AX760" s="13" t="s">
        <v>30</v>
      </c>
      <c r="AY760" s="165" t="s">
        <v>175</v>
      </c>
    </row>
    <row r="761" spans="1:65" s="2" customFormat="1" ht="21.75" customHeight="1">
      <c r="A761" s="33"/>
      <c r="B761" s="149"/>
      <c r="C761" s="150" t="s">
        <v>572</v>
      </c>
      <c r="D761" s="150" t="s">
        <v>181</v>
      </c>
      <c r="E761" s="151" t="s">
        <v>3025</v>
      </c>
      <c r="F761" s="152" t="s">
        <v>3026</v>
      </c>
      <c r="G761" s="153" t="s">
        <v>396</v>
      </c>
      <c r="H761" s="154">
        <v>1</v>
      </c>
      <c r="I761" s="155"/>
      <c r="J761" s="156">
        <f>ROUND(I761*H761,2)</f>
        <v>0</v>
      </c>
      <c r="K761" s="152" t="s">
        <v>1</v>
      </c>
      <c r="L761" s="34"/>
      <c r="M761" s="157" t="s">
        <v>1</v>
      </c>
      <c r="N761" s="158" t="s">
        <v>38</v>
      </c>
      <c r="O761" s="59"/>
      <c r="P761" s="159">
        <f>O761*H761</f>
        <v>0</v>
      </c>
      <c r="Q761" s="159">
        <v>0</v>
      </c>
      <c r="R761" s="159">
        <f>Q761*H761</f>
        <v>0</v>
      </c>
      <c r="S761" s="159">
        <v>0</v>
      </c>
      <c r="T761" s="160">
        <f>S761*H761</f>
        <v>0</v>
      </c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R761" s="161" t="s">
        <v>184</v>
      </c>
      <c r="AT761" s="161" t="s">
        <v>181</v>
      </c>
      <c r="AU761" s="161" t="s">
        <v>82</v>
      </c>
      <c r="AY761" s="18" t="s">
        <v>175</v>
      </c>
      <c r="BE761" s="162">
        <f>IF(N761="základní",J761,0)</f>
        <v>0</v>
      </c>
      <c r="BF761" s="162">
        <f>IF(N761="snížená",J761,0)</f>
        <v>0</v>
      </c>
      <c r="BG761" s="162">
        <f>IF(N761="zákl. přenesená",J761,0)</f>
        <v>0</v>
      </c>
      <c r="BH761" s="162">
        <f>IF(N761="sníž. přenesená",J761,0)</f>
        <v>0</v>
      </c>
      <c r="BI761" s="162">
        <f>IF(N761="nulová",J761,0)</f>
        <v>0</v>
      </c>
      <c r="BJ761" s="18" t="s">
        <v>30</v>
      </c>
      <c r="BK761" s="162">
        <f>ROUND(I761*H761,2)</f>
        <v>0</v>
      </c>
      <c r="BL761" s="18" t="s">
        <v>184</v>
      </c>
      <c r="BM761" s="161" t="s">
        <v>3027</v>
      </c>
    </row>
    <row r="762" spans="1:65" s="13" customFormat="1">
      <c r="B762" s="163"/>
      <c r="D762" s="164" t="s">
        <v>190</v>
      </c>
      <c r="E762" s="165" t="s">
        <v>1</v>
      </c>
      <c r="F762" s="166" t="s">
        <v>30</v>
      </c>
      <c r="H762" s="167">
        <v>1</v>
      </c>
      <c r="I762" s="168"/>
      <c r="L762" s="163"/>
      <c r="M762" s="169"/>
      <c r="N762" s="170"/>
      <c r="O762" s="170"/>
      <c r="P762" s="170"/>
      <c r="Q762" s="170"/>
      <c r="R762" s="170"/>
      <c r="S762" s="170"/>
      <c r="T762" s="171"/>
      <c r="AT762" s="165" t="s">
        <v>190</v>
      </c>
      <c r="AU762" s="165" t="s">
        <v>82</v>
      </c>
      <c r="AV762" s="13" t="s">
        <v>82</v>
      </c>
      <c r="AW762" s="13" t="s">
        <v>29</v>
      </c>
      <c r="AX762" s="13" t="s">
        <v>30</v>
      </c>
      <c r="AY762" s="165" t="s">
        <v>175</v>
      </c>
    </row>
    <row r="763" spans="1:65" s="2" customFormat="1" ht="16.5" customHeight="1">
      <c r="A763" s="33"/>
      <c r="B763" s="149"/>
      <c r="C763" s="150" t="s">
        <v>575</v>
      </c>
      <c r="D763" s="150" t="s">
        <v>181</v>
      </c>
      <c r="E763" s="151" t="s">
        <v>3028</v>
      </c>
      <c r="F763" s="152" t="s">
        <v>3029</v>
      </c>
      <c r="G763" s="153" t="s">
        <v>396</v>
      </c>
      <c r="H763" s="154">
        <v>1</v>
      </c>
      <c r="I763" s="155"/>
      <c r="J763" s="156">
        <f>ROUND(I763*H763,2)</f>
        <v>0</v>
      </c>
      <c r="K763" s="152" t="s">
        <v>1</v>
      </c>
      <c r="L763" s="34"/>
      <c r="M763" s="157" t="s">
        <v>1</v>
      </c>
      <c r="N763" s="158" t="s">
        <v>38</v>
      </c>
      <c r="O763" s="59"/>
      <c r="P763" s="159">
        <f>O763*H763</f>
        <v>0</v>
      </c>
      <c r="Q763" s="159">
        <v>0</v>
      </c>
      <c r="R763" s="159">
        <f>Q763*H763</f>
        <v>0</v>
      </c>
      <c r="S763" s="159">
        <v>0</v>
      </c>
      <c r="T763" s="160">
        <f>S763*H763</f>
        <v>0</v>
      </c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R763" s="161" t="s">
        <v>184</v>
      </c>
      <c r="AT763" s="161" t="s">
        <v>181</v>
      </c>
      <c r="AU763" s="161" t="s">
        <v>82</v>
      </c>
      <c r="AY763" s="18" t="s">
        <v>175</v>
      </c>
      <c r="BE763" s="162">
        <f>IF(N763="základní",J763,0)</f>
        <v>0</v>
      </c>
      <c r="BF763" s="162">
        <f>IF(N763="snížená",J763,0)</f>
        <v>0</v>
      </c>
      <c r="BG763" s="162">
        <f>IF(N763="zákl. přenesená",J763,0)</f>
        <v>0</v>
      </c>
      <c r="BH763" s="162">
        <f>IF(N763="sníž. přenesená",J763,0)</f>
        <v>0</v>
      </c>
      <c r="BI763" s="162">
        <f>IF(N763="nulová",J763,0)</f>
        <v>0</v>
      </c>
      <c r="BJ763" s="18" t="s">
        <v>30</v>
      </c>
      <c r="BK763" s="162">
        <f>ROUND(I763*H763,2)</f>
        <v>0</v>
      </c>
      <c r="BL763" s="18" t="s">
        <v>184</v>
      </c>
      <c r="BM763" s="161" t="s">
        <v>3030</v>
      </c>
    </row>
    <row r="764" spans="1:65" s="13" customFormat="1">
      <c r="B764" s="163"/>
      <c r="D764" s="164" t="s">
        <v>190</v>
      </c>
      <c r="E764" s="165" t="s">
        <v>1</v>
      </c>
      <c r="F764" s="166" t="s">
        <v>30</v>
      </c>
      <c r="H764" s="167">
        <v>1</v>
      </c>
      <c r="I764" s="168"/>
      <c r="L764" s="163"/>
      <c r="M764" s="169"/>
      <c r="N764" s="170"/>
      <c r="O764" s="170"/>
      <c r="P764" s="170"/>
      <c r="Q764" s="170"/>
      <c r="R764" s="170"/>
      <c r="S764" s="170"/>
      <c r="T764" s="171"/>
      <c r="AT764" s="165" t="s">
        <v>190</v>
      </c>
      <c r="AU764" s="165" t="s">
        <v>82</v>
      </c>
      <c r="AV764" s="13" t="s">
        <v>82</v>
      </c>
      <c r="AW764" s="13" t="s">
        <v>29</v>
      </c>
      <c r="AX764" s="13" t="s">
        <v>30</v>
      </c>
      <c r="AY764" s="165" t="s">
        <v>175</v>
      </c>
    </row>
    <row r="765" spans="1:65" s="2" customFormat="1" ht="16.5" customHeight="1">
      <c r="A765" s="33"/>
      <c r="B765" s="149"/>
      <c r="C765" s="150" t="s">
        <v>578</v>
      </c>
      <c r="D765" s="150" t="s">
        <v>181</v>
      </c>
      <c r="E765" s="151" t="s">
        <v>2507</v>
      </c>
      <c r="F765" s="152" t="s">
        <v>2508</v>
      </c>
      <c r="G765" s="153" t="s">
        <v>767</v>
      </c>
      <c r="H765" s="154">
        <v>294.43200000000002</v>
      </c>
      <c r="I765" s="155"/>
      <c r="J765" s="156">
        <f>ROUND(I765*H765,2)</f>
        <v>0</v>
      </c>
      <c r="K765" s="152" t="s">
        <v>710</v>
      </c>
      <c r="L765" s="34"/>
      <c r="M765" s="157" t="s">
        <v>1</v>
      </c>
      <c r="N765" s="158" t="s">
        <v>38</v>
      </c>
      <c r="O765" s="59"/>
      <c r="P765" s="159">
        <f>O765*H765</f>
        <v>0</v>
      </c>
      <c r="Q765" s="159">
        <v>0</v>
      </c>
      <c r="R765" s="159">
        <f>Q765*H765</f>
        <v>0</v>
      </c>
      <c r="S765" s="159">
        <v>0</v>
      </c>
      <c r="T765" s="160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1" t="s">
        <v>184</v>
      </c>
      <c r="AT765" s="161" t="s">
        <v>181</v>
      </c>
      <c r="AU765" s="161" t="s">
        <v>82</v>
      </c>
      <c r="AY765" s="18" t="s">
        <v>175</v>
      </c>
      <c r="BE765" s="162">
        <f>IF(N765="základní",J765,0)</f>
        <v>0</v>
      </c>
      <c r="BF765" s="162">
        <f>IF(N765="snížená",J765,0)</f>
        <v>0</v>
      </c>
      <c r="BG765" s="162">
        <f>IF(N765="zákl. přenesená",J765,0)</f>
        <v>0</v>
      </c>
      <c r="BH765" s="162">
        <f>IF(N765="sníž. přenesená",J765,0)</f>
        <v>0</v>
      </c>
      <c r="BI765" s="162">
        <f>IF(N765="nulová",J765,0)</f>
        <v>0</v>
      </c>
      <c r="BJ765" s="18" t="s">
        <v>30</v>
      </c>
      <c r="BK765" s="162">
        <f>ROUND(I765*H765,2)</f>
        <v>0</v>
      </c>
      <c r="BL765" s="18" t="s">
        <v>184</v>
      </c>
      <c r="BM765" s="161" t="s">
        <v>3031</v>
      </c>
    </row>
    <row r="766" spans="1:65" s="12" customFormat="1" ht="25.95" customHeight="1">
      <c r="B766" s="136"/>
      <c r="D766" s="137" t="s">
        <v>72</v>
      </c>
      <c r="E766" s="138" t="s">
        <v>2510</v>
      </c>
      <c r="F766" s="138" t="s">
        <v>2511</v>
      </c>
      <c r="I766" s="139"/>
      <c r="J766" s="140">
        <f>BK766</f>
        <v>0</v>
      </c>
      <c r="L766" s="136"/>
      <c r="M766" s="141"/>
      <c r="N766" s="142"/>
      <c r="O766" s="142"/>
      <c r="P766" s="143">
        <f>P767+P845+P863+P870+P972</f>
        <v>0</v>
      </c>
      <c r="Q766" s="142"/>
      <c r="R766" s="143">
        <f>R767+R845+R863+R870+R972</f>
        <v>6.0753122099999999</v>
      </c>
      <c r="S766" s="142"/>
      <c r="T766" s="144">
        <f>T767+T845+T863+T870+T972</f>
        <v>0</v>
      </c>
      <c r="AR766" s="137" t="s">
        <v>82</v>
      </c>
      <c r="AT766" s="145" t="s">
        <v>72</v>
      </c>
      <c r="AU766" s="145" t="s">
        <v>73</v>
      </c>
      <c r="AY766" s="137" t="s">
        <v>175</v>
      </c>
      <c r="BK766" s="146">
        <f>BK767+BK845+BK863+BK870+BK972</f>
        <v>0</v>
      </c>
    </row>
    <row r="767" spans="1:65" s="12" customFormat="1" ht="22.8" customHeight="1">
      <c r="B767" s="136"/>
      <c r="D767" s="137" t="s">
        <v>72</v>
      </c>
      <c r="E767" s="147" t="s">
        <v>3032</v>
      </c>
      <c r="F767" s="147" t="s">
        <v>3033</v>
      </c>
      <c r="I767" s="139"/>
      <c r="J767" s="148">
        <f>BK767</f>
        <v>0</v>
      </c>
      <c r="L767" s="136"/>
      <c r="M767" s="141"/>
      <c r="N767" s="142"/>
      <c r="O767" s="142"/>
      <c r="P767" s="143">
        <f>SUM(P768:P844)</f>
        <v>0</v>
      </c>
      <c r="Q767" s="142"/>
      <c r="R767" s="143">
        <f>SUM(R768:R844)</f>
        <v>5.1422431</v>
      </c>
      <c r="S767" s="142"/>
      <c r="T767" s="144">
        <f>SUM(T768:T844)</f>
        <v>0</v>
      </c>
      <c r="AR767" s="137" t="s">
        <v>82</v>
      </c>
      <c r="AT767" s="145" t="s">
        <v>72</v>
      </c>
      <c r="AU767" s="145" t="s">
        <v>30</v>
      </c>
      <c r="AY767" s="137" t="s">
        <v>175</v>
      </c>
      <c r="BK767" s="146">
        <f>SUM(BK768:BK844)</f>
        <v>0</v>
      </c>
    </row>
    <row r="768" spans="1:65" s="2" customFormat="1" ht="16.5" customHeight="1">
      <c r="A768" s="33"/>
      <c r="B768" s="149"/>
      <c r="C768" s="150" t="s">
        <v>582</v>
      </c>
      <c r="D768" s="150" t="s">
        <v>181</v>
      </c>
      <c r="E768" s="151" t="s">
        <v>3034</v>
      </c>
      <c r="F768" s="152" t="s">
        <v>3035</v>
      </c>
      <c r="G768" s="153" t="s">
        <v>709</v>
      </c>
      <c r="H768" s="154">
        <v>114.16200000000001</v>
      </c>
      <c r="I768" s="155"/>
      <c r="J768" s="156">
        <f>ROUND(I768*H768,2)</f>
        <v>0</v>
      </c>
      <c r="K768" s="152" t="s">
        <v>710</v>
      </c>
      <c r="L768" s="34"/>
      <c r="M768" s="157" t="s">
        <v>1</v>
      </c>
      <c r="N768" s="158" t="s">
        <v>38</v>
      </c>
      <c r="O768" s="59"/>
      <c r="P768" s="159">
        <f>O768*H768</f>
        <v>0</v>
      </c>
      <c r="Q768" s="159">
        <v>0</v>
      </c>
      <c r="R768" s="159">
        <f>Q768*H768</f>
        <v>0</v>
      </c>
      <c r="S768" s="159">
        <v>0</v>
      </c>
      <c r="T768" s="160">
        <f>S768*H768</f>
        <v>0</v>
      </c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R768" s="161" t="s">
        <v>239</v>
      </c>
      <c r="AT768" s="161" t="s">
        <v>181</v>
      </c>
      <c r="AU768" s="161" t="s">
        <v>82</v>
      </c>
      <c r="AY768" s="18" t="s">
        <v>175</v>
      </c>
      <c r="BE768" s="162">
        <f>IF(N768="základní",J768,0)</f>
        <v>0</v>
      </c>
      <c r="BF768" s="162">
        <f>IF(N768="snížená",J768,0)</f>
        <v>0</v>
      </c>
      <c r="BG768" s="162">
        <f>IF(N768="zákl. přenesená",J768,0)</f>
        <v>0</v>
      </c>
      <c r="BH768" s="162">
        <f>IF(N768="sníž. přenesená",J768,0)</f>
        <v>0</v>
      </c>
      <c r="BI768" s="162">
        <f>IF(N768="nulová",J768,0)</f>
        <v>0</v>
      </c>
      <c r="BJ768" s="18" t="s">
        <v>30</v>
      </c>
      <c r="BK768" s="162">
        <f>ROUND(I768*H768,2)</f>
        <v>0</v>
      </c>
      <c r="BL768" s="18" t="s">
        <v>239</v>
      </c>
      <c r="BM768" s="161" t="s">
        <v>3036</v>
      </c>
    </row>
    <row r="769" spans="1:65" s="14" customFormat="1">
      <c r="B769" s="172"/>
      <c r="D769" s="164" t="s">
        <v>190</v>
      </c>
      <c r="E769" s="173" t="s">
        <v>1</v>
      </c>
      <c r="F769" s="174" t="s">
        <v>2632</v>
      </c>
      <c r="H769" s="173" t="s">
        <v>1</v>
      </c>
      <c r="I769" s="175"/>
      <c r="L769" s="172"/>
      <c r="M769" s="176"/>
      <c r="N769" s="177"/>
      <c r="O769" s="177"/>
      <c r="P769" s="177"/>
      <c r="Q769" s="177"/>
      <c r="R769" s="177"/>
      <c r="S769" s="177"/>
      <c r="T769" s="178"/>
      <c r="AT769" s="173" t="s">
        <v>190</v>
      </c>
      <c r="AU769" s="173" t="s">
        <v>82</v>
      </c>
      <c r="AV769" s="14" t="s">
        <v>30</v>
      </c>
      <c r="AW769" s="14" t="s">
        <v>29</v>
      </c>
      <c r="AX769" s="14" t="s">
        <v>73</v>
      </c>
      <c r="AY769" s="173" t="s">
        <v>175</v>
      </c>
    </row>
    <row r="770" spans="1:65" s="13" customFormat="1">
      <c r="B770" s="163"/>
      <c r="D770" s="164" t="s">
        <v>190</v>
      </c>
      <c r="E770" s="165" t="s">
        <v>1</v>
      </c>
      <c r="F770" s="166" t="s">
        <v>3037</v>
      </c>
      <c r="H770" s="167">
        <v>7.92</v>
      </c>
      <c r="I770" s="168"/>
      <c r="L770" s="163"/>
      <c r="M770" s="169"/>
      <c r="N770" s="170"/>
      <c r="O770" s="170"/>
      <c r="P770" s="170"/>
      <c r="Q770" s="170"/>
      <c r="R770" s="170"/>
      <c r="S770" s="170"/>
      <c r="T770" s="171"/>
      <c r="AT770" s="165" t="s">
        <v>190</v>
      </c>
      <c r="AU770" s="165" t="s">
        <v>82</v>
      </c>
      <c r="AV770" s="13" t="s">
        <v>82</v>
      </c>
      <c r="AW770" s="13" t="s">
        <v>29</v>
      </c>
      <c r="AX770" s="13" t="s">
        <v>73</v>
      </c>
      <c r="AY770" s="165" t="s">
        <v>175</v>
      </c>
    </row>
    <row r="771" spans="1:65" s="13" customFormat="1">
      <c r="B771" s="163"/>
      <c r="D771" s="164" t="s">
        <v>190</v>
      </c>
      <c r="E771" s="165" t="s">
        <v>1</v>
      </c>
      <c r="F771" s="166" t="s">
        <v>3038</v>
      </c>
      <c r="H771" s="167">
        <v>29.7</v>
      </c>
      <c r="I771" s="168"/>
      <c r="L771" s="163"/>
      <c r="M771" s="169"/>
      <c r="N771" s="170"/>
      <c r="O771" s="170"/>
      <c r="P771" s="170"/>
      <c r="Q771" s="170"/>
      <c r="R771" s="170"/>
      <c r="S771" s="170"/>
      <c r="T771" s="171"/>
      <c r="AT771" s="165" t="s">
        <v>190</v>
      </c>
      <c r="AU771" s="165" t="s">
        <v>82</v>
      </c>
      <c r="AV771" s="13" t="s">
        <v>82</v>
      </c>
      <c r="AW771" s="13" t="s">
        <v>29</v>
      </c>
      <c r="AX771" s="13" t="s">
        <v>73</v>
      </c>
      <c r="AY771" s="165" t="s">
        <v>175</v>
      </c>
    </row>
    <row r="772" spans="1:65" s="13" customFormat="1">
      <c r="B772" s="163"/>
      <c r="D772" s="164" t="s">
        <v>190</v>
      </c>
      <c r="E772" s="165" t="s">
        <v>1</v>
      </c>
      <c r="F772" s="166" t="s">
        <v>3039</v>
      </c>
      <c r="H772" s="167">
        <v>3.6</v>
      </c>
      <c r="I772" s="168"/>
      <c r="L772" s="163"/>
      <c r="M772" s="169"/>
      <c r="N772" s="170"/>
      <c r="O772" s="170"/>
      <c r="P772" s="170"/>
      <c r="Q772" s="170"/>
      <c r="R772" s="170"/>
      <c r="S772" s="170"/>
      <c r="T772" s="171"/>
      <c r="AT772" s="165" t="s">
        <v>190</v>
      </c>
      <c r="AU772" s="165" t="s">
        <v>82</v>
      </c>
      <c r="AV772" s="13" t="s">
        <v>82</v>
      </c>
      <c r="AW772" s="13" t="s">
        <v>29</v>
      </c>
      <c r="AX772" s="13" t="s">
        <v>73</v>
      </c>
      <c r="AY772" s="165" t="s">
        <v>175</v>
      </c>
    </row>
    <row r="773" spans="1:65" s="13" customFormat="1">
      <c r="B773" s="163"/>
      <c r="D773" s="164" t="s">
        <v>190</v>
      </c>
      <c r="E773" s="165" t="s">
        <v>1</v>
      </c>
      <c r="F773" s="166" t="s">
        <v>3040</v>
      </c>
      <c r="H773" s="167">
        <v>11.44</v>
      </c>
      <c r="I773" s="168"/>
      <c r="L773" s="163"/>
      <c r="M773" s="169"/>
      <c r="N773" s="170"/>
      <c r="O773" s="170"/>
      <c r="P773" s="170"/>
      <c r="Q773" s="170"/>
      <c r="R773" s="170"/>
      <c r="S773" s="170"/>
      <c r="T773" s="171"/>
      <c r="AT773" s="165" t="s">
        <v>190</v>
      </c>
      <c r="AU773" s="165" t="s">
        <v>82</v>
      </c>
      <c r="AV773" s="13" t="s">
        <v>82</v>
      </c>
      <c r="AW773" s="13" t="s">
        <v>29</v>
      </c>
      <c r="AX773" s="13" t="s">
        <v>73</v>
      </c>
      <c r="AY773" s="165" t="s">
        <v>175</v>
      </c>
    </row>
    <row r="774" spans="1:65" s="16" customFormat="1">
      <c r="B774" s="205"/>
      <c r="D774" s="164" t="s">
        <v>190</v>
      </c>
      <c r="E774" s="206" t="s">
        <v>1</v>
      </c>
      <c r="F774" s="207" t="s">
        <v>1549</v>
      </c>
      <c r="H774" s="208">
        <v>52.66</v>
      </c>
      <c r="I774" s="209"/>
      <c r="L774" s="205"/>
      <c r="M774" s="210"/>
      <c r="N774" s="211"/>
      <c r="O774" s="211"/>
      <c r="P774" s="211"/>
      <c r="Q774" s="211"/>
      <c r="R774" s="211"/>
      <c r="S774" s="211"/>
      <c r="T774" s="212"/>
      <c r="AT774" s="206" t="s">
        <v>190</v>
      </c>
      <c r="AU774" s="206" t="s">
        <v>82</v>
      </c>
      <c r="AV774" s="16" t="s">
        <v>113</v>
      </c>
      <c r="AW774" s="16" t="s">
        <v>29</v>
      </c>
      <c r="AX774" s="16" t="s">
        <v>73</v>
      </c>
      <c r="AY774" s="206" t="s">
        <v>175</v>
      </c>
    </row>
    <row r="775" spans="1:65" s="14" customFormat="1">
      <c r="B775" s="172"/>
      <c r="D775" s="164" t="s">
        <v>190</v>
      </c>
      <c r="E775" s="173" t="s">
        <v>1</v>
      </c>
      <c r="F775" s="174" t="s">
        <v>2760</v>
      </c>
      <c r="H775" s="173" t="s">
        <v>1</v>
      </c>
      <c r="I775" s="175"/>
      <c r="L775" s="172"/>
      <c r="M775" s="176"/>
      <c r="N775" s="177"/>
      <c r="O775" s="177"/>
      <c r="P775" s="177"/>
      <c r="Q775" s="177"/>
      <c r="R775" s="177"/>
      <c r="S775" s="177"/>
      <c r="T775" s="178"/>
      <c r="AT775" s="173" t="s">
        <v>190</v>
      </c>
      <c r="AU775" s="173" t="s">
        <v>82</v>
      </c>
      <c r="AV775" s="14" t="s">
        <v>30</v>
      </c>
      <c r="AW775" s="14" t="s">
        <v>29</v>
      </c>
      <c r="AX775" s="14" t="s">
        <v>73</v>
      </c>
      <c r="AY775" s="173" t="s">
        <v>175</v>
      </c>
    </row>
    <row r="776" spans="1:65" s="13" customFormat="1">
      <c r="B776" s="163"/>
      <c r="D776" s="164" t="s">
        <v>190</v>
      </c>
      <c r="E776" s="165" t="s">
        <v>1</v>
      </c>
      <c r="F776" s="166" t="s">
        <v>2761</v>
      </c>
      <c r="H776" s="167">
        <v>65.102000000000004</v>
      </c>
      <c r="I776" s="168"/>
      <c r="L776" s="163"/>
      <c r="M776" s="169"/>
      <c r="N776" s="170"/>
      <c r="O776" s="170"/>
      <c r="P776" s="170"/>
      <c r="Q776" s="170"/>
      <c r="R776" s="170"/>
      <c r="S776" s="170"/>
      <c r="T776" s="171"/>
      <c r="AT776" s="165" t="s">
        <v>190</v>
      </c>
      <c r="AU776" s="165" t="s">
        <v>82</v>
      </c>
      <c r="AV776" s="13" t="s">
        <v>82</v>
      </c>
      <c r="AW776" s="13" t="s">
        <v>29</v>
      </c>
      <c r="AX776" s="13" t="s">
        <v>73</v>
      </c>
      <c r="AY776" s="165" t="s">
        <v>175</v>
      </c>
    </row>
    <row r="777" spans="1:65" s="13" customFormat="1">
      <c r="B777" s="163"/>
      <c r="D777" s="164" t="s">
        <v>190</v>
      </c>
      <c r="E777" s="165" t="s">
        <v>1</v>
      </c>
      <c r="F777" s="166" t="s">
        <v>2762</v>
      </c>
      <c r="H777" s="167">
        <v>-3.6</v>
      </c>
      <c r="I777" s="168"/>
      <c r="L777" s="163"/>
      <c r="M777" s="169"/>
      <c r="N777" s="170"/>
      <c r="O777" s="170"/>
      <c r="P777" s="170"/>
      <c r="Q777" s="170"/>
      <c r="R777" s="170"/>
      <c r="S777" s="170"/>
      <c r="T777" s="171"/>
      <c r="AT777" s="165" t="s">
        <v>190</v>
      </c>
      <c r="AU777" s="165" t="s">
        <v>82</v>
      </c>
      <c r="AV777" s="13" t="s">
        <v>82</v>
      </c>
      <c r="AW777" s="13" t="s">
        <v>29</v>
      </c>
      <c r="AX777" s="13" t="s">
        <v>73</v>
      </c>
      <c r="AY777" s="165" t="s">
        <v>175</v>
      </c>
    </row>
    <row r="778" spans="1:65" s="16" customFormat="1">
      <c r="B778" s="205"/>
      <c r="D778" s="164" t="s">
        <v>190</v>
      </c>
      <c r="E778" s="206" t="s">
        <v>1</v>
      </c>
      <c r="F778" s="207" t="s">
        <v>1549</v>
      </c>
      <c r="H778" s="208">
        <v>61.502000000000002</v>
      </c>
      <c r="I778" s="209"/>
      <c r="L778" s="205"/>
      <c r="M778" s="210"/>
      <c r="N778" s="211"/>
      <c r="O778" s="211"/>
      <c r="P778" s="211"/>
      <c r="Q778" s="211"/>
      <c r="R778" s="211"/>
      <c r="S778" s="211"/>
      <c r="T778" s="212"/>
      <c r="AT778" s="206" t="s">
        <v>190</v>
      </c>
      <c r="AU778" s="206" t="s">
        <v>82</v>
      </c>
      <c r="AV778" s="16" t="s">
        <v>113</v>
      </c>
      <c r="AW778" s="16" t="s">
        <v>29</v>
      </c>
      <c r="AX778" s="16" t="s">
        <v>73</v>
      </c>
      <c r="AY778" s="206" t="s">
        <v>175</v>
      </c>
    </row>
    <row r="779" spans="1:65" s="15" customFormat="1">
      <c r="B779" s="182"/>
      <c r="D779" s="164" t="s">
        <v>190</v>
      </c>
      <c r="E779" s="183" t="s">
        <v>1</v>
      </c>
      <c r="F779" s="184" t="s">
        <v>716</v>
      </c>
      <c r="H779" s="185">
        <v>114.16200000000001</v>
      </c>
      <c r="I779" s="186"/>
      <c r="L779" s="182"/>
      <c r="M779" s="187"/>
      <c r="N779" s="188"/>
      <c r="O779" s="188"/>
      <c r="P779" s="188"/>
      <c r="Q779" s="188"/>
      <c r="R779" s="188"/>
      <c r="S779" s="188"/>
      <c r="T779" s="189"/>
      <c r="AT779" s="183" t="s">
        <v>190</v>
      </c>
      <c r="AU779" s="183" t="s">
        <v>82</v>
      </c>
      <c r="AV779" s="15" t="s">
        <v>184</v>
      </c>
      <c r="AW779" s="15" t="s">
        <v>29</v>
      </c>
      <c r="AX779" s="15" t="s">
        <v>30</v>
      </c>
      <c r="AY779" s="183" t="s">
        <v>175</v>
      </c>
    </row>
    <row r="780" spans="1:65" s="2" customFormat="1" ht="16.5" customHeight="1">
      <c r="A780" s="33"/>
      <c r="B780" s="149"/>
      <c r="C780" s="150" t="s">
        <v>586</v>
      </c>
      <c r="D780" s="150" t="s">
        <v>181</v>
      </c>
      <c r="E780" s="151" t="s">
        <v>3041</v>
      </c>
      <c r="F780" s="152" t="s">
        <v>3042</v>
      </c>
      <c r="G780" s="153" t="s">
        <v>709</v>
      </c>
      <c r="H780" s="154">
        <v>175.40700000000001</v>
      </c>
      <c r="I780" s="155"/>
      <c r="J780" s="156">
        <f>ROUND(I780*H780,2)</f>
        <v>0</v>
      </c>
      <c r="K780" s="152" t="s">
        <v>710</v>
      </c>
      <c r="L780" s="34"/>
      <c r="M780" s="157" t="s">
        <v>1</v>
      </c>
      <c r="N780" s="158" t="s">
        <v>38</v>
      </c>
      <c r="O780" s="59"/>
      <c r="P780" s="159">
        <f>O780*H780</f>
        <v>0</v>
      </c>
      <c r="Q780" s="159">
        <v>0</v>
      </c>
      <c r="R780" s="159">
        <f>Q780*H780</f>
        <v>0</v>
      </c>
      <c r="S780" s="159">
        <v>0</v>
      </c>
      <c r="T780" s="160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61" t="s">
        <v>239</v>
      </c>
      <c r="AT780" s="161" t="s">
        <v>181</v>
      </c>
      <c r="AU780" s="161" t="s">
        <v>82</v>
      </c>
      <c r="AY780" s="18" t="s">
        <v>175</v>
      </c>
      <c r="BE780" s="162">
        <f>IF(N780="základní",J780,0)</f>
        <v>0</v>
      </c>
      <c r="BF780" s="162">
        <f>IF(N780="snížená",J780,0)</f>
        <v>0</v>
      </c>
      <c r="BG780" s="162">
        <f>IF(N780="zákl. přenesená",J780,0)</f>
        <v>0</v>
      </c>
      <c r="BH780" s="162">
        <f>IF(N780="sníž. přenesená",J780,0)</f>
        <v>0</v>
      </c>
      <c r="BI780" s="162">
        <f>IF(N780="nulová",J780,0)</f>
        <v>0</v>
      </c>
      <c r="BJ780" s="18" t="s">
        <v>30</v>
      </c>
      <c r="BK780" s="162">
        <f>ROUND(I780*H780,2)</f>
        <v>0</v>
      </c>
      <c r="BL780" s="18" t="s">
        <v>239</v>
      </c>
      <c r="BM780" s="161" t="s">
        <v>3043</v>
      </c>
    </row>
    <row r="781" spans="1:65" s="14" customFormat="1">
      <c r="B781" s="172"/>
      <c r="D781" s="164" t="s">
        <v>190</v>
      </c>
      <c r="E781" s="173" t="s">
        <v>1</v>
      </c>
      <c r="F781" s="174" t="s">
        <v>3044</v>
      </c>
      <c r="H781" s="173" t="s">
        <v>1</v>
      </c>
      <c r="I781" s="175"/>
      <c r="L781" s="172"/>
      <c r="M781" s="176"/>
      <c r="N781" s="177"/>
      <c r="O781" s="177"/>
      <c r="P781" s="177"/>
      <c r="Q781" s="177"/>
      <c r="R781" s="177"/>
      <c r="S781" s="177"/>
      <c r="T781" s="178"/>
      <c r="AT781" s="173" t="s">
        <v>190</v>
      </c>
      <c r="AU781" s="173" t="s">
        <v>82</v>
      </c>
      <c r="AV781" s="14" t="s">
        <v>30</v>
      </c>
      <c r="AW781" s="14" t="s">
        <v>29</v>
      </c>
      <c r="AX781" s="14" t="s">
        <v>73</v>
      </c>
      <c r="AY781" s="173" t="s">
        <v>175</v>
      </c>
    </row>
    <row r="782" spans="1:65" s="13" customFormat="1">
      <c r="B782" s="163"/>
      <c r="D782" s="164" t="s">
        <v>190</v>
      </c>
      <c r="E782" s="165" t="s">
        <v>1</v>
      </c>
      <c r="F782" s="166" t="s">
        <v>3045</v>
      </c>
      <c r="H782" s="167">
        <v>51.771999999999998</v>
      </c>
      <c r="I782" s="168"/>
      <c r="L782" s="163"/>
      <c r="M782" s="169"/>
      <c r="N782" s="170"/>
      <c r="O782" s="170"/>
      <c r="P782" s="170"/>
      <c r="Q782" s="170"/>
      <c r="R782" s="170"/>
      <c r="S782" s="170"/>
      <c r="T782" s="171"/>
      <c r="AT782" s="165" t="s">
        <v>190</v>
      </c>
      <c r="AU782" s="165" t="s">
        <v>82</v>
      </c>
      <c r="AV782" s="13" t="s">
        <v>82</v>
      </c>
      <c r="AW782" s="13" t="s">
        <v>29</v>
      </c>
      <c r="AX782" s="13" t="s">
        <v>73</v>
      </c>
      <c r="AY782" s="165" t="s">
        <v>175</v>
      </c>
    </row>
    <row r="783" spans="1:65" s="13" customFormat="1">
      <c r="B783" s="163"/>
      <c r="D783" s="164" t="s">
        <v>190</v>
      </c>
      <c r="E783" s="165" t="s">
        <v>1</v>
      </c>
      <c r="F783" s="166" t="s">
        <v>3046</v>
      </c>
      <c r="H783" s="167">
        <v>40.936</v>
      </c>
      <c r="I783" s="168"/>
      <c r="L783" s="163"/>
      <c r="M783" s="169"/>
      <c r="N783" s="170"/>
      <c r="O783" s="170"/>
      <c r="P783" s="170"/>
      <c r="Q783" s="170"/>
      <c r="R783" s="170"/>
      <c r="S783" s="170"/>
      <c r="T783" s="171"/>
      <c r="AT783" s="165" t="s">
        <v>190</v>
      </c>
      <c r="AU783" s="165" t="s">
        <v>82</v>
      </c>
      <c r="AV783" s="13" t="s">
        <v>82</v>
      </c>
      <c r="AW783" s="13" t="s">
        <v>29</v>
      </c>
      <c r="AX783" s="13" t="s">
        <v>73</v>
      </c>
      <c r="AY783" s="165" t="s">
        <v>175</v>
      </c>
    </row>
    <row r="784" spans="1:65" s="13" customFormat="1">
      <c r="B784" s="163"/>
      <c r="D784" s="164" t="s">
        <v>190</v>
      </c>
      <c r="E784" s="165" t="s">
        <v>1</v>
      </c>
      <c r="F784" s="166" t="s">
        <v>3047</v>
      </c>
      <c r="H784" s="167">
        <v>25.542000000000002</v>
      </c>
      <c r="I784" s="168"/>
      <c r="L784" s="163"/>
      <c r="M784" s="169"/>
      <c r="N784" s="170"/>
      <c r="O784" s="170"/>
      <c r="P784" s="170"/>
      <c r="Q784" s="170"/>
      <c r="R784" s="170"/>
      <c r="S784" s="170"/>
      <c r="T784" s="171"/>
      <c r="AT784" s="165" t="s">
        <v>190</v>
      </c>
      <c r="AU784" s="165" t="s">
        <v>82</v>
      </c>
      <c r="AV784" s="13" t="s">
        <v>82</v>
      </c>
      <c r="AW784" s="13" t="s">
        <v>29</v>
      </c>
      <c r="AX784" s="13" t="s">
        <v>73</v>
      </c>
      <c r="AY784" s="165" t="s">
        <v>175</v>
      </c>
    </row>
    <row r="785" spans="1:65" s="13" customFormat="1">
      <c r="B785" s="163"/>
      <c r="D785" s="164" t="s">
        <v>190</v>
      </c>
      <c r="E785" s="165" t="s">
        <v>1</v>
      </c>
      <c r="F785" s="166" t="s">
        <v>3048</v>
      </c>
      <c r="H785" s="167">
        <v>9.3940000000000001</v>
      </c>
      <c r="I785" s="168"/>
      <c r="L785" s="163"/>
      <c r="M785" s="169"/>
      <c r="N785" s="170"/>
      <c r="O785" s="170"/>
      <c r="P785" s="170"/>
      <c r="Q785" s="170"/>
      <c r="R785" s="170"/>
      <c r="S785" s="170"/>
      <c r="T785" s="171"/>
      <c r="AT785" s="165" t="s">
        <v>190</v>
      </c>
      <c r="AU785" s="165" t="s">
        <v>82</v>
      </c>
      <c r="AV785" s="13" t="s">
        <v>82</v>
      </c>
      <c r="AW785" s="13" t="s">
        <v>29</v>
      </c>
      <c r="AX785" s="13" t="s">
        <v>73</v>
      </c>
      <c r="AY785" s="165" t="s">
        <v>175</v>
      </c>
    </row>
    <row r="786" spans="1:65" s="13" customFormat="1">
      <c r="B786" s="163"/>
      <c r="D786" s="164" t="s">
        <v>190</v>
      </c>
      <c r="E786" s="165" t="s">
        <v>1</v>
      </c>
      <c r="F786" s="166" t="s">
        <v>3049</v>
      </c>
      <c r="H786" s="167">
        <v>36.722000000000001</v>
      </c>
      <c r="I786" s="168"/>
      <c r="L786" s="163"/>
      <c r="M786" s="169"/>
      <c r="N786" s="170"/>
      <c r="O786" s="170"/>
      <c r="P786" s="170"/>
      <c r="Q786" s="170"/>
      <c r="R786" s="170"/>
      <c r="S786" s="170"/>
      <c r="T786" s="171"/>
      <c r="AT786" s="165" t="s">
        <v>190</v>
      </c>
      <c r="AU786" s="165" t="s">
        <v>82</v>
      </c>
      <c r="AV786" s="13" t="s">
        <v>82</v>
      </c>
      <c r="AW786" s="13" t="s">
        <v>29</v>
      </c>
      <c r="AX786" s="13" t="s">
        <v>73</v>
      </c>
      <c r="AY786" s="165" t="s">
        <v>175</v>
      </c>
    </row>
    <row r="787" spans="1:65" s="13" customFormat="1">
      <c r="B787" s="163"/>
      <c r="D787" s="164" t="s">
        <v>190</v>
      </c>
      <c r="E787" s="165" t="s">
        <v>1</v>
      </c>
      <c r="F787" s="166" t="s">
        <v>3050</v>
      </c>
      <c r="H787" s="167">
        <v>6.181</v>
      </c>
      <c r="I787" s="168"/>
      <c r="L787" s="163"/>
      <c r="M787" s="169"/>
      <c r="N787" s="170"/>
      <c r="O787" s="170"/>
      <c r="P787" s="170"/>
      <c r="Q787" s="170"/>
      <c r="R787" s="170"/>
      <c r="S787" s="170"/>
      <c r="T787" s="171"/>
      <c r="AT787" s="165" t="s">
        <v>190</v>
      </c>
      <c r="AU787" s="165" t="s">
        <v>82</v>
      </c>
      <c r="AV787" s="13" t="s">
        <v>82</v>
      </c>
      <c r="AW787" s="13" t="s">
        <v>29</v>
      </c>
      <c r="AX787" s="13" t="s">
        <v>73</v>
      </c>
      <c r="AY787" s="165" t="s">
        <v>175</v>
      </c>
    </row>
    <row r="788" spans="1:65" s="16" customFormat="1">
      <c r="B788" s="205"/>
      <c r="D788" s="164" t="s">
        <v>190</v>
      </c>
      <c r="E788" s="206" t="s">
        <v>1</v>
      </c>
      <c r="F788" s="207" t="s">
        <v>1549</v>
      </c>
      <c r="H788" s="208">
        <v>170.547</v>
      </c>
      <c r="I788" s="209"/>
      <c r="L788" s="205"/>
      <c r="M788" s="210"/>
      <c r="N788" s="211"/>
      <c r="O788" s="211"/>
      <c r="P788" s="211"/>
      <c r="Q788" s="211"/>
      <c r="R788" s="211"/>
      <c r="S788" s="211"/>
      <c r="T788" s="212"/>
      <c r="AT788" s="206" t="s">
        <v>190</v>
      </c>
      <c r="AU788" s="206" t="s">
        <v>82</v>
      </c>
      <c r="AV788" s="16" t="s">
        <v>113</v>
      </c>
      <c r="AW788" s="16" t="s">
        <v>29</v>
      </c>
      <c r="AX788" s="16" t="s">
        <v>73</v>
      </c>
      <c r="AY788" s="206" t="s">
        <v>175</v>
      </c>
    </row>
    <row r="789" spans="1:65" s="14" customFormat="1">
      <c r="B789" s="172"/>
      <c r="D789" s="164" t="s">
        <v>190</v>
      </c>
      <c r="E789" s="173" t="s">
        <v>1</v>
      </c>
      <c r="F789" s="174" t="s">
        <v>2760</v>
      </c>
      <c r="H789" s="173" t="s">
        <v>1</v>
      </c>
      <c r="I789" s="175"/>
      <c r="L789" s="172"/>
      <c r="M789" s="176"/>
      <c r="N789" s="177"/>
      <c r="O789" s="177"/>
      <c r="P789" s="177"/>
      <c r="Q789" s="177"/>
      <c r="R789" s="177"/>
      <c r="S789" s="177"/>
      <c r="T789" s="178"/>
      <c r="AT789" s="173" t="s">
        <v>190</v>
      </c>
      <c r="AU789" s="173" t="s">
        <v>82</v>
      </c>
      <c r="AV789" s="14" t="s">
        <v>30</v>
      </c>
      <c r="AW789" s="14" t="s">
        <v>29</v>
      </c>
      <c r="AX789" s="14" t="s">
        <v>73</v>
      </c>
      <c r="AY789" s="173" t="s">
        <v>175</v>
      </c>
    </row>
    <row r="790" spans="1:65" s="13" customFormat="1">
      <c r="B790" s="163"/>
      <c r="D790" s="164" t="s">
        <v>190</v>
      </c>
      <c r="E790" s="165" t="s">
        <v>1</v>
      </c>
      <c r="F790" s="166" t="s">
        <v>2901</v>
      </c>
      <c r="H790" s="167">
        <v>4.8600000000000003</v>
      </c>
      <c r="I790" s="168"/>
      <c r="L790" s="163"/>
      <c r="M790" s="169"/>
      <c r="N790" s="170"/>
      <c r="O790" s="170"/>
      <c r="P790" s="170"/>
      <c r="Q790" s="170"/>
      <c r="R790" s="170"/>
      <c r="S790" s="170"/>
      <c r="T790" s="171"/>
      <c r="AT790" s="165" t="s">
        <v>190</v>
      </c>
      <c r="AU790" s="165" t="s">
        <v>82</v>
      </c>
      <c r="AV790" s="13" t="s">
        <v>82</v>
      </c>
      <c r="AW790" s="13" t="s">
        <v>29</v>
      </c>
      <c r="AX790" s="13" t="s">
        <v>73</v>
      </c>
      <c r="AY790" s="165" t="s">
        <v>175</v>
      </c>
    </row>
    <row r="791" spans="1:65" s="16" customFormat="1">
      <c r="B791" s="205"/>
      <c r="D791" s="164" t="s">
        <v>190</v>
      </c>
      <c r="E791" s="206" t="s">
        <v>1</v>
      </c>
      <c r="F791" s="207" t="s">
        <v>1549</v>
      </c>
      <c r="H791" s="208">
        <v>4.8600000000000003</v>
      </c>
      <c r="I791" s="209"/>
      <c r="L791" s="205"/>
      <c r="M791" s="210"/>
      <c r="N791" s="211"/>
      <c r="O791" s="211"/>
      <c r="P791" s="211"/>
      <c r="Q791" s="211"/>
      <c r="R791" s="211"/>
      <c r="S791" s="211"/>
      <c r="T791" s="212"/>
      <c r="AT791" s="206" t="s">
        <v>190</v>
      </c>
      <c r="AU791" s="206" t="s">
        <v>82</v>
      </c>
      <c r="AV791" s="16" t="s">
        <v>113</v>
      </c>
      <c r="AW791" s="16" t="s">
        <v>29</v>
      </c>
      <c r="AX791" s="16" t="s">
        <v>73</v>
      </c>
      <c r="AY791" s="206" t="s">
        <v>175</v>
      </c>
    </row>
    <row r="792" spans="1:65" s="15" customFormat="1">
      <c r="B792" s="182"/>
      <c r="D792" s="164" t="s">
        <v>190</v>
      </c>
      <c r="E792" s="183" t="s">
        <v>1</v>
      </c>
      <c r="F792" s="184" t="s">
        <v>716</v>
      </c>
      <c r="H792" s="185">
        <v>175.40700000000001</v>
      </c>
      <c r="I792" s="186"/>
      <c r="L792" s="182"/>
      <c r="M792" s="187"/>
      <c r="N792" s="188"/>
      <c r="O792" s="188"/>
      <c r="P792" s="188"/>
      <c r="Q792" s="188"/>
      <c r="R792" s="188"/>
      <c r="S792" s="188"/>
      <c r="T792" s="189"/>
      <c r="AT792" s="183" t="s">
        <v>190</v>
      </c>
      <c r="AU792" s="183" t="s">
        <v>82</v>
      </c>
      <c r="AV792" s="15" t="s">
        <v>184</v>
      </c>
      <c r="AW792" s="15" t="s">
        <v>29</v>
      </c>
      <c r="AX792" s="15" t="s">
        <v>30</v>
      </c>
      <c r="AY792" s="183" t="s">
        <v>175</v>
      </c>
    </row>
    <row r="793" spans="1:65" s="2" customFormat="1" ht="16.5" customHeight="1">
      <c r="A793" s="33"/>
      <c r="B793" s="149"/>
      <c r="C793" s="190" t="s">
        <v>590</v>
      </c>
      <c r="D793" s="190" t="s">
        <v>764</v>
      </c>
      <c r="E793" s="191" t="s">
        <v>3051</v>
      </c>
      <c r="F793" s="192" t="s">
        <v>3052</v>
      </c>
      <c r="G793" s="193" t="s">
        <v>767</v>
      </c>
      <c r="H793" s="194">
        <v>9.5000000000000001E-2</v>
      </c>
      <c r="I793" s="195"/>
      <c r="J793" s="196">
        <f>ROUND(I793*H793,2)</f>
        <v>0</v>
      </c>
      <c r="K793" s="192" t="s">
        <v>710</v>
      </c>
      <c r="L793" s="197"/>
      <c r="M793" s="198" t="s">
        <v>1</v>
      </c>
      <c r="N793" s="199" t="s">
        <v>38</v>
      </c>
      <c r="O793" s="59"/>
      <c r="P793" s="159">
        <f>O793*H793</f>
        <v>0</v>
      </c>
      <c r="Q793" s="159">
        <v>1</v>
      </c>
      <c r="R793" s="159">
        <f>Q793*H793</f>
        <v>9.5000000000000001E-2</v>
      </c>
      <c r="S793" s="159">
        <v>0</v>
      </c>
      <c r="T793" s="160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1" t="s">
        <v>302</v>
      </c>
      <c r="AT793" s="161" t="s">
        <v>764</v>
      </c>
      <c r="AU793" s="161" t="s">
        <v>82</v>
      </c>
      <c r="AY793" s="18" t="s">
        <v>175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8" t="s">
        <v>30</v>
      </c>
      <c r="BK793" s="162">
        <f>ROUND(I793*H793,2)</f>
        <v>0</v>
      </c>
      <c r="BL793" s="18" t="s">
        <v>239</v>
      </c>
      <c r="BM793" s="161" t="s">
        <v>3053</v>
      </c>
    </row>
    <row r="794" spans="1:65" s="13" customFormat="1">
      <c r="B794" s="163"/>
      <c r="D794" s="164" t="s">
        <v>190</v>
      </c>
      <c r="E794" s="165" t="s">
        <v>1</v>
      </c>
      <c r="F794" s="166" t="s">
        <v>3054</v>
      </c>
      <c r="H794" s="167">
        <v>1.7000000000000001E-2</v>
      </c>
      <c r="I794" s="168"/>
      <c r="L794" s="163"/>
      <c r="M794" s="169"/>
      <c r="N794" s="170"/>
      <c r="O794" s="170"/>
      <c r="P794" s="170"/>
      <c r="Q794" s="170"/>
      <c r="R794" s="170"/>
      <c r="S794" s="170"/>
      <c r="T794" s="171"/>
      <c r="AT794" s="165" t="s">
        <v>190</v>
      </c>
      <c r="AU794" s="165" t="s">
        <v>82</v>
      </c>
      <c r="AV794" s="13" t="s">
        <v>82</v>
      </c>
      <c r="AW794" s="13" t="s">
        <v>29</v>
      </c>
      <c r="AX794" s="13" t="s">
        <v>73</v>
      </c>
      <c r="AY794" s="165" t="s">
        <v>175</v>
      </c>
    </row>
    <row r="795" spans="1:65" s="13" customFormat="1">
      <c r="B795" s="163"/>
      <c r="D795" s="164" t="s">
        <v>190</v>
      </c>
      <c r="E795" s="165" t="s">
        <v>1</v>
      </c>
      <c r="F795" s="166" t="s">
        <v>3055</v>
      </c>
      <c r="H795" s="167">
        <v>0.02</v>
      </c>
      <c r="I795" s="168"/>
      <c r="L795" s="163"/>
      <c r="M795" s="169"/>
      <c r="N795" s="170"/>
      <c r="O795" s="170"/>
      <c r="P795" s="170"/>
      <c r="Q795" s="170"/>
      <c r="R795" s="170"/>
      <c r="S795" s="170"/>
      <c r="T795" s="171"/>
      <c r="AT795" s="165" t="s">
        <v>190</v>
      </c>
      <c r="AU795" s="165" t="s">
        <v>82</v>
      </c>
      <c r="AV795" s="13" t="s">
        <v>82</v>
      </c>
      <c r="AW795" s="13" t="s">
        <v>29</v>
      </c>
      <c r="AX795" s="13" t="s">
        <v>73</v>
      </c>
      <c r="AY795" s="165" t="s">
        <v>175</v>
      </c>
    </row>
    <row r="796" spans="1:65" s="13" customFormat="1">
      <c r="B796" s="163"/>
      <c r="D796" s="164" t="s">
        <v>190</v>
      </c>
      <c r="E796" s="165" t="s">
        <v>1</v>
      </c>
      <c r="F796" s="166" t="s">
        <v>3056</v>
      </c>
      <c r="H796" s="167">
        <v>5.6000000000000001E-2</v>
      </c>
      <c r="I796" s="168"/>
      <c r="L796" s="163"/>
      <c r="M796" s="169"/>
      <c r="N796" s="170"/>
      <c r="O796" s="170"/>
      <c r="P796" s="170"/>
      <c r="Q796" s="170"/>
      <c r="R796" s="170"/>
      <c r="S796" s="170"/>
      <c r="T796" s="171"/>
      <c r="AT796" s="165" t="s">
        <v>190</v>
      </c>
      <c r="AU796" s="165" t="s">
        <v>82</v>
      </c>
      <c r="AV796" s="13" t="s">
        <v>82</v>
      </c>
      <c r="AW796" s="13" t="s">
        <v>29</v>
      </c>
      <c r="AX796" s="13" t="s">
        <v>73</v>
      </c>
      <c r="AY796" s="165" t="s">
        <v>175</v>
      </c>
    </row>
    <row r="797" spans="1:65" s="13" customFormat="1">
      <c r="B797" s="163"/>
      <c r="D797" s="164" t="s">
        <v>190</v>
      </c>
      <c r="E797" s="165" t="s">
        <v>1</v>
      </c>
      <c r="F797" s="166" t="s">
        <v>3057</v>
      </c>
      <c r="H797" s="167">
        <v>2E-3</v>
      </c>
      <c r="I797" s="168"/>
      <c r="L797" s="163"/>
      <c r="M797" s="169"/>
      <c r="N797" s="170"/>
      <c r="O797" s="170"/>
      <c r="P797" s="170"/>
      <c r="Q797" s="170"/>
      <c r="R797" s="170"/>
      <c r="S797" s="170"/>
      <c r="T797" s="171"/>
      <c r="AT797" s="165" t="s">
        <v>190</v>
      </c>
      <c r="AU797" s="165" t="s">
        <v>82</v>
      </c>
      <c r="AV797" s="13" t="s">
        <v>82</v>
      </c>
      <c r="AW797" s="13" t="s">
        <v>29</v>
      </c>
      <c r="AX797" s="13" t="s">
        <v>73</v>
      </c>
      <c r="AY797" s="165" t="s">
        <v>175</v>
      </c>
    </row>
    <row r="798" spans="1:65" s="15" customFormat="1">
      <c r="B798" s="182"/>
      <c r="D798" s="164" t="s">
        <v>190</v>
      </c>
      <c r="E798" s="183" t="s">
        <v>1</v>
      </c>
      <c r="F798" s="184" t="s">
        <v>716</v>
      </c>
      <c r="H798" s="185">
        <v>9.5000000000000001E-2</v>
      </c>
      <c r="I798" s="186"/>
      <c r="L798" s="182"/>
      <c r="M798" s="187"/>
      <c r="N798" s="188"/>
      <c r="O798" s="188"/>
      <c r="P798" s="188"/>
      <c r="Q798" s="188"/>
      <c r="R798" s="188"/>
      <c r="S798" s="188"/>
      <c r="T798" s="189"/>
      <c r="AT798" s="183" t="s">
        <v>190</v>
      </c>
      <c r="AU798" s="183" t="s">
        <v>82</v>
      </c>
      <c r="AV798" s="15" t="s">
        <v>184</v>
      </c>
      <c r="AW798" s="15" t="s">
        <v>29</v>
      </c>
      <c r="AX798" s="15" t="s">
        <v>30</v>
      </c>
      <c r="AY798" s="183" t="s">
        <v>175</v>
      </c>
    </row>
    <row r="799" spans="1:65" s="2" customFormat="1" ht="16.5" customHeight="1">
      <c r="A799" s="33"/>
      <c r="B799" s="149"/>
      <c r="C799" s="150" t="s">
        <v>594</v>
      </c>
      <c r="D799" s="150" t="s">
        <v>181</v>
      </c>
      <c r="E799" s="151" t="s">
        <v>3058</v>
      </c>
      <c r="F799" s="152" t="s">
        <v>3059</v>
      </c>
      <c r="G799" s="153" t="s">
        <v>709</v>
      </c>
      <c r="H799" s="154">
        <v>228.32400000000001</v>
      </c>
      <c r="I799" s="155"/>
      <c r="J799" s="156">
        <f>ROUND(I799*H799,2)</f>
        <v>0</v>
      </c>
      <c r="K799" s="152" t="s">
        <v>710</v>
      </c>
      <c r="L799" s="34"/>
      <c r="M799" s="157" t="s">
        <v>1</v>
      </c>
      <c r="N799" s="158" t="s">
        <v>38</v>
      </c>
      <c r="O799" s="59"/>
      <c r="P799" s="159">
        <f>O799*H799</f>
        <v>0</v>
      </c>
      <c r="Q799" s="159">
        <v>4.0000000000000002E-4</v>
      </c>
      <c r="R799" s="159">
        <f>Q799*H799</f>
        <v>9.1329600000000011E-2</v>
      </c>
      <c r="S799" s="159">
        <v>0</v>
      </c>
      <c r="T799" s="160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1" t="s">
        <v>239</v>
      </c>
      <c r="AT799" s="161" t="s">
        <v>181</v>
      </c>
      <c r="AU799" s="161" t="s">
        <v>82</v>
      </c>
      <c r="AY799" s="18" t="s">
        <v>175</v>
      </c>
      <c r="BE799" s="162">
        <f>IF(N799="základní",J799,0)</f>
        <v>0</v>
      </c>
      <c r="BF799" s="162">
        <f>IF(N799="snížená",J799,0)</f>
        <v>0</v>
      </c>
      <c r="BG799" s="162">
        <f>IF(N799="zákl. přenesená",J799,0)</f>
        <v>0</v>
      </c>
      <c r="BH799" s="162">
        <f>IF(N799="sníž. přenesená",J799,0)</f>
        <v>0</v>
      </c>
      <c r="BI799" s="162">
        <f>IF(N799="nulová",J799,0)</f>
        <v>0</v>
      </c>
      <c r="BJ799" s="18" t="s">
        <v>30</v>
      </c>
      <c r="BK799" s="162">
        <f>ROUND(I799*H799,2)</f>
        <v>0</v>
      </c>
      <c r="BL799" s="18" t="s">
        <v>239</v>
      </c>
      <c r="BM799" s="161" t="s">
        <v>3060</v>
      </c>
    </row>
    <row r="800" spans="1:65" s="14" customFormat="1">
      <c r="B800" s="172"/>
      <c r="D800" s="164" t="s">
        <v>190</v>
      </c>
      <c r="E800" s="173" t="s">
        <v>1</v>
      </c>
      <c r="F800" s="174" t="s">
        <v>2632</v>
      </c>
      <c r="H800" s="173" t="s">
        <v>1</v>
      </c>
      <c r="I800" s="175"/>
      <c r="L800" s="172"/>
      <c r="M800" s="176"/>
      <c r="N800" s="177"/>
      <c r="O800" s="177"/>
      <c r="P800" s="177"/>
      <c r="Q800" s="177"/>
      <c r="R800" s="177"/>
      <c r="S800" s="177"/>
      <c r="T800" s="178"/>
      <c r="AT800" s="173" t="s">
        <v>190</v>
      </c>
      <c r="AU800" s="173" t="s">
        <v>82</v>
      </c>
      <c r="AV800" s="14" t="s">
        <v>30</v>
      </c>
      <c r="AW800" s="14" t="s">
        <v>29</v>
      </c>
      <c r="AX800" s="14" t="s">
        <v>73</v>
      </c>
      <c r="AY800" s="173" t="s">
        <v>175</v>
      </c>
    </row>
    <row r="801" spans="1:65" s="13" customFormat="1">
      <c r="B801" s="163"/>
      <c r="D801" s="164" t="s">
        <v>190</v>
      </c>
      <c r="E801" s="165" t="s">
        <v>1</v>
      </c>
      <c r="F801" s="166" t="s">
        <v>3061</v>
      </c>
      <c r="H801" s="167">
        <v>105.32</v>
      </c>
      <c r="I801" s="168"/>
      <c r="L801" s="163"/>
      <c r="M801" s="169"/>
      <c r="N801" s="170"/>
      <c r="O801" s="170"/>
      <c r="P801" s="170"/>
      <c r="Q801" s="170"/>
      <c r="R801" s="170"/>
      <c r="S801" s="170"/>
      <c r="T801" s="171"/>
      <c r="AT801" s="165" t="s">
        <v>190</v>
      </c>
      <c r="AU801" s="165" t="s">
        <v>82</v>
      </c>
      <c r="AV801" s="13" t="s">
        <v>82</v>
      </c>
      <c r="AW801" s="13" t="s">
        <v>29</v>
      </c>
      <c r="AX801" s="13" t="s">
        <v>73</v>
      </c>
      <c r="AY801" s="165" t="s">
        <v>175</v>
      </c>
    </row>
    <row r="802" spans="1:65" s="14" customFormat="1">
      <c r="B802" s="172"/>
      <c r="D802" s="164" t="s">
        <v>190</v>
      </c>
      <c r="E802" s="173" t="s">
        <v>1</v>
      </c>
      <c r="F802" s="174" t="s">
        <v>2760</v>
      </c>
      <c r="H802" s="173" t="s">
        <v>1</v>
      </c>
      <c r="I802" s="175"/>
      <c r="L802" s="172"/>
      <c r="M802" s="176"/>
      <c r="N802" s="177"/>
      <c r="O802" s="177"/>
      <c r="P802" s="177"/>
      <c r="Q802" s="177"/>
      <c r="R802" s="177"/>
      <c r="S802" s="177"/>
      <c r="T802" s="178"/>
      <c r="AT802" s="173" t="s">
        <v>190</v>
      </c>
      <c r="AU802" s="173" t="s">
        <v>82</v>
      </c>
      <c r="AV802" s="14" t="s">
        <v>30</v>
      </c>
      <c r="AW802" s="14" t="s">
        <v>29</v>
      </c>
      <c r="AX802" s="14" t="s">
        <v>73</v>
      </c>
      <c r="AY802" s="173" t="s">
        <v>175</v>
      </c>
    </row>
    <row r="803" spans="1:65" s="13" customFormat="1">
      <c r="B803" s="163"/>
      <c r="D803" s="164" t="s">
        <v>190</v>
      </c>
      <c r="E803" s="165" t="s">
        <v>1</v>
      </c>
      <c r="F803" s="166" t="s">
        <v>3062</v>
      </c>
      <c r="H803" s="167">
        <v>123.004</v>
      </c>
      <c r="I803" s="168"/>
      <c r="L803" s="163"/>
      <c r="M803" s="169"/>
      <c r="N803" s="170"/>
      <c r="O803" s="170"/>
      <c r="P803" s="170"/>
      <c r="Q803" s="170"/>
      <c r="R803" s="170"/>
      <c r="S803" s="170"/>
      <c r="T803" s="171"/>
      <c r="AT803" s="165" t="s">
        <v>190</v>
      </c>
      <c r="AU803" s="165" t="s">
        <v>82</v>
      </c>
      <c r="AV803" s="13" t="s">
        <v>82</v>
      </c>
      <c r="AW803" s="13" t="s">
        <v>29</v>
      </c>
      <c r="AX803" s="13" t="s">
        <v>73</v>
      </c>
      <c r="AY803" s="165" t="s">
        <v>175</v>
      </c>
    </row>
    <row r="804" spans="1:65" s="15" customFormat="1">
      <c r="B804" s="182"/>
      <c r="D804" s="164" t="s">
        <v>190</v>
      </c>
      <c r="E804" s="183" t="s">
        <v>1</v>
      </c>
      <c r="F804" s="184" t="s">
        <v>716</v>
      </c>
      <c r="H804" s="185">
        <v>228.32400000000001</v>
      </c>
      <c r="I804" s="186"/>
      <c r="L804" s="182"/>
      <c r="M804" s="187"/>
      <c r="N804" s="188"/>
      <c r="O804" s="188"/>
      <c r="P804" s="188"/>
      <c r="Q804" s="188"/>
      <c r="R804" s="188"/>
      <c r="S804" s="188"/>
      <c r="T804" s="189"/>
      <c r="AT804" s="183" t="s">
        <v>190</v>
      </c>
      <c r="AU804" s="183" t="s">
        <v>82</v>
      </c>
      <c r="AV804" s="15" t="s">
        <v>184</v>
      </c>
      <c r="AW804" s="15" t="s">
        <v>29</v>
      </c>
      <c r="AX804" s="15" t="s">
        <v>30</v>
      </c>
      <c r="AY804" s="183" t="s">
        <v>175</v>
      </c>
    </row>
    <row r="805" spans="1:65" s="2" customFormat="1" ht="16.5" customHeight="1">
      <c r="A805" s="33"/>
      <c r="B805" s="149"/>
      <c r="C805" s="150" t="s">
        <v>598</v>
      </c>
      <c r="D805" s="150" t="s">
        <v>181</v>
      </c>
      <c r="E805" s="151" t="s">
        <v>3063</v>
      </c>
      <c r="F805" s="152" t="s">
        <v>3064</v>
      </c>
      <c r="G805" s="153" t="s">
        <v>709</v>
      </c>
      <c r="H805" s="154">
        <v>388.41399999999999</v>
      </c>
      <c r="I805" s="155"/>
      <c r="J805" s="156">
        <f>ROUND(I805*H805,2)</f>
        <v>0</v>
      </c>
      <c r="K805" s="152" t="s">
        <v>710</v>
      </c>
      <c r="L805" s="34"/>
      <c r="M805" s="157" t="s">
        <v>1</v>
      </c>
      <c r="N805" s="158" t="s">
        <v>38</v>
      </c>
      <c r="O805" s="59"/>
      <c r="P805" s="159">
        <f>O805*H805</f>
        <v>0</v>
      </c>
      <c r="Q805" s="159">
        <v>4.0000000000000002E-4</v>
      </c>
      <c r="R805" s="159">
        <f>Q805*H805</f>
        <v>0.15536559999999999</v>
      </c>
      <c r="S805" s="159">
        <v>0</v>
      </c>
      <c r="T805" s="160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61" t="s">
        <v>239</v>
      </c>
      <c r="AT805" s="161" t="s">
        <v>181</v>
      </c>
      <c r="AU805" s="161" t="s">
        <v>82</v>
      </c>
      <c r="AY805" s="18" t="s">
        <v>175</v>
      </c>
      <c r="BE805" s="162">
        <f>IF(N805="základní",J805,0)</f>
        <v>0</v>
      </c>
      <c r="BF805" s="162">
        <f>IF(N805="snížená",J805,0)</f>
        <v>0</v>
      </c>
      <c r="BG805" s="162">
        <f>IF(N805="zákl. přenesená",J805,0)</f>
        <v>0</v>
      </c>
      <c r="BH805" s="162">
        <f>IF(N805="sníž. přenesená",J805,0)</f>
        <v>0</v>
      </c>
      <c r="BI805" s="162">
        <f>IF(N805="nulová",J805,0)</f>
        <v>0</v>
      </c>
      <c r="BJ805" s="18" t="s">
        <v>30</v>
      </c>
      <c r="BK805" s="162">
        <f>ROUND(I805*H805,2)</f>
        <v>0</v>
      </c>
      <c r="BL805" s="18" t="s">
        <v>239</v>
      </c>
      <c r="BM805" s="161" t="s">
        <v>3065</v>
      </c>
    </row>
    <row r="806" spans="1:65" s="14" customFormat="1">
      <c r="B806" s="172"/>
      <c r="D806" s="164" t="s">
        <v>190</v>
      </c>
      <c r="E806" s="173" t="s">
        <v>1</v>
      </c>
      <c r="F806" s="174" t="s">
        <v>3044</v>
      </c>
      <c r="H806" s="173" t="s">
        <v>1</v>
      </c>
      <c r="I806" s="175"/>
      <c r="L806" s="172"/>
      <c r="M806" s="176"/>
      <c r="N806" s="177"/>
      <c r="O806" s="177"/>
      <c r="P806" s="177"/>
      <c r="Q806" s="177"/>
      <c r="R806" s="177"/>
      <c r="S806" s="177"/>
      <c r="T806" s="178"/>
      <c r="AT806" s="173" t="s">
        <v>190</v>
      </c>
      <c r="AU806" s="173" t="s">
        <v>82</v>
      </c>
      <c r="AV806" s="14" t="s">
        <v>30</v>
      </c>
      <c r="AW806" s="14" t="s">
        <v>29</v>
      </c>
      <c r="AX806" s="14" t="s">
        <v>73</v>
      </c>
      <c r="AY806" s="173" t="s">
        <v>175</v>
      </c>
    </row>
    <row r="807" spans="1:65" s="14" customFormat="1">
      <c r="B807" s="172"/>
      <c r="D807" s="164" t="s">
        <v>190</v>
      </c>
      <c r="E807" s="173" t="s">
        <v>1</v>
      </c>
      <c r="F807" s="174" t="s">
        <v>3066</v>
      </c>
      <c r="H807" s="173" t="s">
        <v>1</v>
      </c>
      <c r="I807" s="175"/>
      <c r="L807" s="172"/>
      <c r="M807" s="176"/>
      <c r="N807" s="177"/>
      <c r="O807" s="177"/>
      <c r="P807" s="177"/>
      <c r="Q807" s="177"/>
      <c r="R807" s="177"/>
      <c r="S807" s="177"/>
      <c r="T807" s="178"/>
      <c r="AT807" s="173" t="s">
        <v>190</v>
      </c>
      <c r="AU807" s="173" t="s">
        <v>82</v>
      </c>
      <c r="AV807" s="14" t="s">
        <v>30</v>
      </c>
      <c r="AW807" s="14" t="s">
        <v>29</v>
      </c>
      <c r="AX807" s="14" t="s">
        <v>73</v>
      </c>
      <c r="AY807" s="173" t="s">
        <v>175</v>
      </c>
    </row>
    <row r="808" spans="1:65" s="13" customFormat="1">
      <c r="B808" s="163"/>
      <c r="D808" s="164" t="s">
        <v>190</v>
      </c>
      <c r="E808" s="165" t="s">
        <v>1</v>
      </c>
      <c r="F808" s="166" t="s">
        <v>3067</v>
      </c>
      <c r="H808" s="167">
        <v>53.491999999999997</v>
      </c>
      <c r="I808" s="168"/>
      <c r="L808" s="163"/>
      <c r="M808" s="169"/>
      <c r="N808" s="170"/>
      <c r="O808" s="170"/>
      <c r="P808" s="170"/>
      <c r="Q808" s="170"/>
      <c r="R808" s="170"/>
      <c r="S808" s="170"/>
      <c r="T808" s="171"/>
      <c r="AT808" s="165" t="s">
        <v>190</v>
      </c>
      <c r="AU808" s="165" t="s">
        <v>82</v>
      </c>
      <c r="AV808" s="13" t="s">
        <v>82</v>
      </c>
      <c r="AW808" s="13" t="s">
        <v>29</v>
      </c>
      <c r="AX808" s="13" t="s">
        <v>73</v>
      </c>
      <c r="AY808" s="165" t="s">
        <v>175</v>
      </c>
    </row>
    <row r="809" spans="1:65" s="13" customFormat="1">
      <c r="B809" s="163"/>
      <c r="D809" s="164" t="s">
        <v>190</v>
      </c>
      <c r="E809" s="165" t="s">
        <v>1</v>
      </c>
      <c r="F809" s="166" t="s">
        <v>3068</v>
      </c>
      <c r="H809" s="167">
        <v>54.536000000000001</v>
      </c>
      <c r="I809" s="168"/>
      <c r="L809" s="163"/>
      <c r="M809" s="169"/>
      <c r="N809" s="170"/>
      <c r="O809" s="170"/>
      <c r="P809" s="170"/>
      <c r="Q809" s="170"/>
      <c r="R809" s="170"/>
      <c r="S809" s="170"/>
      <c r="T809" s="171"/>
      <c r="AT809" s="165" t="s">
        <v>190</v>
      </c>
      <c r="AU809" s="165" t="s">
        <v>82</v>
      </c>
      <c r="AV809" s="13" t="s">
        <v>82</v>
      </c>
      <c r="AW809" s="13" t="s">
        <v>29</v>
      </c>
      <c r="AX809" s="13" t="s">
        <v>73</v>
      </c>
      <c r="AY809" s="165" t="s">
        <v>175</v>
      </c>
    </row>
    <row r="810" spans="1:65" s="13" customFormat="1">
      <c r="B810" s="163"/>
      <c r="D810" s="164" t="s">
        <v>190</v>
      </c>
      <c r="E810" s="165" t="s">
        <v>1</v>
      </c>
      <c r="F810" s="166" t="s">
        <v>3069</v>
      </c>
      <c r="H810" s="167">
        <v>26.861999999999998</v>
      </c>
      <c r="I810" s="168"/>
      <c r="L810" s="163"/>
      <c r="M810" s="169"/>
      <c r="N810" s="170"/>
      <c r="O810" s="170"/>
      <c r="P810" s="170"/>
      <c r="Q810" s="170"/>
      <c r="R810" s="170"/>
      <c r="S810" s="170"/>
      <c r="T810" s="171"/>
      <c r="AT810" s="165" t="s">
        <v>190</v>
      </c>
      <c r="AU810" s="165" t="s">
        <v>82</v>
      </c>
      <c r="AV810" s="13" t="s">
        <v>82</v>
      </c>
      <c r="AW810" s="13" t="s">
        <v>29</v>
      </c>
      <c r="AX810" s="13" t="s">
        <v>73</v>
      </c>
      <c r="AY810" s="165" t="s">
        <v>175</v>
      </c>
    </row>
    <row r="811" spans="1:65" s="13" customFormat="1">
      <c r="B811" s="163"/>
      <c r="D811" s="164" t="s">
        <v>190</v>
      </c>
      <c r="E811" s="165" t="s">
        <v>1</v>
      </c>
      <c r="F811" s="166" t="s">
        <v>3070</v>
      </c>
      <c r="H811" s="167">
        <v>9.8339999999999996</v>
      </c>
      <c r="I811" s="168"/>
      <c r="L811" s="163"/>
      <c r="M811" s="169"/>
      <c r="N811" s="170"/>
      <c r="O811" s="170"/>
      <c r="P811" s="170"/>
      <c r="Q811" s="170"/>
      <c r="R811" s="170"/>
      <c r="S811" s="170"/>
      <c r="T811" s="171"/>
      <c r="AT811" s="165" t="s">
        <v>190</v>
      </c>
      <c r="AU811" s="165" t="s">
        <v>82</v>
      </c>
      <c r="AV811" s="13" t="s">
        <v>82</v>
      </c>
      <c r="AW811" s="13" t="s">
        <v>29</v>
      </c>
      <c r="AX811" s="13" t="s">
        <v>73</v>
      </c>
      <c r="AY811" s="165" t="s">
        <v>175</v>
      </c>
    </row>
    <row r="812" spans="1:65" s="13" customFormat="1">
      <c r="B812" s="163"/>
      <c r="D812" s="164" t="s">
        <v>190</v>
      </c>
      <c r="E812" s="165" t="s">
        <v>1</v>
      </c>
      <c r="F812" s="166" t="s">
        <v>3071</v>
      </c>
      <c r="H812" s="167">
        <v>38.442</v>
      </c>
      <c r="I812" s="168"/>
      <c r="L812" s="163"/>
      <c r="M812" s="169"/>
      <c r="N812" s="170"/>
      <c r="O812" s="170"/>
      <c r="P812" s="170"/>
      <c r="Q812" s="170"/>
      <c r="R812" s="170"/>
      <c r="S812" s="170"/>
      <c r="T812" s="171"/>
      <c r="AT812" s="165" t="s">
        <v>190</v>
      </c>
      <c r="AU812" s="165" t="s">
        <v>82</v>
      </c>
      <c r="AV812" s="13" t="s">
        <v>82</v>
      </c>
      <c r="AW812" s="13" t="s">
        <v>29</v>
      </c>
      <c r="AX812" s="13" t="s">
        <v>73</v>
      </c>
      <c r="AY812" s="165" t="s">
        <v>175</v>
      </c>
    </row>
    <row r="813" spans="1:65" s="13" customFormat="1">
      <c r="B813" s="163"/>
      <c r="D813" s="164" t="s">
        <v>190</v>
      </c>
      <c r="E813" s="165" t="s">
        <v>1</v>
      </c>
      <c r="F813" s="166" t="s">
        <v>3050</v>
      </c>
      <c r="H813" s="167">
        <v>6.181</v>
      </c>
      <c r="I813" s="168"/>
      <c r="L813" s="163"/>
      <c r="M813" s="169"/>
      <c r="N813" s="170"/>
      <c r="O813" s="170"/>
      <c r="P813" s="170"/>
      <c r="Q813" s="170"/>
      <c r="R813" s="170"/>
      <c r="S813" s="170"/>
      <c r="T813" s="171"/>
      <c r="AT813" s="165" t="s">
        <v>190</v>
      </c>
      <c r="AU813" s="165" t="s">
        <v>82</v>
      </c>
      <c r="AV813" s="13" t="s">
        <v>82</v>
      </c>
      <c r="AW813" s="13" t="s">
        <v>29</v>
      </c>
      <c r="AX813" s="13" t="s">
        <v>73</v>
      </c>
      <c r="AY813" s="165" t="s">
        <v>175</v>
      </c>
    </row>
    <row r="814" spans="1:65" s="16" customFormat="1">
      <c r="B814" s="205"/>
      <c r="D814" s="164" t="s">
        <v>190</v>
      </c>
      <c r="E814" s="206" t="s">
        <v>1</v>
      </c>
      <c r="F814" s="207" t="s">
        <v>1549</v>
      </c>
      <c r="H814" s="208">
        <v>189.34700000000001</v>
      </c>
      <c r="I814" s="209"/>
      <c r="L814" s="205"/>
      <c r="M814" s="210"/>
      <c r="N814" s="211"/>
      <c r="O814" s="211"/>
      <c r="P814" s="211"/>
      <c r="Q814" s="211"/>
      <c r="R814" s="211"/>
      <c r="S814" s="211"/>
      <c r="T814" s="212"/>
      <c r="AT814" s="206" t="s">
        <v>190</v>
      </c>
      <c r="AU814" s="206" t="s">
        <v>82</v>
      </c>
      <c r="AV814" s="16" t="s">
        <v>113</v>
      </c>
      <c r="AW814" s="16" t="s">
        <v>29</v>
      </c>
      <c r="AX814" s="16" t="s">
        <v>73</v>
      </c>
      <c r="AY814" s="206" t="s">
        <v>175</v>
      </c>
    </row>
    <row r="815" spans="1:65" s="13" customFormat="1">
      <c r="B815" s="163"/>
      <c r="D815" s="164" t="s">
        <v>190</v>
      </c>
      <c r="E815" s="165" t="s">
        <v>1</v>
      </c>
      <c r="F815" s="166" t="s">
        <v>3072</v>
      </c>
      <c r="H815" s="167">
        <v>189.34700000000001</v>
      </c>
      <c r="I815" s="168"/>
      <c r="L815" s="163"/>
      <c r="M815" s="169"/>
      <c r="N815" s="170"/>
      <c r="O815" s="170"/>
      <c r="P815" s="170"/>
      <c r="Q815" s="170"/>
      <c r="R815" s="170"/>
      <c r="S815" s="170"/>
      <c r="T815" s="171"/>
      <c r="AT815" s="165" t="s">
        <v>190</v>
      </c>
      <c r="AU815" s="165" t="s">
        <v>82</v>
      </c>
      <c r="AV815" s="13" t="s">
        <v>82</v>
      </c>
      <c r="AW815" s="13" t="s">
        <v>29</v>
      </c>
      <c r="AX815" s="13" t="s">
        <v>73</v>
      </c>
      <c r="AY815" s="165" t="s">
        <v>175</v>
      </c>
    </row>
    <row r="816" spans="1:65" s="16" customFormat="1">
      <c r="B816" s="205"/>
      <c r="D816" s="164" t="s">
        <v>190</v>
      </c>
      <c r="E816" s="206" t="s">
        <v>1</v>
      </c>
      <c r="F816" s="207" t="s">
        <v>1549</v>
      </c>
      <c r="H816" s="208">
        <v>189.34700000000001</v>
      </c>
      <c r="I816" s="209"/>
      <c r="L816" s="205"/>
      <c r="M816" s="210"/>
      <c r="N816" s="211"/>
      <c r="O816" s="211"/>
      <c r="P816" s="211"/>
      <c r="Q816" s="211"/>
      <c r="R816" s="211"/>
      <c r="S816" s="211"/>
      <c r="T816" s="212"/>
      <c r="AT816" s="206" t="s">
        <v>190</v>
      </c>
      <c r="AU816" s="206" t="s">
        <v>82</v>
      </c>
      <c r="AV816" s="16" t="s">
        <v>113</v>
      </c>
      <c r="AW816" s="16" t="s">
        <v>29</v>
      </c>
      <c r="AX816" s="16" t="s">
        <v>73</v>
      </c>
      <c r="AY816" s="206" t="s">
        <v>175</v>
      </c>
    </row>
    <row r="817" spans="1:65" s="14" customFormat="1">
      <c r="B817" s="172"/>
      <c r="D817" s="164" t="s">
        <v>190</v>
      </c>
      <c r="E817" s="173" t="s">
        <v>1</v>
      </c>
      <c r="F817" s="174" t="s">
        <v>3073</v>
      </c>
      <c r="H817" s="173" t="s">
        <v>1</v>
      </c>
      <c r="I817" s="175"/>
      <c r="L817" s="172"/>
      <c r="M817" s="176"/>
      <c r="N817" s="177"/>
      <c r="O817" s="177"/>
      <c r="P817" s="177"/>
      <c r="Q817" s="177"/>
      <c r="R817" s="177"/>
      <c r="S817" s="177"/>
      <c r="T817" s="178"/>
      <c r="AT817" s="173" t="s">
        <v>190</v>
      </c>
      <c r="AU817" s="173" t="s">
        <v>82</v>
      </c>
      <c r="AV817" s="14" t="s">
        <v>30</v>
      </c>
      <c r="AW817" s="14" t="s">
        <v>29</v>
      </c>
      <c r="AX817" s="14" t="s">
        <v>73</v>
      </c>
      <c r="AY817" s="173" t="s">
        <v>175</v>
      </c>
    </row>
    <row r="818" spans="1:65" s="13" customFormat="1">
      <c r="B818" s="163"/>
      <c r="D818" s="164" t="s">
        <v>190</v>
      </c>
      <c r="E818" s="165" t="s">
        <v>1</v>
      </c>
      <c r="F818" s="166" t="s">
        <v>3074</v>
      </c>
      <c r="H818" s="167">
        <v>9.7200000000000006</v>
      </c>
      <c r="I818" s="168"/>
      <c r="L818" s="163"/>
      <c r="M818" s="169"/>
      <c r="N818" s="170"/>
      <c r="O818" s="170"/>
      <c r="P818" s="170"/>
      <c r="Q818" s="170"/>
      <c r="R818" s="170"/>
      <c r="S818" s="170"/>
      <c r="T818" s="171"/>
      <c r="AT818" s="165" t="s">
        <v>190</v>
      </c>
      <c r="AU818" s="165" t="s">
        <v>82</v>
      </c>
      <c r="AV818" s="13" t="s">
        <v>82</v>
      </c>
      <c r="AW818" s="13" t="s">
        <v>29</v>
      </c>
      <c r="AX818" s="13" t="s">
        <v>73</v>
      </c>
      <c r="AY818" s="165" t="s">
        <v>175</v>
      </c>
    </row>
    <row r="819" spans="1:65" s="16" customFormat="1">
      <c r="B819" s="205"/>
      <c r="D819" s="164" t="s">
        <v>190</v>
      </c>
      <c r="E819" s="206" t="s">
        <v>1</v>
      </c>
      <c r="F819" s="207" t="s">
        <v>1549</v>
      </c>
      <c r="H819" s="208">
        <v>9.7200000000000006</v>
      </c>
      <c r="I819" s="209"/>
      <c r="L819" s="205"/>
      <c r="M819" s="210"/>
      <c r="N819" s="211"/>
      <c r="O819" s="211"/>
      <c r="P819" s="211"/>
      <c r="Q819" s="211"/>
      <c r="R819" s="211"/>
      <c r="S819" s="211"/>
      <c r="T819" s="212"/>
      <c r="AT819" s="206" t="s">
        <v>190</v>
      </c>
      <c r="AU819" s="206" t="s">
        <v>82</v>
      </c>
      <c r="AV819" s="16" t="s">
        <v>113</v>
      </c>
      <c r="AW819" s="16" t="s">
        <v>29</v>
      </c>
      <c r="AX819" s="16" t="s">
        <v>73</v>
      </c>
      <c r="AY819" s="206" t="s">
        <v>175</v>
      </c>
    </row>
    <row r="820" spans="1:65" s="15" customFormat="1">
      <c r="B820" s="182"/>
      <c r="D820" s="164" t="s">
        <v>190</v>
      </c>
      <c r="E820" s="183" t="s">
        <v>1</v>
      </c>
      <c r="F820" s="184" t="s">
        <v>716</v>
      </c>
      <c r="H820" s="185">
        <v>388.41399999999999</v>
      </c>
      <c r="I820" s="186"/>
      <c r="L820" s="182"/>
      <c r="M820" s="187"/>
      <c r="N820" s="188"/>
      <c r="O820" s="188"/>
      <c r="P820" s="188"/>
      <c r="Q820" s="188"/>
      <c r="R820" s="188"/>
      <c r="S820" s="188"/>
      <c r="T820" s="189"/>
      <c r="AT820" s="183" t="s">
        <v>190</v>
      </c>
      <c r="AU820" s="183" t="s">
        <v>82</v>
      </c>
      <c r="AV820" s="15" t="s">
        <v>184</v>
      </c>
      <c r="AW820" s="15" t="s">
        <v>29</v>
      </c>
      <c r="AX820" s="15" t="s">
        <v>30</v>
      </c>
      <c r="AY820" s="183" t="s">
        <v>175</v>
      </c>
    </row>
    <row r="821" spans="1:65" s="2" customFormat="1" ht="16.5" customHeight="1">
      <c r="A821" s="33"/>
      <c r="B821" s="149"/>
      <c r="C821" s="190" t="s">
        <v>601</v>
      </c>
      <c r="D821" s="190" t="s">
        <v>764</v>
      </c>
      <c r="E821" s="191" t="s">
        <v>3075</v>
      </c>
      <c r="F821" s="192" t="s">
        <v>3076</v>
      </c>
      <c r="G821" s="193" t="s">
        <v>709</v>
      </c>
      <c r="H821" s="194">
        <v>851.67700000000002</v>
      </c>
      <c r="I821" s="195"/>
      <c r="J821" s="196">
        <f>ROUND(I821*H821,2)</f>
        <v>0</v>
      </c>
      <c r="K821" s="192" t="s">
        <v>1</v>
      </c>
      <c r="L821" s="197"/>
      <c r="M821" s="198" t="s">
        <v>1</v>
      </c>
      <c r="N821" s="199" t="s">
        <v>38</v>
      </c>
      <c r="O821" s="59"/>
      <c r="P821" s="159">
        <f>O821*H821</f>
        <v>0</v>
      </c>
      <c r="Q821" s="159">
        <v>5.4000000000000003E-3</v>
      </c>
      <c r="R821" s="159">
        <f>Q821*H821</f>
        <v>4.5990558000000004</v>
      </c>
      <c r="S821" s="159">
        <v>0</v>
      </c>
      <c r="T821" s="160">
        <f>S821*H821</f>
        <v>0</v>
      </c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R821" s="161" t="s">
        <v>302</v>
      </c>
      <c r="AT821" s="161" t="s">
        <v>764</v>
      </c>
      <c r="AU821" s="161" t="s">
        <v>82</v>
      </c>
      <c r="AY821" s="18" t="s">
        <v>175</v>
      </c>
      <c r="BE821" s="162">
        <f>IF(N821="základní",J821,0)</f>
        <v>0</v>
      </c>
      <c r="BF821" s="162">
        <f>IF(N821="snížená",J821,0)</f>
        <v>0</v>
      </c>
      <c r="BG821" s="162">
        <f>IF(N821="zákl. přenesená",J821,0)</f>
        <v>0</v>
      </c>
      <c r="BH821" s="162">
        <f>IF(N821="sníž. přenesená",J821,0)</f>
        <v>0</v>
      </c>
      <c r="BI821" s="162">
        <f>IF(N821="nulová",J821,0)</f>
        <v>0</v>
      </c>
      <c r="BJ821" s="18" t="s">
        <v>30</v>
      </c>
      <c r="BK821" s="162">
        <f>ROUND(I821*H821,2)</f>
        <v>0</v>
      </c>
      <c r="BL821" s="18" t="s">
        <v>239</v>
      </c>
      <c r="BM821" s="161" t="s">
        <v>3077</v>
      </c>
    </row>
    <row r="822" spans="1:65" s="13" customFormat="1">
      <c r="B822" s="163"/>
      <c r="D822" s="164" t="s">
        <v>190</v>
      </c>
      <c r="E822" s="165" t="s">
        <v>1</v>
      </c>
      <c r="F822" s="166" t="s">
        <v>3078</v>
      </c>
      <c r="H822" s="167">
        <v>123.188</v>
      </c>
      <c r="I822" s="168"/>
      <c r="L822" s="163"/>
      <c r="M822" s="169"/>
      <c r="N822" s="170"/>
      <c r="O822" s="170"/>
      <c r="P822" s="170"/>
      <c r="Q822" s="170"/>
      <c r="R822" s="170"/>
      <c r="S822" s="170"/>
      <c r="T822" s="171"/>
      <c r="AT822" s="165" t="s">
        <v>190</v>
      </c>
      <c r="AU822" s="165" t="s">
        <v>82</v>
      </c>
      <c r="AV822" s="13" t="s">
        <v>82</v>
      </c>
      <c r="AW822" s="13" t="s">
        <v>29</v>
      </c>
      <c r="AX822" s="13" t="s">
        <v>73</v>
      </c>
      <c r="AY822" s="165" t="s">
        <v>175</v>
      </c>
    </row>
    <row r="823" spans="1:65" s="13" customFormat="1">
      <c r="B823" s="163"/>
      <c r="D823" s="164" t="s">
        <v>190</v>
      </c>
      <c r="E823" s="165" t="s">
        <v>1</v>
      </c>
      <c r="F823" s="166" t="s">
        <v>3079</v>
      </c>
      <c r="H823" s="167">
        <v>454.43299999999999</v>
      </c>
      <c r="I823" s="168"/>
      <c r="L823" s="163"/>
      <c r="M823" s="169"/>
      <c r="N823" s="170"/>
      <c r="O823" s="170"/>
      <c r="P823" s="170"/>
      <c r="Q823" s="170"/>
      <c r="R823" s="170"/>
      <c r="S823" s="170"/>
      <c r="T823" s="171"/>
      <c r="AT823" s="165" t="s">
        <v>190</v>
      </c>
      <c r="AU823" s="165" t="s">
        <v>82</v>
      </c>
      <c r="AV823" s="13" t="s">
        <v>82</v>
      </c>
      <c r="AW823" s="13" t="s">
        <v>29</v>
      </c>
      <c r="AX823" s="13" t="s">
        <v>73</v>
      </c>
      <c r="AY823" s="165" t="s">
        <v>175</v>
      </c>
    </row>
    <row r="824" spans="1:65" s="13" customFormat="1">
      <c r="B824" s="163"/>
      <c r="D824" s="164" t="s">
        <v>190</v>
      </c>
      <c r="E824" s="165" t="s">
        <v>1</v>
      </c>
      <c r="F824" s="166" t="s">
        <v>3080</v>
      </c>
      <c r="H824" s="167">
        <v>141.45500000000001</v>
      </c>
      <c r="I824" s="168"/>
      <c r="L824" s="163"/>
      <c r="M824" s="169"/>
      <c r="N824" s="170"/>
      <c r="O824" s="170"/>
      <c r="P824" s="170"/>
      <c r="Q824" s="170"/>
      <c r="R824" s="170"/>
      <c r="S824" s="170"/>
      <c r="T824" s="171"/>
      <c r="AT824" s="165" t="s">
        <v>190</v>
      </c>
      <c r="AU824" s="165" t="s">
        <v>82</v>
      </c>
      <c r="AV824" s="13" t="s">
        <v>82</v>
      </c>
      <c r="AW824" s="13" t="s">
        <v>29</v>
      </c>
      <c r="AX824" s="13" t="s">
        <v>73</v>
      </c>
      <c r="AY824" s="165" t="s">
        <v>175</v>
      </c>
    </row>
    <row r="825" spans="1:65" s="13" customFormat="1">
      <c r="B825" s="163"/>
      <c r="D825" s="164" t="s">
        <v>190</v>
      </c>
      <c r="E825" s="165" t="s">
        <v>1</v>
      </c>
      <c r="F825" s="166" t="s">
        <v>3081</v>
      </c>
      <c r="H825" s="167">
        <v>11.664</v>
      </c>
      <c r="I825" s="168"/>
      <c r="L825" s="163"/>
      <c r="M825" s="169"/>
      <c r="N825" s="170"/>
      <c r="O825" s="170"/>
      <c r="P825" s="170"/>
      <c r="Q825" s="170"/>
      <c r="R825" s="170"/>
      <c r="S825" s="170"/>
      <c r="T825" s="171"/>
      <c r="AT825" s="165" t="s">
        <v>190</v>
      </c>
      <c r="AU825" s="165" t="s">
        <v>82</v>
      </c>
      <c r="AV825" s="13" t="s">
        <v>82</v>
      </c>
      <c r="AW825" s="13" t="s">
        <v>29</v>
      </c>
      <c r="AX825" s="13" t="s">
        <v>73</v>
      </c>
      <c r="AY825" s="165" t="s">
        <v>175</v>
      </c>
    </row>
    <row r="826" spans="1:65" s="15" customFormat="1">
      <c r="B826" s="182"/>
      <c r="D826" s="164" t="s">
        <v>190</v>
      </c>
      <c r="E826" s="183" t="s">
        <v>1</v>
      </c>
      <c r="F826" s="184" t="s">
        <v>716</v>
      </c>
      <c r="H826" s="185">
        <v>730.74</v>
      </c>
      <c r="I826" s="186"/>
      <c r="L826" s="182"/>
      <c r="M826" s="187"/>
      <c r="N826" s="188"/>
      <c r="O826" s="188"/>
      <c r="P826" s="188"/>
      <c r="Q826" s="188"/>
      <c r="R826" s="188"/>
      <c r="S826" s="188"/>
      <c r="T826" s="189"/>
      <c r="AT826" s="183" t="s">
        <v>190</v>
      </c>
      <c r="AU826" s="183" t="s">
        <v>82</v>
      </c>
      <c r="AV826" s="15" t="s">
        <v>184</v>
      </c>
      <c r="AW826" s="15" t="s">
        <v>29</v>
      </c>
      <c r="AX826" s="15" t="s">
        <v>30</v>
      </c>
      <c r="AY826" s="183" t="s">
        <v>175</v>
      </c>
    </row>
    <row r="827" spans="1:65" s="13" customFormat="1">
      <c r="B827" s="163"/>
      <c r="D827" s="164" t="s">
        <v>190</v>
      </c>
      <c r="F827" s="166" t="s">
        <v>3082</v>
      </c>
      <c r="H827" s="167">
        <v>851.67700000000002</v>
      </c>
      <c r="I827" s="168"/>
      <c r="L827" s="163"/>
      <c r="M827" s="169"/>
      <c r="N827" s="170"/>
      <c r="O827" s="170"/>
      <c r="P827" s="170"/>
      <c r="Q827" s="170"/>
      <c r="R827" s="170"/>
      <c r="S827" s="170"/>
      <c r="T827" s="171"/>
      <c r="AT827" s="165" t="s">
        <v>190</v>
      </c>
      <c r="AU827" s="165" t="s">
        <v>82</v>
      </c>
      <c r="AV827" s="13" t="s">
        <v>82</v>
      </c>
      <c r="AW827" s="13" t="s">
        <v>3</v>
      </c>
      <c r="AX827" s="13" t="s">
        <v>30</v>
      </c>
      <c r="AY827" s="165" t="s">
        <v>175</v>
      </c>
    </row>
    <row r="828" spans="1:65" s="2" customFormat="1" ht="16.5" customHeight="1">
      <c r="A828" s="33"/>
      <c r="B828" s="149"/>
      <c r="C828" s="150" t="s">
        <v>604</v>
      </c>
      <c r="D828" s="150" t="s">
        <v>181</v>
      </c>
      <c r="E828" s="151" t="s">
        <v>3083</v>
      </c>
      <c r="F828" s="152" t="s">
        <v>3084</v>
      </c>
      <c r="G828" s="153" t="s">
        <v>709</v>
      </c>
      <c r="H828" s="154">
        <v>61.502000000000002</v>
      </c>
      <c r="I828" s="155"/>
      <c r="J828" s="156">
        <f>ROUND(I828*H828,2)</f>
        <v>0</v>
      </c>
      <c r="K828" s="152" t="s">
        <v>710</v>
      </c>
      <c r="L828" s="34"/>
      <c r="M828" s="157" t="s">
        <v>1</v>
      </c>
      <c r="N828" s="158" t="s">
        <v>38</v>
      </c>
      <c r="O828" s="59"/>
      <c r="P828" s="159">
        <f>O828*H828</f>
        <v>0</v>
      </c>
      <c r="Q828" s="159">
        <v>7.5000000000000002E-4</v>
      </c>
      <c r="R828" s="159">
        <f>Q828*H828</f>
        <v>4.6126500000000001E-2</v>
      </c>
      <c r="S828" s="159">
        <v>0</v>
      </c>
      <c r="T828" s="160">
        <f>S828*H828</f>
        <v>0</v>
      </c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R828" s="161" t="s">
        <v>239</v>
      </c>
      <c r="AT828" s="161" t="s">
        <v>181</v>
      </c>
      <c r="AU828" s="161" t="s">
        <v>82</v>
      </c>
      <c r="AY828" s="18" t="s">
        <v>175</v>
      </c>
      <c r="BE828" s="162">
        <f>IF(N828="základní",J828,0)</f>
        <v>0</v>
      </c>
      <c r="BF828" s="162">
        <f>IF(N828="snížená",J828,0)</f>
        <v>0</v>
      </c>
      <c r="BG828" s="162">
        <f>IF(N828="zákl. přenesená",J828,0)</f>
        <v>0</v>
      </c>
      <c r="BH828" s="162">
        <f>IF(N828="sníž. přenesená",J828,0)</f>
        <v>0</v>
      </c>
      <c r="BI828" s="162">
        <f>IF(N828="nulová",J828,0)</f>
        <v>0</v>
      </c>
      <c r="BJ828" s="18" t="s">
        <v>30</v>
      </c>
      <c r="BK828" s="162">
        <f>ROUND(I828*H828,2)</f>
        <v>0</v>
      </c>
      <c r="BL828" s="18" t="s">
        <v>239</v>
      </c>
      <c r="BM828" s="161" t="s">
        <v>3085</v>
      </c>
    </row>
    <row r="829" spans="1:65" s="14" customFormat="1">
      <c r="B829" s="172"/>
      <c r="D829" s="164" t="s">
        <v>190</v>
      </c>
      <c r="E829" s="173" t="s">
        <v>1</v>
      </c>
      <c r="F829" s="174" t="s">
        <v>2760</v>
      </c>
      <c r="H829" s="173" t="s">
        <v>1</v>
      </c>
      <c r="I829" s="175"/>
      <c r="L829" s="172"/>
      <c r="M829" s="176"/>
      <c r="N829" s="177"/>
      <c r="O829" s="177"/>
      <c r="P829" s="177"/>
      <c r="Q829" s="177"/>
      <c r="R829" s="177"/>
      <c r="S829" s="177"/>
      <c r="T829" s="178"/>
      <c r="AT829" s="173" t="s">
        <v>190</v>
      </c>
      <c r="AU829" s="173" t="s">
        <v>82</v>
      </c>
      <c r="AV829" s="14" t="s">
        <v>30</v>
      </c>
      <c r="AW829" s="14" t="s">
        <v>29</v>
      </c>
      <c r="AX829" s="14" t="s">
        <v>73</v>
      </c>
      <c r="AY829" s="173" t="s">
        <v>175</v>
      </c>
    </row>
    <row r="830" spans="1:65" s="13" customFormat="1">
      <c r="B830" s="163"/>
      <c r="D830" s="164" t="s">
        <v>190</v>
      </c>
      <c r="E830" s="165" t="s">
        <v>1</v>
      </c>
      <c r="F830" s="166" t="s">
        <v>2766</v>
      </c>
      <c r="H830" s="167">
        <v>61.502000000000002</v>
      </c>
      <c r="I830" s="168"/>
      <c r="L830" s="163"/>
      <c r="M830" s="169"/>
      <c r="N830" s="170"/>
      <c r="O830" s="170"/>
      <c r="P830" s="170"/>
      <c r="Q830" s="170"/>
      <c r="R830" s="170"/>
      <c r="S830" s="170"/>
      <c r="T830" s="171"/>
      <c r="AT830" s="165" t="s">
        <v>190</v>
      </c>
      <c r="AU830" s="165" t="s">
        <v>82</v>
      </c>
      <c r="AV830" s="13" t="s">
        <v>82</v>
      </c>
      <c r="AW830" s="13" t="s">
        <v>29</v>
      </c>
      <c r="AX830" s="13" t="s">
        <v>30</v>
      </c>
      <c r="AY830" s="165" t="s">
        <v>175</v>
      </c>
    </row>
    <row r="831" spans="1:65" s="2" customFormat="1" ht="16.5" customHeight="1">
      <c r="A831" s="33"/>
      <c r="B831" s="149"/>
      <c r="C831" s="150" t="s">
        <v>421</v>
      </c>
      <c r="D831" s="150" t="s">
        <v>181</v>
      </c>
      <c r="E831" s="151" t="s">
        <v>3086</v>
      </c>
      <c r="F831" s="152" t="s">
        <v>3087</v>
      </c>
      <c r="G831" s="153" t="s">
        <v>709</v>
      </c>
      <c r="H831" s="154">
        <v>194.20699999999999</v>
      </c>
      <c r="I831" s="155"/>
      <c r="J831" s="156">
        <f>ROUND(I831*H831,2)</f>
        <v>0</v>
      </c>
      <c r="K831" s="152" t="s">
        <v>710</v>
      </c>
      <c r="L831" s="34"/>
      <c r="M831" s="157" t="s">
        <v>1</v>
      </c>
      <c r="N831" s="158" t="s">
        <v>38</v>
      </c>
      <c r="O831" s="59"/>
      <c r="P831" s="159">
        <f>O831*H831</f>
        <v>0</v>
      </c>
      <c r="Q831" s="159">
        <v>8.0000000000000004E-4</v>
      </c>
      <c r="R831" s="159">
        <f>Q831*H831</f>
        <v>0.15536559999999999</v>
      </c>
      <c r="S831" s="159">
        <v>0</v>
      </c>
      <c r="T831" s="160">
        <f>S831*H831</f>
        <v>0</v>
      </c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R831" s="161" t="s">
        <v>239</v>
      </c>
      <c r="AT831" s="161" t="s">
        <v>181</v>
      </c>
      <c r="AU831" s="161" t="s">
        <v>82</v>
      </c>
      <c r="AY831" s="18" t="s">
        <v>175</v>
      </c>
      <c r="BE831" s="162">
        <f>IF(N831="základní",J831,0)</f>
        <v>0</v>
      </c>
      <c r="BF831" s="162">
        <f>IF(N831="snížená",J831,0)</f>
        <v>0</v>
      </c>
      <c r="BG831" s="162">
        <f>IF(N831="zákl. přenesená",J831,0)</f>
        <v>0</v>
      </c>
      <c r="BH831" s="162">
        <f>IF(N831="sníž. přenesená",J831,0)</f>
        <v>0</v>
      </c>
      <c r="BI831" s="162">
        <f>IF(N831="nulová",J831,0)</f>
        <v>0</v>
      </c>
      <c r="BJ831" s="18" t="s">
        <v>30</v>
      </c>
      <c r="BK831" s="162">
        <f>ROUND(I831*H831,2)</f>
        <v>0</v>
      </c>
      <c r="BL831" s="18" t="s">
        <v>239</v>
      </c>
      <c r="BM831" s="161" t="s">
        <v>3088</v>
      </c>
    </row>
    <row r="832" spans="1:65" s="14" customFormat="1">
      <c r="B832" s="172"/>
      <c r="D832" s="164" t="s">
        <v>190</v>
      </c>
      <c r="E832" s="173" t="s">
        <v>1</v>
      </c>
      <c r="F832" s="174" t="s">
        <v>2760</v>
      </c>
      <c r="H832" s="173" t="s">
        <v>1</v>
      </c>
      <c r="I832" s="175"/>
      <c r="L832" s="172"/>
      <c r="M832" s="176"/>
      <c r="N832" s="177"/>
      <c r="O832" s="177"/>
      <c r="P832" s="177"/>
      <c r="Q832" s="177"/>
      <c r="R832" s="177"/>
      <c r="S832" s="177"/>
      <c r="T832" s="178"/>
      <c r="AT832" s="173" t="s">
        <v>190</v>
      </c>
      <c r="AU832" s="173" t="s">
        <v>82</v>
      </c>
      <c r="AV832" s="14" t="s">
        <v>30</v>
      </c>
      <c r="AW832" s="14" t="s">
        <v>29</v>
      </c>
      <c r="AX832" s="14" t="s">
        <v>73</v>
      </c>
      <c r="AY832" s="173" t="s">
        <v>175</v>
      </c>
    </row>
    <row r="833" spans="1:65" s="13" customFormat="1">
      <c r="B833" s="163"/>
      <c r="D833" s="164" t="s">
        <v>190</v>
      </c>
      <c r="E833" s="165" t="s">
        <v>1</v>
      </c>
      <c r="F833" s="166" t="s">
        <v>3089</v>
      </c>
      <c r="H833" s="167">
        <v>4.8600000000000003</v>
      </c>
      <c r="I833" s="168"/>
      <c r="L833" s="163"/>
      <c r="M833" s="169"/>
      <c r="N833" s="170"/>
      <c r="O833" s="170"/>
      <c r="P833" s="170"/>
      <c r="Q833" s="170"/>
      <c r="R833" s="170"/>
      <c r="S833" s="170"/>
      <c r="T833" s="171"/>
      <c r="AT833" s="165" t="s">
        <v>190</v>
      </c>
      <c r="AU833" s="165" t="s">
        <v>82</v>
      </c>
      <c r="AV833" s="13" t="s">
        <v>82</v>
      </c>
      <c r="AW833" s="13" t="s">
        <v>29</v>
      </c>
      <c r="AX833" s="13" t="s">
        <v>73</v>
      </c>
      <c r="AY833" s="165" t="s">
        <v>175</v>
      </c>
    </row>
    <row r="834" spans="1:65" s="16" customFormat="1">
      <c r="B834" s="205"/>
      <c r="D834" s="164" t="s">
        <v>190</v>
      </c>
      <c r="E834" s="206" t="s">
        <v>1</v>
      </c>
      <c r="F834" s="207" t="s">
        <v>1549</v>
      </c>
      <c r="H834" s="208">
        <v>4.8600000000000003</v>
      </c>
      <c r="I834" s="209"/>
      <c r="L834" s="205"/>
      <c r="M834" s="210"/>
      <c r="N834" s="211"/>
      <c r="O834" s="211"/>
      <c r="P834" s="211"/>
      <c r="Q834" s="211"/>
      <c r="R834" s="211"/>
      <c r="S834" s="211"/>
      <c r="T834" s="212"/>
      <c r="AT834" s="206" t="s">
        <v>190</v>
      </c>
      <c r="AU834" s="206" t="s">
        <v>82</v>
      </c>
      <c r="AV834" s="16" t="s">
        <v>113</v>
      </c>
      <c r="AW834" s="16" t="s">
        <v>29</v>
      </c>
      <c r="AX834" s="16" t="s">
        <v>73</v>
      </c>
      <c r="AY834" s="206" t="s">
        <v>175</v>
      </c>
    </row>
    <row r="835" spans="1:65" s="14" customFormat="1">
      <c r="B835" s="172"/>
      <c r="D835" s="164" t="s">
        <v>190</v>
      </c>
      <c r="E835" s="173" t="s">
        <v>1</v>
      </c>
      <c r="F835" s="174" t="s">
        <v>3044</v>
      </c>
      <c r="H835" s="173" t="s">
        <v>1</v>
      </c>
      <c r="I835" s="175"/>
      <c r="L835" s="172"/>
      <c r="M835" s="176"/>
      <c r="N835" s="177"/>
      <c r="O835" s="177"/>
      <c r="P835" s="177"/>
      <c r="Q835" s="177"/>
      <c r="R835" s="177"/>
      <c r="S835" s="177"/>
      <c r="T835" s="178"/>
      <c r="AT835" s="173" t="s">
        <v>190</v>
      </c>
      <c r="AU835" s="173" t="s">
        <v>82</v>
      </c>
      <c r="AV835" s="14" t="s">
        <v>30</v>
      </c>
      <c r="AW835" s="14" t="s">
        <v>29</v>
      </c>
      <c r="AX835" s="14" t="s">
        <v>73</v>
      </c>
      <c r="AY835" s="173" t="s">
        <v>175</v>
      </c>
    </row>
    <row r="836" spans="1:65" s="13" customFormat="1">
      <c r="B836" s="163"/>
      <c r="D836" s="164" t="s">
        <v>190</v>
      </c>
      <c r="E836" s="165" t="s">
        <v>1</v>
      </c>
      <c r="F836" s="166" t="s">
        <v>3067</v>
      </c>
      <c r="H836" s="167">
        <v>53.491999999999997</v>
      </c>
      <c r="I836" s="168"/>
      <c r="L836" s="163"/>
      <c r="M836" s="169"/>
      <c r="N836" s="170"/>
      <c r="O836" s="170"/>
      <c r="P836" s="170"/>
      <c r="Q836" s="170"/>
      <c r="R836" s="170"/>
      <c r="S836" s="170"/>
      <c r="T836" s="171"/>
      <c r="AT836" s="165" t="s">
        <v>190</v>
      </c>
      <c r="AU836" s="165" t="s">
        <v>82</v>
      </c>
      <c r="AV836" s="13" t="s">
        <v>82</v>
      </c>
      <c r="AW836" s="13" t="s">
        <v>29</v>
      </c>
      <c r="AX836" s="13" t="s">
        <v>73</v>
      </c>
      <c r="AY836" s="165" t="s">
        <v>175</v>
      </c>
    </row>
    <row r="837" spans="1:65" s="13" customFormat="1">
      <c r="B837" s="163"/>
      <c r="D837" s="164" t="s">
        <v>190</v>
      </c>
      <c r="E837" s="165" t="s">
        <v>1</v>
      </c>
      <c r="F837" s="166" t="s">
        <v>3068</v>
      </c>
      <c r="H837" s="167">
        <v>54.536000000000001</v>
      </c>
      <c r="I837" s="168"/>
      <c r="L837" s="163"/>
      <c r="M837" s="169"/>
      <c r="N837" s="170"/>
      <c r="O837" s="170"/>
      <c r="P837" s="170"/>
      <c r="Q837" s="170"/>
      <c r="R837" s="170"/>
      <c r="S837" s="170"/>
      <c r="T837" s="171"/>
      <c r="AT837" s="165" t="s">
        <v>190</v>
      </c>
      <c r="AU837" s="165" t="s">
        <v>82</v>
      </c>
      <c r="AV837" s="13" t="s">
        <v>82</v>
      </c>
      <c r="AW837" s="13" t="s">
        <v>29</v>
      </c>
      <c r="AX837" s="13" t="s">
        <v>73</v>
      </c>
      <c r="AY837" s="165" t="s">
        <v>175</v>
      </c>
    </row>
    <row r="838" spans="1:65" s="13" customFormat="1">
      <c r="B838" s="163"/>
      <c r="D838" s="164" t="s">
        <v>190</v>
      </c>
      <c r="E838" s="165" t="s">
        <v>1</v>
      </c>
      <c r="F838" s="166" t="s">
        <v>3069</v>
      </c>
      <c r="H838" s="167">
        <v>26.861999999999998</v>
      </c>
      <c r="I838" s="168"/>
      <c r="L838" s="163"/>
      <c r="M838" s="169"/>
      <c r="N838" s="170"/>
      <c r="O838" s="170"/>
      <c r="P838" s="170"/>
      <c r="Q838" s="170"/>
      <c r="R838" s="170"/>
      <c r="S838" s="170"/>
      <c r="T838" s="171"/>
      <c r="AT838" s="165" t="s">
        <v>190</v>
      </c>
      <c r="AU838" s="165" t="s">
        <v>82</v>
      </c>
      <c r="AV838" s="13" t="s">
        <v>82</v>
      </c>
      <c r="AW838" s="13" t="s">
        <v>29</v>
      </c>
      <c r="AX838" s="13" t="s">
        <v>73</v>
      </c>
      <c r="AY838" s="165" t="s">
        <v>175</v>
      </c>
    </row>
    <row r="839" spans="1:65" s="13" customFormat="1">
      <c r="B839" s="163"/>
      <c r="D839" s="164" t="s">
        <v>190</v>
      </c>
      <c r="E839" s="165" t="s">
        <v>1</v>
      </c>
      <c r="F839" s="166" t="s">
        <v>3070</v>
      </c>
      <c r="H839" s="167">
        <v>9.8339999999999996</v>
      </c>
      <c r="I839" s="168"/>
      <c r="L839" s="163"/>
      <c r="M839" s="169"/>
      <c r="N839" s="170"/>
      <c r="O839" s="170"/>
      <c r="P839" s="170"/>
      <c r="Q839" s="170"/>
      <c r="R839" s="170"/>
      <c r="S839" s="170"/>
      <c r="T839" s="171"/>
      <c r="AT839" s="165" t="s">
        <v>190</v>
      </c>
      <c r="AU839" s="165" t="s">
        <v>82</v>
      </c>
      <c r="AV839" s="13" t="s">
        <v>82</v>
      </c>
      <c r="AW839" s="13" t="s">
        <v>29</v>
      </c>
      <c r="AX839" s="13" t="s">
        <v>73</v>
      </c>
      <c r="AY839" s="165" t="s">
        <v>175</v>
      </c>
    </row>
    <row r="840" spans="1:65" s="13" customFormat="1">
      <c r="B840" s="163"/>
      <c r="D840" s="164" t="s">
        <v>190</v>
      </c>
      <c r="E840" s="165" t="s">
        <v>1</v>
      </c>
      <c r="F840" s="166" t="s">
        <v>3071</v>
      </c>
      <c r="H840" s="167">
        <v>38.442</v>
      </c>
      <c r="I840" s="168"/>
      <c r="L840" s="163"/>
      <c r="M840" s="169"/>
      <c r="N840" s="170"/>
      <c r="O840" s="170"/>
      <c r="P840" s="170"/>
      <c r="Q840" s="170"/>
      <c r="R840" s="170"/>
      <c r="S840" s="170"/>
      <c r="T840" s="171"/>
      <c r="AT840" s="165" t="s">
        <v>190</v>
      </c>
      <c r="AU840" s="165" t="s">
        <v>82</v>
      </c>
      <c r="AV840" s="13" t="s">
        <v>82</v>
      </c>
      <c r="AW840" s="13" t="s">
        <v>29</v>
      </c>
      <c r="AX840" s="13" t="s">
        <v>73</v>
      </c>
      <c r="AY840" s="165" t="s">
        <v>175</v>
      </c>
    </row>
    <row r="841" spans="1:65" s="13" customFormat="1">
      <c r="B841" s="163"/>
      <c r="D841" s="164" t="s">
        <v>190</v>
      </c>
      <c r="E841" s="165" t="s">
        <v>1</v>
      </c>
      <c r="F841" s="166" t="s">
        <v>3050</v>
      </c>
      <c r="H841" s="167">
        <v>6.181</v>
      </c>
      <c r="I841" s="168"/>
      <c r="L841" s="163"/>
      <c r="M841" s="169"/>
      <c r="N841" s="170"/>
      <c r="O841" s="170"/>
      <c r="P841" s="170"/>
      <c r="Q841" s="170"/>
      <c r="R841" s="170"/>
      <c r="S841" s="170"/>
      <c r="T841" s="171"/>
      <c r="AT841" s="165" t="s">
        <v>190</v>
      </c>
      <c r="AU841" s="165" t="s">
        <v>82</v>
      </c>
      <c r="AV841" s="13" t="s">
        <v>82</v>
      </c>
      <c r="AW841" s="13" t="s">
        <v>29</v>
      </c>
      <c r="AX841" s="13" t="s">
        <v>73</v>
      </c>
      <c r="AY841" s="165" t="s">
        <v>175</v>
      </c>
    </row>
    <row r="842" spans="1:65" s="16" customFormat="1">
      <c r="B842" s="205"/>
      <c r="D842" s="164" t="s">
        <v>190</v>
      </c>
      <c r="E842" s="206" t="s">
        <v>1</v>
      </c>
      <c r="F842" s="207" t="s">
        <v>1549</v>
      </c>
      <c r="H842" s="208">
        <v>189.34700000000001</v>
      </c>
      <c r="I842" s="209"/>
      <c r="L842" s="205"/>
      <c r="M842" s="210"/>
      <c r="N842" s="211"/>
      <c r="O842" s="211"/>
      <c r="P842" s="211"/>
      <c r="Q842" s="211"/>
      <c r="R842" s="211"/>
      <c r="S842" s="211"/>
      <c r="T842" s="212"/>
      <c r="AT842" s="206" t="s">
        <v>190</v>
      </c>
      <c r="AU842" s="206" t="s">
        <v>82</v>
      </c>
      <c r="AV842" s="16" t="s">
        <v>113</v>
      </c>
      <c r="AW842" s="16" t="s">
        <v>29</v>
      </c>
      <c r="AX842" s="16" t="s">
        <v>73</v>
      </c>
      <c r="AY842" s="206" t="s">
        <v>175</v>
      </c>
    </row>
    <row r="843" spans="1:65" s="15" customFormat="1">
      <c r="B843" s="182"/>
      <c r="D843" s="164" t="s">
        <v>190</v>
      </c>
      <c r="E843" s="183" t="s">
        <v>1</v>
      </c>
      <c r="F843" s="184" t="s">
        <v>716</v>
      </c>
      <c r="H843" s="185">
        <v>194.20699999999999</v>
      </c>
      <c r="I843" s="186"/>
      <c r="L843" s="182"/>
      <c r="M843" s="187"/>
      <c r="N843" s="188"/>
      <c r="O843" s="188"/>
      <c r="P843" s="188"/>
      <c r="Q843" s="188"/>
      <c r="R843" s="188"/>
      <c r="S843" s="188"/>
      <c r="T843" s="189"/>
      <c r="AT843" s="183" t="s">
        <v>190</v>
      </c>
      <c r="AU843" s="183" t="s">
        <v>82</v>
      </c>
      <c r="AV843" s="15" t="s">
        <v>184</v>
      </c>
      <c r="AW843" s="15" t="s">
        <v>29</v>
      </c>
      <c r="AX843" s="15" t="s">
        <v>30</v>
      </c>
      <c r="AY843" s="183" t="s">
        <v>175</v>
      </c>
    </row>
    <row r="844" spans="1:65" s="2" customFormat="1" ht="16.5" customHeight="1">
      <c r="A844" s="33"/>
      <c r="B844" s="149"/>
      <c r="C844" s="150" t="s">
        <v>610</v>
      </c>
      <c r="D844" s="150" t="s">
        <v>181</v>
      </c>
      <c r="E844" s="151" t="s">
        <v>3090</v>
      </c>
      <c r="F844" s="152" t="s">
        <v>3091</v>
      </c>
      <c r="G844" s="153" t="s">
        <v>767</v>
      </c>
      <c r="H844" s="154">
        <v>5.1420000000000003</v>
      </c>
      <c r="I844" s="155"/>
      <c r="J844" s="156">
        <f>ROUND(I844*H844,2)</f>
        <v>0</v>
      </c>
      <c r="K844" s="152" t="s">
        <v>710</v>
      </c>
      <c r="L844" s="34"/>
      <c r="M844" s="157" t="s">
        <v>1</v>
      </c>
      <c r="N844" s="158" t="s">
        <v>38</v>
      </c>
      <c r="O844" s="59"/>
      <c r="P844" s="159">
        <f>O844*H844</f>
        <v>0</v>
      </c>
      <c r="Q844" s="159">
        <v>0</v>
      </c>
      <c r="R844" s="159">
        <f>Q844*H844</f>
        <v>0</v>
      </c>
      <c r="S844" s="159">
        <v>0</v>
      </c>
      <c r="T844" s="160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1" t="s">
        <v>239</v>
      </c>
      <c r="AT844" s="161" t="s">
        <v>181</v>
      </c>
      <c r="AU844" s="161" t="s">
        <v>82</v>
      </c>
      <c r="AY844" s="18" t="s">
        <v>175</v>
      </c>
      <c r="BE844" s="162">
        <f>IF(N844="základní",J844,0)</f>
        <v>0</v>
      </c>
      <c r="BF844" s="162">
        <f>IF(N844="snížená",J844,0)</f>
        <v>0</v>
      </c>
      <c r="BG844" s="162">
        <f>IF(N844="zákl. přenesená",J844,0)</f>
        <v>0</v>
      </c>
      <c r="BH844" s="162">
        <f>IF(N844="sníž. přenesená",J844,0)</f>
        <v>0</v>
      </c>
      <c r="BI844" s="162">
        <f>IF(N844="nulová",J844,0)</f>
        <v>0</v>
      </c>
      <c r="BJ844" s="18" t="s">
        <v>30</v>
      </c>
      <c r="BK844" s="162">
        <f>ROUND(I844*H844,2)</f>
        <v>0</v>
      </c>
      <c r="BL844" s="18" t="s">
        <v>239</v>
      </c>
      <c r="BM844" s="161" t="s">
        <v>3092</v>
      </c>
    </row>
    <row r="845" spans="1:65" s="12" customFormat="1" ht="22.8" customHeight="1">
      <c r="B845" s="136"/>
      <c r="D845" s="137" t="s">
        <v>72</v>
      </c>
      <c r="E845" s="147" t="s">
        <v>3093</v>
      </c>
      <c r="F845" s="147" t="s">
        <v>3094</v>
      </c>
      <c r="I845" s="139"/>
      <c r="J845" s="148">
        <f>BK845</f>
        <v>0</v>
      </c>
      <c r="L845" s="136"/>
      <c r="M845" s="141"/>
      <c r="N845" s="142"/>
      <c r="O845" s="142"/>
      <c r="P845" s="143">
        <f>SUM(P846:P862)</f>
        <v>0</v>
      </c>
      <c r="Q845" s="142"/>
      <c r="R845" s="143">
        <f>SUM(R846:R862)</f>
        <v>0.22965831</v>
      </c>
      <c r="S845" s="142"/>
      <c r="T845" s="144">
        <f>SUM(T846:T862)</f>
        <v>0</v>
      </c>
      <c r="AR845" s="137" t="s">
        <v>82</v>
      </c>
      <c r="AT845" s="145" t="s">
        <v>72</v>
      </c>
      <c r="AU845" s="145" t="s">
        <v>30</v>
      </c>
      <c r="AY845" s="137" t="s">
        <v>175</v>
      </c>
      <c r="BK845" s="146">
        <f>SUM(BK846:BK862)</f>
        <v>0</v>
      </c>
    </row>
    <row r="846" spans="1:65" s="2" customFormat="1" ht="24.15" customHeight="1">
      <c r="A846" s="33"/>
      <c r="B846" s="149"/>
      <c r="C846" s="150" t="s">
        <v>614</v>
      </c>
      <c r="D846" s="150" t="s">
        <v>181</v>
      </c>
      <c r="E846" s="151" t="s">
        <v>3095</v>
      </c>
      <c r="F846" s="152" t="s">
        <v>3096</v>
      </c>
      <c r="G846" s="153" t="s">
        <v>709</v>
      </c>
      <c r="H846" s="154">
        <v>61.502000000000002</v>
      </c>
      <c r="I846" s="155"/>
      <c r="J846" s="156">
        <f>ROUND(I846*H846,2)</f>
        <v>0</v>
      </c>
      <c r="K846" s="152" t="s">
        <v>710</v>
      </c>
      <c r="L846" s="34"/>
      <c r="M846" s="157" t="s">
        <v>1</v>
      </c>
      <c r="N846" s="158" t="s">
        <v>38</v>
      </c>
      <c r="O846" s="59"/>
      <c r="P846" s="159">
        <f>O846*H846</f>
        <v>0</v>
      </c>
      <c r="Q846" s="159">
        <v>3.0000000000000001E-5</v>
      </c>
      <c r="R846" s="159">
        <f>Q846*H846</f>
        <v>1.8450600000000001E-3</v>
      </c>
      <c r="S846" s="159">
        <v>0</v>
      </c>
      <c r="T846" s="160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61" t="s">
        <v>239</v>
      </c>
      <c r="AT846" s="161" t="s">
        <v>181</v>
      </c>
      <c r="AU846" s="161" t="s">
        <v>82</v>
      </c>
      <c r="AY846" s="18" t="s">
        <v>175</v>
      </c>
      <c r="BE846" s="162">
        <f>IF(N846="základní",J846,0)</f>
        <v>0</v>
      </c>
      <c r="BF846" s="162">
        <f>IF(N846="snížená",J846,0)</f>
        <v>0</v>
      </c>
      <c r="BG846" s="162">
        <f>IF(N846="zákl. přenesená",J846,0)</f>
        <v>0</v>
      </c>
      <c r="BH846" s="162">
        <f>IF(N846="sníž. přenesená",J846,0)</f>
        <v>0</v>
      </c>
      <c r="BI846" s="162">
        <f>IF(N846="nulová",J846,0)</f>
        <v>0</v>
      </c>
      <c r="BJ846" s="18" t="s">
        <v>30</v>
      </c>
      <c r="BK846" s="162">
        <f>ROUND(I846*H846,2)</f>
        <v>0</v>
      </c>
      <c r="BL846" s="18" t="s">
        <v>239</v>
      </c>
      <c r="BM846" s="161" t="s">
        <v>3097</v>
      </c>
    </row>
    <row r="847" spans="1:65" s="14" customFormat="1">
      <c r="B847" s="172"/>
      <c r="D847" s="164" t="s">
        <v>190</v>
      </c>
      <c r="E847" s="173" t="s">
        <v>1</v>
      </c>
      <c r="F847" s="174" t="s">
        <v>2760</v>
      </c>
      <c r="H847" s="173" t="s">
        <v>1</v>
      </c>
      <c r="I847" s="175"/>
      <c r="L847" s="172"/>
      <c r="M847" s="176"/>
      <c r="N847" s="177"/>
      <c r="O847" s="177"/>
      <c r="P847" s="177"/>
      <c r="Q847" s="177"/>
      <c r="R847" s="177"/>
      <c r="S847" s="177"/>
      <c r="T847" s="178"/>
      <c r="AT847" s="173" t="s">
        <v>190</v>
      </c>
      <c r="AU847" s="173" t="s">
        <v>82</v>
      </c>
      <c r="AV847" s="14" t="s">
        <v>30</v>
      </c>
      <c r="AW847" s="14" t="s">
        <v>29</v>
      </c>
      <c r="AX847" s="14" t="s">
        <v>73</v>
      </c>
      <c r="AY847" s="173" t="s">
        <v>175</v>
      </c>
    </row>
    <row r="848" spans="1:65" s="13" customFormat="1">
      <c r="B848" s="163"/>
      <c r="D848" s="164" t="s">
        <v>190</v>
      </c>
      <c r="E848" s="165" t="s">
        <v>1</v>
      </c>
      <c r="F848" s="166" t="s">
        <v>2766</v>
      </c>
      <c r="H848" s="167">
        <v>61.502000000000002</v>
      </c>
      <c r="I848" s="168"/>
      <c r="L848" s="163"/>
      <c r="M848" s="169"/>
      <c r="N848" s="170"/>
      <c r="O848" s="170"/>
      <c r="P848" s="170"/>
      <c r="Q848" s="170"/>
      <c r="R848" s="170"/>
      <c r="S848" s="170"/>
      <c r="T848" s="171"/>
      <c r="AT848" s="165" t="s">
        <v>190</v>
      </c>
      <c r="AU848" s="165" t="s">
        <v>82</v>
      </c>
      <c r="AV848" s="13" t="s">
        <v>82</v>
      </c>
      <c r="AW848" s="13" t="s">
        <v>29</v>
      </c>
      <c r="AX848" s="13" t="s">
        <v>30</v>
      </c>
      <c r="AY848" s="165" t="s">
        <v>175</v>
      </c>
    </row>
    <row r="849" spans="1:65" s="2" customFormat="1" ht="24.15" customHeight="1">
      <c r="A849" s="33"/>
      <c r="B849" s="149"/>
      <c r="C849" s="150" t="s">
        <v>618</v>
      </c>
      <c r="D849" s="150" t="s">
        <v>181</v>
      </c>
      <c r="E849" s="151" t="s">
        <v>3098</v>
      </c>
      <c r="F849" s="152" t="s">
        <v>3099</v>
      </c>
      <c r="G849" s="153" t="s">
        <v>709</v>
      </c>
      <c r="H849" s="154">
        <v>170.547</v>
      </c>
      <c r="I849" s="155"/>
      <c r="J849" s="156">
        <f>ROUND(I849*H849,2)</f>
        <v>0</v>
      </c>
      <c r="K849" s="152" t="s">
        <v>710</v>
      </c>
      <c r="L849" s="34"/>
      <c r="M849" s="157" t="s">
        <v>1</v>
      </c>
      <c r="N849" s="158" t="s">
        <v>38</v>
      </c>
      <c r="O849" s="59"/>
      <c r="P849" s="159">
        <f>O849*H849</f>
        <v>0</v>
      </c>
      <c r="Q849" s="159">
        <v>5.0000000000000002E-5</v>
      </c>
      <c r="R849" s="159">
        <f>Q849*H849</f>
        <v>8.5273499999999995E-3</v>
      </c>
      <c r="S849" s="159">
        <v>0</v>
      </c>
      <c r="T849" s="160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61" t="s">
        <v>239</v>
      </c>
      <c r="AT849" s="161" t="s">
        <v>181</v>
      </c>
      <c r="AU849" s="161" t="s">
        <v>82</v>
      </c>
      <c r="AY849" s="18" t="s">
        <v>175</v>
      </c>
      <c r="BE849" s="162">
        <f>IF(N849="základní",J849,0)</f>
        <v>0</v>
      </c>
      <c r="BF849" s="162">
        <f>IF(N849="snížená",J849,0)</f>
        <v>0</v>
      </c>
      <c r="BG849" s="162">
        <f>IF(N849="zákl. přenesená",J849,0)</f>
        <v>0</v>
      </c>
      <c r="BH849" s="162">
        <f>IF(N849="sníž. přenesená",J849,0)</f>
        <v>0</v>
      </c>
      <c r="BI849" s="162">
        <f>IF(N849="nulová",J849,0)</f>
        <v>0</v>
      </c>
      <c r="BJ849" s="18" t="s">
        <v>30</v>
      </c>
      <c r="BK849" s="162">
        <f>ROUND(I849*H849,2)</f>
        <v>0</v>
      </c>
      <c r="BL849" s="18" t="s">
        <v>239</v>
      </c>
      <c r="BM849" s="161" t="s">
        <v>3100</v>
      </c>
    </row>
    <row r="850" spans="1:65" s="14" customFormat="1">
      <c r="B850" s="172"/>
      <c r="D850" s="164" t="s">
        <v>190</v>
      </c>
      <c r="E850" s="173" t="s">
        <v>1</v>
      </c>
      <c r="F850" s="174" t="s">
        <v>3044</v>
      </c>
      <c r="H850" s="173" t="s">
        <v>1</v>
      </c>
      <c r="I850" s="175"/>
      <c r="L850" s="172"/>
      <c r="M850" s="176"/>
      <c r="N850" s="177"/>
      <c r="O850" s="177"/>
      <c r="P850" s="177"/>
      <c r="Q850" s="177"/>
      <c r="R850" s="177"/>
      <c r="S850" s="177"/>
      <c r="T850" s="178"/>
      <c r="AT850" s="173" t="s">
        <v>190</v>
      </c>
      <c r="AU850" s="173" t="s">
        <v>82</v>
      </c>
      <c r="AV850" s="14" t="s">
        <v>30</v>
      </c>
      <c r="AW850" s="14" t="s">
        <v>29</v>
      </c>
      <c r="AX850" s="14" t="s">
        <v>73</v>
      </c>
      <c r="AY850" s="173" t="s">
        <v>175</v>
      </c>
    </row>
    <row r="851" spans="1:65" s="13" customFormat="1">
      <c r="B851" s="163"/>
      <c r="D851" s="164" t="s">
        <v>190</v>
      </c>
      <c r="E851" s="165" t="s">
        <v>1</v>
      </c>
      <c r="F851" s="166" t="s">
        <v>3045</v>
      </c>
      <c r="H851" s="167">
        <v>51.771999999999998</v>
      </c>
      <c r="I851" s="168"/>
      <c r="L851" s="163"/>
      <c r="M851" s="169"/>
      <c r="N851" s="170"/>
      <c r="O851" s="170"/>
      <c r="P851" s="170"/>
      <c r="Q851" s="170"/>
      <c r="R851" s="170"/>
      <c r="S851" s="170"/>
      <c r="T851" s="171"/>
      <c r="AT851" s="165" t="s">
        <v>190</v>
      </c>
      <c r="AU851" s="165" t="s">
        <v>82</v>
      </c>
      <c r="AV851" s="13" t="s">
        <v>82</v>
      </c>
      <c r="AW851" s="13" t="s">
        <v>29</v>
      </c>
      <c r="AX851" s="13" t="s">
        <v>73</v>
      </c>
      <c r="AY851" s="165" t="s">
        <v>175</v>
      </c>
    </row>
    <row r="852" spans="1:65" s="13" customFormat="1">
      <c r="B852" s="163"/>
      <c r="D852" s="164" t="s">
        <v>190</v>
      </c>
      <c r="E852" s="165" t="s">
        <v>1</v>
      </c>
      <c r="F852" s="166" t="s">
        <v>3046</v>
      </c>
      <c r="H852" s="167">
        <v>40.936</v>
      </c>
      <c r="I852" s="168"/>
      <c r="L852" s="163"/>
      <c r="M852" s="169"/>
      <c r="N852" s="170"/>
      <c r="O852" s="170"/>
      <c r="P852" s="170"/>
      <c r="Q852" s="170"/>
      <c r="R852" s="170"/>
      <c r="S852" s="170"/>
      <c r="T852" s="171"/>
      <c r="AT852" s="165" t="s">
        <v>190</v>
      </c>
      <c r="AU852" s="165" t="s">
        <v>82</v>
      </c>
      <c r="AV852" s="13" t="s">
        <v>82</v>
      </c>
      <c r="AW852" s="13" t="s">
        <v>29</v>
      </c>
      <c r="AX852" s="13" t="s">
        <v>73</v>
      </c>
      <c r="AY852" s="165" t="s">
        <v>175</v>
      </c>
    </row>
    <row r="853" spans="1:65" s="13" customFormat="1">
      <c r="B853" s="163"/>
      <c r="D853" s="164" t="s">
        <v>190</v>
      </c>
      <c r="E853" s="165" t="s">
        <v>1</v>
      </c>
      <c r="F853" s="166" t="s">
        <v>3047</v>
      </c>
      <c r="H853" s="167">
        <v>25.542000000000002</v>
      </c>
      <c r="I853" s="168"/>
      <c r="L853" s="163"/>
      <c r="M853" s="169"/>
      <c r="N853" s="170"/>
      <c r="O853" s="170"/>
      <c r="P853" s="170"/>
      <c r="Q853" s="170"/>
      <c r="R853" s="170"/>
      <c r="S853" s="170"/>
      <c r="T853" s="171"/>
      <c r="AT853" s="165" t="s">
        <v>190</v>
      </c>
      <c r="AU853" s="165" t="s">
        <v>82</v>
      </c>
      <c r="AV853" s="13" t="s">
        <v>82</v>
      </c>
      <c r="AW853" s="13" t="s">
        <v>29</v>
      </c>
      <c r="AX853" s="13" t="s">
        <v>73</v>
      </c>
      <c r="AY853" s="165" t="s">
        <v>175</v>
      </c>
    </row>
    <row r="854" spans="1:65" s="13" customFormat="1">
      <c r="B854" s="163"/>
      <c r="D854" s="164" t="s">
        <v>190</v>
      </c>
      <c r="E854" s="165" t="s">
        <v>1</v>
      </c>
      <c r="F854" s="166" t="s">
        <v>3048</v>
      </c>
      <c r="H854" s="167">
        <v>9.3940000000000001</v>
      </c>
      <c r="I854" s="168"/>
      <c r="L854" s="163"/>
      <c r="M854" s="169"/>
      <c r="N854" s="170"/>
      <c r="O854" s="170"/>
      <c r="P854" s="170"/>
      <c r="Q854" s="170"/>
      <c r="R854" s="170"/>
      <c r="S854" s="170"/>
      <c r="T854" s="171"/>
      <c r="AT854" s="165" t="s">
        <v>190</v>
      </c>
      <c r="AU854" s="165" t="s">
        <v>82</v>
      </c>
      <c r="AV854" s="13" t="s">
        <v>82</v>
      </c>
      <c r="AW854" s="13" t="s">
        <v>29</v>
      </c>
      <c r="AX854" s="13" t="s">
        <v>73</v>
      </c>
      <c r="AY854" s="165" t="s">
        <v>175</v>
      </c>
    </row>
    <row r="855" spans="1:65" s="13" customFormat="1">
      <c r="B855" s="163"/>
      <c r="D855" s="164" t="s">
        <v>190</v>
      </c>
      <c r="E855" s="165" t="s">
        <v>1</v>
      </c>
      <c r="F855" s="166" t="s">
        <v>3049</v>
      </c>
      <c r="H855" s="167">
        <v>36.722000000000001</v>
      </c>
      <c r="I855" s="168"/>
      <c r="L855" s="163"/>
      <c r="M855" s="169"/>
      <c r="N855" s="170"/>
      <c r="O855" s="170"/>
      <c r="P855" s="170"/>
      <c r="Q855" s="170"/>
      <c r="R855" s="170"/>
      <c r="S855" s="170"/>
      <c r="T855" s="171"/>
      <c r="AT855" s="165" t="s">
        <v>190</v>
      </c>
      <c r="AU855" s="165" t="s">
        <v>82</v>
      </c>
      <c r="AV855" s="13" t="s">
        <v>82</v>
      </c>
      <c r="AW855" s="13" t="s">
        <v>29</v>
      </c>
      <c r="AX855" s="13" t="s">
        <v>73</v>
      </c>
      <c r="AY855" s="165" t="s">
        <v>175</v>
      </c>
    </row>
    <row r="856" spans="1:65" s="13" customFormat="1">
      <c r="B856" s="163"/>
      <c r="D856" s="164" t="s">
        <v>190</v>
      </c>
      <c r="E856" s="165" t="s">
        <v>1</v>
      </c>
      <c r="F856" s="166" t="s">
        <v>3050</v>
      </c>
      <c r="H856" s="167">
        <v>6.181</v>
      </c>
      <c r="I856" s="168"/>
      <c r="L856" s="163"/>
      <c r="M856" s="169"/>
      <c r="N856" s="170"/>
      <c r="O856" s="170"/>
      <c r="P856" s="170"/>
      <c r="Q856" s="170"/>
      <c r="R856" s="170"/>
      <c r="S856" s="170"/>
      <c r="T856" s="171"/>
      <c r="AT856" s="165" t="s">
        <v>190</v>
      </c>
      <c r="AU856" s="165" t="s">
        <v>82</v>
      </c>
      <c r="AV856" s="13" t="s">
        <v>82</v>
      </c>
      <c r="AW856" s="13" t="s">
        <v>29</v>
      </c>
      <c r="AX856" s="13" t="s">
        <v>73</v>
      </c>
      <c r="AY856" s="165" t="s">
        <v>175</v>
      </c>
    </row>
    <row r="857" spans="1:65" s="15" customFormat="1">
      <c r="B857" s="182"/>
      <c r="D857" s="164" t="s">
        <v>190</v>
      </c>
      <c r="E857" s="183" t="s">
        <v>1</v>
      </c>
      <c r="F857" s="184" t="s">
        <v>716</v>
      </c>
      <c r="H857" s="185">
        <v>170.547</v>
      </c>
      <c r="I857" s="186"/>
      <c r="L857" s="182"/>
      <c r="M857" s="187"/>
      <c r="N857" s="188"/>
      <c r="O857" s="188"/>
      <c r="P857" s="188"/>
      <c r="Q857" s="188"/>
      <c r="R857" s="188"/>
      <c r="S857" s="188"/>
      <c r="T857" s="189"/>
      <c r="AT857" s="183" t="s">
        <v>190</v>
      </c>
      <c r="AU857" s="183" t="s">
        <v>82</v>
      </c>
      <c r="AV857" s="15" t="s">
        <v>184</v>
      </c>
      <c r="AW857" s="15" t="s">
        <v>29</v>
      </c>
      <c r="AX857" s="15" t="s">
        <v>30</v>
      </c>
      <c r="AY857" s="183" t="s">
        <v>175</v>
      </c>
    </row>
    <row r="858" spans="1:65" s="2" customFormat="1" ht="16.5" customHeight="1">
      <c r="A858" s="33"/>
      <c r="B858" s="149"/>
      <c r="C858" s="190" t="s">
        <v>622</v>
      </c>
      <c r="D858" s="190" t="s">
        <v>764</v>
      </c>
      <c r="E858" s="191" t="s">
        <v>3101</v>
      </c>
      <c r="F858" s="192" t="s">
        <v>3102</v>
      </c>
      <c r="G858" s="193" t="s">
        <v>709</v>
      </c>
      <c r="H858" s="194">
        <v>243.65100000000001</v>
      </c>
      <c r="I858" s="195"/>
      <c r="J858" s="196">
        <f>ROUND(I858*H858,2)</f>
        <v>0</v>
      </c>
      <c r="K858" s="192" t="s">
        <v>710</v>
      </c>
      <c r="L858" s="197"/>
      <c r="M858" s="198" t="s">
        <v>1</v>
      </c>
      <c r="N858" s="199" t="s">
        <v>38</v>
      </c>
      <c r="O858" s="59"/>
      <c r="P858" s="159">
        <f>O858*H858</f>
        <v>0</v>
      </c>
      <c r="Q858" s="159">
        <v>8.9999999999999998E-4</v>
      </c>
      <c r="R858" s="159">
        <f>Q858*H858</f>
        <v>0.21928590000000001</v>
      </c>
      <c r="S858" s="159">
        <v>0</v>
      </c>
      <c r="T858" s="160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1" t="s">
        <v>302</v>
      </c>
      <c r="AT858" s="161" t="s">
        <v>764</v>
      </c>
      <c r="AU858" s="161" t="s">
        <v>82</v>
      </c>
      <c r="AY858" s="18" t="s">
        <v>175</v>
      </c>
      <c r="BE858" s="162">
        <f>IF(N858="základní",J858,0)</f>
        <v>0</v>
      </c>
      <c r="BF858" s="162">
        <f>IF(N858="snížená",J858,0)</f>
        <v>0</v>
      </c>
      <c r="BG858" s="162">
        <f>IF(N858="zákl. přenesená",J858,0)</f>
        <v>0</v>
      </c>
      <c r="BH858" s="162">
        <f>IF(N858="sníž. přenesená",J858,0)</f>
        <v>0</v>
      </c>
      <c r="BI858" s="162">
        <f>IF(N858="nulová",J858,0)</f>
        <v>0</v>
      </c>
      <c r="BJ858" s="18" t="s">
        <v>30</v>
      </c>
      <c r="BK858" s="162">
        <f>ROUND(I858*H858,2)</f>
        <v>0</v>
      </c>
      <c r="BL858" s="18" t="s">
        <v>239</v>
      </c>
      <c r="BM858" s="161" t="s">
        <v>3103</v>
      </c>
    </row>
    <row r="859" spans="1:65" s="13" customFormat="1">
      <c r="B859" s="163"/>
      <c r="D859" s="164" t="s">
        <v>190</v>
      </c>
      <c r="E859" s="165" t="s">
        <v>1</v>
      </c>
      <c r="F859" s="166" t="s">
        <v>3104</v>
      </c>
      <c r="H859" s="167">
        <v>64.576999999999998</v>
      </c>
      <c r="I859" s="168"/>
      <c r="L859" s="163"/>
      <c r="M859" s="169"/>
      <c r="N859" s="170"/>
      <c r="O859" s="170"/>
      <c r="P859" s="170"/>
      <c r="Q859" s="170"/>
      <c r="R859" s="170"/>
      <c r="S859" s="170"/>
      <c r="T859" s="171"/>
      <c r="AT859" s="165" t="s">
        <v>190</v>
      </c>
      <c r="AU859" s="165" t="s">
        <v>82</v>
      </c>
      <c r="AV859" s="13" t="s">
        <v>82</v>
      </c>
      <c r="AW859" s="13" t="s">
        <v>29</v>
      </c>
      <c r="AX859" s="13" t="s">
        <v>73</v>
      </c>
      <c r="AY859" s="165" t="s">
        <v>175</v>
      </c>
    </row>
    <row r="860" spans="1:65" s="13" customFormat="1">
      <c r="B860" s="163"/>
      <c r="D860" s="164" t="s">
        <v>190</v>
      </c>
      <c r="E860" s="165" t="s">
        <v>1</v>
      </c>
      <c r="F860" s="166" t="s">
        <v>3105</v>
      </c>
      <c r="H860" s="167">
        <v>179.07400000000001</v>
      </c>
      <c r="I860" s="168"/>
      <c r="L860" s="163"/>
      <c r="M860" s="169"/>
      <c r="N860" s="170"/>
      <c r="O860" s="170"/>
      <c r="P860" s="170"/>
      <c r="Q860" s="170"/>
      <c r="R860" s="170"/>
      <c r="S860" s="170"/>
      <c r="T860" s="171"/>
      <c r="AT860" s="165" t="s">
        <v>190</v>
      </c>
      <c r="AU860" s="165" t="s">
        <v>82</v>
      </c>
      <c r="AV860" s="13" t="s">
        <v>82</v>
      </c>
      <c r="AW860" s="13" t="s">
        <v>29</v>
      </c>
      <c r="AX860" s="13" t="s">
        <v>73</v>
      </c>
      <c r="AY860" s="165" t="s">
        <v>175</v>
      </c>
    </row>
    <row r="861" spans="1:65" s="15" customFormat="1">
      <c r="B861" s="182"/>
      <c r="D861" s="164" t="s">
        <v>190</v>
      </c>
      <c r="E861" s="183" t="s">
        <v>1</v>
      </c>
      <c r="F861" s="184" t="s">
        <v>716</v>
      </c>
      <c r="H861" s="185">
        <v>243.65100000000001</v>
      </c>
      <c r="I861" s="186"/>
      <c r="L861" s="182"/>
      <c r="M861" s="187"/>
      <c r="N861" s="188"/>
      <c r="O861" s="188"/>
      <c r="P861" s="188"/>
      <c r="Q861" s="188"/>
      <c r="R861" s="188"/>
      <c r="S861" s="188"/>
      <c r="T861" s="189"/>
      <c r="AT861" s="183" t="s">
        <v>190</v>
      </c>
      <c r="AU861" s="183" t="s">
        <v>82</v>
      </c>
      <c r="AV861" s="15" t="s">
        <v>184</v>
      </c>
      <c r="AW861" s="15" t="s">
        <v>29</v>
      </c>
      <c r="AX861" s="15" t="s">
        <v>30</v>
      </c>
      <c r="AY861" s="183" t="s">
        <v>175</v>
      </c>
    </row>
    <row r="862" spans="1:65" s="2" customFormat="1" ht="16.5" customHeight="1">
      <c r="A862" s="33"/>
      <c r="B862" s="149"/>
      <c r="C862" s="150" t="s">
        <v>626</v>
      </c>
      <c r="D862" s="150" t="s">
        <v>181</v>
      </c>
      <c r="E862" s="151" t="s">
        <v>3106</v>
      </c>
      <c r="F862" s="152" t="s">
        <v>3107</v>
      </c>
      <c r="G862" s="153" t="s">
        <v>767</v>
      </c>
      <c r="H862" s="154">
        <v>0.23</v>
      </c>
      <c r="I862" s="155"/>
      <c r="J862" s="156">
        <f>ROUND(I862*H862,2)</f>
        <v>0</v>
      </c>
      <c r="K862" s="152" t="s">
        <v>710</v>
      </c>
      <c r="L862" s="34"/>
      <c r="M862" s="157" t="s">
        <v>1</v>
      </c>
      <c r="N862" s="158" t="s">
        <v>38</v>
      </c>
      <c r="O862" s="59"/>
      <c r="P862" s="159">
        <f>O862*H862</f>
        <v>0</v>
      </c>
      <c r="Q862" s="159">
        <v>0</v>
      </c>
      <c r="R862" s="159">
        <f>Q862*H862</f>
        <v>0</v>
      </c>
      <c r="S862" s="159">
        <v>0</v>
      </c>
      <c r="T862" s="160">
        <f>S862*H862</f>
        <v>0</v>
      </c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R862" s="161" t="s">
        <v>239</v>
      </c>
      <c r="AT862" s="161" t="s">
        <v>181</v>
      </c>
      <c r="AU862" s="161" t="s">
        <v>82</v>
      </c>
      <c r="AY862" s="18" t="s">
        <v>175</v>
      </c>
      <c r="BE862" s="162">
        <f>IF(N862="základní",J862,0)</f>
        <v>0</v>
      </c>
      <c r="BF862" s="162">
        <f>IF(N862="snížená",J862,0)</f>
        <v>0</v>
      </c>
      <c r="BG862" s="162">
        <f>IF(N862="zákl. přenesená",J862,0)</f>
        <v>0</v>
      </c>
      <c r="BH862" s="162">
        <f>IF(N862="sníž. přenesená",J862,0)</f>
        <v>0</v>
      </c>
      <c r="BI862" s="162">
        <f>IF(N862="nulová",J862,0)</f>
        <v>0</v>
      </c>
      <c r="BJ862" s="18" t="s">
        <v>30</v>
      </c>
      <c r="BK862" s="162">
        <f>ROUND(I862*H862,2)</f>
        <v>0</v>
      </c>
      <c r="BL862" s="18" t="s">
        <v>239</v>
      </c>
      <c r="BM862" s="161" t="s">
        <v>3108</v>
      </c>
    </row>
    <row r="863" spans="1:65" s="12" customFormat="1" ht="22.8" customHeight="1">
      <c r="B863" s="136"/>
      <c r="D863" s="137" t="s">
        <v>72</v>
      </c>
      <c r="E863" s="147" t="s">
        <v>3109</v>
      </c>
      <c r="F863" s="147" t="s">
        <v>3110</v>
      </c>
      <c r="I863" s="139"/>
      <c r="J863" s="148">
        <f>BK863</f>
        <v>0</v>
      </c>
      <c r="L863" s="136"/>
      <c r="M863" s="141"/>
      <c r="N863" s="142"/>
      <c r="O863" s="142"/>
      <c r="P863" s="143">
        <f>SUM(P864:P869)</f>
        <v>0</v>
      </c>
      <c r="Q863" s="142"/>
      <c r="R863" s="143">
        <f>SUM(R864:R869)</f>
        <v>1.7114000000000001E-2</v>
      </c>
      <c r="S863" s="142"/>
      <c r="T863" s="144">
        <f>SUM(T864:T869)</f>
        <v>0</v>
      </c>
      <c r="AR863" s="137" t="s">
        <v>82</v>
      </c>
      <c r="AT863" s="145" t="s">
        <v>72</v>
      </c>
      <c r="AU863" s="145" t="s">
        <v>30</v>
      </c>
      <c r="AY863" s="137" t="s">
        <v>175</v>
      </c>
      <c r="BK863" s="146">
        <f>SUM(BK864:BK869)</f>
        <v>0</v>
      </c>
    </row>
    <row r="864" spans="1:65" s="2" customFormat="1" ht="16.5" customHeight="1">
      <c r="A864" s="33"/>
      <c r="B864" s="149"/>
      <c r="C864" s="150" t="s">
        <v>629</v>
      </c>
      <c r="D864" s="150" t="s">
        <v>181</v>
      </c>
      <c r="E864" s="151" t="s">
        <v>3111</v>
      </c>
      <c r="F864" s="152" t="s">
        <v>3112</v>
      </c>
      <c r="G864" s="153" t="s">
        <v>188</v>
      </c>
      <c r="H864" s="154">
        <v>8.6</v>
      </c>
      <c r="I864" s="155"/>
      <c r="J864" s="156">
        <f>ROUND(I864*H864,2)</f>
        <v>0</v>
      </c>
      <c r="K864" s="152" t="s">
        <v>1</v>
      </c>
      <c r="L864" s="34"/>
      <c r="M864" s="157" t="s">
        <v>1</v>
      </c>
      <c r="N864" s="158" t="s">
        <v>38</v>
      </c>
      <c r="O864" s="59"/>
      <c r="P864" s="159">
        <f>O864*H864</f>
        <v>0</v>
      </c>
      <c r="Q864" s="159">
        <v>1.99E-3</v>
      </c>
      <c r="R864" s="159">
        <f>Q864*H864</f>
        <v>1.7114000000000001E-2</v>
      </c>
      <c r="S864" s="159">
        <v>0</v>
      </c>
      <c r="T864" s="160">
        <f>S864*H864</f>
        <v>0</v>
      </c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R864" s="161" t="s">
        <v>239</v>
      </c>
      <c r="AT864" s="161" t="s">
        <v>181</v>
      </c>
      <c r="AU864" s="161" t="s">
        <v>82</v>
      </c>
      <c r="AY864" s="18" t="s">
        <v>175</v>
      </c>
      <c r="BE864" s="162">
        <f>IF(N864="základní",J864,0)</f>
        <v>0</v>
      </c>
      <c r="BF864" s="162">
        <f>IF(N864="snížená",J864,0)</f>
        <v>0</v>
      </c>
      <c r="BG864" s="162">
        <f>IF(N864="zákl. přenesená",J864,0)</f>
        <v>0</v>
      </c>
      <c r="BH864" s="162">
        <f>IF(N864="sníž. přenesená",J864,0)</f>
        <v>0</v>
      </c>
      <c r="BI864" s="162">
        <f>IF(N864="nulová",J864,0)</f>
        <v>0</v>
      </c>
      <c r="BJ864" s="18" t="s">
        <v>30</v>
      </c>
      <c r="BK864" s="162">
        <f>ROUND(I864*H864,2)</f>
        <v>0</v>
      </c>
      <c r="BL864" s="18" t="s">
        <v>239</v>
      </c>
      <c r="BM864" s="161" t="s">
        <v>3113</v>
      </c>
    </row>
    <row r="865" spans="1:65" s="14" customFormat="1">
      <c r="B865" s="172"/>
      <c r="D865" s="164" t="s">
        <v>190</v>
      </c>
      <c r="E865" s="173" t="s">
        <v>1</v>
      </c>
      <c r="F865" s="174" t="s">
        <v>3114</v>
      </c>
      <c r="H865" s="173" t="s">
        <v>1</v>
      </c>
      <c r="I865" s="175"/>
      <c r="L865" s="172"/>
      <c r="M865" s="176"/>
      <c r="N865" s="177"/>
      <c r="O865" s="177"/>
      <c r="P865" s="177"/>
      <c r="Q865" s="177"/>
      <c r="R865" s="177"/>
      <c r="S865" s="177"/>
      <c r="T865" s="178"/>
      <c r="AT865" s="173" t="s">
        <v>190</v>
      </c>
      <c r="AU865" s="173" t="s">
        <v>82</v>
      </c>
      <c r="AV865" s="14" t="s">
        <v>30</v>
      </c>
      <c r="AW865" s="14" t="s">
        <v>29</v>
      </c>
      <c r="AX865" s="14" t="s">
        <v>73</v>
      </c>
      <c r="AY865" s="173" t="s">
        <v>175</v>
      </c>
    </row>
    <row r="866" spans="1:65" s="14" customFormat="1">
      <c r="B866" s="172"/>
      <c r="D866" s="164" t="s">
        <v>190</v>
      </c>
      <c r="E866" s="173" t="s">
        <v>1</v>
      </c>
      <c r="F866" s="174" t="s">
        <v>3115</v>
      </c>
      <c r="H866" s="173" t="s">
        <v>1</v>
      </c>
      <c r="I866" s="175"/>
      <c r="L866" s="172"/>
      <c r="M866" s="176"/>
      <c r="N866" s="177"/>
      <c r="O866" s="177"/>
      <c r="P866" s="177"/>
      <c r="Q866" s="177"/>
      <c r="R866" s="177"/>
      <c r="S866" s="177"/>
      <c r="T866" s="178"/>
      <c r="AT866" s="173" t="s">
        <v>190</v>
      </c>
      <c r="AU866" s="173" t="s">
        <v>82</v>
      </c>
      <c r="AV866" s="14" t="s">
        <v>30</v>
      </c>
      <c r="AW866" s="14" t="s">
        <v>29</v>
      </c>
      <c r="AX866" s="14" t="s">
        <v>73</v>
      </c>
      <c r="AY866" s="173" t="s">
        <v>175</v>
      </c>
    </row>
    <row r="867" spans="1:65" s="14" customFormat="1">
      <c r="B867" s="172"/>
      <c r="D867" s="164" t="s">
        <v>190</v>
      </c>
      <c r="E867" s="173" t="s">
        <v>1</v>
      </c>
      <c r="F867" s="174" t="s">
        <v>3116</v>
      </c>
      <c r="H867" s="173" t="s">
        <v>1</v>
      </c>
      <c r="I867" s="175"/>
      <c r="L867" s="172"/>
      <c r="M867" s="176"/>
      <c r="N867" s="177"/>
      <c r="O867" s="177"/>
      <c r="P867" s="177"/>
      <c r="Q867" s="177"/>
      <c r="R867" s="177"/>
      <c r="S867" s="177"/>
      <c r="T867" s="178"/>
      <c r="AT867" s="173" t="s">
        <v>190</v>
      </c>
      <c r="AU867" s="173" t="s">
        <v>82</v>
      </c>
      <c r="AV867" s="14" t="s">
        <v>30</v>
      </c>
      <c r="AW867" s="14" t="s">
        <v>29</v>
      </c>
      <c r="AX867" s="14" t="s">
        <v>73</v>
      </c>
      <c r="AY867" s="173" t="s">
        <v>175</v>
      </c>
    </row>
    <row r="868" spans="1:65" s="14" customFormat="1">
      <c r="B868" s="172"/>
      <c r="D868" s="164" t="s">
        <v>190</v>
      </c>
      <c r="E868" s="173" t="s">
        <v>1</v>
      </c>
      <c r="F868" s="174" t="s">
        <v>2648</v>
      </c>
      <c r="H868" s="173" t="s">
        <v>1</v>
      </c>
      <c r="I868" s="175"/>
      <c r="L868" s="172"/>
      <c r="M868" s="176"/>
      <c r="N868" s="177"/>
      <c r="O868" s="177"/>
      <c r="P868" s="177"/>
      <c r="Q868" s="177"/>
      <c r="R868" s="177"/>
      <c r="S868" s="177"/>
      <c r="T868" s="178"/>
      <c r="AT868" s="173" t="s">
        <v>190</v>
      </c>
      <c r="AU868" s="173" t="s">
        <v>82</v>
      </c>
      <c r="AV868" s="14" t="s">
        <v>30</v>
      </c>
      <c r="AW868" s="14" t="s">
        <v>29</v>
      </c>
      <c r="AX868" s="14" t="s">
        <v>73</v>
      </c>
      <c r="AY868" s="173" t="s">
        <v>175</v>
      </c>
    </row>
    <row r="869" spans="1:65" s="13" customFormat="1">
      <c r="B869" s="163"/>
      <c r="D869" s="164" t="s">
        <v>190</v>
      </c>
      <c r="E869" s="165" t="s">
        <v>1</v>
      </c>
      <c r="F869" s="166" t="s">
        <v>3117</v>
      </c>
      <c r="H869" s="167">
        <v>8.6</v>
      </c>
      <c r="I869" s="168"/>
      <c r="L869" s="163"/>
      <c r="M869" s="169"/>
      <c r="N869" s="170"/>
      <c r="O869" s="170"/>
      <c r="P869" s="170"/>
      <c r="Q869" s="170"/>
      <c r="R869" s="170"/>
      <c r="S869" s="170"/>
      <c r="T869" s="171"/>
      <c r="AT869" s="165" t="s">
        <v>190</v>
      </c>
      <c r="AU869" s="165" t="s">
        <v>82</v>
      </c>
      <c r="AV869" s="13" t="s">
        <v>82</v>
      </c>
      <c r="AW869" s="13" t="s">
        <v>29</v>
      </c>
      <c r="AX869" s="13" t="s">
        <v>30</v>
      </c>
      <c r="AY869" s="165" t="s">
        <v>175</v>
      </c>
    </row>
    <row r="870" spans="1:65" s="12" customFormat="1" ht="22.8" customHeight="1">
      <c r="B870" s="136"/>
      <c r="D870" s="137" t="s">
        <v>72</v>
      </c>
      <c r="E870" s="147" t="s">
        <v>2512</v>
      </c>
      <c r="F870" s="147" t="s">
        <v>2513</v>
      </c>
      <c r="I870" s="139"/>
      <c r="J870" s="148">
        <f>BK870</f>
        <v>0</v>
      </c>
      <c r="L870" s="136"/>
      <c r="M870" s="141"/>
      <c r="N870" s="142"/>
      <c r="O870" s="142"/>
      <c r="P870" s="143">
        <f>SUM(P871:P971)</f>
        <v>0</v>
      </c>
      <c r="Q870" s="142"/>
      <c r="R870" s="143">
        <f>SUM(R871:R971)</f>
        <v>0</v>
      </c>
      <c r="S870" s="142"/>
      <c r="T870" s="144">
        <f>SUM(T871:T971)</f>
        <v>0</v>
      </c>
      <c r="AR870" s="137" t="s">
        <v>82</v>
      </c>
      <c r="AT870" s="145" t="s">
        <v>72</v>
      </c>
      <c r="AU870" s="145" t="s">
        <v>30</v>
      </c>
      <c r="AY870" s="137" t="s">
        <v>175</v>
      </c>
      <c r="BK870" s="146">
        <f>SUM(BK871:BK971)</f>
        <v>0</v>
      </c>
    </row>
    <row r="871" spans="1:65" s="2" customFormat="1" ht="16.5" customHeight="1">
      <c r="A871" s="33"/>
      <c r="B871" s="149"/>
      <c r="C871" s="150" t="s">
        <v>632</v>
      </c>
      <c r="D871" s="150" t="s">
        <v>181</v>
      </c>
      <c r="E871" s="151" t="s">
        <v>3118</v>
      </c>
      <c r="F871" s="152" t="s">
        <v>3119</v>
      </c>
      <c r="G871" s="153" t="s">
        <v>396</v>
      </c>
      <c r="H871" s="154">
        <v>1</v>
      </c>
      <c r="I871" s="155"/>
      <c r="J871" s="156">
        <f>ROUND(I871*H871,2)</f>
        <v>0</v>
      </c>
      <c r="K871" s="152" t="s">
        <v>1</v>
      </c>
      <c r="L871" s="34"/>
      <c r="M871" s="157" t="s">
        <v>1</v>
      </c>
      <c r="N871" s="158" t="s">
        <v>38</v>
      </c>
      <c r="O871" s="59"/>
      <c r="P871" s="159">
        <f>O871*H871</f>
        <v>0</v>
      </c>
      <c r="Q871" s="159">
        <v>0</v>
      </c>
      <c r="R871" s="159">
        <f>Q871*H871</f>
        <v>0</v>
      </c>
      <c r="S871" s="159">
        <v>0</v>
      </c>
      <c r="T871" s="160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61" t="s">
        <v>239</v>
      </c>
      <c r="AT871" s="161" t="s">
        <v>181</v>
      </c>
      <c r="AU871" s="161" t="s">
        <v>82</v>
      </c>
      <c r="AY871" s="18" t="s">
        <v>175</v>
      </c>
      <c r="BE871" s="162">
        <f>IF(N871="základní",J871,0)</f>
        <v>0</v>
      </c>
      <c r="BF871" s="162">
        <f>IF(N871="snížená",J871,0)</f>
        <v>0</v>
      </c>
      <c r="BG871" s="162">
        <f>IF(N871="zákl. přenesená",J871,0)</f>
        <v>0</v>
      </c>
      <c r="BH871" s="162">
        <f>IF(N871="sníž. přenesená",J871,0)</f>
        <v>0</v>
      </c>
      <c r="BI871" s="162">
        <f>IF(N871="nulová",J871,0)</f>
        <v>0</v>
      </c>
      <c r="BJ871" s="18" t="s">
        <v>30</v>
      </c>
      <c r="BK871" s="162">
        <f>ROUND(I871*H871,2)</f>
        <v>0</v>
      </c>
      <c r="BL871" s="18" t="s">
        <v>239</v>
      </c>
      <c r="BM871" s="161" t="s">
        <v>3120</v>
      </c>
    </row>
    <row r="872" spans="1:65" s="14" customFormat="1">
      <c r="B872" s="172"/>
      <c r="D872" s="164" t="s">
        <v>190</v>
      </c>
      <c r="E872" s="173" t="s">
        <v>1</v>
      </c>
      <c r="F872" s="174" t="s">
        <v>3121</v>
      </c>
      <c r="H872" s="173" t="s">
        <v>1</v>
      </c>
      <c r="I872" s="175"/>
      <c r="L872" s="172"/>
      <c r="M872" s="176"/>
      <c r="N872" s="177"/>
      <c r="O872" s="177"/>
      <c r="P872" s="177"/>
      <c r="Q872" s="177"/>
      <c r="R872" s="177"/>
      <c r="S872" s="177"/>
      <c r="T872" s="178"/>
      <c r="AT872" s="173" t="s">
        <v>190</v>
      </c>
      <c r="AU872" s="173" t="s">
        <v>82</v>
      </c>
      <c r="AV872" s="14" t="s">
        <v>30</v>
      </c>
      <c r="AW872" s="14" t="s">
        <v>29</v>
      </c>
      <c r="AX872" s="14" t="s">
        <v>73</v>
      </c>
      <c r="AY872" s="173" t="s">
        <v>175</v>
      </c>
    </row>
    <row r="873" spans="1:65" s="14" customFormat="1">
      <c r="B873" s="172"/>
      <c r="D873" s="164" t="s">
        <v>190</v>
      </c>
      <c r="E873" s="173" t="s">
        <v>1</v>
      </c>
      <c r="F873" s="174" t="s">
        <v>3122</v>
      </c>
      <c r="H873" s="173" t="s">
        <v>1</v>
      </c>
      <c r="I873" s="175"/>
      <c r="L873" s="172"/>
      <c r="M873" s="176"/>
      <c r="N873" s="177"/>
      <c r="O873" s="177"/>
      <c r="P873" s="177"/>
      <c r="Q873" s="177"/>
      <c r="R873" s="177"/>
      <c r="S873" s="177"/>
      <c r="T873" s="178"/>
      <c r="AT873" s="173" t="s">
        <v>190</v>
      </c>
      <c r="AU873" s="173" t="s">
        <v>82</v>
      </c>
      <c r="AV873" s="14" t="s">
        <v>30</v>
      </c>
      <c r="AW873" s="14" t="s">
        <v>29</v>
      </c>
      <c r="AX873" s="14" t="s">
        <v>73</v>
      </c>
      <c r="AY873" s="173" t="s">
        <v>175</v>
      </c>
    </row>
    <row r="874" spans="1:65" s="14" customFormat="1">
      <c r="B874" s="172"/>
      <c r="D874" s="164" t="s">
        <v>190</v>
      </c>
      <c r="E874" s="173" t="s">
        <v>1</v>
      </c>
      <c r="F874" s="174" t="s">
        <v>3123</v>
      </c>
      <c r="H874" s="173" t="s">
        <v>1</v>
      </c>
      <c r="I874" s="175"/>
      <c r="L874" s="172"/>
      <c r="M874" s="176"/>
      <c r="N874" s="177"/>
      <c r="O874" s="177"/>
      <c r="P874" s="177"/>
      <c r="Q874" s="177"/>
      <c r="R874" s="177"/>
      <c r="S874" s="177"/>
      <c r="T874" s="178"/>
      <c r="AT874" s="173" t="s">
        <v>190</v>
      </c>
      <c r="AU874" s="173" t="s">
        <v>82</v>
      </c>
      <c r="AV874" s="14" t="s">
        <v>30</v>
      </c>
      <c r="AW874" s="14" t="s">
        <v>29</v>
      </c>
      <c r="AX874" s="14" t="s">
        <v>73</v>
      </c>
      <c r="AY874" s="173" t="s">
        <v>175</v>
      </c>
    </row>
    <row r="875" spans="1:65" s="14" customFormat="1">
      <c r="B875" s="172"/>
      <c r="D875" s="164" t="s">
        <v>190</v>
      </c>
      <c r="E875" s="173" t="s">
        <v>1</v>
      </c>
      <c r="F875" s="174" t="s">
        <v>3124</v>
      </c>
      <c r="H875" s="173" t="s">
        <v>1</v>
      </c>
      <c r="I875" s="175"/>
      <c r="L875" s="172"/>
      <c r="M875" s="176"/>
      <c r="N875" s="177"/>
      <c r="O875" s="177"/>
      <c r="P875" s="177"/>
      <c r="Q875" s="177"/>
      <c r="R875" s="177"/>
      <c r="S875" s="177"/>
      <c r="T875" s="178"/>
      <c r="AT875" s="173" t="s">
        <v>190</v>
      </c>
      <c r="AU875" s="173" t="s">
        <v>82</v>
      </c>
      <c r="AV875" s="14" t="s">
        <v>30</v>
      </c>
      <c r="AW875" s="14" t="s">
        <v>29</v>
      </c>
      <c r="AX875" s="14" t="s">
        <v>73</v>
      </c>
      <c r="AY875" s="173" t="s">
        <v>175</v>
      </c>
    </row>
    <row r="876" spans="1:65" s="14" customFormat="1">
      <c r="B876" s="172"/>
      <c r="D876" s="164" t="s">
        <v>190</v>
      </c>
      <c r="E876" s="173" t="s">
        <v>1</v>
      </c>
      <c r="F876" s="174" t="s">
        <v>3125</v>
      </c>
      <c r="H876" s="173" t="s">
        <v>1</v>
      </c>
      <c r="I876" s="175"/>
      <c r="L876" s="172"/>
      <c r="M876" s="176"/>
      <c r="N876" s="177"/>
      <c r="O876" s="177"/>
      <c r="P876" s="177"/>
      <c r="Q876" s="177"/>
      <c r="R876" s="177"/>
      <c r="S876" s="177"/>
      <c r="T876" s="178"/>
      <c r="AT876" s="173" t="s">
        <v>190</v>
      </c>
      <c r="AU876" s="173" t="s">
        <v>82</v>
      </c>
      <c r="AV876" s="14" t="s">
        <v>30</v>
      </c>
      <c r="AW876" s="14" t="s">
        <v>29</v>
      </c>
      <c r="AX876" s="14" t="s">
        <v>73</v>
      </c>
      <c r="AY876" s="173" t="s">
        <v>175</v>
      </c>
    </row>
    <row r="877" spans="1:65" s="14" customFormat="1">
      <c r="B877" s="172"/>
      <c r="D877" s="164" t="s">
        <v>190</v>
      </c>
      <c r="E877" s="173" t="s">
        <v>1</v>
      </c>
      <c r="F877" s="174" t="s">
        <v>3126</v>
      </c>
      <c r="H877" s="173" t="s">
        <v>1</v>
      </c>
      <c r="I877" s="175"/>
      <c r="L877" s="172"/>
      <c r="M877" s="176"/>
      <c r="N877" s="177"/>
      <c r="O877" s="177"/>
      <c r="P877" s="177"/>
      <c r="Q877" s="177"/>
      <c r="R877" s="177"/>
      <c r="S877" s="177"/>
      <c r="T877" s="178"/>
      <c r="AT877" s="173" t="s">
        <v>190</v>
      </c>
      <c r="AU877" s="173" t="s">
        <v>82</v>
      </c>
      <c r="AV877" s="14" t="s">
        <v>30</v>
      </c>
      <c r="AW877" s="14" t="s">
        <v>29</v>
      </c>
      <c r="AX877" s="14" t="s">
        <v>73</v>
      </c>
      <c r="AY877" s="173" t="s">
        <v>175</v>
      </c>
    </row>
    <row r="878" spans="1:65" s="14" customFormat="1">
      <c r="B878" s="172"/>
      <c r="D878" s="164" t="s">
        <v>190</v>
      </c>
      <c r="E878" s="173" t="s">
        <v>1</v>
      </c>
      <c r="F878" s="174" t="s">
        <v>3127</v>
      </c>
      <c r="H878" s="173" t="s">
        <v>1</v>
      </c>
      <c r="I878" s="175"/>
      <c r="L878" s="172"/>
      <c r="M878" s="176"/>
      <c r="N878" s="177"/>
      <c r="O878" s="177"/>
      <c r="P878" s="177"/>
      <c r="Q878" s="177"/>
      <c r="R878" s="177"/>
      <c r="S878" s="177"/>
      <c r="T878" s="178"/>
      <c r="AT878" s="173" t="s">
        <v>190</v>
      </c>
      <c r="AU878" s="173" t="s">
        <v>82</v>
      </c>
      <c r="AV878" s="14" t="s">
        <v>30</v>
      </c>
      <c r="AW878" s="14" t="s">
        <v>29</v>
      </c>
      <c r="AX878" s="14" t="s">
        <v>73</v>
      </c>
      <c r="AY878" s="173" t="s">
        <v>175</v>
      </c>
    </row>
    <row r="879" spans="1:65" s="14" customFormat="1">
      <c r="B879" s="172"/>
      <c r="D879" s="164" t="s">
        <v>190</v>
      </c>
      <c r="E879" s="173" t="s">
        <v>1</v>
      </c>
      <c r="F879" s="174" t="s">
        <v>3128</v>
      </c>
      <c r="H879" s="173" t="s">
        <v>1</v>
      </c>
      <c r="I879" s="175"/>
      <c r="L879" s="172"/>
      <c r="M879" s="176"/>
      <c r="N879" s="177"/>
      <c r="O879" s="177"/>
      <c r="P879" s="177"/>
      <c r="Q879" s="177"/>
      <c r="R879" s="177"/>
      <c r="S879" s="177"/>
      <c r="T879" s="178"/>
      <c r="AT879" s="173" t="s">
        <v>190</v>
      </c>
      <c r="AU879" s="173" t="s">
        <v>82</v>
      </c>
      <c r="AV879" s="14" t="s">
        <v>30</v>
      </c>
      <c r="AW879" s="14" t="s">
        <v>29</v>
      </c>
      <c r="AX879" s="14" t="s">
        <v>73</v>
      </c>
      <c r="AY879" s="173" t="s">
        <v>175</v>
      </c>
    </row>
    <row r="880" spans="1:65" s="14" customFormat="1">
      <c r="B880" s="172"/>
      <c r="D880" s="164" t="s">
        <v>190</v>
      </c>
      <c r="E880" s="173" t="s">
        <v>1</v>
      </c>
      <c r="F880" s="174" t="s">
        <v>3129</v>
      </c>
      <c r="H880" s="173" t="s">
        <v>1</v>
      </c>
      <c r="I880" s="175"/>
      <c r="L880" s="172"/>
      <c r="M880" s="176"/>
      <c r="N880" s="177"/>
      <c r="O880" s="177"/>
      <c r="P880" s="177"/>
      <c r="Q880" s="177"/>
      <c r="R880" s="177"/>
      <c r="S880" s="177"/>
      <c r="T880" s="178"/>
      <c r="AT880" s="173" t="s">
        <v>190</v>
      </c>
      <c r="AU880" s="173" t="s">
        <v>82</v>
      </c>
      <c r="AV880" s="14" t="s">
        <v>30</v>
      </c>
      <c r="AW880" s="14" t="s">
        <v>29</v>
      </c>
      <c r="AX880" s="14" t="s">
        <v>73</v>
      </c>
      <c r="AY880" s="173" t="s">
        <v>175</v>
      </c>
    </row>
    <row r="881" spans="1:65" s="14" customFormat="1">
      <c r="B881" s="172"/>
      <c r="D881" s="164" t="s">
        <v>190</v>
      </c>
      <c r="E881" s="173" t="s">
        <v>1</v>
      </c>
      <c r="F881" s="174" t="s">
        <v>3130</v>
      </c>
      <c r="H881" s="173" t="s">
        <v>1</v>
      </c>
      <c r="I881" s="175"/>
      <c r="L881" s="172"/>
      <c r="M881" s="176"/>
      <c r="N881" s="177"/>
      <c r="O881" s="177"/>
      <c r="P881" s="177"/>
      <c r="Q881" s="177"/>
      <c r="R881" s="177"/>
      <c r="S881" s="177"/>
      <c r="T881" s="178"/>
      <c r="AT881" s="173" t="s">
        <v>190</v>
      </c>
      <c r="AU881" s="173" t="s">
        <v>82</v>
      </c>
      <c r="AV881" s="14" t="s">
        <v>30</v>
      </c>
      <c r="AW881" s="14" t="s">
        <v>29</v>
      </c>
      <c r="AX881" s="14" t="s">
        <v>73</v>
      </c>
      <c r="AY881" s="173" t="s">
        <v>175</v>
      </c>
    </row>
    <row r="882" spans="1:65" s="14" customFormat="1">
      <c r="B882" s="172"/>
      <c r="D882" s="164" t="s">
        <v>190</v>
      </c>
      <c r="E882" s="173" t="s">
        <v>1</v>
      </c>
      <c r="F882" s="174" t="s">
        <v>3131</v>
      </c>
      <c r="H882" s="173" t="s">
        <v>1</v>
      </c>
      <c r="I882" s="175"/>
      <c r="L882" s="172"/>
      <c r="M882" s="176"/>
      <c r="N882" s="177"/>
      <c r="O882" s="177"/>
      <c r="P882" s="177"/>
      <c r="Q882" s="177"/>
      <c r="R882" s="177"/>
      <c r="S882" s="177"/>
      <c r="T882" s="178"/>
      <c r="AT882" s="173" t="s">
        <v>190</v>
      </c>
      <c r="AU882" s="173" t="s">
        <v>82</v>
      </c>
      <c r="AV882" s="14" t="s">
        <v>30</v>
      </c>
      <c r="AW882" s="14" t="s">
        <v>29</v>
      </c>
      <c r="AX882" s="14" t="s">
        <v>73</v>
      </c>
      <c r="AY882" s="173" t="s">
        <v>175</v>
      </c>
    </row>
    <row r="883" spans="1:65" s="14" customFormat="1">
      <c r="B883" s="172"/>
      <c r="D883" s="164" t="s">
        <v>190</v>
      </c>
      <c r="E883" s="173" t="s">
        <v>1</v>
      </c>
      <c r="F883" s="174" t="s">
        <v>3132</v>
      </c>
      <c r="H883" s="173" t="s">
        <v>1</v>
      </c>
      <c r="I883" s="175"/>
      <c r="L883" s="172"/>
      <c r="M883" s="176"/>
      <c r="N883" s="177"/>
      <c r="O883" s="177"/>
      <c r="P883" s="177"/>
      <c r="Q883" s="177"/>
      <c r="R883" s="177"/>
      <c r="S883" s="177"/>
      <c r="T883" s="178"/>
      <c r="AT883" s="173" t="s">
        <v>190</v>
      </c>
      <c r="AU883" s="173" t="s">
        <v>82</v>
      </c>
      <c r="AV883" s="14" t="s">
        <v>30</v>
      </c>
      <c r="AW883" s="14" t="s">
        <v>29</v>
      </c>
      <c r="AX883" s="14" t="s">
        <v>73</v>
      </c>
      <c r="AY883" s="173" t="s">
        <v>175</v>
      </c>
    </row>
    <row r="884" spans="1:65" s="14" customFormat="1">
      <c r="B884" s="172"/>
      <c r="D884" s="164" t="s">
        <v>190</v>
      </c>
      <c r="E884" s="173" t="s">
        <v>1</v>
      </c>
      <c r="F884" s="174" t="s">
        <v>3133</v>
      </c>
      <c r="H884" s="173" t="s">
        <v>1</v>
      </c>
      <c r="I884" s="175"/>
      <c r="L884" s="172"/>
      <c r="M884" s="176"/>
      <c r="N884" s="177"/>
      <c r="O884" s="177"/>
      <c r="P884" s="177"/>
      <c r="Q884" s="177"/>
      <c r="R884" s="177"/>
      <c r="S884" s="177"/>
      <c r="T884" s="178"/>
      <c r="AT884" s="173" t="s">
        <v>190</v>
      </c>
      <c r="AU884" s="173" t="s">
        <v>82</v>
      </c>
      <c r="AV884" s="14" t="s">
        <v>30</v>
      </c>
      <c r="AW884" s="14" t="s">
        <v>29</v>
      </c>
      <c r="AX884" s="14" t="s">
        <v>73</v>
      </c>
      <c r="AY884" s="173" t="s">
        <v>175</v>
      </c>
    </row>
    <row r="885" spans="1:65" s="14" customFormat="1">
      <c r="B885" s="172"/>
      <c r="D885" s="164" t="s">
        <v>190</v>
      </c>
      <c r="E885" s="173" t="s">
        <v>1</v>
      </c>
      <c r="F885" s="174" t="s">
        <v>3134</v>
      </c>
      <c r="H885" s="173" t="s">
        <v>1</v>
      </c>
      <c r="I885" s="175"/>
      <c r="L885" s="172"/>
      <c r="M885" s="176"/>
      <c r="N885" s="177"/>
      <c r="O885" s="177"/>
      <c r="P885" s="177"/>
      <c r="Q885" s="177"/>
      <c r="R885" s="177"/>
      <c r="S885" s="177"/>
      <c r="T885" s="178"/>
      <c r="AT885" s="173" t="s">
        <v>190</v>
      </c>
      <c r="AU885" s="173" t="s">
        <v>82</v>
      </c>
      <c r="AV885" s="14" t="s">
        <v>30</v>
      </c>
      <c r="AW885" s="14" t="s">
        <v>29</v>
      </c>
      <c r="AX885" s="14" t="s">
        <v>73</v>
      </c>
      <c r="AY885" s="173" t="s">
        <v>175</v>
      </c>
    </row>
    <row r="886" spans="1:65" s="14" customFormat="1">
      <c r="B886" s="172"/>
      <c r="D886" s="164" t="s">
        <v>190</v>
      </c>
      <c r="E886" s="173" t="s">
        <v>1</v>
      </c>
      <c r="F886" s="174" t="s">
        <v>3135</v>
      </c>
      <c r="H886" s="173" t="s">
        <v>1</v>
      </c>
      <c r="I886" s="175"/>
      <c r="L886" s="172"/>
      <c r="M886" s="176"/>
      <c r="N886" s="177"/>
      <c r="O886" s="177"/>
      <c r="P886" s="177"/>
      <c r="Q886" s="177"/>
      <c r="R886" s="177"/>
      <c r="S886" s="177"/>
      <c r="T886" s="178"/>
      <c r="AT886" s="173" t="s">
        <v>190</v>
      </c>
      <c r="AU886" s="173" t="s">
        <v>82</v>
      </c>
      <c r="AV886" s="14" t="s">
        <v>30</v>
      </c>
      <c r="AW886" s="14" t="s">
        <v>29</v>
      </c>
      <c r="AX886" s="14" t="s">
        <v>73</v>
      </c>
      <c r="AY886" s="173" t="s">
        <v>175</v>
      </c>
    </row>
    <row r="887" spans="1:65" s="14" customFormat="1">
      <c r="B887" s="172"/>
      <c r="D887" s="164" t="s">
        <v>190</v>
      </c>
      <c r="E887" s="173" t="s">
        <v>1</v>
      </c>
      <c r="F887" s="174" t="s">
        <v>3136</v>
      </c>
      <c r="H887" s="173" t="s">
        <v>1</v>
      </c>
      <c r="I887" s="175"/>
      <c r="L887" s="172"/>
      <c r="M887" s="176"/>
      <c r="N887" s="177"/>
      <c r="O887" s="177"/>
      <c r="P887" s="177"/>
      <c r="Q887" s="177"/>
      <c r="R887" s="177"/>
      <c r="S887" s="177"/>
      <c r="T887" s="178"/>
      <c r="AT887" s="173" t="s">
        <v>190</v>
      </c>
      <c r="AU887" s="173" t="s">
        <v>82</v>
      </c>
      <c r="AV887" s="14" t="s">
        <v>30</v>
      </c>
      <c r="AW887" s="14" t="s">
        <v>29</v>
      </c>
      <c r="AX887" s="14" t="s">
        <v>73</v>
      </c>
      <c r="AY887" s="173" t="s">
        <v>175</v>
      </c>
    </row>
    <row r="888" spans="1:65" s="14" customFormat="1">
      <c r="B888" s="172"/>
      <c r="D888" s="164" t="s">
        <v>190</v>
      </c>
      <c r="E888" s="173" t="s">
        <v>1</v>
      </c>
      <c r="F888" s="174" t="s">
        <v>3137</v>
      </c>
      <c r="H888" s="173" t="s">
        <v>1</v>
      </c>
      <c r="I888" s="175"/>
      <c r="L888" s="172"/>
      <c r="M888" s="176"/>
      <c r="N888" s="177"/>
      <c r="O888" s="177"/>
      <c r="P888" s="177"/>
      <c r="Q888" s="177"/>
      <c r="R888" s="177"/>
      <c r="S888" s="177"/>
      <c r="T888" s="178"/>
      <c r="AT888" s="173" t="s">
        <v>190</v>
      </c>
      <c r="AU888" s="173" t="s">
        <v>82</v>
      </c>
      <c r="AV888" s="14" t="s">
        <v>30</v>
      </c>
      <c r="AW888" s="14" t="s">
        <v>29</v>
      </c>
      <c r="AX888" s="14" t="s">
        <v>73</v>
      </c>
      <c r="AY888" s="173" t="s">
        <v>175</v>
      </c>
    </row>
    <row r="889" spans="1:65" s="14" customFormat="1">
      <c r="B889" s="172"/>
      <c r="D889" s="164" t="s">
        <v>190</v>
      </c>
      <c r="E889" s="173" t="s">
        <v>1</v>
      </c>
      <c r="F889" s="174" t="s">
        <v>3138</v>
      </c>
      <c r="H889" s="173" t="s">
        <v>1</v>
      </c>
      <c r="I889" s="175"/>
      <c r="L889" s="172"/>
      <c r="M889" s="176"/>
      <c r="N889" s="177"/>
      <c r="O889" s="177"/>
      <c r="P889" s="177"/>
      <c r="Q889" s="177"/>
      <c r="R889" s="177"/>
      <c r="S889" s="177"/>
      <c r="T889" s="178"/>
      <c r="AT889" s="173" t="s">
        <v>190</v>
      </c>
      <c r="AU889" s="173" t="s">
        <v>82</v>
      </c>
      <c r="AV889" s="14" t="s">
        <v>30</v>
      </c>
      <c r="AW889" s="14" t="s">
        <v>29</v>
      </c>
      <c r="AX889" s="14" t="s">
        <v>73</v>
      </c>
      <c r="AY889" s="173" t="s">
        <v>175</v>
      </c>
    </row>
    <row r="890" spans="1:65" s="14" customFormat="1">
      <c r="B890" s="172"/>
      <c r="D890" s="164" t="s">
        <v>190</v>
      </c>
      <c r="E890" s="173" t="s">
        <v>1</v>
      </c>
      <c r="F890" s="174" t="s">
        <v>3139</v>
      </c>
      <c r="H890" s="173" t="s">
        <v>1</v>
      </c>
      <c r="I890" s="175"/>
      <c r="L890" s="172"/>
      <c r="M890" s="176"/>
      <c r="N890" s="177"/>
      <c r="O890" s="177"/>
      <c r="P890" s="177"/>
      <c r="Q890" s="177"/>
      <c r="R890" s="177"/>
      <c r="S890" s="177"/>
      <c r="T890" s="178"/>
      <c r="AT890" s="173" t="s">
        <v>190</v>
      </c>
      <c r="AU890" s="173" t="s">
        <v>82</v>
      </c>
      <c r="AV890" s="14" t="s">
        <v>30</v>
      </c>
      <c r="AW890" s="14" t="s">
        <v>29</v>
      </c>
      <c r="AX890" s="14" t="s">
        <v>73</v>
      </c>
      <c r="AY890" s="173" t="s">
        <v>175</v>
      </c>
    </row>
    <row r="891" spans="1:65" s="14" customFormat="1">
      <c r="B891" s="172"/>
      <c r="D891" s="164" t="s">
        <v>190</v>
      </c>
      <c r="E891" s="173" t="s">
        <v>1</v>
      </c>
      <c r="F891" s="174" t="s">
        <v>3140</v>
      </c>
      <c r="H891" s="173" t="s">
        <v>1</v>
      </c>
      <c r="I891" s="175"/>
      <c r="L891" s="172"/>
      <c r="M891" s="176"/>
      <c r="N891" s="177"/>
      <c r="O891" s="177"/>
      <c r="P891" s="177"/>
      <c r="Q891" s="177"/>
      <c r="R891" s="177"/>
      <c r="S891" s="177"/>
      <c r="T891" s="178"/>
      <c r="AT891" s="173" t="s">
        <v>190</v>
      </c>
      <c r="AU891" s="173" t="s">
        <v>82</v>
      </c>
      <c r="AV891" s="14" t="s">
        <v>30</v>
      </c>
      <c r="AW891" s="14" t="s">
        <v>29</v>
      </c>
      <c r="AX891" s="14" t="s">
        <v>73</v>
      </c>
      <c r="AY891" s="173" t="s">
        <v>175</v>
      </c>
    </row>
    <row r="892" spans="1:65" s="14" customFormat="1">
      <c r="B892" s="172"/>
      <c r="D892" s="164" t="s">
        <v>190</v>
      </c>
      <c r="E892" s="173" t="s">
        <v>1</v>
      </c>
      <c r="F892" s="174" t="s">
        <v>3141</v>
      </c>
      <c r="H892" s="173" t="s">
        <v>1</v>
      </c>
      <c r="I892" s="175"/>
      <c r="L892" s="172"/>
      <c r="M892" s="176"/>
      <c r="N892" s="177"/>
      <c r="O892" s="177"/>
      <c r="P892" s="177"/>
      <c r="Q892" s="177"/>
      <c r="R892" s="177"/>
      <c r="S892" s="177"/>
      <c r="T892" s="178"/>
      <c r="AT892" s="173" t="s">
        <v>190</v>
      </c>
      <c r="AU892" s="173" t="s">
        <v>82</v>
      </c>
      <c r="AV892" s="14" t="s">
        <v>30</v>
      </c>
      <c r="AW892" s="14" t="s">
        <v>29</v>
      </c>
      <c r="AX892" s="14" t="s">
        <v>73</v>
      </c>
      <c r="AY892" s="173" t="s">
        <v>175</v>
      </c>
    </row>
    <row r="893" spans="1:65" s="14" customFormat="1">
      <c r="B893" s="172"/>
      <c r="D893" s="164" t="s">
        <v>190</v>
      </c>
      <c r="E893" s="173" t="s">
        <v>1</v>
      </c>
      <c r="F893" s="174" t="s">
        <v>3142</v>
      </c>
      <c r="H893" s="173" t="s">
        <v>1</v>
      </c>
      <c r="I893" s="175"/>
      <c r="L893" s="172"/>
      <c r="M893" s="176"/>
      <c r="N893" s="177"/>
      <c r="O893" s="177"/>
      <c r="P893" s="177"/>
      <c r="Q893" s="177"/>
      <c r="R893" s="177"/>
      <c r="S893" s="177"/>
      <c r="T893" s="178"/>
      <c r="AT893" s="173" t="s">
        <v>190</v>
      </c>
      <c r="AU893" s="173" t="s">
        <v>82</v>
      </c>
      <c r="AV893" s="14" t="s">
        <v>30</v>
      </c>
      <c r="AW893" s="14" t="s">
        <v>29</v>
      </c>
      <c r="AX893" s="14" t="s">
        <v>73</v>
      </c>
      <c r="AY893" s="173" t="s">
        <v>175</v>
      </c>
    </row>
    <row r="894" spans="1:65" s="14" customFormat="1">
      <c r="B894" s="172"/>
      <c r="D894" s="164" t="s">
        <v>190</v>
      </c>
      <c r="E894" s="173" t="s">
        <v>1</v>
      </c>
      <c r="F894" s="174" t="s">
        <v>2648</v>
      </c>
      <c r="H894" s="173" t="s">
        <v>1</v>
      </c>
      <c r="I894" s="175"/>
      <c r="L894" s="172"/>
      <c r="M894" s="176"/>
      <c r="N894" s="177"/>
      <c r="O894" s="177"/>
      <c r="P894" s="177"/>
      <c r="Q894" s="177"/>
      <c r="R894" s="177"/>
      <c r="S894" s="177"/>
      <c r="T894" s="178"/>
      <c r="AT894" s="173" t="s">
        <v>190</v>
      </c>
      <c r="AU894" s="173" t="s">
        <v>82</v>
      </c>
      <c r="AV894" s="14" t="s">
        <v>30</v>
      </c>
      <c r="AW894" s="14" t="s">
        <v>29</v>
      </c>
      <c r="AX894" s="14" t="s">
        <v>73</v>
      </c>
      <c r="AY894" s="173" t="s">
        <v>175</v>
      </c>
    </row>
    <row r="895" spans="1:65" s="13" customFormat="1">
      <c r="B895" s="163"/>
      <c r="D895" s="164" t="s">
        <v>190</v>
      </c>
      <c r="E895" s="165" t="s">
        <v>1</v>
      </c>
      <c r="F895" s="166" t="s">
        <v>30</v>
      </c>
      <c r="H895" s="167">
        <v>1</v>
      </c>
      <c r="I895" s="168"/>
      <c r="L895" s="163"/>
      <c r="M895" s="169"/>
      <c r="N895" s="170"/>
      <c r="O895" s="170"/>
      <c r="P895" s="170"/>
      <c r="Q895" s="170"/>
      <c r="R895" s="170"/>
      <c r="S895" s="170"/>
      <c r="T895" s="171"/>
      <c r="AT895" s="165" t="s">
        <v>190</v>
      </c>
      <c r="AU895" s="165" t="s">
        <v>82</v>
      </c>
      <c r="AV895" s="13" t="s">
        <v>82</v>
      </c>
      <c r="AW895" s="13" t="s">
        <v>29</v>
      </c>
      <c r="AX895" s="13" t="s">
        <v>30</v>
      </c>
      <c r="AY895" s="165" t="s">
        <v>175</v>
      </c>
    </row>
    <row r="896" spans="1:65" s="2" customFormat="1" ht="16.5" customHeight="1">
      <c r="A896" s="33"/>
      <c r="B896" s="149"/>
      <c r="C896" s="150" t="s">
        <v>635</v>
      </c>
      <c r="D896" s="150" t="s">
        <v>181</v>
      </c>
      <c r="E896" s="151" t="s">
        <v>3143</v>
      </c>
      <c r="F896" s="152" t="s">
        <v>3144</v>
      </c>
      <c r="G896" s="153" t="s">
        <v>396</v>
      </c>
      <c r="H896" s="154">
        <v>2</v>
      </c>
      <c r="I896" s="155"/>
      <c r="J896" s="156">
        <f>ROUND(I896*H896,2)</f>
        <v>0</v>
      </c>
      <c r="K896" s="152" t="s">
        <v>1</v>
      </c>
      <c r="L896" s="34"/>
      <c r="M896" s="157" t="s">
        <v>1</v>
      </c>
      <c r="N896" s="158" t="s">
        <v>38</v>
      </c>
      <c r="O896" s="59"/>
      <c r="P896" s="159">
        <f>O896*H896</f>
        <v>0</v>
      </c>
      <c r="Q896" s="159">
        <v>0</v>
      </c>
      <c r="R896" s="159">
        <f>Q896*H896</f>
        <v>0</v>
      </c>
      <c r="S896" s="159">
        <v>0</v>
      </c>
      <c r="T896" s="160">
        <f>S896*H896</f>
        <v>0</v>
      </c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R896" s="161" t="s">
        <v>239</v>
      </c>
      <c r="AT896" s="161" t="s">
        <v>181</v>
      </c>
      <c r="AU896" s="161" t="s">
        <v>82</v>
      </c>
      <c r="AY896" s="18" t="s">
        <v>175</v>
      </c>
      <c r="BE896" s="162">
        <f>IF(N896="základní",J896,0)</f>
        <v>0</v>
      </c>
      <c r="BF896" s="162">
        <f>IF(N896="snížená",J896,0)</f>
        <v>0</v>
      </c>
      <c r="BG896" s="162">
        <f>IF(N896="zákl. přenesená",J896,0)</f>
        <v>0</v>
      </c>
      <c r="BH896" s="162">
        <f>IF(N896="sníž. přenesená",J896,0)</f>
        <v>0</v>
      </c>
      <c r="BI896" s="162">
        <f>IF(N896="nulová",J896,0)</f>
        <v>0</v>
      </c>
      <c r="BJ896" s="18" t="s">
        <v>30</v>
      </c>
      <c r="BK896" s="162">
        <f>ROUND(I896*H896,2)</f>
        <v>0</v>
      </c>
      <c r="BL896" s="18" t="s">
        <v>239</v>
      </c>
      <c r="BM896" s="161" t="s">
        <v>3145</v>
      </c>
    </row>
    <row r="897" spans="1:65" s="14" customFormat="1">
      <c r="B897" s="172"/>
      <c r="D897" s="164" t="s">
        <v>190</v>
      </c>
      <c r="E897" s="173" t="s">
        <v>1</v>
      </c>
      <c r="F897" s="174" t="s">
        <v>3146</v>
      </c>
      <c r="H897" s="173" t="s">
        <v>1</v>
      </c>
      <c r="I897" s="175"/>
      <c r="L897" s="172"/>
      <c r="M897" s="176"/>
      <c r="N897" s="177"/>
      <c r="O897" s="177"/>
      <c r="P897" s="177"/>
      <c r="Q897" s="177"/>
      <c r="R897" s="177"/>
      <c r="S897" s="177"/>
      <c r="T897" s="178"/>
      <c r="AT897" s="173" t="s">
        <v>190</v>
      </c>
      <c r="AU897" s="173" t="s">
        <v>82</v>
      </c>
      <c r="AV897" s="14" t="s">
        <v>30</v>
      </c>
      <c r="AW897" s="14" t="s">
        <v>29</v>
      </c>
      <c r="AX897" s="14" t="s">
        <v>73</v>
      </c>
      <c r="AY897" s="173" t="s">
        <v>175</v>
      </c>
    </row>
    <row r="898" spans="1:65" s="14" customFormat="1">
      <c r="B898" s="172"/>
      <c r="D898" s="164" t="s">
        <v>190</v>
      </c>
      <c r="E898" s="173" t="s">
        <v>1</v>
      </c>
      <c r="F898" s="174" t="s">
        <v>3147</v>
      </c>
      <c r="H898" s="173" t="s">
        <v>1</v>
      </c>
      <c r="I898" s="175"/>
      <c r="L898" s="172"/>
      <c r="M898" s="176"/>
      <c r="N898" s="177"/>
      <c r="O898" s="177"/>
      <c r="P898" s="177"/>
      <c r="Q898" s="177"/>
      <c r="R898" s="177"/>
      <c r="S898" s="177"/>
      <c r="T898" s="178"/>
      <c r="AT898" s="173" t="s">
        <v>190</v>
      </c>
      <c r="AU898" s="173" t="s">
        <v>82</v>
      </c>
      <c r="AV898" s="14" t="s">
        <v>30</v>
      </c>
      <c r="AW898" s="14" t="s">
        <v>29</v>
      </c>
      <c r="AX898" s="14" t="s">
        <v>73</v>
      </c>
      <c r="AY898" s="173" t="s">
        <v>175</v>
      </c>
    </row>
    <row r="899" spans="1:65" s="14" customFormat="1">
      <c r="B899" s="172"/>
      <c r="D899" s="164" t="s">
        <v>190</v>
      </c>
      <c r="E899" s="173" t="s">
        <v>1</v>
      </c>
      <c r="F899" s="174" t="s">
        <v>3148</v>
      </c>
      <c r="H899" s="173" t="s">
        <v>1</v>
      </c>
      <c r="I899" s="175"/>
      <c r="L899" s="172"/>
      <c r="M899" s="176"/>
      <c r="N899" s="177"/>
      <c r="O899" s="177"/>
      <c r="P899" s="177"/>
      <c r="Q899" s="177"/>
      <c r="R899" s="177"/>
      <c r="S899" s="177"/>
      <c r="T899" s="178"/>
      <c r="AT899" s="173" t="s">
        <v>190</v>
      </c>
      <c r="AU899" s="173" t="s">
        <v>82</v>
      </c>
      <c r="AV899" s="14" t="s">
        <v>30</v>
      </c>
      <c r="AW899" s="14" t="s">
        <v>29</v>
      </c>
      <c r="AX899" s="14" t="s">
        <v>73</v>
      </c>
      <c r="AY899" s="173" t="s">
        <v>175</v>
      </c>
    </row>
    <row r="900" spans="1:65" s="14" customFormat="1">
      <c r="B900" s="172"/>
      <c r="D900" s="164" t="s">
        <v>190</v>
      </c>
      <c r="E900" s="173" t="s">
        <v>1</v>
      </c>
      <c r="F900" s="174" t="s">
        <v>3149</v>
      </c>
      <c r="H900" s="173" t="s">
        <v>1</v>
      </c>
      <c r="I900" s="175"/>
      <c r="L900" s="172"/>
      <c r="M900" s="176"/>
      <c r="N900" s="177"/>
      <c r="O900" s="177"/>
      <c r="P900" s="177"/>
      <c r="Q900" s="177"/>
      <c r="R900" s="177"/>
      <c r="S900" s="177"/>
      <c r="T900" s="178"/>
      <c r="AT900" s="173" t="s">
        <v>190</v>
      </c>
      <c r="AU900" s="173" t="s">
        <v>82</v>
      </c>
      <c r="AV900" s="14" t="s">
        <v>30</v>
      </c>
      <c r="AW900" s="14" t="s">
        <v>29</v>
      </c>
      <c r="AX900" s="14" t="s">
        <v>73</v>
      </c>
      <c r="AY900" s="173" t="s">
        <v>175</v>
      </c>
    </row>
    <row r="901" spans="1:65" s="14" customFormat="1">
      <c r="B901" s="172"/>
      <c r="D901" s="164" t="s">
        <v>190</v>
      </c>
      <c r="E901" s="173" t="s">
        <v>1</v>
      </c>
      <c r="F901" s="174" t="s">
        <v>3150</v>
      </c>
      <c r="H901" s="173" t="s">
        <v>1</v>
      </c>
      <c r="I901" s="175"/>
      <c r="L901" s="172"/>
      <c r="M901" s="176"/>
      <c r="N901" s="177"/>
      <c r="O901" s="177"/>
      <c r="P901" s="177"/>
      <c r="Q901" s="177"/>
      <c r="R901" s="177"/>
      <c r="S901" s="177"/>
      <c r="T901" s="178"/>
      <c r="AT901" s="173" t="s">
        <v>190</v>
      </c>
      <c r="AU901" s="173" t="s">
        <v>82</v>
      </c>
      <c r="AV901" s="14" t="s">
        <v>30</v>
      </c>
      <c r="AW901" s="14" t="s">
        <v>29</v>
      </c>
      <c r="AX901" s="14" t="s">
        <v>73</v>
      </c>
      <c r="AY901" s="173" t="s">
        <v>175</v>
      </c>
    </row>
    <row r="902" spans="1:65" s="14" customFormat="1">
      <c r="B902" s="172"/>
      <c r="D902" s="164" t="s">
        <v>190</v>
      </c>
      <c r="E902" s="173" t="s">
        <v>1</v>
      </c>
      <c r="F902" s="174" t="s">
        <v>3151</v>
      </c>
      <c r="H902" s="173" t="s">
        <v>1</v>
      </c>
      <c r="I902" s="175"/>
      <c r="L902" s="172"/>
      <c r="M902" s="176"/>
      <c r="N902" s="177"/>
      <c r="O902" s="177"/>
      <c r="P902" s="177"/>
      <c r="Q902" s="177"/>
      <c r="R902" s="177"/>
      <c r="S902" s="177"/>
      <c r="T902" s="178"/>
      <c r="AT902" s="173" t="s">
        <v>190</v>
      </c>
      <c r="AU902" s="173" t="s">
        <v>82</v>
      </c>
      <c r="AV902" s="14" t="s">
        <v>30</v>
      </c>
      <c r="AW902" s="14" t="s">
        <v>29</v>
      </c>
      <c r="AX902" s="14" t="s">
        <v>73</v>
      </c>
      <c r="AY902" s="173" t="s">
        <v>175</v>
      </c>
    </row>
    <row r="903" spans="1:65" s="14" customFormat="1">
      <c r="B903" s="172"/>
      <c r="D903" s="164" t="s">
        <v>190</v>
      </c>
      <c r="E903" s="173" t="s">
        <v>1</v>
      </c>
      <c r="F903" s="174" t="s">
        <v>3152</v>
      </c>
      <c r="H903" s="173" t="s">
        <v>1</v>
      </c>
      <c r="I903" s="175"/>
      <c r="L903" s="172"/>
      <c r="M903" s="176"/>
      <c r="N903" s="177"/>
      <c r="O903" s="177"/>
      <c r="P903" s="177"/>
      <c r="Q903" s="177"/>
      <c r="R903" s="177"/>
      <c r="S903" s="177"/>
      <c r="T903" s="178"/>
      <c r="AT903" s="173" t="s">
        <v>190</v>
      </c>
      <c r="AU903" s="173" t="s">
        <v>82</v>
      </c>
      <c r="AV903" s="14" t="s">
        <v>30</v>
      </c>
      <c r="AW903" s="14" t="s">
        <v>29</v>
      </c>
      <c r="AX903" s="14" t="s">
        <v>73</v>
      </c>
      <c r="AY903" s="173" t="s">
        <v>175</v>
      </c>
    </row>
    <row r="904" spans="1:65" s="14" customFormat="1">
      <c r="B904" s="172"/>
      <c r="D904" s="164" t="s">
        <v>190</v>
      </c>
      <c r="E904" s="173" t="s">
        <v>1</v>
      </c>
      <c r="F904" s="174" t="s">
        <v>3153</v>
      </c>
      <c r="H904" s="173" t="s">
        <v>1</v>
      </c>
      <c r="I904" s="175"/>
      <c r="L904" s="172"/>
      <c r="M904" s="176"/>
      <c r="N904" s="177"/>
      <c r="O904" s="177"/>
      <c r="P904" s="177"/>
      <c r="Q904" s="177"/>
      <c r="R904" s="177"/>
      <c r="S904" s="177"/>
      <c r="T904" s="178"/>
      <c r="AT904" s="173" t="s">
        <v>190</v>
      </c>
      <c r="AU904" s="173" t="s">
        <v>82</v>
      </c>
      <c r="AV904" s="14" t="s">
        <v>30</v>
      </c>
      <c r="AW904" s="14" t="s">
        <v>29</v>
      </c>
      <c r="AX904" s="14" t="s">
        <v>73</v>
      </c>
      <c r="AY904" s="173" t="s">
        <v>175</v>
      </c>
    </row>
    <row r="905" spans="1:65" s="14" customFormat="1">
      <c r="B905" s="172"/>
      <c r="D905" s="164" t="s">
        <v>190</v>
      </c>
      <c r="E905" s="173" t="s">
        <v>1</v>
      </c>
      <c r="F905" s="174" t="s">
        <v>3154</v>
      </c>
      <c r="H905" s="173" t="s">
        <v>1</v>
      </c>
      <c r="I905" s="175"/>
      <c r="L905" s="172"/>
      <c r="M905" s="176"/>
      <c r="N905" s="177"/>
      <c r="O905" s="177"/>
      <c r="P905" s="177"/>
      <c r="Q905" s="177"/>
      <c r="R905" s="177"/>
      <c r="S905" s="177"/>
      <c r="T905" s="178"/>
      <c r="AT905" s="173" t="s">
        <v>190</v>
      </c>
      <c r="AU905" s="173" t="s">
        <v>82</v>
      </c>
      <c r="AV905" s="14" t="s">
        <v>30</v>
      </c>
      <c r="AW905" s="14" t="s">
        <v>29</v>
      </c>
      <c r="AX905" s="14" t="s">
        <v>73</v>
      </c>
      <c r="AY905" s="173" t="s">
        <v>175</v>
      </c>
    </row>
    <row r="906" spans="1:65" s="14" customFormat="1">
      <c r="B906" s="172"/>
      <c r="D906" s="164" t="s">
        <v>190</v>
      </c>
      <c r="E906" s="173" t="s">
        <v>1</v>
      </c>
      <c r="F906" s="174" t="s">
        <v>3139</v>
      </c>
      <c r="H906" s="173" t="s">
        <v>1</v>
      </c>
      <c r="I906" s="175"/>
      <c r="L906" s="172"/>
      <c r="M906" s="176"/>
      <c r="N906" s="177"/>
      <c r="O906" s="177"/>
      <c r="P906" s="177"/>
      <c r="Q906" s="177"/>
      <c r="R906" s="177"/>
      <c r="S906" s="177"/>
      <c r="T906" s="178"/>
      <c r="AT906" s="173" t="s">
        <v>190</v>
      </c>
      <c r="AU906" s="173" t="s">
        <v>82</v>
      </c>
      <c r="AV906" s="14" t="s">
        <v>30</v>
      </c>
      <c r="AW906" s="14" t="s">
        <v>29</v>
      </c>
      <c r="AX906" s="14" t="s">
        <v>73</v>
      </c>
      <c r="AY906" s="173" t="s">
        <v>175</v>
      </c>
    </row>
    <row r="907" spans="1:65" s="14" customFormat="1">
      <c r="B907" s="172"/>
      <c r="D907" s="164" t="s">
        <v>190</v>
      </c>
      <c r="E907" s="173" t="s">
        <v>1</v>
      </c>
      <c r="F907" s="174" t="s">
        <v>3140</v>
      </c>
      <c r="H907" s="173" t="s">
        <v>1</v>
      </c>
      <c r="I907" s="175"/>
      <c r="L907" s="172"/>
      <c r="M907" s="176"/>
      <c r="N907" s="177"/>
      <c r="O907" s="177"/>
      <c r="P907" s="177"/>
      <c r="Q907" s="177"/>
      <c r="R907" s="177"/>
      <c r="S907" s="177"/>
      <c r="T907" s="178"/>
      <c r="AT907" s="173" t="s">
        <v>190</v>
      </c>
      <c r="AU907" s="173" t="s">
        <v>82</v>
      </c>
      <c r="AV907" s="14" t="s">
        <v>30</v>
      </c>
      <c r="AW907" s="14" t="s">
        <v>29</v>
      </c>
      <c r="AX907" s="14" t="s">
        <v>73</v>
      </c>
      <c r="AY907" s="173" t="s">
        <v>175</v>
      </c>
    </row>
    <row r="908" spans="1:65" s="14" customFormat="1">
      <c r="B908" s="172"/>
      <c r="D908" s="164" t="s">
        <v>190</v>
      </c>
      <c r="E908" s="173" t="s">
        <v>1</v>
      </c>
      <c r="F908" s="174" t="s">
        <v>3141</v>
      </c>
      <c r="H908" s="173" t="s">
        <v>1</v>
      </c>
      <c r="I908" s="175"/>
      <c r="L908" s="172"/>
      <c r="M908" s="176"/>
      <c r="N908" s="177"/>
      <c r="O908" s="177"/>
      <c r="P908" s="177"/>
      <c r="Q908" s="177"/>
      <c r="R908" s="177"/>
      <c r="S908" s="177"/>
      <c r="T908" s="178"/>
      <c r="AT908" s="173" t="s">
        <v>190</v>
      </c>
      <c r="AU908" s="173" t="s">
        <v>82</v>
      </c>
      <c r="AV908" s="14" t="s">
        <v>30</v>
      </c>
      <c r="AW908" s="14" t="s">
        <v>29</v>
      </c>
      <c r="AX908" s="14" t="s">
        <v>73</v>
      </c>
      <c r="AY908" s="173" t="s">
        <v>175</v>
      </c>
    </row>
    <row r="909" spans="1:65" s="14" customFormat="1">
      <c r="B909" s="172"/>
      <c r="D909" s="164" t="s">
        <v>190</v>
      </c>
      <c r="E909" s="173" t="s">
        <v>1</v>
      </c>
      <c r="F909" s="174" t="s">
        <v>3142</v>
      </c>
      <c r="H909" s="173" t="s">
        <v>1</v>
      </c>
      <c r="I909" s="175"/>
      <c r="L909" s="172"/>
      <c r="M909" s="176"/>
      <c r="N909" s="177"/>
      <c r="O909" s="177"/>
      <c r="P909" s="177"/>
      <c r="Q909" s="177"/>
      <c r="R909" s="177"/>
      <c r="S909" s="177"/>
      <c r="T909" s="178"/>
      <c r="AT909" s="173" t="s">
        <v>190</v>
      </c>
      <c r="AU909" s="173" t="s">
        <v>82</v>
      </c>
      <c r="AV909" s="14" t="s">
        <v>30</v>
      </c>
      <c r="AW909" s="14" t="s">
        <v>29</v>
      </c>
      <c r="AX909" s="14" t="s">
        <v>73</v>
      </c>
      <c r="AY909" s="173" t="s">
        <v>175</v>
      </c>
    </row>
    <row r="910" spans="1:65" s="14" customFormat="1">
      <c r="B910" s="172"/>
      <c r="D910" s="164" t="s">
        <v>190</v>
      </c>
      <c r="E910" s="173" t="s">
        <v>1</v>
      </c>
      <c r="F910" s="174" t="s">
        <v>2648</v>
      </c>
      <c r="H910" s="173" t="s">
        <v>1</v>
      </c>
      <c r="I910" s="175"/>
      <c r="L910" s="172"/>
      <c r="M910" s="176"/>
      <c r="N910" s="177"/>
      <c r="O910" s="177"/>
      <c r="P910" s="177"/>
      <c r="Q910" s="177"/>
      <c r="R910" s="177"/>
      <c r="S910" s="177"/>
      <c r="T910" s="178"/>
      <c r="AT910" s="173" t="s">
        <v>190</v>
      </c>
      <c r="AU910" s="173" t="s">
        <v>82</v>
      </c>
      <c r="AV910" s="14" t="s">
        <v>30</v>
      </c>
      <c r="AW910" s="14" t="s">
        <v>29</v>
      </c>
      <c r="AX910" s="14" t="s">
        <v>73</v>
      </c>
      <c r="AY910" s="173" t="s">
        <v>175</v>
      </c>
    </row>
    <row r="911" spans="1:65" s="13" customFormat="1">
      <c r="B911" s="163"/>
      <c r="D911" s="164" t="s">
        <v>190</v>
      </c>
      <c r="E911" s="165" t="s">
        <v>1</v>
      </c>
      <c r="F911" s="166" t="s">
        <v>82</v>
      </c>
      <c r="H911" s="167">
        <v>2</v>
      </c>
      <c r="I911" s="168"/>
      <c r="L911" s="163"/>
      <c r="M911" s="169"/>
      <c r="N911" s="170"/>
      <c r="O911" s="170"/>
      <c r="P911" s="170"/>
      <c r="Q911" s="170"/>
      <c r="R911" s="170"/>
      <c r="S911" s="170"/>
      <c r="T911" s="171"/>
      <c r="AT911" s="165" t="s">
        <v>190</v>
      </c>
      <c r="AU911" s="165" t="s">
        <v>82</v>
      </c>
      <c r="AV911" s="13" t="s">
        <v>82</v>
      </c>
      <c r="AW911" s="13" t="s">
        <v>29</v>
      </c>
      <c r="AX911" s="13" t="s">
        <v>30</v>
      </c>
      <c r="AY911" s="165" t="s">
        <v>175</v>
      </c>
    </row>
    <row r="912" spans="1:65" s="2" customFormat="1" ht="16.5" customHeight="1">
      <c r="A912" s="33"/>
      <c r="B912" s="149"/>
      <c r="C912" s="150" t="s">
        <v>638</v>
      </c>
      <c r="D912" s="150" t="s">
        <v>181</v>
      </c>
      <c r="E912" s="151" t="s">
        <v>3155</v>
      </c>
      <c r="F912" s="152" t="s">
        <v>3156</v>
      </c>
      <c r="G912" s="153" t="s">
        <v>3157</v>
      </c>
      <c r="H912" s="154">
        <v>2</v>
      </c>
      <c r="I912" s="155"/>
      <c r="J912" s="156">
        <f>ROUND(I912*H912,2)</f>
        <v>0</v>
      </c>
      <c r="K912" s="152" t="s">
        <v>1</v>
      </c>
      <c r="L912" s="34"/>
      <c r="M912" s="157" t="s">
        <v>1</v>
      </c>
      <c r="N912" s="158" t="s">
        <v>38</v>
      </c>
      <c r="O912" s="59"/>
      <c r="P912" s="159">
        <f>O912*H912</f>
        <v>0</v>
      </c>
      <c r="Q912" s="159">
        <v>0</v>
      </c>
      <c r="R912" s="159">
        <f>Q912*H912</f>
        <v>0</v>
      </c>
      <c r="S912" s="159">
        <v>0</v>
      </c>
      <c r="T912" s="160">
        <f>S912*H912</f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1" t="s">
        <v>239</v>
      </c>
      <c r="AT912" s="161" t="s">
        <v>181</v>
      </c>
      <c r="AU912" s="161" t="s">
        <v>82</v>
      </c>
      <c r="AY912" s="18" t="s">
        <v>175</v>
      </c>
      <c r="BE912" s="162">
        <f>IF(N912="základní",J912,0)</f>
        <v>0</v>
      </c>
      <c r="BF912" s="162">
        <f>IF(N912="snížená",J912,0)</f>
        <v>0</v>
      </c>
      <c r="BG912" s="162">
        <f>IF(N912="zákl. přenesená",J912,0)</f>
        <v>0</v>
      </c>
      <c r="BH912" s="162">
        <f>IF(N912="sníž. přenesená",J912,0)</f>
        <v>0</v>
      </c>
      <c r="BI912" s="162">
        <f>IF(N912="nulová",J912,0)</f>
        <v>0</v>
      </c>
      <c r="BJ912" s="18" t="s">
        <v>30</v>
      </c>
      <c r="BK912" s="162">
        <f>ROUND(I912*H912,2)</f>
        <v>0</v>
      </c>
      <c r="BL912" s="18" t="s">
        <v>239</v>
      </c>
      <c r="BM912" s="161" t="s">
        <v>3158</v>
      </c>
    </row>
    <row r="913" spans="1:65" s="14" customFormat="1">
      <c r="B913" s="172"/>
      <c r="D913" s="164" t="s">
        <v>190</v>
      </c>
      <c r="E913" s="173" t="s">
        <v>1</v>
      </c>
      <c r="F913" s="174" t="s">
        <v>3159</v>
      </c>
      <c r="H913" s="173" t="s">
        <v>1</v>
      </c>
      <c r="I913" s="175"/>
      <c r="L913" s="172"/>
      <c r="M913" s="176"/>
      <c r="N913" s="177"/>
      <c r="O913" s="177"/>
      <c r="P913" s="177"/>
      <c r="Q913" s="177"/>
      <c r="R913" s="177"/>
      <c r="S913" s="177"/>
      <c r="T913" s="178"/>
      <c r="AT913" s="173" t="s">
        <v>190</v>
      </c>
      <c r="AU913" s="173" t="s">
        <v>82</v>
      </c>
      <c r="AV913" s="14" t="s">
        <v>30</v>
      </c>
      <c r="AW913" s="14" t="s">
        <v>29</v>
      </c>
      <c r="AX913" s="14" t="s">
        <v>73</v>
      </c>
      <c r="AY913" s="173" t="s">
        <v>175</v>
      </c>
    </row>
    <row r="914" spans="1:65" s="14" customFormat="1">
      <c r="B914" s="172"/>
      <c r="D914" s="164" t="s">
        <v>190</v>
      </c>
      <c r="E914" s="173" t="s">
        <v>1</v>
      </c>
      <c r="F914" s="174" t="s">
        <v>3160</v>
      </c>
      <c r="H914" s="173" t="s">
        <v>1</v>
      </c>
      <c r="I914" s="175"/>
      <c r="L914" s="172"/>
      <c r="M914" s="176"/>
      <c r="N914" s="177"/>
      <c r="O914" s="177"/>
      <c r="P914" s="177"/>
      <c r="Q914" s="177"/>
      <c r="R914" s="177"/>
      <c r="S914" s="177"/>
      <c r="T914" s="178"/>
      <c r="AT914" s="173" t="s">
        <v>190</v>
      </c>
      <c r="AU914" s="173" t="s">
        <v>82</v>
      </c>
      <c r="AV914" s="14" t="s">
        <v>30</v>
      </c>
      <c r="AW914" s="14" t="s">
        <v>29</v>
      </c>
      <c r="AX914" s="14" t="s">
        <v>73</v>
      </c>
      <c r="AY914" s="173" t="s">
        <v>175</v>
      </c>
    </row>
    <row r="915" spans="1:65" s="14" customFormat="1">
      <c r="B915" s="172"/>
      <c r="D915" s="164" t="s">
        <v>190</v>
      </c>
      <c r="E915" s="173" t="s">
        <v>1</v>
      </c>
      <c r="F915" s="174" t="s">
        <v>3161</v>
      </c>
      <c r="H915" s="173" t="s">
        <v>1</v>
      </c>
      <c r="I915" s="175"/>
      <c r="L915" s="172"/>
      <c r="M915" s="176"/>
      <c r="N915" s="177"/>
      <c r="O915" s="177"/>
      <c r="P915" s="177"/>
      <c r="Q915" s="177"/>
      <c r="R915" s="177"/>
      <c r="S915" s="177"/>
      <c r="T915" s="178"/>
      <c r="AT915" s="173" t="s">
        <v>190</v>
      </c>
      <c r="AU915" s="173" t="s">
        <v>82</v>
      </c>
      <c r="AV915" s="14" t="s">
        <v>30</v>
      </c>
      <c r="AW915" s="14" t="s">
        <v>29</v>
      </c>
      <c r="AX915" s="14" t="s">
        <v>73</v>
      </c>
      <c r="AY915" s="173" t="s">
        <v>175</v>
      </c>
    </row>
    <row r="916" spans="1:65" s="14" customFormat="1">
      <c r="B916" s="172"/>
      <c r="D916" s="164" t="s">
        <v>190</v>
      </c>
      <c r="E916" s="173" t="s">
        <v>1</v>
      </c>
      <c r="F916" s="174" t="s">
        <v>3162</v>
      </c>
      <c r="H916" s="173" t="s">
        <v>1</v>
      </c>
      <c r="I916" s="175"/>
      <c r="L916" s="172"/>
      <c r="M916" s="176"/>
      <c r="N916" s="177"/>
      <c r="O916" s="177"/>
      <c r="P916" s="177"/>
      <c r="Q916" s="177"/>
      <c r="R916" s="177"/>
      <c r="S916" s="177"/>
      <c r="T916" s="178"/>
      <c r="AT916" s="173" t="s">
        <v>190</v>
      </c>
      <c r="AU916" s="173" t="s">
        <v>82</v>
      </c>
      <c r="AV916" s="14" t="s">
        <v>30</v>
      </c>
      <c r="AW916" s="14" t="s">
        <v>29</v>
      </c>
      <c r="AX916" s="14" t="s">
        <v>73</v>
      </c>
      <c r="AY916" s="173" t="s">
        <v>175</v>
      </c>
    </row>
    <row r="917" spans="1:65" s="14" customFormat="1">
      <c r="B917" s="172"/>
      <c r="D917" s="164" t="s">
        <v>190</v>
      </c>
      <c r="E917" s="173" t="s">
        <v>1</v>
      </c>
      <c r="F917" s="174" t="s">
        <v>3163</v>
      </c>
      <c r="H917" s="173" t="s">
        <v>1</v>
      </c>
      <c r="I917" s="175"/>
      <c r="L917" s="172"/>
      <c r="M917" s="176"/>
      <c r="N917" s="177"/>
      <c r="O917" s="177"/>
      <c r="P917" s="177"/>
      <c r="Q917" s="177"/>
      <c r="R917" s="177"/>
      <c r="S917" s="177"/>
      <c r="T917" s="178"/>
      <c r="AT917" s="173" t="s">
        <v>190</v>
      </c>
      <c r="AU917" s="173" t="s">
        <v>82</v>
      </c>
      <c r="AV917" s="14" t="s">
        <v>30</v>
      </c>
      <c r="AW917" s="14" t="s">
        <v>29</v>
      </c>
      <c r="AX917" s="14" t="s">
        <v>73</v>
      </c>
      <c r="AY917" s="173" t="s">
        <v>175</v>
      </c>
    </row>
    <row r="918" spans="1:65" s="14" customFormat="1">
      <c r="B918" s="172"/>
      <c r="D918" s="164" t="s">
        <v>190</v>
      </c>
      <c r="E918" s="173" t="s">
        <v>1</v>
      </c>
      <c r="F918" s="174" t="s">
        <v>3153</v>
      </c>
      <c r="H918" s="173" t="s">
        <v>1</v>
      </c>
      <c r="I918" s="175"/>
      <c r="L918" s="172"/>
      <c r="M918" s="176"/>
      <c r="N918" s="177"/>
      <c r="O918" s="177"/>
      <c r="P918" s="177"/>
      <c r="Q918" s="177"/>
      <c r="R918" s="177"/>
      <c r="S918" s="177"/>
      <c r="T918" s="178"/>
      <c r="AT918" s="173" t="s">
        <v>190</v>
      </c>
      <c r="AU918" s="173" t="s">
        <v>82</v>
      </c>
      <c r="AV918" s="14" t="s">
        <v>30</v>
      </c>
      <c r="AW918" s="14" t="s">
        <v>29</v>
      </c>
      <c r="AX918" s="14" t="s">
        <v>73</v>
      </c>
      <c r="AY918" s="173" t="s">
        <v>175</v>
      </c>
    </row>
    <row r="919" spans="1:65" s="14" customFormat="1">
      <c r="B919" s="172"/>
      <c r="D919" s="164" t="s">
        <v>190</v>
      </c>
      <c r="E919" s="173" t="s">
        <v>1</v>
      </c>
      <c r="F919" s="174" t="s">
        <v>3154</v>
      </c>
      <c r="H919" s="173" t="s">
        <v>1</v>
      </c>
      <c r="I919" s="175"/>
      <c r="L919" s="172"/>
      <c r="M919" s="176"/>
      <c r="N919" s="177"/>
      <c r="O919" s="177"/>
      <c r="P919" s="177"/>
      <c r="Q919" s="177"/>
      <c r="R919" s="177"/>
      <c r="S919" s="177"/>
      <c r="T919" s="178"/>
      <c r="AT919" s="173" t="s">
        <v>190</v>
      </c>
      <c r="AU919" s="173" t="s">
        <v>82</v>
      </c>
      <c r="AV919" s="14" t="s">
        <v>30</v>
      </c>
      <c r="AW919" s="14" t="s">
        <v>29</v>
      </c>
      <c r="AX919" s="14" t="s">
        <v>73</v>
      </c>
      <c r="AY919" s="173" t="s">
        <v>175</v>
      </c>
    </row>
    <row r="920" spans="1:65" s="14" customFormat="1">
      <c r="B920" s="172"/>
      <c r="D920" s="164" t="s">
        <v>190</v>
      </c>
      <c r="E920" s="173" t="s">
        <v>1</v>
      </c>
      <c r="F920" s="174" t="s">
        <v>3139</v>
      </c>
      <c r="H920" s="173" t="s">
        <v>1</v>
      </c>
      <c r="I920" s="175"/>
      <c r="L920" s="172"/>
      <c r="M920" s="176"/>
      <c r="N920" s="177"/>
      <c r="O920" s="177"/>
      <c r="P920" s="177"/>
      <c r="Q920" s="177"/>
      <c r="R920" s="177"/>
      <c r="S920" s="177"/>
      <c r="T920" s="178"/>
      <c r="AT920" s="173" t="s">
        <v>190</v>
      </c>
      <c r="AU920" s="173" t="s">
        <v>82</v>
      </c>
      <c r="AV920" s="14" t="s">
        <v>30</v>
      </c>
      <c r="AW920" s="14" t="s">
        <v>29</v>
      </c>
      <c r="AX920" s="14" t="s">
        <v>73</v>
      </c>
      <c r="AY920" s="173" t="s">
        <v>175</v>
      </c>
    </row>
    <row r="921" spans="1:65" s="14" customFormat="1">
      <c r="B921" s="172"/>
      <c r="D921" s="164" t="s">
        <v>190</v>
      </c>
      <c r="E921" s="173" t="s">
        <v>1</v>
      </c>
      <c r="F921" s="174" t="s">
        <v>3140</v>
      </c>
      <c r="H921" s="173" t="s">
        <v>1</v>
      </c>
      <c r="I921" s="175"/>
      <c r="L921" s="172"/>
      <c r="M921" s="176"/>
      <c r="N921" s="177"/>
      <c r="O921" s="177"/>
      <c r="P921" s="177"/>
      <c r="Q921" s="177"/>
      <c r="R921" s="177"/>
      <c r="S921" s="177"/>
      <c r="T921" s="178"/>
      <c r="AT921" s="173" t="s">
        <v>190</v>
      </c>
      <c r="AU921" s="173" t="s">
        <v>82</v>
      </c>
      <c r="AV921" s="14" t="s">
        <v>30</v>
      </c>
      <c r="AW921" s="14" t="s">
        <v>29</v>
      </c>
      <c r="AX921" s="14" t="s">
        <v>73</v>
      </c>
      <c r="AY921" s="173" t="s">
        <v>175</v>
      </c>
    </row>
    <row r="922" spans="1:65" s="14" customFormat="1">
      <c r="B922" s="172"/>
      <c r="D922" s="164" t="s">
        <v>190</v>
      </c>
      <c r="E922" s="173" t="s">
        <v>1</v>
      </c>
      <c r="F922" s="174" t="s">
        <v>3141</v>
      </c>
      <c r="H922" s="173" t="s">
        <v>1</v>
      </c>
      <c r="I922" s="175"/>
      <c r="L922" s="172"/>
      <c r="M922" s="176"/>
      <c r="N922" s="177"/>
      <c r="O922" s="177"/>
      <c r="P922" s="177"/>
      <c r="Q922" s="177"/>
      <c r="R922" s="177"/>
      <c r="S922" s="177"/>
      <c r="T922" s="178"/>
      <c r="AT922" s="173" t="s">
        <v>190</v>
      </c>
      <c r="AU922" s="173" t="s">
        <v>82</v>
      </c>
      <c r="AV922" s="14" t="s">
        <v>30</v>
      </c>
      <c r="AW922" s="14" t="s">
        <v>29</v>
      </c>
      <c r="AX922" s="14" t="s">
        <v>73</v>
      </c>
      <c r="AY922" s="173" t="s">
        <v>175</v>
      </c>
    </row>
    <row r="923" spans="1:65" s="14" customFormat="1">
      <c r="B923" s="172"/>
      <c r="D923" s="164" t="s">
        <v>190</v>
      </c>
      <c r="E923" s="173" t="s">
        <v>1</v>
      </c>
      <c r="F923" s="174" t="s">
        <v>3142</v>
      </c>
      <c r="H923" s="173" t="s">
        <v>1</v>
      </c>
      <c r="I923" s="175"/>
      <c r="L923" s="172"/>
      <c r="M923" s="176"/>
      <c r="N923" s="177"/>
      <c r="O923" s="177"/>
      <c r="P923" s="177"/>
      <c r="Q923" s="177"/>
      <c r="R923" s="177"/>
      <c r="S923" s="177"/>
      <c r="T923" s="178"/>
      <c r="AT923" s="173" t="s">
        <v>190</v>
      </c>
      <c r="AU923" s="173" t="s">
        <v>82</v>
      </c>
      <c r="AV923" s="14" t="s">
        <v>30</v>
      </c>
      <c r="AW923" s="14" t="s">
        <v>29</v>
      </c>
      <c r="AX923" s="14" t="s">
        <v>73</v>
      </c>
      <c r="AY923" s="173" t="s">
        <v>175</v>
      </c>
    </row>
    <row r="924" spans="1:65" s="14" customFormat="1">
      <c r="B924" s="172"/>
      <c r="D924" s="164" t="s">
        <v>190</v>
      </c>
      <c r="E924" s="173" t="s">
        <v>1</v>
      </c>
      <c r="F924" s="174" t="s">
        <v>2648</v>
      </c>
      <c r="H924" s="173" t="s">
        <v>1</v>
      </c>
      <c r="I924" s="175"/>
      <c r="L924" s="172"/>
      <c r="M924" s="176"/>
      <c r="N924" s="177"/>
      <c r="O924" s="177"/>
      <c r="P924" s="177"/>
      <c r="Q924" s="177"/>
      <c r="R924" s="177"/>
      <c r="S924" s="177"/>
      <c r="T924" s="178"/>
      <c r="AT924" s="173" t="s">
        <v>190</v>
      </c>
      <c r="AU924" s="173" t="s">
        <v>82</v>
      </c>
      <c r="AV924" s="14" t="s">
        <v>30</v>
      </c>
      <c r="AW924" s="14" t="s">
        <v>29</v>
      </c>
      <c r="AX924" s="14" t="s">
        <v>73</v>
      </c>
      <c r="AY924" s="173" t="s">
        <v>175</v>
      </c>
    </row>
    <row r="925" spans="1:65" s="13" customFormat="1">
      <c r="B925" s="163"/>
      <c r="D925" s="164" t="s">
        <v>190</v>
      </c>
      <c r="E925" s="165" t="s">
        <v>1</v>
      </c>
      <c r="F925" s="166" t="s">
        <v>82</v>
      </c>
      <c r="H925" s="167">
        <v>2</v>
      </c>
      <c r="I925" s="168"/>
      <c r="L925" s="163"/>
      <c r="M925" s="169"/>
      <c r="N925" s="170"/>
      <c r="O925" s="170"/>
      <c r="P925" s="170"/>
      <c r="Q925" s="170"/>
      <c r="R925" s="170"/>
      <c r="S925" s="170"/>
      <c r="T925" s="171"/>
      <c r="AT925" s="165" t="s">
        <v>190</v>
      </c>
      <c r="AU925" s="165" t="s">
        <v>82</v>
      </c>
      <c r="AV925" s="13" t="s">
        <v>82</v>
      </c>
      <c r="AW925" s="13" t="s">
        <v>29</v>
      </c>
      <c r="AX925" s="13" t="s">
        <v>30</v>
      </c>
      <c r="AY925" s="165" t="s">
        <v>175</v>
      </c>
    </row>
    <row r="926" spans="1:65" s="2" customFormat="1" ht="16.5" customHeight="1">
      <c r="A926" s="33"/>
      <c r="B926" s="149"/>
      <c r="C926" s="150" t="s">
        <v>430</v>
      </c>
      <c r="D926" s="150" t="s">
        <v>181</v>
      </c>
      <c r="E926" s="151" t="s">
        <v>3164</v>
      </c>
      <c r="F926" s="152" t="s">
        <v>3165</v>
      </c>
      <c r="G926" s="153" t="s">
        <v>396</v>
      </c>
      <c r="H926" s="154">
        <v>2</v>
      </c>
      <c r="I926" s="155"/>
      <c r="J926" s="156">
        <f>ROUND(I926*H926,2)</f>
        <v>0</v>
      </c>
      <c r="K926" s="152" t="s">
        <v>1</v>
      </c>
      <c r="L926" s="34"/>
      <c r="M926" s="157" t="s">
        <v>1</v>
      </c>
      <c r="N926" s="158" t="s">
        <v>38</v>
      </c>
      <c r="O926" s="59"/>
      <c r="P926" s="159">
        <f>O926*H926</f>
        <v>0</v>
      </c>
      <c r="Q926" s="159">
        <v>0</v>
      </c>
      <c r="R926" s="159">
        <f>Q926*H926</f>
        <v>0</v>
      </c>
      <c r="S926" s="159">
        <v>0</v>
      </c>
      <c r="T926" s="160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1" t="s">
        <v>239</v>
      </c>
      <c r="AT926" s="161" t="s">
        <v>181</v>
      </c>
      <c r="AU926" s="161" t="s">
        <v>82</v>
      </c>
      <c r="AY926" s="18" t="s">
        <v>175</v>
      </c>
      <c r="BE926" s="162">
        <f>IF(N926="základní",J926,0)</f>
        <v>0</v>
      </c>
      <c r="BF926" s="162">
        <f>IF(N926="snížená",J926,0)</f>
        <v>0</v>
      </c>
      <c r="BG926" s="162">
        <f>IF(N926="zákl. přenesená",J926,0)</f>
        <v>0</v>
      </c>
      <c r="BH926" s="162">
        <f>IF(N926="sníž. přenesená",J926,0)</f>
        <v>0</v>
      </c>
      <c r="BI926" s="162">
        <f>IF(N926="nulová",J926,0)</f>
        <v>0</v>
      </c>
      <c r="BJ926" s="18" t="s">
        <v>30</v>
      </c>
      <c r="BK926" s="162">
        <f>ROUND(I926*H926,2)</f>
        <v>0</v>
      </c>
      <c r="BL926" s="18" t="s">
        <v>239</v>
      </c>
      <c r="BM926" s="161" t="s">
        <v>3166</v>
      </c>
    </row>
    <row r="927" spans="1:65" s="14" customFormat="1">
      <c r="B927" s="172"/>
      <c r="D927" s="164" t="s">
        <v>190</v>
      </c>
      <c r="E927" s="173" t="s">
        <v>1</v>
      </c>
      <c r="F927" s="174" t="s">
        <v>3167</v>
      </c>
      <c r="H927" s="173" t="s">
        <v>1</v>
      </c>
      <c r="I927" s="175"/>
      <c r="L927" s="172"/>
      <c r="M927" s="176"/>
      <c r="N927" s="177"/>
      <c r="O927" s="177"/>
      <c r="P927" s="177"/>
      <c r="Q927" s="177"/>
      <c r="R927" s="177"/>
      <c r="S927" s="177"/>
      <c r="T927" s="178"/>
      <c r="AT927" s="173" t="s">
        <v>190</v>
      </c>
      <c r="AU927" s="173" t="s">
        <v>82</v>
      </c>
      <c r="AV927" s="14" t="s">
        <v>30</v>
      </c>
      <c r="AW927" s="14" t="s">
        <v>29</v>
      </c>
      <c r="AX927" s="14" t="s">
        <v>73</v>
      </c>
      <c r="AY927" s="173" t="s">
        <v>175</v>
      </c>
    </row>
    <row r="928" spans="1:65" s="14" customFormat="1">
      <c r="B928" s="172"/>
      <c r="D928" s="164" t="s">
        <v>190</v>
      </c>
      <c r="E928" s="173" t="s">
        <v>1</v>
      </c>
      <c r="F928" s="174" t="s">
        <v>3168</v>
      </c>
      <c r="H928" s="173" t="s">
        <v>1</v>
      </c>
      <c r="I928" s="175"/>
      <c r="L928" s="172"/>
      <c r="M928" s="176"/>
      <c r="N928" s="177"/>
      <c r="O928" s="177"/>
      <c r="P928" s="177"/>
      <c r="Q928" s="177"/>
      <c r="R928" s="177"/>
      <c r="S928" s="177"/>
      <c r="T928" s="178"/>
      <c r="AT928" s="173" t="s">
        <v>190</v>
      </c>
      <c r="AU928" s="173" t="s">
        <v>82</v>
      </c>
      <c r="AV928" s="14" t="s">
        <v>30</v>
      </c>
      <c r="AW928" s="14" t="s">
        <v>29</v>
      </c>
      <c r="AX928" s="14" t="s">
        <v>73</v>
      </c>
      <c r="AY928" s="173" t="s">
        <v>175</v>
      </c>
    </row>
    <row r="929" spans="1:65" s="14" customFormat="1">
      <c r="B929" s="172"/>
      <c r="D929" s="164" t="s">
        <v>190</v>
      </c>
      <c r="E929" s="173" t="s">
        <v>1</v>
      </c>
      <c r="F929" s="174" t="s">
        <v>3169</v>
      </c>
      <c r="H929" s="173" t="s">
        <v>1</v>
      </c>
      <c r="I929" s="175"/>
      <c r="L929" s="172"/>
      <c r="M929" s="176"/>
      <c r="N929" s="177"/>
      <c r="O929" s="177"/>
      <c r="P929" s="177"/>
      <c r="Q929" s="177"/>
      <c r="R929" s="177"/>
      <c r="S929" s="177"/>
      <c r="T929" s="178"/>
      <c r="AT929" s="173" t="s">
        <v>190</v>
      </c>
      <c r="AU929" s="173" t="s">
        <v>82</v>
      </c>
      <c r="AV929" s="14" t="s">
        <v>30</v>
      </c>
      <c r="AW929" s="14" t="s">
        <v>29</v>
      </c>
      <c r="AX929" s="14" t="s">
        <v>73</v>
      </c>
      <c r="AY929" s="173" t="s">
        <v>175</v>
      </c>
    </row>
    <row r="930" spans="1:65" s="14" customFormat="1">
      <c r="B930" s="172"/>
      <c r="D930" s="164" t="s">
        <v>190</v>
      </c>
      <c r="E930" s="173" t="s">
        <v>1</v>
      </c>
      <c r="F930" s="174" t="s">
        <v>3170</v>
      </c>
      <c r="H930" s="173" t="s">
        <v>1</v>
      </c>
      <c r="I930" s="175"/>
      <c r="L930" s="172"/>
      <c r="M930" s="176"/>
      <c r="N930" s="177"/>
      <c r="O930" s="177"/>
      <c r="P930" s="177"/>
      <c r="Q930" s="177"/>
      <c r="R930" s="177"/>
      <c r="S930" s="177"/>
      <c r="T930" s="178"/>
      <c r="AT930" s="173" t="s">
        <v>190</v>
      </c>
      <c r="AU930" s="173" t="s">
        <v>82</v>
      </c>
      <c r="AV930" s="14" t="s">
        <v>30</v>
      </c>
      <c r="AW930" s="14" t="s">
        <v>29</v>
      </c>
      <c r="AX930" s="14" t="s">
        <v>73</v>
      </c>
      <c r="AY930" s="173" t="s">
        <v>175</v>
      </c>
    </row>
    <row r="931" spans="1:65" s="14" customFormat="1">
      <c r="B931" s="172"/>
      <c r="D931" s="164" t="s">
        <v>190</v>
      </c>
      <c r="E931" s="173" t="s">
        <v>1</v>
      </c>
      <c r="F931" s="174" t="s">
        <v>3171</v>
      </c>
      <c r="H931" s="173" t="s">
        <v>1</v>
      </c>
      <c r="I931" s="175"/>
      <c r="L931" s="172"/>
      <c r="M931" s="176"/>
      <c r="N931" s="177"/>
      <c r="O931" s="177"/>
      <c r="P931" s="177"/>
      <c r="Q931" s="177"/>
      <c r="R931" s="177"/>
      <c r="S931" s="177"/>
      <c r="T931" s="178"/>
      <c r="AT931" s="173" t="s">
        <v>190</v>
      </c>
      <c r="AU931" s="173" t="s">
        <v>82</v>
      </c>
      <c r="AV931" s="14" t="s">
        <v>30</v>
      </c>
      <c r="AW931" s="14" t="s">
        <v>29</v>
      </c>
      <c r="AX931" s="14" t="s">
        <v>73</v>
      </c>
      <c r="AY931" s="173" t="s">
        <v>175</v>
      </c>
    </row>
    <row r="932" spans="1:65" s="14" customFormat="1">
      <c r="B932" s="172"/>
      <c r="D932" s="164" t="s">
        <v>190</v>
      </c>
      <c r="E932" s="173" t="s">
        <v>1</v>
      </c>
      <c r="F932" s="174" t="s">
        <v>3172</v>
      </c>
      <c r="H932" s="173" t="s">
        <v>1</v>
      </c>
      <c r="I932" s="175"/>
      <c r="L932" s="172"/>
      <c r="M932" s="176"/>
      <c r="N932" s="177"/>
      <c r="O932" s="177"/>
      <c r="P932" s="177"/>
      <c r="Q932" s="177"/>
      <c r="R932" s="177"/>
      <c r="S932" s="177"/>
      <c r="T932" s="178"/>
      <c r="AT932" s="173" t="s">
        <v>190</v>
      </c>
      <c r="AU932" s="173" t="s">
        <v>82</v>
      </c>
      <c r="AV932" s="14" t="s">
        <v>30</v>
      </c>
      <c r="AW932" s="14" t="s">
        <v>29</v>
      </c>
      <c r="AX932" s="14" t="s">
        <v>73</v>
      </c>
      <c r="AY932" s="173" t="s">
        <v>175</v>
      </c>
    </row>
    <row r="933" spans="1:65" s="14" customFormat="1">
      <c r="B933" s="172"/>
      <c r="D933" s="164" t="s">
        <v>190</v>
      </c>
      <c r="E933" s="173" t="s">
        <v>1</v>
      </c>
      <c r="F933" s="174" t="s">
        <v>3173</v>
      </c>
      <c r="H933" s="173" t="s">
        <v>1</v>
      </c>
      <c r="I933" s="175"/>
      <c r="L933" s="172"/>
      <c r="M933" s="176"/>
      <c r="N933" s="177"/>
      <c r="O933" s="177"/>
      <c r="P933" s="177"/>
      <c r="Q933" s="177"/>
      <c r="R933" s="177"/>
      <c r="S933" s="177"/>
      <c r="T933" s="178"/>
      <c r="AT933" s="173" t="s">
        <v>190</v>
      </c>
      <c r="AU933" s="173" t="s">
        <v>82</v>
      </c>
      <c r="AV933" s="14" t="s">
        <v>30</v>
      </c>
      <c r="AW933" s="14" t="s">
        <v>29</v>
      </c>
      <c r="AX933" s="14" t="s">
        <v>73</v>
      </c>
      <c r="AY933" s="173" t="s">
        <v>175</v>
      </c>
    </row>
    <row r="934" spans="1:65" s="14" customFormat="1">
      <c r="B934" s="172"/>
      <c r="D934" s="164" t="s">
        <v>190</v>
      </c>
      <c r="E934" s="173" t="s">
        <v>1</v>
      </c>
      <c r="F934" s="174" t="s">
        <v>3139</v>
      </c>
      <c r="H934" s="173" t="s">
        <v>1</v>
      </c>
      <c r="I934" s="175"/>
      <c r="L934" s="172"/>
      <c r="M934" s="176"/>
      <c r="N934" s="177"/>
      <c r="O934" s="177"/>
      <c r="P934" s="177"/>
      <c r="Q934" s="177"/>
      <c r="R934" s="177"/>
      <c r="S934" s="177"/>
      <c r="T934" s="178"/>
      <c r="AT934" s="173" t="s">
        <v>190</v>
      </c>
      <c r="AU934" s="173" t="s">
        <v>82</v>
      </c>
      <c r="AV934" s="14" t="s">
        <v>30</v>
      </c>
      <c r="AW934" s="14" t="s">
        <v>29</v>
      </c>
      <c r="AX934" s="14" t="s">
        <v>73</v>
      </c>
      <c r="AY934" s="173" t="s">
        <v>175</v>
      </c>
    </row>
    <row r="935" spans="1:65" s="14" customFormat="1">
      <c r="B935" s="172"/>
      <c r="D935" s="164" t="s">
        <v>190</v>
      </c>
      <c r="E935" s="173" t="s">
        <v>1</v>
      </c>
      <c r="F935" s="174" t="s">
        <v>3140</v>
      </c>
      <c r="H935" s="173" t="s">
        <v>1</v>
      </c>
      <c r="I935" s="175"/>
      <c r="L935" s="172"/>
      <c r="M935" s="176"/>
      <c r="N935" s="177"/>
      <c r="O935" s="177"/>
      <c r="P935" s="177"/>
      <c r="Q935" s="177"/>
      <c r="R935" s="177"/>
      <c r="S935" s="177"/>
      <c r="T935" s="178"/>
      <c r="AT935" s="173" t="s">
        <v>190</v>
      </c>
      <c r="AU935" s="173" t="s">
        <v>82</v>
      </c>
      <c r="AV935" s="14" t="s">
        <v>30</v>
      </c>
      <c r="AW935" s="14" t="s">
        <v>29</v>
      </c>
      <c r="AX935" s="14" t="s">
        <v>73</v>
      </c>
      <c r="AY935" s="173" t="s">
        <v>175</v>
      </c>
    </row>
    <row r="936" spans="1:65" s="14" customFormat="1">
      <c r="B936" s="172"/>
      <c r="D936" s="164" t="s">
        <v>190</v>
      </c>
      <c r="E936" s="173" t="s">
        <v>1</v>
      </c>
      <c r="F936" s="174" t="s">
        <v>3141</v>
      </c>
      <c r="H936" s="173" t="s">
        <v>1</v>
      </c>
      <c r="I936" s="175"/>
      <c r="L936" s="172"/>
      <c r="M936" s="176"/>
      <c r="N936" s="177"/>
      <c r="O936" s="177"/>
      <c r="P936" s="177"/>
      <c r="Q936" s="177"/>
      <c r="R936" s="177"/>
      <c r="S936" s="177"/>
      <c r="T936" s="178"/>
      <c r="AT936" s="173" t="s">
        <v>190</v>
      </c>
      <c r="AU936" s="173" t="s">
        <v>82</v>
      </c>
      <c r="AV936" s="14" t="s">
        <v>30</v>
      </c>
      <c r="AW936" s="14" t="s">
        <v>29</v>
      </c>
      <c r="AX936" s="14" t="s">
        <v>73</v>
      </c>
      <c r="AY936" s="173" t="s">
        <v>175</v>
      </c>
    </row>
    <row r="937" spans="1:65" s="14" customFormat="1">
      <c r="B937" s="172"/>
      <c r="D937" s="164" t="s">
        <v>190</v>
      </c>
      <c r="E937" s="173" t="s">
        <v>1</v>
      </c>
      <c r="F937" s="174" t="s">
        <v>3142</v>
      </c>
      <c r="H937" s="173" t="s">
        <v>1</v>
      </c>
      <c r="I937" s="175"/>
      <c r="L937" s="172"/>
      <c r="M937" s="176"/>
      <c r="N937" s="177"/>
      <c r="O937" s="177"/>
      <c r="P937" s="177"/>
      <c r="Q937" s="177"/>
      <c r="R937" s="177"/>
      <c r="S937" s="177"/>
      <c r="T937" s="178"/>
      <c r="AT937" s="173" t="s">
        <v>190</v>
      </c>
      <c r="AU937" s="173" t="s">
        <v>82</v>
      </c>
      <c r="AV937" s="14" t="s">
        <v>30</v>
      </c>
      <c r="AW937" s="14" t="s">
        <v>29</v>
      </c>
      <c r="AX937" s="14" t="s">
        <v>73</v>
      </c>
      <c r="AY937" s="173" t="s">
        <v>175</v>
      </c>
    </row>
    <row r="938" spans="1:65" s="14" customFormat="1">
      <c r="B938" s="172"/>
      <c r="D938" s="164" t="s">
        <v>190</v>
      </c>
      <c r="E938" s="173" t="s">
        <v>1</v>
      </c>
      <c r="F938" s="174" t="s">
        <v>2648</v>
      </c>
      <c r="H938" s="173" t="s">
        <v>1</v>
      </c>
      <c r="I938" s="175"/>
      <c r="L938" s="172"/>
      <c r="M938" s="176"/>
      <c r="N938" s="177"/>
      <c r="O938" s="177"/>
      <c r="P938" s="177"/>
      <c r="Q938" s="177"/>
      <c r="R938" s="177"/>
      <c r="S938" s="177"/>
      <c r="T938" s="178"/>
      <c r="AT938" s="173" t="s">
        <v>190</v>
      </c>
      <c r="AU938" s="173" t="s">
        <v>82</v>
      </c>
      <c r="AV938" s="14" t="s">
        <v>30</v>
      </c>
      <c r="AW938" s="14" t="s">
        <v>29</v>
      </c>
      <c r="AX938" s="14" t="s">
        <v>73</v>
      </c>
      <c r="AY938" s="173" t="s">
        <v>175</v>
      </c>
    </row>
    <row r="939" spans="1:65" s="13" customFormat="1">
      <c r="B939" s="163"/>
      <c r="D939" s="164" t="s">
        <v>190</v>
      </c>
      <c r="E939" s="165" t="s">
        <v>1</v>
      </c>
      <c r="F939" s="166" t="s">
        <v>82</v>
      </c>
      <c r="H939" s="167">
        <v>2</v>
      </c>
      <c r="I939" s="168"/>
      <c r="L939" s="163"/>
      <c r="M939" s="169"/>
      <c r="N939" s="170"/>
      <c r="O939" s="170"/>
      <c r="P939" s="170"/>
      <c r="Q939" s="170"/>
      <c r="R939" s="170"/>
      <c r="S939" s="170"/>
      <c r="T939" s="171"/>
      <c r="AT939" s="165" t="s">
        <v>190</v>
      </c>
      <c r="AU939" s="165" t="s">
        <v>82</v>
      </c>
      <c r="AV939" s="13" t="s">
        <v>82</v>
      </c>
      <c r="AW939" s="13" t="s">
        <v>29</v>
      </c>
      <c r="AX939" s="13" t="s">
        <v>30</v>
      </c>
      <c r="AY939" s="165" t="s">
        <v>175</v>
      </c>
    </row>
    <row r="940" spans="1:65" s="2" customFormat="1" ht="24.15" customHeight="1">
      <c r="A940" s="33"/>
      <c r="B940" s="149"/>
      <c r="C940" s="150" t="s">
        <v>455</v>
      </c>
      <c r="D940" s="150" t="s">
        <v>181</v>
      </c>
      <c r="E940" s="151" t="s">
        <v>3174</v>
      </c>
      <c r="F940" s="152" t="s">
        <v>3175</v>
      </c>
      <c r="G940" s="153" t="s">
        <v>396</v>
      </c>
      <c r="H940" s="154">
        <v>1</v>
      </c>
      <c r="I940" s="155"/>
      <c r="J940" s="156">
        <f>ROUND(I940*H940,2)</f>
        <v>0</v>
      </c>
      <c r="K940" s="152" t="s">
        <v>1</v>
      </c>
      <c r="L940" s="34"/>
      <c r="M940" s="157" t="s">
        <v>1</v>
      </c>
      <c r="N940" s="158" t="s">
        <v>38</v>
      </c>
      <c r="O940" s="59"/>
      <c r="P940" s="159">
        <f>O940*H940</f>
        <v>0</v>
      </c>
      <c r="Q940" s="159">
        <v>0</v>
      </c>
      <c r="R940" s="159">
        <f>Q940*H940</f>
        <v>0</v>
      </c>
      <c r="S940" s="159">
        <v>0</v>
      </c>
      <c r="T940" s="160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1" t="s">
        <v>239</v>
      </c>
      <c r="AT940" s="161" t="s">
        <v>181</v>
      </c>
      <c r="AU940" s="161" t="s">
        <v>82</v>
      </c>
      <c r="AY940" s="18" t="s">
        <v>175</v>
      </c>
      <c r="BE940" s="162">
        <f>IF(N940="základní",J940,0)</f>
        <v>0</v>
      </c>
      <c r="BF940" s="162">
        <f>IF(N940="snížená",J940,0)</f>
        <v>0</v>
      </c>
      <c r="BG940" s="162">
        <f>IF(N940="zákl. přenesená",J940,0)</f>
        <v>0</v>
      </c>
      <c r="BH940" s="162">
        <f>IF(N940="sníž. přenesená",J940,0)</f>
        <v>0</v>
      </c>
      <c r="BI940" s="162">
        <f>IF(N940="nulová",J940,0)</f>
        <v>0</v>
      </c>
      <c r="BJ940" s="18" t="s">
        <v>30</v>
      </c>
      <c r="BK940" s="162">
        <f>ROUND(I940*H940,2)</f>
        <v>0</v>
      </c>
      <c r="BL940" s="18" t="s">
        <v>239</v>
      </c>
      <c r="BM940" s="161" t="s">
        <v>3176</v>
      </c>
    </row>
    <row r="941" spans="1:65" s="14" customFormat="1">
      <c r="B941" s="172"/>
      <c r="D941" s="164" t="s">
        <v>190</v>
      </c>
      <c r="E941" s="173" t="s">
        <v>1</v>
      </c>
      <c r="F941" s="174" t="s">
        <v>3177</v>
      </c>
      <c r="H941" s="173" t="s">
        <v>1</v>
      </c>
      <c r="I941" s="175"/>
      <c r="L941" s="172"/>
      <c r="M941" s="176"/>
      <c r="N941" s="177"/>
      <c r="O941" s="177"/>
      <c r="P941" s="177"/>
      <c r="Q941" s="177"/>
      <c r="R941" s="177"/>
      <c r="S941" s="177"/>
      <c r="T941" s="178"/>
      <c r="AT941" s="173" t="s">
        <v>190</v>
      </c>
      <c r="AU941" s="173" t="s">
        <v>82</v>
      </c>
      <c r="AV941" s="14" t="s">
        <v>30</v>
      </c>
      <c r="AW941" s="14" t="s">
        <v>29</v>
      </c>
      <c r="AX941" s="14" t="s">
        <v>73</v>
      </c>
      <c r="AY941" s="173" t="s">
        <v>175</v>
      </c>
    </row>
    <row r="942" spans="1:65" s="14" customFormat="1">
      <c r="B942" s="172"/>
      <c r="D942" s="164" t="s">
        <v>190</v>
      </c>
      <c r="E942" s="173" t="s">
        <v>1</v>
      </c>
      <c r="F942" s="174" t="s">
        <v>3178</v>
      </c>
      <c r="H942" s="173" t="s">
        <v>1</v>
      </c>
      <c r="I942" s="175"/>
      <c r="L942" s="172"/>
      <c r="M942" s="176"/>
      <c r="N942" s="177"/>
      <c r="O942" s="177"/>
      <c r="P942" s="177"/>
      <c r="Q942" s="177"/>
      <c r="R942" s="177"/>
      <c r="S942" s="177"/>
      <c r="T942" s="178"/>
      <c r="AT942" s="173" t="s">
        <v>190</v>
      </c>
      <c r="AU942" s="173" t="s">
        <v>82</v>
      </c>
      <c r="AV942" s="14" t="s">
        <v>30</v>
      </c>
      <c r="AW942" s="14" t="s">
        <v>29</v>
      </c>
      <c r="AX942" s="14" t="s">
        <v>73</v>
      </c>
      <c r="AY942" s="173" t="s">
        <v>175</v>
      </c>
    </row>
    <row r="943" spans="1:65" s="14" customFormat="1">
      <c r="B943" s="172"/>
      <c r="D943" s="164" t="s">
        <v>190</v>
      </c>
      <c r="E943" s="173" t="s">
        <v>1</v>
      </c>
      <c r="F943" s="174" t="s">
        <v>3179</v>
      </c>
      <c r="H943" s="173" t="s">
        <v>1</v>
      </c>
      <c r="I943" s="175"/>
      <c r="L943" s="172"/>
      <c r="M943" s="176"/>
      <c r="N943" s="177"/>
      <c r="O943" s="177"/>
      <c r="P943" s="177"/>
      <c r="Q943" s="177"/>
      <c r="R943" s="177"/>
      <c r="S943" s="177"/>
      <c r="T943" s="178"/>
      <c r="AT943" s="173" t="s">
        <v>190</v>
      </c>
      <c r="AU943" s="173" t="s">
        <v>82</v>
      </c>
      <c r="AV943" s="14" t="s">
        <v>30</v>
      </c>
      <c r="AW943" s="14" t="s">
        <v>29</v>
      </c>
      <c r="AX943" s="14" t="s">
        <v>73</v>
      </c>
      <c r="AY943" s="173" t="s">
        <v>175</v>
      </c>
    </row>
    <row r="944" spans="1:65" s="14" customFormat="1">
      <c r="B944" s="172"/>
      <c r="D944" s="164" t="s">
        <v>190</v>
      </c>
      <c r="E944" s="173" t="s">
        <v>1</v>
      </c>
      <c r="F944" s="174" t="s">
        <v>3180</v>
      </c>
      <c r="H944" s="173" t="s">
        <v>1</v>
      </c>
      <c r="I944" s="175"/>
      <c r="L944" s="172"/>
      <c r="M944" s="176"/>
      <c r="N944" s="177"/>
      <c r="O944" s="177"/>
      <c r="P944" s="177"/>
      <c r="Q944" s="177"/>
      <c r="R944" s="177"/>
      <c r="S944" s="177"/>
      <c r="T944" s="178"/>
      <c r="AT944" s="173" t="s">
        <v>190</v>
      </c>
      <c r="AU944" s="173" t="s">
        <v>82</v>
      </c>
      <c r="AV944" s="14" t="s">
        <v>30</v>
      </c>
      <c r="AW944" s="14" t="s">
        <v>29</v>
      </c>
      <c r="AX944" s="14" t="s">
        <v>73</v>
      </c>
      <c r="AY944" s="173" t="s">
        <v>175</v>
      </c>
    </row>
    <row r="945" spans="1:65" s="14" customFormat="1">
      <c r="B945" s="172"/>
      <c r="D945" s="164" t="s">
        <v>190</v>
      </c>
      <c r="E945" s="173" t="s">
        <v>1</v>
      </c>
      <c r="F945" s="174" t="s">
        <v>3181</v>
      </c>
      <c r="H945" s="173" t="s">
        <v>1</v>
      </c>
      <c r="I945" s="175"/>
      <c r="L945" s="172"/>
      <c r="M945" s="176"/>
      <c r="N945" s="177"/>
      <c r="O945" s="177"/>
      <c r="P945" s="177"/>
      <c r="Q945" s="177"/>
      <c r="R945" s="177"/>
      <c r="S945" s="177"/>
      <c r="T945" s="178"/>
      <c r="AT945" s="173" t="s">
        <v>190</v>
      </c>
      <c r="AU945" s="173" t="s">
        <v>82</v>
      </c>
      <c r="AV945" s="14" t="s">
        <v>30</v>
      </c>
      <c r="AW945" s="14" t="s">
        <v>29</v>
      </c>
      <c r="AX945" s="14" t="s">
        <v>73</v>
      </c>
      <c r="AY945" s="173" t="s">
        <v>175</v>
      </c>
    </row>
    <row r="946" spans="1:65" s="14" customFormat="1">
      <c r="B946" s="172"/>
      <c r="D946" s="164" t="s">
        <v>190</v>
      </c>
      <c r="E946" s="173" t="s">
        <v>1</v>
      </c>
      <c r="F946" s="174" t="s">
        <v>3182</v>
      </c>
      <c r="H946" s="173" t="s">
        <v>1</v>
      </c>
      <c r="I946" s="175"/>
      <c r="L946" s="172"/>
      <c r="M946" s="176"/>
      <c r="N946" s="177"/>
      <c r="O946" s="177"/>
      <c r="P946" s="177"/>
      <c r="Q946" s="177"/>
      <c r="R946" s="177"/>
      <c r="S946" s="177"/>
      <c r="T946" s="178"/>
      <c r="AT946" s="173" t="s">
        <v>190</v>
      </c>
      <c r="AU946" s="173" t="s">
        <v>82</v>
      </c>
      <c r="AV946" s="14" t="s">
        <v>30</v>
      </c>
      <c r="AW946" s="14" t="s">
        <v>29</v>
      </c>
      <c r="AX946" s="14" t="s">
        <v>73</v>
      </c>
      <c r="AY946" s="173" t="s">
        <v>175</v>
      </c>
    </row>
    <row r="947" spans="1:65" s="14" customFormat="1">
      <c r="B947" s="172"/>
      <c r="D947" s="164" t="s">
        <v>190</v>
      </c>
      <c r="E947" s="173" t="s">
        <v>1</v>
      </c>
      <c r="F947" s="174" t="s">
        <v>3139</v>
      </c>
      <c r="H947" s="173" t="s">
        <v>1</v>
      </c>
      <c r="I947" s="175"/>
      <c r="L947" s="172"/>
      <c r="M947" s="176"/>
      <c r="N947" s="177"/>
      <c r="O947" s="177"/>
      <c r="P947" s="177"/>
      <c r="Q947" s="177"/>
      <c r="R947" s="177"/>
      <c r="S947" s="177"/>
      <c r="T947" s="178"/>
      <c r="AT947" s="173" t="s">
        <v>190</v>
      </c>
      <c r="AU947" s="173" t="s">
        <v>82</v>
      </c>
      <c r="AV947" s="14" t="s">
        <v>30</v>
      </c>
      <c r="AW947" s="14" t="s">
        <v>29</v>
      </c>
      <c r="AX947" s="14" t="s">
        <v>73</v>
      </c>
      <c r="AY947" s="173" t="s">
        <v>175</v>
      </c>
    </row>
    <row r="948" spans="1:65" s="14" customFormat="1">
      <c r="B948" s="172"/>
      <c r="D948" s="164" t="s">
        <v>190</v>
      </c>
      <c r="E948" s="173" t="s">
        <v>1</v>
      </c>
      <c r="F948" s="174" t="s">
        <v>3140</v>
      </c>
      <c r="H948" s="173" t="s">
        <v>1</v>
      </c>
      <c r="I948" s="175"/>
      <c r="L948" s="172"/>
      <c r="M948" s="176"/>
      <c r="N948" s="177"/>
      <c r="O948" s="177"/>
      <c r="P948" s="177"/>
      <c r="Q948" s="177"/>
      <c r="R948" s="177"/>
      <c r="S948" s="177"/>
      <c r="T948" s="178"/>
      <c r="AT948" s="173" t="s">
        <v>190</v>
      </c>
      <c r="AU948" s="173" t="s">
        <v>82</v>
      </c>
      <c r="AV948" s="14" t="s">
        <v>30</v>
      </c>
      <c r="AW948" s="14" t="s">
        <v>29</v>
      </c>
      <c r="AX948" s="14" t="s">
        <v>73</v>
      </c>
      <c r="AY948" s="173" t="s">
        <v>175</v>
      </c>
    </row>
    <row r="949" spans="1:65" s="14" customFormat="1">
      <c r="B949" s="172"/>
      <c r="D949" s="164" t="s">
        <v>190</v>
      </c>
      <c r="E949" s="173" t="s">
        <v>1</v>
      </c>
      <c r="F949" s="174" t="s">
        <v>3141</v>
      </c>
      <c r="H949" s="173" t="s">
        <v>1</v>
      </c>
      <c r="I949" s="175"/>
      <c r="L949" s="172"/>
      <c r="M949" s="176"/>
      <c r="N949" s="177"/>
      <c r="O949" s="177"/>
      <c r="P949" s="177"/>
      <c r="Q949" s="177"/>
      <c r="R949" s="177"/>
      <c r="S949" s="177"/>
      <c r="T949" s="178"/>
      <c r="AT949" s="173" t="s">
        <v>190</v>
      </c>
      <c r="AU949" s="173" t="s">
        <v>82</v>
      </c>
      <c r="AV949" s="14" t="s">
        <v>30</v>
      </c>
      <c r="AW949" s="14" t="s">
        <v>29</v>
      </c>
      <c r="AX949" s="14" t="s">
        <v>73</v>
      </c>
      <c r="AY949" s="173" t="s">
        <v>175</v>
      </c>
    </row>
    <row r="950" spans="1:65" s="14" customFormat="1">
      <c r="B950" s="172"/>
      <c r="D950" s="164" t="s">
        <v>190</v>
      </c>
      <c r="E950" s="173" t="s">
        <v>1</v>
      </c>
      <c r="F950" s="174" t="s">
        <v>3142</v>
      </c>
      <c r="H950" s="173" t="s">
        <v>1</v>
      </c>
      <c r="I950" s="175"/>
      <c r="L950" s="172"/>
      <c r="M950" s="176"/>
      <c r="N950" s="177"/>
      <c r="O950" s="177"/>
      <c r="P950" s="177"/>
      <c r="Q950" s="177"/>
      <c r="R950" s="177"/>
      <c r="S950" s="177"/>
      <c r="T950" s="178"/>
      <c r="AT950" s="173" t="s">
        <v>190</v>
      </c>
      <c r="AU950" s="173" t="s">
        <v>82</v>
      </c>
      <c r="AV950" s="14" t="s">
        <v>30</v>
      </c>
      <c r="AW950" s="14" t="s">
        <v>29</v>
      </c>
      <c r="AX950" s="14" t="s">
        <v>73</v>
      </c>
      <c r="AY950" s="173" t="s">
        <v>175</v>
      </c>
    </row>
    <row r="951" spans="1:65" s="14" customFormat="1">
      <c r="B951" s="172"/>
      <c r="D951" s="164" t="s">
        <v>190</v>
      </c>
      <c r="E951" s="173" t="s">
        <v>1</v>
      </c>
      <c r="F951" s="174" t="s">
        <v>2648</v>
      </c>
      <c r="H951" s="173" t="s">
        <v>1</v>
      </c>
      <c r="I951" s="175"/>
      <c r="L951" s="172"/>
      <c r="M951" s="176"/>
      <c r="N951" s="177"/>
      <c r="O951" s="177"/>
      <c r="P951" s="177"/>
      <c r="Q951" s="177"/>
      <c r="R951" s="177"/>
      <c r="S951" s="177"/>
      <c r="T951" s="178"/>
      <c r="AT951" s="173" t="s">
        <v>190</v>
      </c>
      <c r="AU951" s="173" t="s">
        <v>82</v>
      </c>
      <c r="AV951" s="14" t="s">
        <v>30</v>
      </c>
      <c r="AW951" s="14" t="s">
        <v>29</v>
      </c>
      <c r="AX951" s="14" t="s">
        <v>73</v>
      </c>
      <c r="AY951" s="173" t="s">
        <v>175</v>
      </c>
    </row>
    <row r="952" spans="1:65" s="13" customFormat="1">
      <c r="B952" s="163"/>
      <c r="D952" s="164" t="s">
        <v>190</v>
      </c>
      <c r="E952" s="165" t="s">
        <v>1</v>
      </c>
      <c r="F952" s="166" t="s">
        <v>30</v>
      </c>
      <c r="H952" s="167">
        <v>1</v>
      </c>
      <c r="I952" s="168"/>
      <c r="L952" s="163"/>
      <c r="M952" s="169"/>
      <c r="N952" s="170"/>
      <c r="O952" s="170"/>
      <c r="P952" s="170"/>
      <c r="Q952" s="170"/>
      <c r="R952" s="170"/>
      <c r="S952" s="170"/>
      <c r="T952" s="171"/>
      <c r="AT952" s="165" t="s">
        <v>190</v>
      </c>
      <c r="AU952" s="165" t="s">
        <v>82</v>
      </c>
      <c r="AV952" s="13" t="s">
        <v>82</v>
      </c>
      <c r="AW952" s="13" t="s">
        <v>29</v>
      </c>
      <c r="AX952" s="13" t="s">
        <v>30</v>
      </c>
      <c r="AY952" s="165" t="s">
        <v>175</v>
      </c>
    </row>
    <row r="953" spans="1:65" s="2" customFormat="1" ht="16.5" customHeight="1">
      <c r="A953" s="33"/>
      <c r="B953" s="149"/>
      <c r="C953" s="150" t="s">
        <v>467</v>
      </c>
      <c r="D953" s="150" t="s">
        <v>181</v>
      </c>
      <c r="E953" s="151" t="s">
        <v>3183</v>
      </c>
      <c r="F953" s="152" t="s">
        <v>3184</v>
      </c>
      <c r="G953" s="153" t="s">
        <v>396</v>
      </c>
      <c r="H953" s="154">
        <v>1</v>
      </c>
      <c r="I953" s="155"/>
      <c r="J953" s="156">
        <f>ROUND(I953*H953,2)</f>
        <v>0</v>
      </c>
      <c r="K953" s="152" t="s">
        <v>1</v>
      </c>
      <c r="L953" s="34"/>
      <c r="M953" s="157" t="s">
        <v>1</v>
      </c>
      <c r="N953" s="158" t="s">
        <v>38</v>
      </c>
      <c r="O953" s="59"/>
      <c r="P953" s="159">
        <f>O953*H953</f>
        <v>0</v>
      </c>
      <c r="Q953" s="159">
        <v>0</v>
      </c>
      <c r="R953" s="159">
        <f>Q953*H953</f>
        <v>0</v>
      </c>
      <c r="S953" s="159">
        <v>0</v>
      </c>
      <c r="T953" s="160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61" t="s">
        <v>239</v>
      </c>
      <c r="AT953" s="161" t="s">
        <v>181</v>
      </c>
      <c r="AU953" s="161" t="s">
        <v>82</v>
      </c>
      <c r="AY953" s="18" t="s">
        <v>175</v>
      </c>
      <c r="BE953" s="162">
        <f>IF(N953="základní",J953,0)</f>
        <v>0</v>
      </c>
      <c r="BF953" s="162">
        <f>IF(N953="snížená",J953,0)</f>
        <v>0</v>
      </c>
      <c r="BG953" s="162">
        <f>IF(N953="zákl. přenesená",J953,0)</f>
        <v>0</v>
      </c>
      <c r="BH953" s="162">
        <f>IF(N953="sníž. přenesená",J953,0)</f>
        <v>0</v>
      </c>
      <c r="BI953" s="162">
        <f>IF(N953="nulová",J953,0)</f>
        <v>0</v>
      </c>
      <c r="BJ953" s="18" t="s">
        <v>30</v>
      </c>
      <c r="BK953" s="162">
        <f>ROUND(I953*H953,2)</f>
        <v>0</v>
      </c>
      <c r="BL953" s="18" t="s">
        <v>239</v>
      </c>
      <c r="BM953" s="161" t="s">
        <v>3185</v>
      </c>
    </row>
    <row r="954" spans="1:65" s="14" customFormat="1">
      <c r="B954" s="172"/>
      <c r="D954" s="164" t="s">
        <v>190</v>
      </c>
      <c r="E954" s="173" t="s">
        <v>1</v>
      </c>
      <c r="F954" s="174" t="s">
        <v>3186</v>
      </c>
      <c r="H954" s="173" t="s">
        <v>1</v>
      </c>
      <c r="I954" s="175"/>
      <c r="L954" s="172"/>
      <c r="M954" s="176"/>
      <c r="N954" s="177"/>
      <c r="O954" s="177"/>
      <c r="P954" s="177"/>
      <c r="Q954" s="177"/>
      <c r="R954" s="177"/>
      <c r="S954" s="177"/>
      <c r="T954" s="178"/>
      <c r="AT954" s="173" t="s">
        <v>190</v>
      </c>
      <c r="AU954" s="173" t="s">
        <v>82</v>
      </c>
      <c r="AV954" s="14" t="s">
        <v>30</v>
      </c>
      <c r="AW954" s="14" t="s">
        <v>29</v>
      </c>
      <c r="AX954" s="14" t="s">
        <v>73</v>
      </c>
      <c r="AY954" s="173" t="s">
        <v>175</v>
      </c>
    </row>
    <row r="955" spans="1:65" s="14" customFormat="1">
      <c r="B955" s="172"/>
      <c r="D955" s="164" t="s">
        <v>190</v>
      </c>
      <c r="E955" s="173" t="s">
        <v>1</v>
      </c>
      <c r="F955" s="174" t="s">
        <v>3187</v>
      </c>
      <c r="H955" s="173" t="s">
        <v>1</v>
      </c>
      <c r="I955" s="175"/>
      <c r="L955" s="172"/>
      <c r="M955" s="176"/>
      <c r="N955" s="177"/>
      <c r="O955" s="177"/>
      <c r="P955" s="177"/>
      <c r="Q955" s="177"/>
      <c r="R955" s="177"/>
      <c r="S955" s="177"/>
      <c r="T955" s="178"/>
      <c r="AT955" s="173" t="s">
        <v>190</v>
      </c>
      <c r="AU955" s="173" t="s">
        <v>82</v>
      </c>
      <c r="AV955" s="14" t="s">
        <v>30</v>
      </c>
      <c r="AW955" s="14" t="s">
        <v>29</v>
      </c>
      <c r="AX955" s="14" t="s">
        <v>73</v>
      </c>
      <c r="AY955" s="173" t="s">
        <v>175</v>
      </c>
    </row>
    <row r="956" spans="1:65" s="14" customFormat="1">
      <c r="B956" s="172"/>
      <c r="D956" s="164" t="s">
        <v>190</v>
      </c>
      <c r="E956" s="173" t="s">
        <v>1</v>
      </c>
      <c r="F956" s="174" t="s">
        <v>3188</v>
      </c>
      <c r="H956" s="173" t="s">
        <v>1</v>
      </c>
      <c r="I956" s="175"/>
      <c r="L956" s="172"/>
      <c r="M956" s="176"/>
      <c r="N956" s="177"/>
      <c r="O956" s="177"/>
      <c r="P956" s="177"/>
      <c r="Q956" s="177"/>
      <c r="R956" s="177"/>
      <c r="S956" s="177"/>
      <c r="T956" s="178"/>
      <c r="AT956" s="173" t="s">
        <v>190</v>
      </c>
      <c r="AU956" s="173" t="s">
        <v>82</v>
      </c>
      <c r="AV956" s="14" t="s">
        <v>30</v>
      </c>
      <c r="AW956" s="14" t="s">
        <v>29</v>
      </c>
      <c r="AX956" s="14" t="s">
        <v>73</v>
      </c>
      <c r="AY956" s="173" t="s">
        <v>175</v>
      </c>
    </row>
    <row r="957" spans="1:65" s="14" customFormat="1">
      <c r="B957" s="172"/>
      <c r="D957" s="164" t="s">
        <v>190</v>
      </c>
      <c r="E957" s="173" t="s">
        <v>1</v>
      </c>
      <c r="F957" s="174" t="s">
        <v>3189</v>
      </c>
      <c r="H957" s="173" t="s">
        <v>1</v>
      </c>
      <c r="I957" s="175"/>
      <c r="L957" s="172"/>
      <c r="M957" s="176"/>
      <c r="N957" s="177"/>
      <c r="O957" s="177"/>
      <c r="P957" s="177"/>
      <c r="Q957" s="177"/>
      <c r="R957" s="177"/>
      <c r="S957" s="177"/>
      <c r="T957" s="178"/>
      <c r="AT957" s="173" t="s">
        <v>190</v>
      </c>
      <c r="AU957" s="173" t="s">
        <v>82</v>
      </c>
      <c r="AV957" s="14" t="s">
        <v>30</v>
      </c>
      <c r="AW957" s="14" t="s">
        <v>29</v>
      </c>
      <c r="AX957" s="14" t="s">
        <v>73</v>
      </c>
      <c r="AY957" s="173" t="s">
        <v>175</v>
      </c>
    </row>
    <row r="958" spans="1:65" s="14" customFormat="1">
      <c r="B958" s="172"/>
      <c r="D958" s="164" t="s">
        <v>190</v>
      </c>
      <c r="E958" s="173" t="s">
        <v>1</v>
      </c>
      <c r="F958" s="174" t="s">
        <v>3190</v>
      </c>
      <c r="H958" s="173" t="s">
        <v>1</v>
      </c>
      <c r="I958" s="175"/>
      <c r="L958" s="172"/>
      <c r="M958" s="176"/>
      <c r="N958" s="177"/>
      <c r="O958" s="177"/>
      <c r="P958" s="177"/>
      <c r="Q958" s="177"/>
      <c r="R958" s="177"/>
      <c r="S958" s="177"/>
      <c r="T958" s="178"/>
      <c r="AT958" s="173" t="s">
        <v>190</v>
      </c>
      <c r="AU958" s="173" t="s">
        <v>82</v>
      </c>
      <c r="AV958" s="14" t="s">
        <v>30</v>
      </c>
      <c r="AW958" s="14" t="s">
        <v>29</v>
      </c>
      <c r="AX958" s="14" t="s">
        <v>73</v>
      </c>
      <c r="AY958" s="173" t="s">
        <v>175</v>
      </c>
    </row>
    <row r="959" spans="1:65" s="14" customFormat="1">
      <c r="B959" s="172"/>
      <c r="D959" s="164" t="s">
        <v>190</v>
      </c>
      <c r="E959" s="173" t="s">
        <v>1</v>
      </c>
      <c r="F959" s="174" t="s">
        <v>3191</v>
      </c>
      <c r="H959" s="173" t="s">
        <v>1</v>
      </c>
      <c r="I959" s="175"/>
      <c r="L959" s="172"/>
      <c r="M959" s="176"/>
      <c r="N959" s="177"/>
      <c r="O959" s="177"/>
      <c r="P959" s="177"/>
      <c r="Q959" s="177"/>
      <c r="R959" s="177"/>
      <c r="S959" s="177"/>
      <c r="T959" s="178"/>
      <c r="AT959" s="173" t="s">
        <v>190</v>
      </c>
      <c r="AU959" s="173" t="s">
        <v>82</v>
      </c>
      <c r="AV959" s="14" t="s">
        <v>30</v>
      </c>
      <c r="AW959" s="14" t="s">
        <v>29</v>
      </c>
      <c r="AX959" s="14" t="s">
        <v>73</v>
      </c>
      <c r="AY959" s="173" t="s">
        <v>175</v>
      </c>
    </row>
    <row r="960" spans="1:65" s="14" customFormat="1">
      <c r="B960" s="172"/>
      <c r="D960" s="164" t="s">
        <v>190</v>
      </c>
      <c r="E960" s="173" t="s">
        <v>1</v>
      </c>
      <c r="F960" s="174" t="s">
        <v>3150</v>
      </c>
      <c r="H960" s="173" t="s">
        <v>1</v>
      </c>
      <c r="I960" s="175"/>
      <c r="L960" s="172"/>
      <c r="M960" s="176"/>
      <c r="N960" s="177"/>
      <c r="O960" s="177"/>
      <c r="P960" s="177"/>
      <c r="Q960" s="177"/>
      <c r="R960" s="177"/>
      <c r="S960" s="177"/>
      <c r="T960" s="178"/>
      <c r="AT960" s="173" t="s">
        <v>190</v>
      </c>
      <c r="AU960" s="173" t="s">
        <v>82</v>
      </c>
      <c r="AV960" s="14" t="s">
        <v>30</v>
      </c>
      <c r="AW960" s="14" t="s">
        <v>29</v>
      </c>
      <c r="AX960" s="14" t="s">
        <v>73</v>
      </c>
      <c r="AY960" s="173" t="s">
        <v>175</v>
      </c>
    </row>
    <row r="961" spans="1:65" s="14" customFormat="1">
      <c r="B961" s="172"/>
      <c r="D961" s="164" t="s">
        <v>190</v>
      </c>
      <c r="E961" s="173" t="s">
        <v>1</v>
      </c>
      <c r="F961" s="174" t="s">
        <v>3151</v>
      </c>
      <c r="H961" s="173" t="s">
        <v>1</v>
      </c>
      <c r="I961" s="175"/>
      <c r="L961" s="172"/>
      <c r="M961" s="176"/>
      <c r="N961" s="177"/>
      <c r="O961" s="177"/>
      <c r="P961" s="177"/>
      <c r="Q961" s="177"/>
      <c r="R961" s="177"/>
      <c r="S961" s="177"/>
      <c r="T961" s="178"/>
      <c r="AT961" s="173" t="s">
        <v>190</v>
      </c>
      <c r="AU961" s="173" t="s">
        <v>82</v>
      </c>
      <c r="AV961" s="14" t="s">
        <v>30</v>
      </c>
      <c r="AW961" s="14" t="s">
        <v>29</v>
      </c>
      <c r="AX961" s="14" t="s">
        <v>73</v>
      </c>
      <c r="AY961" s="173" t="s">
        <v>175</v>
      </c>
    </row>
    <row r="962" spans="1:65" s="14" customFormat="1">
      <c r="B962" s="172"/>
      <c r="D962" s="164" t="s">
        <v>190</v>
      </c>
      <c r="E962" s="173" t="s">
        <v>1</v>
      </c>
      <c r="F962" s="174" t="s">
        <v>3152</v>
      </c>
      <c r="H962" s="173" t="s">
        <v>1</v>
      </c>
      <c r="I962" s="175"/>
      <c r="L962" s="172"/>
      <c r="M962" s="176"/>
      <c r="N962" s="177"/>
      <c r="O962" s="177"/>
      <c r="P962" s="177"/>
      <c r="Q962" s="177"/>
      <c r="R962" s="177"/>
      <c r="S962" s="177"/>
      <c r="T962" s="178"/>
      <c r="AT962" s="173" t="s">
        <v>190</v>
      </c>
      <c r="AU962" s="173" t="s">
        <v>82</v>
      </c>
      <c r="AV962" s="14" t="s">
        <v>30</v>
      </c>
      <c r="AW962" s="14" t="s">
        <v>29</v>
      </c>
      <c r="AX962" s="14" t="s">
        <v>73</v>
      </c>
      <c r="AY962" s="173" t="s">
        <v>175</v>
      </c>
    </row>
    <row r="963" spans="1:65" s="14" customFormat="1">
      <c r="B963" s="172"/>
      <c r="D963" s="164" t="s">
        <v>190</v>
      </c>
      <c r="E963" s="173" t="s">
        <v>1</v>
      </c>
      <c r="F963" s="174" t="s">
        <v>3153</v>
      </c>
      <c r="H963" s="173" t="s">
        <v>1</v>
      </c>
      <c r="I963" s="175"/>
      <c r="L963" s="172"/>
      <c r="M963" s="176"/>
      <c r="N963" s="177"/>
      <c r="O963" s="177"/>
      <c r="P963" s="177"/>
      <c r="Q963" s="177"/>
      <c r="R963" s="177"/>
      <c r="S963" s="177"/>
      <c r="T963" s="178"/>
      <c r="AT963" s="173" t="s">
        <v>190</v>
      </c>
      <c r="AU963" s="173" t="s">
        <v>82</v>
      </c>
      <c r="AV963" s="14" t="s">
        <v>30</v>
      </c>
      <c r="AW963" s="14" t="s">
        <v>29</v>
      </c>
      <c r="AX963" s="14" t="s">
        <v>73</v>
      </c>
      <c r="AY963" s="173" t="s">
        <v>175</v>
      </c>
    </row>
    <row r="964" spans="1:65" s="14" customFormat="1">
      <c r="B964" s="172"/>
      <c r="D964" s="164" t="s">
        <v>190</v>
      </c>
      <c r="E964" s="173" t="s">
        <v>1</v>
      </c>
      <c r="F964" s="174" t="s">
        <v>3154</v>
      </c>
      <c r="H964" s="173" t="s">
        <v>1</v>
      </c>
      <c r="I964" s="175"/>
      <c r="L964" s="172"/>
      <c r="M964" s="176"/>
      <c r="N964" s="177"/>
      <c r="O964" s="177"/>
      <c r="P964" s="177"/>
      <c r="Q964" s="177"/>
      <c r="R964" s="177"/>
      <c r="S964" s="177"/>
      <c r="T964" s="178"/>
      <c r="AT964" s="173" t="s">
        <v>190</v>
      </c>
      <c r="AU964" s="173" t="s">
        <v>82</v>
      </c>
      <c r="AV964" s="14" t="s">
        <v>30</v>
      </c>
      <c r="AW964" s="14" t="s">
        <v>29</v>
      </c>
      <c r="AX964" s="14" t="s">
        <v>73</v>
      </c>
      <c r="AY964" s="173" t="s">
        <v>175</v>
      </c>
    </row>
    <row r="965" spans="1:65" s="14" customFormat="1">
      <c r="B965" s="172"/>
      <c r="D965" s="164" t="s">
        <v>190</v>
      </c>
      <c r="E965" s="173" t="s">
        <v>1</v>
      </c>
      <c r="F965" s="174" t="s">
        <v>3139</v>
      </c>
      <c r="H965" s="173" t="s">
        <v>1</v>
      </c>
      <c r="I965" s="175"/>
      <c r="L965" s="172"/>
      <c r="M965" s="176"/>
      <c r="N965" s="177"/>
      <c r="O965" s="177"/>
      <c r="P965" s="177"/>
      <c r="Q965" s="177"/>
      <c r="R965" s="177"/>
      <c r="S965" s="177"/>
      <c r="T965" s="178"/>
      <c r="AT965" s="173" t="s">
        <v>190</v>
      </c>
      <c r="AU965" s="173" t="s">
        <v>82</v>
      </c>
      <c r="AV965" s="14" t="s">
        <v>30</v>
      </c>
      <c r="AW965" s="14" t="s">
        <v>29</v>
      </c>
      <c r="AX965" s="14" t="s">
        <v>73</v>
      </c>
      <c r="AY965" s="173" t="s">
        <v>175</v>
      </c>
    </row>
    <row r="966" spans="1:65" s="14" customFormat="1">
      <c r="B966" s="172"/>
      <c r="D966" s="164" t="s">
        <v>190</v>
      </c>
      <c r="E966" s="173" t="s">
        <v>1</v>
      </c>
      <c r="F966" s="174" t="s">
        <v>3140</v>
      </c>
      <c r="H966" s="173" t="s">
        <v>1</v>
      </c>
      <c r="I966" s="175"/>
      <c r="L966" s="172"/>
      <c r="M966" s="176"/>
      <c r="N966" s="177"/>
      <c r="O966" s="177"/>
      <c r="P966" s="177"/>
      <c r="Q966" s="177"/>
      <c r="R966" s="177"/>
      <c r="S966" s="177"/>
      <c r="T966" s="178"/>
      <c r="AT966" s="173" t="s">
        <v>190</v>
      </c>
      <c r="AU966" s="173" t="s">
        <v>82</v>
      </c>
      <c r="AV966" s="14" t="s">
        <v>30</v>
      </c>
      <c r="AW966" s="14" t="s">
        <v>29</v>
      </c>
      <c r="AX966" s="14" t="s">
        <v>73</v>
      </c>
      <c r="AY966" s="173" t="s">
        <v>175</v>
      </c>
    </row>
    <row r="967" spans="1:65" s="14" customFormat="1">
      <c r="B967" s="172"/>
      <c r="D967" s="164" t="s">
        <v>190</v>
      </c>
      <c r="E967" s="173" t="s">
        <v>1</v>
      </c>
      <c r="F967" s="174" t="s">
        <v>3141</v>
      </c>
      <c r="H967" s="173" t="s">
        <v>1</v>
      </c>
      <c r="I967" s="175"/>
      <c r="L967" s="172"/>
      <c r="M967" s="176"/>
      <c r="N967" s="177"/>
      <c r="O967" s="177"/>
      <c r="P967" s="177"/>
      <c r="Q967" s="177"/>
      <c r="R967" s="177"/>
      <c r="S967" s="177"/>
      <c r="T967" s="178"/>
      <c r="AT967" s="173" t="s">
        <v>190</v>
      </c>
      <c r="AU967" s="173" t="s">
        <v>82</v>
      </c>
      <c r="AV967" s="14" t="s">
        <v>30</v>
      </c>
      <c r="AW967" s="14" t="s">
        <v>29</v>
      </c>
      <c r="AX967" s="14" t="s">
        <v>73</v>
      </c>
      <c r="AY967" s="173" t="s">
        <v>175</v>
      </c>
    </row>
    <row r="968" spans="1:65" s="14" customFormat="1">
      <c r="B968" s="172"/>
      <c r="D968" s="164" t="s">
        <v>190</v>
      </c>
      <c r="E968" s="173" t="s">
        <v>1</v>
      </c>
      <c r="F968" s="174" t="s">
        <v>3142</v>
      </c>
      <c r="H968" s="173" t="s">
        <v>1</v>
      </c>
      <c r="I968" s="175"/>
      <c r="L968" s="172"/>
      <c r="M968" s="176"/>
      <c r="N968" s="177"/>
      <c r="O968" s="177"/>
      <c r="P968" s="177"/>
      <c r="Q968" s="177"/>
      <c r="R968" s="177"/>
      <c r="S968" s="177"/>
      <c r="T968" s="178"/>
      <c r="AT968" s="173" t="s">
        <v>190</v>
      </c>
      <c r="AU968" s="173" t="s">
        <v>82</v>
      </c>
      <c r="AV968" s="14" t="s">
        <v>30</v>
      </c>
      <c r="AW968" s="14" t="s">
        <v>29</v>
      </c>
      <c r="AX968" s="14" t="s">
        <v>73</v>
      </c>
      <c r="AY968" s="173" t="s">
        <v>175</v>
      </c>
    </row>
    <row r="969" spans="1:65" s="14" customFormat="1">
      <c r="B969" s="172"/>
      <c r="D969" s="164" t="s">
        <v>190</v>
      </c>
      <c r="E969" s="173" t="s">
        <v>1</v>
      </c>
      <c r="F969" s="174" t="s">
        <v>2648</v>
      </c>
      <c r="H969" s="173" t="s">
        <v>1</v>
      </c>
      <c r="I969" s="175"/>
      <c r="L969" s="172"/>
      <c r="M969" s="176"/>
      <c r="N969" s="177"/>
      <c r="O969" s="177"/>
      <c r="P969" s="177"/>
      <c r="Q969" s="177"/>
      <c r="R969" s="177"/>
      <c r="S969" s="177"/>
      <c r="T969" s="178"/>
      <c r="AT969" s="173" t="s">
        <v>190</v>
      </c>
      <c r="AU969" s="173" t="s">
        <v>82</v>
      </c>
      <c r="AV969" s="14" t="s">
        <v>30</v>
      </c>
      <c r="AW969" s="14" t="s">
        <v>29</v>
      </c>
      <c r="AX969" s="14" t="s">
        <v>73</v>
      </c>
      <c r="AY969" s="173" t="s">
        <v>175</v>
      </c>
    </row>
    <row r="970" spans="1:65" s="14" customFormat="1">
      <c r="B970" s="172"/>
      <c r="D970" s="164" t="s">
        <v>190</v>
      </c>
      <c r="E970" s="173" t="s">
        <v>1</v>
      </c>
      <c r="F970" s="174" t="s">
        <v>3192</v>
      </c>
      <c r="H970" s="173" t="s">
        <v>1</v>
      </c>
      <c r="I970" s="175"/>
      <c r="L970" s="172"/>
      <c r="M970" s="176"/>
      <c r="N970" s="177"/>
      <c r="O970" s="177"/>
      <c r="P970" s="177"/>
      <c r="Q970" s="177"/>
      <c r="R970" s="177"/>
      <c r="S970" s="177"/>
      <c r="T970" s="178"/>
      <c r="AT970" s="173" t="s">
        <v>190</v>
      </c>
      <c r="AU970" s="173" t="s">
        <v>82</v>
      </c>
      <c r="AV970" s="14" t="s">
        <v>30</v>
      </c>
      <c r="AW970" s="14" t="s">
        <v>29</v>
      </c>
      <c r="AX970" s="14" t="s">
        <v>73</v>
      </c>
      <c r="AY970" s="173" t="s">
        <v>175</v>
      </c>
    </row>
    <row r="971" spans="1:65" s="13" customFormat="1">
      <c r="B971" s="163"/>
      <c r="D971" s="164" t="s">
        <v>190</v>
      </c>
      <c r="E971" s="165" t="s">
        <v>1</v>
      </c>
      <c r="F971" s="166" t="s">
        <v>30</v>
      </c>
      <c r="H971" s="167">
        <v>1</v>
      </c>
      <c r="I971" s="168"/>
      <c r="L971" s="163"/>
      <c r="M971" s="169"/>
      <c r="N971" s="170"/>
      <c r="O971" s="170"/>
      <c r="P971" s="170"/>
      <c r="Q971" s="170"/>
      <c r="R971" s="170"/>
      <c r="S971" s="170"/>
      <c r="T971" s="171"/>
      <c r="AT971" s="165" t="s">
        <v>190</v>
      </c>
      <c r="AU971" s="165" t="s">
        <v>82</v>
      </c>
      <c r="AV971" s="13" t="s">
        <v>82</v>
      </c>
      <c r="AW971" s="13" t="s">
        <v>29</v>
      </c>
      <c r="AX971" s="13" t="s">
        <v>30</v>
      </c>
      <c r="AY971" s="165" t="s">
        <v>175</v>
      </c>
    </row>
    <row r="972" spans="1:65" s="12" customFormat="1" ht="22.8" customHeight="1">
      <c r="B972" s="136"/>
      <c r="D972" s="137" t="s">
        <v>72</v>
      </c>
      <c r="E972" s="147" t="s">
        <v>3193</v>
      </c>
      <c r="F972" s="147" t="s">
        <v>3194</v>
      </c>
      <c r="I972" s="139"/>
      <c r="J972" s="148">
        <f>BK972</f>
        <v>0</v>
      </c>
      <c r="L972" s="136"/>
      <c r="M972" s="141"/>
      <c r="N972" s="142"/>
      <c r="O972" s="142"/>
      <c r="P972" s="143">
        <f>SUM(P973:P991)</f>
        <v>0</v>
      </c>
      <c r="Q972" s="142"/>
      <c r="R972" s="143">
        <f>SUM(R973:R991)</f>
        <v>0.68629680000000004</v>
      </c>
      <c r="S972" s="142"/>
      <c r="T972" s="144">
        <f>SUM(T973:T991)</f>
        <v>0</v>
      </c>
      <c r="AR972" s="137" t="s">
        <v>82</v>
      </c>
      <c r="AT972" s="145" t="s">
        <v>72</v>
      </c>
      <c r="AU972" s="145" t="s">
        <v>30</v>
      </c>
      <c r="AY972" s="137" t="s">
        <v>175</v>
      </c>
      <c r="BK972" s="146">
        <f>SUM(BK973:BK991)</f>
        <v>0</v>
      </c>
    </row>
    <row r="973" spans="1:65" s="2" customFormat="1" ht="16.5" customHeight="1">
      <c r="A973" s="33"/>
      <c r="B973" s="149"/>
      <c r="C973" s="150" t="s">
        <v>648</v>
      </c>
      <c r="D973" s="150" t="s">
        <v>181</v>
      </c>
      <c r="E973" s="151" t="s">
        <v>3195</v>
      </c>
      <c r="F973" s="152" t="s">
        <v>3196</v>
      </c>
      <c r="G973" s="153" t="s">
        <v>709</v>
      </c>
      <c r="H973" s="154">
        <v>72.623999999999995</v>
      </c>
      <c r="I973" s="155"/>
      <c r="J973" s="156">
        <f>ROUND(I973*H973,2)</f>
        <v>0</v>
      </c>
      <c r="K973" s="152" t="s">
        <v>710</v>
      </c>
      <c r="L973" s="34"/>
      <c r="M973" s="157" t="s">
        <v>1</v>
      </c>
      <c r="N973" s="158" t="s">
        <v>38</v>
      </c>
      <c r="O973" s="59"/>
      <c r="P973" s="159">
        <f>O973*H973</f>
        <v>0</v>
      </c>
      <c r="Q973" s="159">
        <v>0</v>
      </c>
      <c r="R973" s="159">
        <f>Q973*H973</f>
        <v>0</v>
      </c>
      <c r="S973" s="159">
        <v>0</v>
      </c>
      <c r="T973" s="160">
        <f>S973*H973</f>
        <v>0</v>
      </c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R973" s="161" t="s">
        <v>239</v>
      </c>
      <c r="AT973" s="161" t="s">
        <v>181</v>
      </c>
      <c r="AU973" s="161" t="s">
        <v>82</v>
      </c>
      <c r="AY973" s="18" t="s">
        <v>175</v>
      </c>
      <c r="BE973" s="162">
        <f>IF(N973="základní",J973,0)</f>
        <v>0</v>
      </c>
      <c r="BF973" s="162">
        <f>IF(N973="snížená",J973,0)</f>
        <v>0</v>
      </c>
      <c r="BG973" s="162">
        <f>IF(N973="zákl. přenesená",J973,0)</f>
        <v>0</v>
      </c>
      <c r="BH973" s="162">
        <f>IF(N973="sníž. přenesená",J973,0)</f>
        <v>0</v>
      </c>
      <c r="BI973" s="162">
        <f>IF(N973="nulová",J973,0)</f>
        <v>0</v>
      </c>
      <c r="BJ973" s="18" t="s">
        <v>30</v>
      </c>
      <c r="BK973" s="162">
        <f>ROUND(I973*H973,2)</f>
        <v>0</v>
      </c>
      <c r="BL973" s="18" t="s">
        <v>239</v>
      </c>
      <c r="BM973" s="161" t="s">
        <v>3197</v>
      </c>
    </row>
    <row r="974" spans="1:65" s="14" customFormat="1">
      <c r="B974" s="172"/>
      <c r="D974" s="164" t="s">
        <v>190</v>
      </c>
      <c r="E974" s="173" t="s">
        <v>1</v>
      </c>
      <c r="F974" s="174" t="s">
        <v>2632</v>
      </c>
      <c r="H974" s="173" t="s">
        <v>1</v>
      </c>
      <c r="I974" s="175"/>
      <c r="L974" s="172"/>
      <c r="M974" s="176"/>
      <c r="N974" s="177"/>
      <c r="O974" s="177"/>
      <c r="P974" s="177"/>
      <c r="Q974" s="177"/>
      <c r="R974" s="177"/>
      <c r="S974" s="177"/>
      <c r="T974" s="178"/>
      <c r="AT974" s="173" t="s">
        <v>190</v>
      </c>
      <c r="AU974" s="173" t="s">
        <v>82</v>
      </c>
      <c r="AV974" s="14" t="s">
        <v>30</v>
      </c>
      <c r="AW974" s="14" t="s">
        <v>29</v>
      </c>
      <c r="AX974" s="14" t="s">
        <v>73</v>
      </c>
      <c r="AY974" s="173" t="s">
        <v>175</v>
      </c>
    </row>
    <row r="975" spans="1:65" s="14" customFormat="1">
      <c r="B975" s="172"/>
      <c r="D975" s="164" t="s">
        <v>190</v>
      </c>
      <c r="E975" s="173" t="s">
        <v>1</v>
      </c>
      <c r="F975" s="174" t="s">
        <v>3198</v>
      </c>
      <c r="H975" s="173" t="s">
        <v>1</v>
      </c>
      <c r="I975" s="175"/>
      <c r="L975" s="172"/>
      <c r="M975" s="176"/>
      <c r="N975" s="177"/>
      <c r="O975" s="177"/>
      <c r="P975" s="177"/>
      <c r="Q975" s="177"/>
      <c r="R975" s="177"/>
      <c r="S975" s="177"/>
      <c r="T975" s="178"/>
      <c r="AT975" s="173" t="s">
        <v>190</v>
      </c>
      <c r="AU975" s="173" t="s">
        <v>82</v>
      </c>
      <c r="AV975" s="14" t="s">
        <v>30</v>
      </c>
      <c r="AW975" s="14" t="s">
        <v>29</v>
      </c>
      <c r="AX975" s="14" t="s">
        <v>73</v>
      </c>
      <c r="AY975" s="173" t="s">
        <v>175</v>
      </c>
    </row>
    <row r="976" spans="1:65" s="13" customFormat="1">
      <c r="B976" s="163"/>
      <c r="D976" s="164" t="s">
        <v>190</v>
      </c>
      <c r="E976" s="165" t="s">
        <v>1</v>
      </c>
      <c r="F976" s="166" t="s">
        <v>3199</v>
      </c>
      <c r="H976" s="167">
        <v>41.6</v>
      </c>
      <c r="I976" s="168"/>
      <c r="L976" s="163"/>
      <c r="M976" s="169"/>
      <c r="N976" s="170"/>
      <c r="O976" s="170"/>
      <c r="P976" s="170"/>
      <c r="Q976" s="170"/>
      <c r="R976" s="170"/>
      <c r="S976" s="170"/>
      <c r="T976" s="171"/>
      <c r="AT976" s="165" t="s">
        <v>190</v>
      </c>
      <c r="AU976" s="165" t="s">
        <v>82</v>
      </c>
      <c r="AV976" s="13" t="s">
        <v>82</v>
      </c>
      <c r="AW976" s="13" t="s">
        <v>29</v>
      </c>
      <c r="AX976" s="13" t="s">
        <v>73</v>
      </c>
      <c r="AY976" s="165" t="s">
        <v>175</v>
      </c>
    </row>
    <row r="977" spans="1:65" s="13" customFormat="1">
      <c r="B977" s="163"/>
      <c r="D977" s="164" t="s">
        <v>190</v>
      </c>
      <c r="E977" s="165" t="s">
        <v>1</v>
      </c>
      <c r="F977" s="166" t="s">
        <v>3200</v>
      </c>
      <c r="H977" s="167">
        <v>0.8</v>
      </c>
      <c r="I977" s="168"/>
      <c r="L977" s="163"/>
      <c r="M977" s="169"/>
      <c r="N977" s="170"/>
      <c r="O977" s="170"/>
      <c r="P977" s="170"/>
      <c r="Q977" s="170"/>
      <c r="R977" s="170"/>
      <c r="S977" s="170"/>
      <c r="T977" s="171"/>
      <c r="AT977" s="165" t="s">
        <v>190</v>
      </c>
      <c r="AU977" s="165" t="s">
        <v>82</v>
      </c>
      <c r="AV977" s="13" t="s">
        <v>82</v>
      </c>
      <c r="AW977" s="13" t="s">
        <v>29</v>
      </c>
      <c r="AX977" s="13" t="s">
        <v>73</v>
      </c>
      <c r="AY977" s="165" t="s">
        <v>175</v>
      </c>
    </row>
    <row r="978" spans="1:65" s="14" customFormat="1">
      <c r="B978" s="172"/>
      <c r="D978" s="164" t="s">
        <v>190</v>
      </c>
      <c r="E978" s="173" t="s">
        <v>1</v>
      </c>
      <c r="F978" s="174" t="s">
        <v>3201</v>
      </c>
      <c r="H978" s="173" t="s">
        <v>1</v>
      </c>
      <c r="I978" s="175"/>
      <c r="L978" s="172"/>
      <c r="M978" s="176"/>
      <c r="N978" s="177"/>
      <c r="O978" s="177"/>
      <c r="P978" s="177"/>
      <c r="Q978" s="177"/>
      <c r="R978" s="177"/>
      <c r="S978" s="177"/>
      <c r="T978" s="178"/>
      <c r="AT978" s="173" t="s">
        <v>190</v>
      </c>
      <c r="AU978" s="173" t="s">
        <v>82</v>
      </c>
      <c r="AV978" s="14" t="s">
        <v>30</v>
      </c>
      <c r="AW978" s="14" t="s">
        <v>29</v>
      </c>
      <c r="AX978" s="14" t="s">
        <v>73</v>
      </c>
      <c r="AY978" s="173" t="s">
        <v>175</v>
      </c>
    </row>
    <row r="979" spans="1:65" s="13" customFormat="1">
      <c r="B979" s="163"/>
      <c r="D979" s="164" t="s">
        <v>190</v>
      </c>
      <c r="E979" s="165" t="s">
        <v>1</v>
      </c>
      <c r="F979" s="166" t="s">
        <v>3202</v>
      </c>
      <c r="H979" s="167">
        <v>1.68</v>
      </c>
      <c r="I979" s="168"/>
      <c r="L979" s="163"/>
      <c r="M979" s="169"/>
      <c r="N979" s="170"/>
      <c r="O979" s="170"/>
      <c r="P979" s="170"/>
      <c r="Q979" s="170"/>
      <c r="R979" s="170"/>
      <c r="S979" s="170"/>
      <c r="T979" s="171"/>
      <c r="AT979" s="165" t="s">
        <v>190</v>
      </c>
      <c r="AU979" s="165" t="s">
        <v>82</v>
      </c>
      <c r="AV979" s="13" t="s">
        <v>82</v>
      </c>
      <c r="AW979" s="13" t="s">
        <v>29</v>
      </c>
      <c r="AX979" s="13" t="s">
        <v>73</v>
      </c>
      <c r="AY979" s="165" t="s">
        <v>175</v>
      </c>
    </row>
    <row r="980" spans="1:65" s="14" customFormat="1">
      <c r="B980" s="172"/>
      <c r="D980" s="164" t="s">
        <v>190</v>
      </c>
      <c r="E980" s="173" t="s">
        <v>1</v>
      </c>
      <c r="F980" s="174" t="s">
        <v>3203</v>
      </c>
      <c r="H980" s="173" t="s">
        <v>1</v>
      </c>
      <c r="I980" s="175"/>
      <c r="L980" s="172"/>
      <c r="M980" s="176"/>
      <c r="N980" s="177"/>
      <c r="O980" s="177"/>
      <c r="P980" s="177"/>
      <c r="Q980" s="177"/>
      <c r="R980" s="177"/>
      <c r="S980" s="177"/>
      <c r="T980" s="178"/>
      <c r="AT980" s="173" t="s">
        <v>190</v>
      </c>
      <c r="AU980" s="173" t="s">
        <v>82</v>
      </c>
      <c r="AV980" s="14" t="s">
        <v>30</v>
      </c>
      <c r="AW980" s="14" t="s">
        <v>29</v>
      </c>
      <c r="AX980" s="14" t="s">
        <v>73</v>
      </c>
      <c r="AY980" s="173" t="s">
        <v>175</v>
      </c>
    </row>
    <row r="981" spans="1:65" s="13" customFormat="1">
      <c r="B981" s="163"/>
      <c r="D981" s="164" t="s">
        <v>190</v>
      </c>
      <c r="E981" s="165" t="s">
        <v>1</v>
      </c>
      <c r="F981" s="166" t="s">
        <v>3204</v>
      </c>
      <c r="H981" s="167">
        <v>26.24</v>
      </c>
      <c r="I981" s="168"/>
      <c r="L981" s="163"/>
      <c r="M981" s="169"/>
      <c r="N981" s="170"/>
      <c r="O981" s="170"/>
      <c r="P981" s="170"/>
      <c r="Q981" s="170"/>
      <c r="R981" s="170"/>
      <c r="S981" s="170"/>
      <c r="T981" s="171"/>
      <c r="AT981" s="165" t="s">
        <v>190</v>
      </c>
      <c r="AU981" s="165" t="s">
        <v>82</v>
      </c>
      <c r="AV981" s="13" t="s">
        <v>82</v>
      </c>
      <c r="AW981" s="13" t="s">
        <v>29</v>
      </c>
      <c r="AX981" s="13" t="s">
        <v>73</v>
      </c>
      <c r="AY981" s="165" t="s">
        <v>175</v>
      </c>
    </row>
    <row r="982" spans="1:65" s="13" customFormat="1">
      <c r="B982" s="163"/>
      <c r="D982" s="164" t="s">
        <v>190</v>
      </c>
      <c r="E982" s="165" t="s">
        <v>1</v>
      </c>
      <c r="F982" s="166" t="s">
        <v>3205</v>
      </c>
      <c r="H982" s="167">
        <v>0.14399999999999999</v>
      </c>
      <c r="I982" s="168"/>
      <c r="L982" s="163"/>
      <c r="M982" s="169"/>
      <c r="N982" s="170"/>
      <c r="O982" s="170"/>
      <c r="P982" s="170"/>
      <c r="Q982" s="170"/>
      <c r="R982" s="170"/>
      <c r="S982" s="170"/>
      <c r="T982" s="171"/>
      <c r="AT982" s="165" t="s">
        <v>190</v>
      </c>
      <c r="AU982" s="165" t="s">
        <v>82</v>
      </c>
      <c r="AV982" s="13" t="s">
        <v>82</v>
      </c>
      <c r="AW982" s="13" t="s">
        <v>29</v>
      </c>
      <c r="AX982" s="13" t="s">
        <v>73</v>
      </c>
      <c r="AY982" s="165" t="s">
        <v>175</v>
      </c>
    </row>
    <row r="983" spans="1:65" s="13" customFormat="1">
      <c r="B983" s="163"/>
      <c r="D983" s="164" t="s">
        <v>190</v>
      </c>
      <c r="E983" s="165" t="s">
        <v>1</v>
      </c>
      <c r="F983" s="166" t="s">
        <v>3206</v>
      </c>
      <c r="H983" s="167">
        <v>2.16</v>
      </c>
      <c r="I983" s="168"/>
      <c r="L983" s="163"/>
      <c r="M983" s="169"/>
      <c r="N983" s="170"/>
      <c r="O983" s="170"/>
      <c r="P983" s="170"/>
      <c r="Q983" s="170"/>
      <c r="R983" s="170"/>
      <c r="S983" s="170"/>
      <c r="T983" s="171"/>
      <c r="AT983" s="165" t="s">
        <v>190</v>
      </c>
      <c r="AU983" s="165" t="s">
        <v>82</v>
      </c>
      <c r="AV983" s="13" t="s">
        <v>82</v>
      </c>
      <c r="AW983" s="13" t="s">
        <v>29</v>
      </c>
      <c r="AX983" s="13" t="s">
        <v>73</v>
      </c>
      <c r="AY983" s="165" t="s">
        <v>175</v>
      </c>
    </row>
    <row r="984" spans="1:65" s="15" customFormat="1">
      <c r="B984" s="182"/>
      <c r="D984" s="164" t="s">
        <v>190</v>
      </c>
      <c r="E984" s="183" t="s">
        <v>1</v>
      </c>
      <c r="F984" s="184" t="s">
        <v>716</v>
      </c>
      <c r="H984" s="185">
        <v>72.623999999999995</v>
      </c>
      <c r="I984" s="186"/>
      <c r="L984" s="182"/>
      <c r="M984" s="187"/>
      <c r="N984" s="188"/>
      <c r="O984" s="188"/>
      <c r="P984" s="188"/>
      <c r="Q984" s="188"/>
      <c r="R984" s="188"/>
      <c r="S984" s="188"/>
      <c r="T984" s="189"/>
      <c r="AT984" s="183" t="s">
        <v>190</v>
      </c>
      <c r="AU984" s="183" t="s">
        <v>82</v>
      </c>
      <c r="AV984" s="15" t="s">
        <v>184</v>
      </c>
      <c r="AW984" s="15" t="s">
        <v>29</v>
      </c>
      <c r="AX984" s="15" t="s">
        <v>30</v>
      </c>
      <c r="AY984" s="183" t="s">
        <v>175</v>
      </c>
    </row>
    <row r="985" spans="1:65" s="2" customFormat="1" ht="16.5" customHeight="1">
      <c r="A985" s="33"/>
      <c r="B985" s="149"/>
      <c r="C985" s="150" t="s">
        <v>651</v>
      </c>
      <c r="D985" s="150" t="s">
        <v>181</v>
      </c>
      <c r="E985" s="151" t="s">
        <v>3207</v>
      </c>
      <c r="F985" s="152" t="s">
        <v>3208</v>
      </c>
      <c r="G985" s="153" t="s">
        <v>709</v>
      </c>
      <c r="H985" s="154">
        <v>72.623999999999995</v>
      </c>
      <c r="I985" s="155"/>
      <c r="J985" s="156">
        <f>ROUND(I985*H985,2)</f>
        <v>0</v>
      </c>
      <c r="K985" s="152" t="s">
        <v>710</v>
      </c>
      <c r="L985" s="34"/>
      <c r="M985" s="157" t="s">
        <v>1</v>
      </c>
      <c r="N985" s="158" t="s">
        <v>38</v>
      </c>
      <c r="O985" s="59"/>
      <c r="P985" s="159">
        <f>O985*H985</f>
        <v>0</v>
      </c>
      <c r="Q985" s="159">
        <v>5.5000000000000003E-4</v>
      </c>
      <c r="R985" s="159">
        <f>Q985*H985</f>
        <v>3.9943199999999998E-2</v>
      </c>
      <c r="S985" s="159">
        <v>0</v>
      </c>
      <c r="T985" s="160">
        <f>S985*H985</f>
        <v>0</v>
      </c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R985" s="161" t="s">
        <v>239</v>
      </c>
      <c r="AT985" s="161" t="s">
        <v>181</v>
      </c>
      <c r="AU985" s="161" t="s">
        <v>82</v>
      </c>
      <c r="AY985" s="18" t="s">
        <v>175</v>
      </c>
      <c r="BE985" s="162">
        <f>IF(N985="základní",J985,0)</f>
        <v>0</v>
      </c>
      <c r="BF985" s="162">
        <f>IF(N985="snížená",J985,0)</f>
        <v>0</v>
      </c>
      <c r="BG985" s="162">
        <f>IF(N985="zákl. přenesená",J985,0)</f>
        <v>0</v>
      </c>
      <c r="BH985" s="162">
        <f>IF(N985="sníž. přenesená",J985,0)</f>
        <v>0</v>
      </c>
      <c r="BI985" s="162">
        <f>IF(N985="nulová",J985,0)</f>
        <v>0</v>
      </c>
      <c r="BJ985" s="18" t="s">
        <v>30</v>
      </c>
      <c r="BK985" s="162">
        <f>ROUND(I985*H985,2)</f>
        <v>0</v>
      </c>
      <c r="BL985" s="18" t="s">
        <v>239</v>
      </c>
      <c r="BM985" s="161" t="s">
        <v>3209</v>
      </c>
    </row>
    <row r="986" spans="1:65" s="13" customFormat="1">
      <c r="B986" s="163"/>
      <c r="D986" s="164" t="s">
        <v>190</v>
      </c>
      <c r="E986" s="165" t="s">
        <v>1</v>
      </c>
      <c r="F986" s="166" t="s">
        <v>3210</v>
      </c>
      <c r="H986" s="167">
        <v>72.623999999999995</v>
      </c>
      <c r="I986" s="168"/>
      <c r="L986" s="163"/>
      <c r="M986" s="169"/>
      <c r="N986" s="170"/>
      <c r="O986" s="170"/>
      <c r="P986" s="170"/>
      <c r="Q986" s="170"/>
      <c r="R986" s="170"/>
      <c r="S986" s="170"/>
      <c r="T986" s="171"/>
      <c r="AT986" s="165" t="s">
        <v>190</v>
      </c>
      <c r="AU986" s="165" t="s">
        <v>82</v>
      </c>
      <c r="AV986" s="13" t="s">
        <v>82</v>
      </c>
      <c r="AW986" s="13" t="s">
        <v>29</v>
      </c>
      <c r="AX986" s="13" t="s">
        <v>30</v>
      </c>
      <c r="AY986" s="165" t="s">
        <v>175</v>
      </c>
    </row>
    <row r="987" spans="1:65" s="2" customFormat="1" ht="16.5" customHeight="1">
      <c r="A987" s="33"/>
      <c r="B987" s="149"/>
      <c r="C987" s="150" t="s">
        <v>655</v>
      </c>
      <c r="D987" s="150" t="s">
        <v>181</v>
      </c>
      <c r="E987" s="151" t="s">
        <v>3211</v>
      </c>
      <c r="F987" s="152" t="s">
        <v>3212</v>
      </c>
      <c r="G987" s="153" t="s">
        <v>709</v>
      </c>
      <c r="H987" s="154">
        <v>72.623999999999995</v>
      </c>
      <c r="I987" s="155"/>
      <c r="J987" s="156">
        <f>ROUND(I987*H987,2)</f>
        <v>0</v>
      </c>
      <c r="K987" s="152" t="s">
        <v>710</v>
      </c>
      <c r="L987" s="34"/>
      <c r="M987" s="157" t="s">
        <v>1</v>
      </c>
      <c r="N987" s="158" t="s">
        <v>38</v>
      </c>
      <c r="O987" s="59"/>
      <c r="P987" s="159">
        <f>O987*H987</f>
        <v>0</v>
      </c>
      <c r="Q987" s="159">
        <v>5.4000000000000003E-3</v>
      </c>
      <c r="R987" s="159">
        <f>Q987*H987</f>
        <v>0.39216960000000001</v>
      </c>
      <c r="S987" s="159">
        <v>0</v>
      </c>
      <c r="T987" s="160">
        <f>S987*H987</f>
        <v>0</v>
      </c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R987" s="161" t="s">
        <v>239</v>
      </c>
      <c r="AT987" s="161" t="s">
        <v>181</v>
      </c>
      <c r="AU987" s="161" t="s">
        <v>82</v>
      </c>
      <c r="AY987" s="18" t="s">
        <v>175</v>
      </c>
      <c r="BE987" s="162">
        <f>IF(N987="základní",J987,0)</f>
        <v>0</v>
      </c>
      <c r="BF987" s="162">
        <f>IF(N987="snížená",J987,0)</f>
        <v>0</v>
      </c>
      <c r="BG987" s="162">
        <f>IF(N987="zákl. přenesená",J987,0)</f>
        <v>0</v>
      </c>
      <c r="BH987" s="162">
        <f>IF(N987="sníž. přenesená",J987,0)</f>
        <v>0</v>
      </c>
      <c r="BI987" s="162">
        <f>IF(N987="nulová",J987,0)</f>
        <v>0</v>
      </c>
      <c r="BJ987" s="18" t="s">
        <v>30</v>
      </c>
      <c r="BK987" s="162">
        <f>ROUND(I987*H987,2)</f>
        <v>0</v>
      </c>
      <c r="BL987" s="18" t="s">
        <v>239</v>
      </c>
      <c r="BM987" s="161" t="s">
        <v>3213</v>
      </c>
    </row>
    <row r="988" spans="1:65" s="13" customFormat="1">
      <c r="B988" s="163"/>
      <c r="D988" s="164" t="s">
        <v>190</v>
      </c>
      <c r="E988" s="165" t="s">
        <v>1</v>
      </c>
      <c r="F988" s="166" t="s">
        <v>3210</v>
      </c>
      <c r="H988" s="167">
        <v>72.623999999999995</v>
      </c>
      <c r="I988" s="168"/>
      <c r="L988" s="163"/>
      <c r="M988" s="169"/>
      <c r="N988" s="170"/>
      <c r="O988" s="170"/>
      <c r="P988" s="170"/>
      <c r="Q988" s="170"/>
      <c r="R988" s="170"/>
      <c r="S988" s="170"/>
      <c r="T988" s="171"/>
      <c r="AT988" s="165" t="s">
        <v>190</v>
      </c>
      <c r="AU988" s="165" t="s">
        <v>82</v>
      </c>
      <c r="AV988" s="13" t="s">
        <v>82</v>
      </c>
      <c r="AW988" s="13" t="s">
        <v>29</v>
      </c>
      <c r="AX988" s="13" t="s">
        <v>30</v>
      </c>
      <c r="AY988" s="165" t="s">
        <v>175</v>
      </c>
    </row>
    <row r="989" spans="1:65" s="2" customFormat="1" ht="16.5" customHeight="1">
      <c r="A989" s="33"/>
      <c r="B989" s="149"/>
      <c r="C989" s="150" t="s">
        <v>659</v>
      </c>
      <c r="D989" s="150" t="s">
        <v>181</v>
      </c>
      <c r="E989" s="151" t="s">
        <v>3214</v>
      </c>
      <c r="F989" s="152" t="s">
        <v>3215</v>
      </c>
      <c r="G989" s="153" t="s">
        <v>709</v>
      </c>
      <c r="H989" s="154">
        <v>72.623999999999995</v>
      </c>
      <c r="I989" s="155"/>
      <c r="J989" s="156">
        <f>ROUND(I989*H989,2)</f>
        <v>0</v>
      </c>
      <c r="K989" s="152" t="s">
        <v>710</v>
      </c>
      <c r="L989" s="34"/>
      <c r="M989" s="157" t="s">
        <v>1</v>
      </c>
      <c r="N989" s="158" t="s">
        <v>38</v>
      </c>
      <c r="O989" s="59"/>
      <c r="P989" s="159">
        <f>O989*H989</f>
        <v>0</v>
      </c>
      <c r="Q989" s="159">
        <v>3.5000000000000001E-3</v>
      </c>
      <c r="R989" s="159">
        <f>Q989*H989</f>
        <v>0.25418399999999997</v>
      </c>
      <c r="S989" s="159">
        <v>0</v>
      </c>
      <c r="T989" s="160">
        <f>S989*H989</f>
        <v>0</v>
      </c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R989" s="161" t="s">
        <v>239</v>
      </c>
      <c r="AT989" s="161" t="s">
        <v>181</v>
      </c>
      <c r="AU989" s="161" t="s">
        <v>82</v>
      </c>
      <c r="AY989" s="18" t="s">
        <v>175</v>
      </c>
      <c r="BE989" s="162">
        <f>IF(N989="základní",J989,0)</f>
        <v>0</v>
      </c>
      <c r="BF989" s="162">
        <f>IF(N989="snížená",J989,0)</f>
        <v>0</v>
      </c>
      <c r="BG989" s="162">
        <f>IF(N989="zákl. přenesená",J989,0)</f>
        <v>0</v>
      </c>
      <c r="BH989" s="162">
        <f>IF(N989="sníž. přenesená",J989,0)</f>
        <v>0</v>
      </c>
      <c r="BI989" s="162">
        <f>IF(N989="nulová",J989,0)</f>
        <v>0</v>
      </c>
      <c r="BJ989" s="18" t="s">
        <v>30</v>
      </c>
      <c r="BK989" s="162">
        <f>ROUND(I989*H989,2)</f>
        <v>0</v>
      </c>
      <c r="BL989" s="18" t="s">
        <v>239</v>
      </c>
      <c r="BM989" s="161" t="s">
        <v>3216</v>
      </c>
    </row>
    <row r="990" spans="1:65" s="13" customFormat="1">
      <c r="B990" s="163"/>
      <c r="D990" s="164" t="s">
        <v>190</v>
      </c>
      <c r="E990" s="165" t="s">
        <v>1</v>
      </c>
      <c r="F990" s="166" t="s">
        <v>3210</v>
      </c>
      <c r="H990" s="167">
        <v>72.623999999999995</v>
      </c>
      <c r="I990" s="168"/>
      <c r="L990" s="163"/>
      <c r="M990" s="169"/>
      <c r="N990" s="170"/>
      <c r="O990" s="170"/>
      <c r="P990" s="170"/>
      <c r="Q990" s="170"/>
      <c r="R990" s="170"/>
      <c r="S990" s="170"/>
      <c r="T990" s="171"/>
      <c r="AT990" s="165" t="s">
        <v>190</v>
      </c>
      <c r="AU990" s="165" t="s">
        <v>82</v>
      </c>
      <c r="AV990" s="13" t="s">
        <v>82</v>
      </c>
      <c r="AW990" s="13" t="s">
        <v>29</v>
      </c>
      <c r="AX990" s="13" t="s">
        <v>30</v>
      </c>
      <c r="AY990" s="165" t="s">
        <v>175</v>
      </c>
    </row>
    <row r="991" spans="1:65" s="2" customFormat="1" ht="16.5" customHeight="1">
      <c r="A991" s="33"/>
      <c r="B991" s="149"/>
      <c r="C991" s="150" t="s">
        <v>663</v>
      </c>
      <c r="D991" s="150" t="s">
        <v>181</v>
      </c>
      <c r="E991" s="151" t="s">
        <v>3217</v>
      </c>
      <c r="F991" s="152" t="s">
        <v>3218</v>
      </c>
      <c r="G991" s="153" t="s">
        <v>767</v>
      </c>
      <c r="H991" s="154">
        <v>0.68600000000000005</v>
      </c>
      <c r="I991" s="155"/>
      <c r="J991" s="156">
        <f>ROUND(I991*H991,2)</f>
        <v>0</v>
      </c>
      <c r="K991" s="152" t="s">
        <v>710</v>
      </c>
      <c r="L991" s="34"/>
      <c r="M991" s="200" t="s">
        <v>1</v>
      </c>
      <c r="N991" s="201" t="s">
        <v>38</v>
      </c>
      <c r="O991" s="202"/>
      <c r="P991" s="203">
        <f>O991*H991</f>
        <v>0</v>
      </c>
      <c r="Q991" s="203">
        <v>0</v>
      </c>
      <c r="R991" s="203">
        <f>Q991*H991</f>
        <v>0</v>
      </c>
      <c r="S991" s="203">
        <v>0</v>
      </c>
      <c r="T991" s="204">
        <f>S991*H991</f>
        <v>0</v>
      </c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R991" s="161" t="s">
        <v>239</v>
      </c>
      <c r="AT991" s="161" t="s">
        <v>181</v>
      </c>
      <c r="AU991" s="161" t="s">
        <v>82</v>
      </c>
      <c r="AY991" s="18" t="s">
        <v>175</v>
      </c>
      <c r="BE991" s="162">
        <f>IF(N991="základní",J991,0)</f>
        <v>0</v>
      </c>
      <c r="BF991" s="162">
        <f>IF(N991="snížená",J991,0)</f>
        <v>0</v>
      </c>
      <c r="BG991" s="162">
        <f>IF(N991="zákl. přenesená",J991,0)</f>
        <v>0</v>
      </c>
      <c r="BH991" s="162">
        <f>IF(N991="sníž. přenesená",J991,0)</f>
        <v>0</v>
      </c>
      <c r="BI991" s="162">
        <f>IF(N991="nulová",J991,0)</f>
        <v>0</v>
      </c>
      <c r="BJ991" s="18" t="s">
        <v>30</v>
      </c>
      <c r="BK991" s="162">
        <f>ROUND(I991*H991,2)</f>
        <v>0</v>
      </c>
      <c r="BL991" s="18" t="s">
        <v>239</v>
      </c>
      <c r="BM991" s="161" t="s">
        <v>3219</v>
      </c>
    </row>
    <row r="992" spans="1:65" s="2" customFormat="1" ht="6.9" customHeight="1">
      <c r="A992" s="33"/>
      <c r="B992" s="48"/>
      <c r="C992" s="49"/>
      <c r="D992" s="49"/>
      <c r="E992" s="49"/>
      <c r="F992" s="49"/>
      <c r="G992" s="49"/>
      <c r="H992" s="49"/>
      <c r="I992" s="49"/>
      <c r="J992" s="49"/>
      <c r="K992" s="49"/>
      <c r="L992" s="34"/>
      <c r="M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</row>
  </sheetData>
  <autoFilter ref="C138:K991"/>
  <mergeCells count="15">
    <mergeCell ref="E125:H125"/>
    <mergeCell ref="E129:H129"/>
    <mergeCell ref="E127:H127"/>
    <mergeCell ref="E131:H13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44"/>
  <sheetViews>
    <sheetView showGridLines="0" workbookViewId="0">
      <selection activeCell="J16" sqref="J1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117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ht="13.2">
      <c r="B8" s="21"/>
      <c r="D8" s="28" t="s">
        <v>146</v>
      </c>
      <c r="L8" s="21"/>
    </row>
    <row r="9" spans="1:46" s="1" customFormat="1" ht="16.5" customHeight="1">
      <c r="B9" s="21"/>
      <c r="E9" s="261" t="s">
        <v>1508</v>
      </c>
      <c r="F9" s="238"/>
      <c r="G9" s="238"/>
      <c r="H9" s="238"/>
      <c r="L9" s="21"/>
    </row>
    <row r="10" spans="1:46" s="1" customFormat="1" ht="12" customHeight="1">
      <c r="B10" s="21"/>
      <c r="D10" s="28" t="s">
        <v>703</v>
      </c>
      <c r="L10" s="21"/>
    </row>
    <row r="11" spans="1:46" s="2" customFormat="1" ht="16.5" customHeight="1">
      <c r="A11" s="33"/>
      <c r="B11" s="34"/>
      <c r="C11" s="33"/>
      <c r="D11" s="33"/>
      <c r="E11" s="264" t="s">
        <v>2520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2521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8" t="s">
        <v>3220</v>
      </c>
      <c r="F13" s="260"/>
      <c r="G13" s="260"/>
      <c r="H13" s="260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28" t="s">
        <v>22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23</v>
      </c>
      <c r="E18" s="33"/>
      <c r="F18" s="33"/>
      <c r="G18" s="33"/>
      <c r="H18" s="33"/>
      <c r="I18" s="28" t="s">
        <v>24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28" t="s">
        <v>25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24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3" t="str">
        <f>'Rekapitulace stavby'!E14</f>
        <v>Vyplň údaj</v>
      </c>
      <c r="F22" s="249"/>
      <c r="G22" s="249"/>
      <c r="H22" s="249"/>
      <c r="I22" s="28" t="s">
        <v>25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24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28" t="s">
        <v>25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24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25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3" t="s">
        <v>1</v>
      </c>
      <c r="F31" s="253"/>
      <c r="G31" s="253"/>
      <c r="H31" s="253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33</v>
      </c>
      <c r="E34" s="33"/>
      <c r="F34" s="33"/>
      <c r="G34" s="33"/>
      <c r="H34" s="33"/>
      <c r="I34" s="33"/>
      <c r="J34" s="72">
        <f>ROUND(J137,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37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4" t="s">
        <v>37</v>
      </c>
      <c r="E37" s="28" t="s">
        <v>38</v>
      </c>
      <c r="F37" s="105">
        <f>ROUND((SUM(BE137:BE743)),  0)</f>
        <v>0</v>
      </c>
      <c r="G37" s="33"/>
      <c r="H37" s="33"/>
      <c r="I37" s="106">
        <v>0.21</v>
      </c>
      <c r="J37" s="105">
        <f>ROUND(((SUM(BE137:BE743))*I37),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28" t="s">
        <v>39</v>
      </c>
      <c r="F38" s="105">
        <f>ROUND((SUM(BF137:BF743)),  0)</f>
        <v>0</v>
      </c>
      <c r="G38" s="33"/>
      <c r="H38" s="33"/>
      <c r="I38" s="106">
        <v>0.12</v>
      </c>
      <c r="J38" s="105">
        <f>ROUND(((SUM(BF137:BF743))*I38),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40</v>
      </c>
      <c r="F39" s="105">
        <f>ROUND((SUM(BG137:BG743)),  0)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41</v>
      </c>
      <c r="F40" s="105">
        <f>ROUND((SUM(BH137:BH743)),  0)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28" t="s">
        <v>42</v>
      </c>
      <c r="F41" s="105">
        <f>ROUND((SUM(BI137:BI743)),  0)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43</v>
      </c>
      <c r="E43" s="61"/>
      <c r="F43" s="61"/>
      <c r="G43" s="109" t="s">
        <v>44</v>
      </c>
      <c r="H43" s="110" t="s">
        <v>45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1" customFormat="1" ht="16.5" customHeight="1">
      <c r="B87" s="21"/>
      <c r="E87" s="261" t="s">
        <v>1508</v>
      </c>
      <c r="F87" s="238"/>
      <c r="G87" s="238"/>
      <c r="H87" s="238"/>
      <c r="L87" s="21"/>
    </row>
    <row r="88" spans="1:31" s="1" customFormat="1" ht="12" customHeight="1">
      <c r="B88" s="21"/>
      <c r="C88" s="28" t="s">
        <v>703</v>
      </c>
      <c r="L88" s="21"/>
    </row>
    <row r="89" spans="1:31" s="2" customFormat="1" ht="16.5" customHeight="1">
      <c r="A89" s="33"/>
      <c r="B89" s="34"/>
      <c r="C89" s="33"/>
      <c r="D89" s="33"/>
      <c r="E89" s="264" t="s">
        <v>2520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2521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8" t="str">
        <f>E13</f>
        <v>SO 332.2 - Armaturní šachta 2</v>
      </c>
      <c r="F91" s="260"/>
      <c r="G91" s="260"/>
      <c r="H91" s="260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23</v>
      </c>
      <c r="D95" s="33"/>
      <c r="E95" s="33"/>
      <c r="F95" s="26" t="str">
        <f>E19</f>
        <v xml:space="preserve"> </v>
      </c>
      <c r="G95" s="33"/>
      <c r="H95" s="33"/>
      <c r="I95" s="28" t="s">
        <v>28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>Vyplň údaj</v>
      </c>
      <c r="G96" s="33"/>
      <c r="H96" s="33"/>
      <c r="I96" s="28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149</v>
      </c>
      <c r="D98" s="107"/>
      <c r="E98" s="107"/>
      <c r="F98" s="107"/>
      <c r="G98" s="107"/>
      <c r="H98" s="107"/>
      <c r="I98" s="107"/>
      <c r="J98" s="116" t="s">
        <v>150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8" customHeight="1">
      <c r="A100" s="33"/>
      <c r="B100" s="34"/>
      <c r="C100" s="117" t="s">
        <v>151</v>
      </c>
      <c r="D100" s="33"/>
      <c r="E100" s="33"/>
      <c r="F100" s="33"/>
      <c r="G100" s="33"/>
      <c r="H100" s="33"/>
      <c r="I100" s="33"/>
      <c r="J100" s="72">
        <f>J137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152</v>
      </c>
    </row>
    <row r="101" spans="1:47" s="9" customFormat="1" ht="24.9" customHeight="1">
      <c r="B101" s="118"/>
      <c r="D101" s="119" t="s">
        <v>153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1:47" s="10" customFormat="1" ht="19.95" customHeight="1">
      <c r="B102" s="122"/>
      <c r="D102" s="123" t="s">
        <v>154</v>
      </c>
      <c r="E102" s="124"/>
      <c r="F102" s="124"/>
      <c r="G102" s="124"/>
      <c r="H102" s="124"/>
      <c r="I102" s="124"/>
      <c r="J102" s="125">
        <f>J139</f>
        <v>0</v>
      </c>
      <c r="L102" s="122"/>
    </row>
    <row r="103" spans="1:47" s="10" customFormat="1" ht="19.95" customHeight="1">
      <c r="B103" s="122"/>
      <c r="D103" s="123" t="s">
        <v>1093</v>
      </c>
      <c r="E103" s="124"/>
      <c r="F103" s="124"/>
      <c r="G103" s="124"/>
      <c r="H103" s="124"/>
      <c r="I103" s="124"/>
      <c r="J103" s="125">
        <f>J235</f>
        <v>0</v>
      </c>
      <c r="L103" s="122"/>
    </row>
    <row r="104" spans="1:47" s="10" customFormat="1" ht="19.95" customHeight="1">
      <c r="B104" s="122"/>
      <c r="D104" s="123" t="s">
        <v>1346</v>
      </c>
      <c r="E104" s="124"/>
      <c r="F104" s="124"/>
      <c r="G104" s="124"/>
      <c r="H104" s="124"/>
      <c r="I104" s="124"/>
      <c r="J104" s="125">
        <f>J244</f>
        <v>0</v>
      </c>
      <c r="L104" s="122"/>
    </row>
    <row r="105" spans="1:47" s="10" customFormat="1" ht="19.95" customHeight="1">
      <c r="B105" s="122"/>
      <c r="D105" s="123" t="s">
        <v>1347</v>
      </c>
      <c r="E105" s="124"/>
      <c r="F105" s="124"/>
      <c r="G105" s="124"/>
      <c r="H105" s="124"/>
      <c r="I105" s="124"/>
      <c r="J105" s="125">
        <f>J289</f>
        <v>0</v>
      </c>
      <c r="L105" s="122"/>
    </row>
    <row r="106" spans="1:47" s="10" customFormat="1" ht="19.95" customHeight="1">
      <c r="B106" s="122"/>
      <c r="D106" s="123" t="s">
        <v>2523</v>
      </c>
      <c r="E106" s="124"/>
      <c r="F106" s="124"/>
      <c r="G106" s="124"/>
      <c r="H106" s="124"/>
      <c r="I106" s="124"/>
      <c r="J106" s="125">
        <f>J302</f>
        <v>0</v>
      </c>
      <c r="L106" s="122"/>
    </row>
    <row r="107" spans="1:47" s="10" customFormat="1" ht="19.95" customHeight="1">
      <c r="B107" s="122"/>
      <c r="D107" s="123" t="s">
        <v>155</v>
      </c>
      <c r="E107" s="124"/>
      <c r="F107" s="124"/>
      <c r="G107" s="124"/>
      <c r="H107" s="124"/>
      <c r="I107" s="124"/>
      <c r="J107" s="125">
        <f>J337</f>
        <v>0</v>
      </c>
      <c r="L107" s="122"/>
    </row>
    <row r="108" spans="1:47" s="10" customFormat="1" ht="19.95" customHeight="1">
      <c r="B108" s="122"/>
      <c r="D108" s="123" t="s">
        <v>706</v>
      </c>
      <c r="E108" s="124"/>
      <c r="F108" s="124"/>
      <c r="G108" s="124"/>
      <c r="H108" s="124"/>
      <c r="I108" s="124"/>
      <c r="J108" s="125">
        <f>J548</f>
        <v>0</v>
      </c>
      <c r="L108" s="122"/>
    </row>
    <row r="109" spans="1:47" s="9" customFormat="1" ht="24.9" customHeight="1">
      <c r="B109" s="118"/>
      <c r="D109" s="119" t="s">
        <v>1511</v>
      </c>
      <c r="E109" s="120"/>
      <c r="F109" s="120"/>
      <c r="G109" s="120"/>
      <c r="H109" s="120"/>
      <c r="I109" s="120"/>
      <c r="J109" s="121">
        <f>J559</f>
        <v>0</v>
      </c>
      <c r="L109" s="118"/>
    </row>
    <row r="110" spans="1:47" s="10" customFormat="1" ht="19.95" customHeight="1">
      <c r="B110" s="122"/>
      <c r="D110" s="123" t="s">
        <v>2524</v>
      </c>
      <c r="E110" s="124"/>
      <c r="F110" s="124"/>
      <c r="G110" s="124"/>
      <c r="H110" s="124"/>
      <c r="I110" s="124"/>
      <c r="J110" s="125">
        <f>J560</f>
        <v>0</v>
      </c>
      <c r="L110" s="122"/>
    </row>
    <row r="111" spans="1:47" s="10" customFormat="1" ht="19.95" customHeight="1">
      <c r="B111" s="122"/>
      <c r="D111" s="123" t="s">
        <v>2525</v>
      </c>
      <c r="E111" s="124"/>
      <c r="F111" s="124"/>
      <c r="G111" s="124"/>
      <c r="H111" s="124"/>
      <c r="I111" s="124"/>
      <c r="J111" s="125">
        <f>J578</f>
        <v>0</v>
      </c>
      <c r="L111" s="122"/>
    </row>
    <row r="112" spans="1:47" s="10" customFormat="1" ht="19.95" customHeight="1">
      <c r="B112" s="122"/>
      <c r="D112" s="123" t="s">
        <v>1512</v>
      </c>
      <c r="E112" s="124"/>
      <c r="F112" s="124"/>
      <c r="G112" s="124"/>
      <c r="H112" s="124"/>
      <c r="I112" s="124"/>
      <c r="J112" s="125">
        <f>J605</f>
        <v>0</v>
      </c>
      <c r="L112" s="122"/>
    </row>
    <row r="113" spans="1:31" s="10" customFormat="1" ht="19.95" customHeight="1">
      <c r="B113" s="122"/>
      <c r="D113" s="123" t="s">
        <v>2527</v>
      </c>
      <c r="E113" s="124"/>
      <c r="F113" s="124"/>
      <c r="G113" s="124"/>
      <c r="H113" s="124"/>
      <c r="I113" s="124"/>
      <c r="J113" s="125">
        <f>J726</f>
        <v>0</v>
      </c>
      <c r="L113" s="122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>
      <c r="A119" s="3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>
      <c r="A120" s="33"/>
      <c r="B120" s="34"/>
      <c r="C120" s="22" t="s">
        <v>160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1" t="str">
        <f>E7</f>
        <v>Brno, VMO Kohoutova, Sládkova - rekonstrukce vodovodu -  část I</v>
      </c>
      <c r="F123" s="262"/>
      <c r="G123" s="262"/>
      <c r="H123" s="262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146</v>
      </c>
      <c r="L124" s="21"/>
    </row>
    <row r="125" spans="1:31" s="1" customFormat="1" ht="16.5" customHeight="1">
      <c r="B125" s="21"/>
      <c r="E125" s="261" t="s">
        <v>1508</v>
      </c>
      <c r="F125" s="238"/>
      <c r="G125" s="238"/>
      <c r="H125" s="238"/>
      <c r="L125" s="21"/>
    </row>
    <row r="126" spans="1:31" s="1" customFormat="1" ht="12" customHeight="1">
      <c r="B126" s="21"/>
      <c r="C126" s="28" t="s">
        <v>703</v>
      </c>
      <c r="L126" s="21"/>
    </row>
    <row r="127" spans="1:31" s="2" customFormat="1" ht="16.5" customHeight="1">
      <c r="A127" s="33"/>
      <c r="B127" s="34"/>
      <c r="C127" s="33"/>
      <c r="D127" s="33"/>
      <c r="E127" s="264" t="s">
        <v>2520</v>
      </c>
      <c r="F127" s="260"/>
      <c r="G127" s="260"/>
      <c r="H127" s="260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2521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58" t="str">
        <f>E13</f>
        <v>SO 332.2 - Armaturní šachta 2</v>
      </c>
      <c r="F129" s="260"/>
      <c r="G129" s="260"/>
      <c r="H129" s="260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F16</f>
        <v xml:space="preserve"> </v>
      </c>
      <c r="G131" s="33"/>
      <c r="H131" s="33"/>
      <c r="I131" s="28" t="s">
        <v>22</v>
      </c>
      <c r="J131" s="56" t="str">
        <f>IF(J16="","",J16)</f>
        <v/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8" t="s">
        <v>23</v>
      </c>
      <c r="D133" s="33"/>
      <c r="E133" s="33"/>
      <c r="F133" s="26" t="str">
        <f>E19</f>
        <v xml:space="preserve"> </v>
      </c>
      <c r="G133" s="33"/>
      <c r="H133" s="33"/>
      <c r="I133" s="28" t="s">
        <v>28</v>
      </c>
      <c r="J133" s="31" t="str">
        <f>E25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15" customHeight="1">
      <c r="A134" s="33"/>
      <c r="B134" s="34"/>
      <c r="C134" s="28" t="s">
        <v>26</v>
      </c>
      <c r="D134" s="33"/>
      <c r="E134" s="33"/>
      <c r="F134" s="26" t="str">
        <f>IF(E22="","",E22)</f>
        <v>Vyplň údaj</v>
      </c>
      <c r="G134" s="33"/>
      <c r="H134" s="33"/>
      <c r="I134" s="28" t="s">
        <v>31</v>
      </c>
      <c r="J134" s="31" t="str">
        <f>E28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26"/>
      <c r="B136" s="127"/>
      <c r="C136" s="128" t="s">
        <v>161</v>
      </c>
      <c r="D136" s="129" t="s">
        <v>58</v>
      </c>
      <c r="E136" s="129" t="s">
        <v>54</v>
      </c>
      <c r="F136" s="129" t="s">
        <v>55</v>
      </c>
      <c r="G136" s="129" t="s">
        <v>162</v>
      </c>
      <c r="H136" s="129" t="s">
        <v>163</v>
      </c>
      <c r="I136" s="129" t="s">
        <v>164</v>
      </c>
      <c r="J136" s="129" t="s">
        <v>150</v>
      </c>
      <c r="K136" s="130" t="s">
        <v>165</v>
      </c>
      <c r="L136" s="131"/>
      <c r="M136" s="63" t="s">
        <v>1</v>
      </c>
      <c r="N136" s="64" t="s">
        <v>37</v>
      </c>
      <c r="O136" s="64" t="s">
        <v>166</v>
      </c>
      <c r="P136" s="64" t="s">
        <v>167</v>
      </c>
      <c r="Q136" s="64" t="s">
        <v>168</v>
      </c>
      <c r="R136" s="64" t="s">
        <v>169</v>
      </c>
      <c r="S136" s="64" t="s">
        <v>170</v>
      </c>
      <c r="T136" s="65" t="s">
        <v>171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8" customHeight="1">
      <c r="A137" s="33"/>
      <c r="B137" s="34"/>
      <c r="C137" s="70" t="s">
        <v>172</v>
      </c>
      <c r="D137" s="33"/>
      <c r="E137" s="33"/>
      <c r="F137" s="33"/>
      <c r="G137" s="33"/>
      <c r="H137" s="33"/>
      <c r="I137" s="33"/>
      <c r="J137" s="132">
        <f>BK137</f>
        <v>0</v>
      </c>
      <c r="K137" s="33"/>
      <c r="L137" s="34"/>
      <c r="M137" s="66"/>
      <c r="N137" s="57"/>
      <c r="O137" s="67"/>
      <c r="P137" s="133">
        <f>P138+P559</f>
        <v>0</v>
      </c>
      <c r="Q137" s="67"/>
      <c r="R137" s="133">
        <f>R138+R559</f>
        <v>25.027194520000002</v>
      </c>
      <c r="S137" s="67"/>
      <c r="T137" s="134">
        <f>T138+T559</f>
        <v>0.2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72</v>
      </c>
      <c r="AU137" s="18" t="s">
        <v>152</v>
      </c>
      <c r="BK137" s="135">
        <f>BK138+BK559</f>
        <v>0</v>
      </c>
    </row>
    <row r="138" spans="1:65" s="12" customFormat="1" ht="25.95" customHeight="1">
      <c r="B138" s="136"/>
      <c r="D138" s="137" t="s">
        <v>72</v>
      </c>
      <c r="E138" s="138" t="s">
        <v>173</v>
      </c>
      <c r="F138" s="138" t="s">
        <v>174</v>
      </c>
      <c r="I138" s="139"/>
      <c r="J138" s="140">
        <f>BK138</f>
        <v>0</v>
      </c>
      <c r="L138" s="136"/>
      <c r="M138" s="141"/>
      <c r="N138" s="142"/>
      <c r="O138" s="142"/>
      <c r="P138" s="143">
        <f>P139+P235+P244+P289+P302+P337+P548</f>
        <v>0</v>
      </c>
      <c r="Q138" s="142"/>
      <c r="R138" s="143">
        <f>R139+R235+R244+R289+R302+R337+R548</f>
        <v>23.84318266</v>
      </c>
      <c r="S138" s="142"/>
      <c r="T138" s="144">
        <f>T139+T235+T244+T289+T302+T337+T548</f>
        <v>0.2</v>
      </c>
      <c r="AR138" s="137" t="s">
        <v>30</v>
      </c>
      <c r="AT138" s="145" t="s">
        <v>72</v>
      </c>
      <c r="AU138" s="145" t="s">
        <v>73</v>
      </c>
      <c r="AY138" s="137" t="s">
        <v>175</v>
      </c>
      <c r="BK138" s="146">
        <f>BK139+BK235+BK244+BK289+BK302+BK337+BK548</f>
        <v>0</v>
      </c>
    </row>
    <row r="139" spans="1:65" s="12" customFormat="1" ht="22.8" customHeight="1">
      <c r="B139" s="136"/>
      <c r="D139" s="137" t="s">
        <v>72</v>
      </c>
      <c r="E139" s="147" t="s">
        <v>30</v>
      </c>
      <c r="F139" s="147" t="s">
        <v>176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SUM(P140:P234)</f>
        <v>0</v>
      </c>
      <c r="Q139" s="142"/>
      <c r="R139" s="143">
        <f>SUM(R140:R234)</f>
        <v>5.7143579999999992E-2</v>
      </c>
      <c r="S139" s="142"/>
      <c r="T139" s="144">
        <f>SUM(T140:T234)</f>
        <v>0</v>
      </c>
      <c r="AR139" s="137" t="s">
        <v>30</v>
      </c>
      <c r="AT139" s="145" t="s">
        <v>72</v>
      </c>
      <c r="AU139" s="145" t="s">
        <v>30</v>
      </c>
      <c r="AY139" s="137" t="s">
        <v>175</v>
      </c>
      <c r="BK139" s="146">
        <f>SUM(BK140:BK234)</f>
        <v>0</v>
      </c>
    </row>
    <row r="140" spans="1:65" s="2" customFormat="1" ht="16.5" customHeight="1">
      <c r="A140" s="33"/>
      <c r="B140" s="149"/>
      <c r="C140" s="150" t="s">
        <v>30</v>
      </c>
      <c r="D140" s="150" t="s">
        <v>181</v>
      </c>
      <c r="E140" s="151" t="s">
        <v>1563</v>
      </c>
      <c r="F140" s="152" t="s">
        <v>1564</v>
      </c>
      <c r="G140" s="153" t="s">
        <v>1565</v>
      </c>
      <c r="H140" s="154">
        <v>0</v>
      </c>
      <c r="I140" s="155"/>
      <c r="J140" s="156">
        <f>ROUND(I140*H140,2)</f>
        <v>0</v>
      </c>
      <c r="K140" s="152" t="s">
        <v>710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3.0000000000000001E-5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184</v>
      </c>
      <c r="AT140" s="161" t="s">
        <v>181</v>
      </c>
      <c r="AU140" s="161" t="s">
        <v>82</v>
      </c>
      <c r="AY140" s="18" t="s">
        <v>175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30</v>
      </c>
      <c r="BK140" s="162">
        <f>ROUND(I140*H140,2)</f>
        <v>0</v>
      </c>
      <c r="BL140" s="18" t="s">
        <v>184</v>
      </c>
      <c r="BM140" s="161" t="s">
        <v>3221</v>
      </c>
    </row>
    <row r="141" spans="1:65" s="14" customFormat="1">
      <c r="B141" s="172"/>
      <c r="D141" s="164" t="s">
        <v>190</v>
      </c>
      <c r="E141" s="173" t="s">
        <v>1</v>
      </c>
      <c r="F141" s="174" t="s">
        <v>2529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3" customFormat="1">
      <c r="B142" s="163"/>
      <c r="D142" s="164" t="s">
        <v>190</v>
      </c>
      <c r="E142" s="165" t="s">
        <v>1</v>
      </c>
      <c r="F142" s="166" t="s">
        <v>73</v>
      </c>
      <c r="H142" s="167">
        <v>0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82</v>
      </c>
      <c r="AV142" s="13" t="s">
        <v>82</v>
      </c>
      <c r="AW142" s="13" t="s">
        <v>29</v>
      </c>
      <c r="AX142" s="13" t="s">
        <v>30</v>
      </c>
      <c r="AY142" s="165" t="s">
        <v>175</v>
      </c>
    </row>
    <row r="143" spans="1:65" s="2" customFormat="1" ht="24.15" customHeight="1">
      <c r="A143" s="33"/>
      <c r="B143" s="149"/>
      <c r="C143" s="150" t="s">
        <v>82</v>
      </c>
      <c r="D143" s="150" t="s">
        <v>181</v>
      </c>
      <c r="E143" s="151" t="s">
        <v>3222</v>
      </c>
      <c r="F143" s="152" t="s">
        <v>3223</v>
      </c>
      <c r="G143" s="153" t="s">
        <v>745</v>
      </c>
      <c r="H143" s="154">
        <v>15.67</v>
      </c>
      <c r="I143" s="155"/>
      <c r="J143" s="156">
        <f>ROUND(I143*H143,2)</f>
        <v>0</v>
      </c>
      <c r="K143" s="152" t="s">
        <v>710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184</v>
      </c>
      <c r="AT143" s="161" t="s">
        <v>181</v>
      </c>
      <c r="AU143" s="161" t="s">
        <v>82</v>
      </c>
      <c r="AY143" s="18" t="s">
        <v>175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30</v>
      </c>
      <c r="BK143" s="162">
        <f>ROUND(I143*H143,2)</f>
        <v>0</v>
      </c>
      <c r="BL143" s="18" t="s">
        <v>184</v>
      </c>
      <c r="BM143" s="161" t="s">
        <v>3224</v>
      </c>
    </row>
    <row r="144" spans="1:65" s="14" customFormat="1">
      <c r="B144" s="172"/>
      <c r="D144" s="164" t="s">
        <v>190</v>
      </c>
      <c r="E144" s="173" t="s">
        <v>1</v>
      </c>
      <c r="F144" s="174" t="s">
        <v>3225</v>
      </c>
      <c r="H144" s="173" t="s">
        <v>1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190</v>
      </c>
      <c r="AU144" s="173" t="s">
        <v>82</v>
      </c>
      <c r="AV144" s="14" t="s">
        <v>30</v>
      </c>
      <c r="AW144" s="14" t="s">
        <v>29</v>
      </c>
      <c r="AX144" s="14" t="s">
        <v>73</v>
      </c>
      <c r="AY144" s="173" t="s">
        <v>175</v>
      </c>
    </row>
    <row r="145" spans="1:65" s="13" customFormat="1">
      <c r="B145" s="163"/>
      <c r="D145" s="164" t="s">
        <v>190</v>
      </c>
      <c r="E145" s="165" t="s">
        <v>1</v>
      </c>
      <c r="F145" s="166" t="s">
        <v>3226</v>
      </c>
      <c r="H145" s="167">
        <v>23.866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190</v>
      </c>
      <c r="AU145" s="165" t="s">
        <v>82</v>
      </c>
      <c r="AV145" s="13" t="s">
        <v>82</v>
      </c>
      <c r="AW145" s="13" t="s">
        <v>29</v>
      </c>
      <c r="AX145" s="13" t="s">
        <v>73</v>
      </c>
      <c r="AY145" s="165" t="s">
        <v>175</v>
      </c>
    </row>
    <row r="146" spans="1:65" s="14" customFormat="1">
      <c r="B146" s="172"/>
      <c r="D146" s="164" t="s">
        <v>190</v>
      </c>
      <c r="E146" s="173" t="s">
        <v>1</v>
      </c>
      <c r="F146" s="174" t="s">
        <v>3227</v>
      </c>
      <c r="H146" s="173" t="s">
        <v>1</v>
      </c>
      <c r="I146" s="175"/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190</v>
      </c>
      <c r="AU146" s="173" t="s">
        <v>82</v>
      </c>
      <c r="AV146" s="14" t="s">
        <v>30</v>
      </c>
      <c r="AW146" s="14" t="s">
        <v>29</v>
      </c>
      <c r="AX146" s="14" t="s">
        <v>73</v>
      </c>
      <c r="AY146" s="173" t="s">
        <v>175</v>
      </c>
    </row>
    <row r="147" spans="1:65" s="13" customFormat="1">
      <c r="B147" s="163"/>
      <c r="D147" s="164" t="s">
        <v>190</v>
      </c>
      <c r="E147" s="165" t="s">
        <v>1</v>
      </c>
      <c r="F147" s="166" t="s">
        <v>3228</v>
      </c>
      <c r="H147" s="167">
        <v>17.681999999999999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190</v>
      </c>
      <c r="AU147" s="165" t="s">
        <v>82</v>
      </c>
      <c r="AV147" s="13" t="s">
        <v>82</v>
      </c>
      <c r="AW147" s="13" t="s">
        <v>29</v>
      </c>
      <c r="AX147" s="13" t="s">
        <v>73</v>
      </c>
      <c r="AY147" s="165" t="s">
        <v>175</v>
      </c>
    </row>
    <row r="148" spans="1:65" s="13" customFormat="1">
      <c r="B148" s="163"/>
      <c r="D148" s="164" t="s">
        <v>190</v>
      </c>
      <c r="E148" s="165" t="s">
        <v>1</v>
      </c>
      <c r="F148" s="166" t="s">
        <v>3229</v>
      </c>
      <c r="H148" s="167">
        <v>10.685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73</v>
      </c>
      <c r="AY148" s="165" t="s">
        <v>175</v>
      </c>
    </row>
    <row r="149" spans="1:65" s="15" customFormat="1">
      <c r="B149" s="182"/>
      <c r="D149" s="164" t="s">
        <v>190</v>
      </c>
      <c r="E149" s="183" t="s">
        <v>1</v>
      </c>
      <c r="F149" s="184" t="s">
        <v>716</v>
      </c>
      <c r="H149" s="185">
        <v>52.232999999999997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83" t="s">
        <v>190</v>
      </c>
      <c r="AU149" s="183" t="s">
        <v>82</v>
      </c>
      <c r="AV149" s="15" t="s">
        <v>184</v>
      </c>
      <c r="AW149" s="15" t="s">
        <v>29</v>
      </c>
      <c r="AX149" s="15" t="s">
        <v>73</v>
      </c>
      <c r="AY149" s="183" t="s">
        <v>175</v>
      </c>
    </row>
    <row r="150" spans="1:65" s="13" customFormat="1">
      <c r="B150" s="163"/>
      <c r="D150" s="164" t="s">
        <v>190</v>
      </c>
      <c r="E150" s="165" t="s">
        <v>1</v>
      </c>
      <c r="F150" s="166" t="s">
        <v>3230</v>
      </c>
      <c r="H150" s="167">
        <v>15.67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30</v>
      </c>
      <c r="AY150" s="165" t="s">
        <v>175</v>
      </c>
    </row>
    <row r="151" spans="1:65" s="2" customFormat="1" ht="24.15" customHeight="1">
      <c r="A151" s="33"/>
      <c r="B151" s="149"/>
      <c r="C151" s="150" t="s">
        <v>113</v>
      </c>
      <c r="D151" s="150" t="s">
        <v>181</v>
      </c>
      <c r="E151" s="151" t="s">
        <v>3231</v>
      </c>
      <c r="F151" s="152" t="s">
        <v>3232</v>
      </c>
      <c r="G151" s="153" t="s">
        <v>745</v>
      </c>
      <c r="H151" s="154">
        <v>10.446999999999999</v>
      </c>
      <c r="I151" s="155"/>
      <c r="J151" s="156">
        <f>ROUND(I151*H151,2)</f>
        <v>0</v>
      </c>
      <c r="K151" s="152" t="s">
        <v>710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184</v>
      </c>
      <c r="AT151" s="161" t="s">
        <v>181</v>
      </c>
      <c r="AU151" s="161" t="s">
        <v>82</v>
      </c>
      <c r="AY151" s="18" t="s">
        <v>175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30</v>
      </c>
      <c r="BK151" s="162">
        <f>ROUND(I151*H151,2)</f>
        <v>0</v>
      </c>
      <c r="BL151" s="18" t="s">
        <v>184</v>
      </c>
      <c r="BM151" s="161" t="s">
        <v>3233</v>
      </c>
    </row>
    <row r="152" spans="1:65" s="13" customFormat="1">
      <c r="B152" s="163"/>
      <c r="D152" s="164" t="s">
        <v>190</v>
      </c>
      <c r="E152" s="165" t="s">
        <v>1</v>
      </c>
      <c r="F152" s="166" t="s">
        <v>3234</v>
      </c>
      <c r="H152" s="167">
        <v>10.446999999999999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190</v>
      </c>
      <c r="AU152" s="165" t="s">
        <v>82</v>
      </c>
      <c r="AV152" s="13" t="s">
        <v>82</v>
      </c>
      <c r="AW152" s="13" t="s">
        <v>29</v>
      </c>
      <c r="AX152" s="13" t="s">
        <v>30</v>
      </c>
      <c r="AY152" s="165" t="s">
        <v>175</v>
      </c>
    </row>
    <row r="153" spans="1:65" s="2" customFormat="1" ht="24.15" customHeight="1">
      <c r="A153" s="33"/>
      <c r="B153" s="149"/>
      <c r="C153" s="150" t="s">
        <v>184</v>
      </c>
      <c r="D153" s="150" t="s">
        <v>181</v>
      </c>
      <c r="E153" s="151" t="s">
        <v>3235</v>
      </c>
      <c r="F153" s="152" t="s">
        <v>3236</v>
      </c>
      <c r="G153" s="153" t="s">
        <v>745</v>
      </c>
      <c r="H153" s="154">
        <v>15.67</v>
      </c>
      <c r="I153" s="155"/>
      <c r="J153" s="156">
        <f>ROUND(I153*H153,2)</f>
        <v>0</v>
      </c>
      <c r="K153" s="152" t="s">
        <v>710</v>
      </c>
      <c r="L153" s="34"/>
      <c r="M153" s="157" t="s">
        <v>1</v>
      </c>
      <c r="N153" s="158" t="s">
        <v>38</v>
      </c>
      <c r="O153" s="59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1" t="s">
        <v>184</v>
      </c>
      <c r="AT153" s="161" t="s">
        <v>181</v>
      </c>
      <c r="AU153" s="161" t="s">
        <v>82</v>
      </c>
      <c r="AY153" s="18" t="s">
        <v>175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8" t="s">
        <v>30</v>
      </c>
      <c r="BK153" s="162">
        <f>ROUND(I153*H153,2)</f>
        <v>0</v>
      </c>
      <c r="BL153" s="18" t="s">
        <v>184</v>
      </c>
      <c r="BM153" s="161" t="s">
        <v>3237</v>
      </c>
    </row>
    <row r="154" spans="1:65" s="13" customFormat="1">
      <c r="B154" s="163"/>
      <c r="D154" s="164" t="s">
        <v>190</v>
      </c>
      <c r="E154" s="165" t="s">
        <v>1</v>
      </c>
      <c r="F154" s="166" t="s">
        <v>3238</v>
      </c>
      <c r="H154" s="167">
        <v>15.67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190</v>
      </c>
      <c r="AU154" s="165" t="s">
        <v>82</v>
      </c>
      <c r="AV154" s="13" t="s">
        <v>82</v>
      </c>
      <c r="AW154" s="13" t="s">
        <v>29</v>
      </c>
      <c r="AX154" s="13" t="s">
        <v>30</v>
      </c>
      <c r="AY154" s="165" t="s">
        <v>175</v>
      </c>
    </row>
    <row r="155" spans="1:65" s="2" customFormat="1" ht="24.15" customHeight="1">
      <c r="A155" s="33"/>
      <c r="B155" s="149"/>
      <c r="C155" s="150" t="s">
        <v>199</v>
      </c>
      <c r="D155" s="150" t="s">
        <v>181</v>
      </c>
      <c r="E155" s="151" t="s">
        <v>3239</v>
      </c>
      <c r="F155" s="152" t="s">
        <v>3240</v>
      </c>
      <c r="G155" s="153" t="s">
        <v>745</v>
      </c>
      <c r="H155" s="154">
        <v>10.446999999999999</v>
      </c>
      <c r="I155" s="155"/>
      <c r="J155" s="156">
        <f>ROUND(I155*H155,2)</f>
        <v>0</v>
      </c>
      <c r="K155" s="152" t="s">
        <v>710</v>
      </c>
      <c r="L155" s="34"/>
      <c r="M155" s="157" t="s">
        <v>1</v>
      </c>
      <c r="N155" s="158" t="s">
        <v>38</v>
      </c>
      <c r="O155" s="59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1" t="s">
        <v>184</v>
      </c>
      <c r="AT155" s="161" t="s">
        <v>181</v>
      </c>
      <c r="AU155" s="161" t="s">
        <v>82</v>
      </c>
      <c r="AY155" s="18" t="s">
        <v>175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8" t="s">
        <v>30</v>
      </c>
      <c r="BK155" s="162">
        <f>ROUND(I155*H155,2)</f>
        <v>0</v>
      </c>
      <c r="BL155" s="18" t="s">
        <v>184</v>
      </c>
      <c r="BM155" s="161" t="s">
        <v>3241</v>
      </c>
    </row>
    <row r="156" spans="1:65" s="13" customFormat="1">
      <c r="B156" s="163"/>
      <c r="D156" s="164" t="s">
        <v>190</v>
      </c>
      <c r="E156" s="165" t="s">
        <v>1</v>
      </c>
      <c r="F156" s="166" t="s">
        <v>3234</v>
      </c>
      <c r="H156" s="167">
        <v>10.446999999999999</v>
      </c>
      <c r="I156" s="168"/>
      <c r="L156" s="163"/>
      <c r="M156" s="169"/>
      <c r="N156" s="170"/>
      <c r="O156" s="170"/>
      <c r="P156" s="170"/>
      <c r="Q156" s="170"/>
      <c r="R156" s="170"/>
      <c r="S156" s="170"/>
      <c r="T156" s="171"/>
      <c r="AT156" s="165" t="s">
        <v>190</v>
      </c>
      <c r="AU156" s="165" t="s">
        <v>82</v>
      </c>
      <c r="AV156" s="13" t="s">
        <v>82</v>
      </c>
      <c r="AW156" s="13" t="s">
        <v>29</v>
      </c>
      <c r="AX156" s="13" t="s">
        <v>30</v>
      </c>
      <c r="AY156" s="165" t="s">
        <v>175</v>
      </c>
    </row>
    <row r="157" spans="1:65" s="2" customFormat="1" ht="16.5" customHeight="1">
      <c r="A157" s="33"/>
      <c r="B157" s="149"/>
      <c r="C157" s="150" t="s">
        <v>203</v>
      </c>
      <c r="D157" s="150" t="s">
        <v>181</v>
      </c>
      <c r="E157" s="151" t="s">
        <v>3242</v>
      </c>
      <c r="F157" s="152" t="s">
        <v>3243</v>
      </c>
      <c r="G157" s="153" t="s">
        <v>709</v>
      </c>
      <c r="H157" s="154">
        <v>46.031999999999996</v>
      </c>
      <c r="I157" s="155"/>
      <c r="J157" s="156">
        <f>ROUND(I157*H157,2)</f>
        <v>0</v>
      </c>
      <c r="K157" s="152" t="s">
        <v>710</v>
      </c>
      <c r="L157" s="34"/>
      <c r="M157" s="157" t="s">
        <v>1</v>
      </c>
      <c r="N157" s="158" t="s">
        <v>38</v>
      </c>
      <c r="O157" s="59"/>
      <c r="P157" s="159">
        <f>O157*H157</f>
        <v>0</v>
      </c>
      <c r="Q157" s="159">
        <v>6.9999999999999999E-4</v>
      </c>
      <c r="R157" s="159">
        <f>Q157*H157</f>
        <v>3.2222399999999998E-2</v>
      </c>
      <c r="S157" s="159">
        <v>0</v>
      </c>
      <c r="T157" s="160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1" t="s">
        <v>184</v>
      </c>
      <c r="AT157" s="161" t="s">
        <v>181</v>
      </c>
      <c r="AU157" s="161" t="s">
        <v>82</v>
      </c>
      <c r="AY157" s="18" t="s">
        <v>175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8" t="s">
        <v>30</v>
      </c>
      <c r="BK157" s="162">
        <f>ROUND(I157*H157,2)</f>
        <v>0</v>
      </c>
      <c r="BL157" s="18" t="s">
        <v>184</v>
      </c>
      <c r="BM157" s="161" t="s">
        <v>3244</v>
      </c>
    </row>
    <row r="158" spans="1:65" s="14" customFormat="1">
      <c r="B158" s="172"/>
      <c r="D158" s="164" t="s">
        <v>190</v>
      </c>
      <c r="E158" s="173" t="s">
        <v>1</v>
      </c>
      <c r="F158" s="174" t="s">
        <v>3225</v>
      </c>
      <c r="H158" s="173" t="s">
        <v>1</v>
      </c>
      <c r="I158" s="175"/>
      <c r="L158" s="172"/>
      <c r="M158" s="176"/>
      <c r="N158" s="177"/>
      <c r="O158" s="177"/>
      <c r="P158" s="177"/>
      <c r="Q158" s="177"/>
      <c r="R158" s="177"/>
      <c r="S158" s="177"/>
      <c r="T158" s="178"/>
      <c r="AT158" s="173" t="s">
        <v>190</v>
      </c>
      <c r="AU158" s="173" t="s">
        <v>82</v>
      </c>
      <c r="AV158" s="14" t="s">
        <v>30</v>
      </c>
      <c r="AW158" s="14" t="s">
        <v>29</v>
      </c>
      <c r="AX158" s="14" t="s">
        <v>73</v>
      </c>
      <c r="AY158" s="173" t="s">
        <v>175</v>
      </c>
    </row>
    <row r="159" spans="1:65" s="13" customFormat="1">
      <c r="B159" s="163"/>
      <c r="D159" s="164" t="s">
        <v>190</v>
      </c>
      <c r="E159" s="165" t="s">
        <v>1</v>
      </c>
      <c r="F159" s="166" t="s">
        <v>3245</v>
      </c>
      <c r="H159" s="167">
        <v>21.956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73</v>
      </c>
      <c r="AY159" s="165" t="s">
        <v>175</v>
      </c>
    </row>
    <row r="160" spans="1:65" s="14" customFormat="1">
      <c r="B160" s="172"/>
      <c r="D160" s="164" t="s">
        <v>190</v>
      </c>
      <c r="E160" s="173" t="s">
        <v>1</v>
      </c>
      <c r="F160" s="174" t="s">
        <v>3227</v>
      </c>
      <c r="H160" s="173" t="s">
        <v>1</v>
      </c>
      <c r="I160" s="175"/>
      <c r="L160" s="172"/>
      <c r="M160" s="176"/>
      <c r="N160" s="177"/>
      <c r="O160" s="177"/>
      <c r="P160" s="177"/>
      <c r="Q160" s="177"/>
      <c r="R160" s="177"/>
      <c r="S160" s="177"/>
      <c r="T160" s="178"/>
      <c r="AT160" s="173" t="s">
        <v>190</v>
      </c>
      <c r="AU160" s="173" t="s">
        <v>82</v>
      </c>
      <c r="AV160" s="14" t="s">
        <v>30</v>
      </c>
      <c r="AW160" s="14" t="s">
        <v>29</v>
      </c>
      <c r="AX160" s="14" t="s">
        <v>73</v>
      </c>
      <c r="AY160" s="173" t="s">
        <v>175</v>
      </c>
    </row>
    <row r="161" spans="1:65" s="13" customFormat="1">
      <c r="B161" s="163"/>
      <c r="D161" s="164" t="s">
        <v>190</v>
      </c>
      <c r="E161" s="165" t="s">
        <v>1</v>
      </c>
      <c r="F161" s="166" t="s">
        <v>3246</v>
      </c>
      <c r="H161" s="167">
        <v>16.952999999999999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190</v>
      </c>
      <c r="AU161" s="165" t="s">
        <v>82</v>
      </c>
      <c r="AV161" s="13" t="s">
        <v>82</v>
      </c>
      <c r="AW161" s="13" t="s">
        <v>29</v>
      </c>
      <c r="AX161" s="13" t="s">
        <v>73</v>
      </c>
      <c r="AY161" s="165" t="s">
        <v>175</v>
      </c>
    </row>
    <row r="162" spans="1:65" s="13" customFormat="1">
      <c r="B162" s="163"/>
      <c r="D162" s="164" t="s">
        <v>190</v>
      </c>
      <c r="E162" s="165" t="s">
        <v>1</v>
      </c>
      <c r="F162" s="166" t="s">
        <v>3247</v>
      </c>
      <c r="H162" s="167">
        <v>7.1230000000000002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190</v>
      </c>
      <c r="AU162" s="165" t="s">
        <v>82</v>
      </c>
      <c r="AV162" s="13" t="s">
        <v>82</v>
      </c>
      <c r="AW162" s="13" t="s">
        <v>29</v>
      </c>
      <c r="AX162" s="13" t="s">
        <v>73</v>
      </c>
      <c r="AY162" s="165" t="s">
        <v>175</v>
      </c>
    </row>
    <row r="163" spans="1:65" s="15" customFormat="1">
      <c r="B163" s="182"/>
      <c r="D163" s="164" t="s">
        <v>190</v>
      </c>
      <c r="E163" s="183" t="s">
        <v>1</v>
      </c>
      <c r="F163" s="184" t="s">
        <v>716</v>
      </c>
      <c r="H163" s="185">
        <v>46.031999999999996</v>
      </c>
      <c r="I163" s="186"/>
      <c r="L163" s="182"/>
      <c r="M163" s="187"/>
      <c r="N163" s="188"/>
      <c r="O163" s="188"/>
      <c r="P163" s="188"/>
      <c r="Q163" s="188"/>
      <c r="R163" s="188"/>
      <c r="S163" s="188"/>
      <c r="T163" s="189"/>
      <c r="AT163" s="183" t="s">
        <v>190</v>
      </c>
      <c r="AU163" s="183" t="s">
        <v>82</v>
      </c>
      <c r="AV163" s="15" t="s">
        <v>184</v>
      </c>
      <c r="AW163" s="15" t="s">
        <v>29</v>
      </c>
      <c r="AX163" s="15" t="s">
        <v>30</v>
      </c>
      <c r="AY163" s="183" t="s">
        <v>175</v>
      </c>
    </row>
    <row r="164" spans="1:65" s="2" customFormat="1" ht="16.5" customHeight="1">
      <c r="A164" s="33"/>
      <c r="B164" s="149"/>
      <c r="C164" s="150" t="s">
        <v>207</v>
      </c>
      <c r="D164" s="150" t="s">
        <v>181</v>
      </c>
      <c r="E164" s="151" t="s">
        <v>3248</v>
      </c>
      <c r="F164" s="152" t="s">
        <v>3249</v>
      </c>
      <c r="G164" s="153" t="s">
        <v>709</v>
      </c>
      <c r="H164" s="154">
        <v>46.031999999999996</v>
      </c>
      <c r="I164" s="155"/>
      <c r="J164" s="156">
        <f>ROUND(I164*H164,2)</f>
        <v>0</v>
      </c>
      <c r="K164" s="152" t="s">
        <v>710</v>
      </c>
      <c r="L164" s="34"/>
      <c r="M164" s="157" t="s">
        <v>1</v>
      </c>
      <c r="N164" s="158" t="s">
        <v>38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184</v>
      </c>
      <c r="AT164" s="161" t="s">
        <v>181</v>
      </c>
      <c r="AU164" s="161" t="s">
        <v>82</v>
      </c>
      <c r="AY164" s="18" t="s">
        <v>175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30</v>
      </c>
      <c r="BK164" s="162">
        <f>ROUND(I164*H164,2)</f>
        <v>0</v>
      </c>
      <c r="BL164" s="18" t="s">
        <v>184</v>
      </c>
      <c r="BM164" s="161" t="s">
        <v>3250</v>
      </c>
    </row>
    <row r="165" spans="1:65" s="13" customFormat="1">
      <c r="B165" s="163"/>
      <c r="D165" s="164" t="s">
        <v>190</v>
      </c>
      <c r="E165" s="165" t="s">
        <v>1</v>
      </c>
      <c r="F165" s="166" t="s">
        <v>3251</v>
      </c>
      <c r="H165" s="167">
        <v>46.031999999999996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82</v>
      </c>
      <c r="AV165" s="13" t="s">
        <v>82</v>
      </c>
      <c r="AW165" s="13" t="s">
        <v>29</v>
      </c>
      <c r="AX165" s="13" t="s">
        <v>30</v>
      </c>
      <c r="AY165" s="165" t="s">
        <v>175</v>
      </c>
    </row>
    <row r="166" spans="1:65" s="2" customFormat="1" ht="16.5" customHeight="1">
      <c r="A166" s="33"/>
      <c r="B166" s="149"/>
      <c r="C166" s="150" t="s">
        <v>177</v>
      </c>
      <c r="D166" s="150" t="s">
        <v>181</v>
      </c>
      <c r="E166" s="151" t="s">
        <v>3252</v>
      </c>
      <c r="F166" s="152" t="s">
        <v>3253</v>
      </c>
      <c r="G166" s="153" t="s">
        <v>745</v>
      </c>
      <c r="H166" s="154">
        <v>52.232999999999997</v>
      </c>
      <c r="I166" s="155"/>
      <c r="J166" s="156">
        <f>ROUND(I166*H166,2)</f>
        <v>0</v>
      </c>
      <c r="K166" s="152" t="s">
        <v>710</v>
      </c>
      <c r="L166" s="34"/>
      <c r="M166" s="157" t="s">
        <v>1</v>
      </c>
      <c r="N166" s="158" t="s">
        <v>38</v>
      </c>
      <c r="O166" s="59"/>
      <c r="P166" s="159">
        <f>O166*H166</f>
        <v>0</v>
      </c>
      <c r="Q166" s="159">
        <v>4.6000000000000001E-4</v>
      </c>
      <c r="R166" s="159">
        <f>Q166*H166</f>
        <v>2.4027179999999999E-2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184</v>
      </c>
      <c r="AT166" s="161" t="s">
        <v>181</v>
      </c>
      <c r="AU166" s="161" t="s">
        <v>82</v>
      </c>
      <c r="AY166" s="18" t="s">
        <v>175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30</v>
      </c>
      <c r="BK166" s="162">
        <f>ROUND(I166*H166,2)</f>
        <v>0</v>
      </c>
      <c r="BL166" s="18" t="s">
        <v>184</v>
      </c>
      <c r="BM166" s="161" t="s">
        <v>3254</v>
      </c>
    </row>
    <row r="167" spans="1:65" s="14" customFormat="1">
      <c r="B167" s="172"/>
      <c r="D167" s="164" t="s">
        <v>190</v>
      </c>
      <c r="E167" s="173" t="s">
        <v>1</v>
      </c>
      <c r="F167" s="174" t="s">
        <v>3225</v>
      </c>
      <c r="H167" s="173" t="s">
        <v>1</v>
      </c>
      <c r="I167" s="175"/>
      <c r="L167" s="172"/>
      <c r="M167" s="176"/>
      <c r="N167" s="177"/>
      <c r="O167" s="177"/>
      <c r="P167" s="177"/>
      <c r="Q167" s="177"/>
      <c r="R167" s="177"/>
      <c r="S167" s="177"/>
      <c r="T167" s="178"/>
      <c r="AT167" s="173" t="s">
        <v>190</v>
      </c>
      <c r="AU167" s="173" t="s">
        <v>82</v>
      </c>
      <c r="AV167" s="14" t="s">
        <v>30</v>
      </c>
      <c r="AW167" s="14" t="s">
        <v>29</v>
      </c>
      <c r="AX167" s="14" t="s">
        <v>73</v>
      </c>
      <c r="AY167" s="173" t="s">
        <v>175</v>
      </c>
    </row>
    <row r="168" spans="1:65" s="13" customFormat="1">
      <c r="B168" s="163"/>
      <c r="D168" s="164" t="s">
        <v>190</v>
      </c>
      <c r="E168" s="165" t="s">
        <v>1</v>
      </c>
      <c r="F168" s="166" t="s">
        <v>3226</v>
      </c>
      <c r="H168" s="167">
        <v>23.866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190</v>
      </c>
      <c r="AU168" s="165" t="s">
        <v>82</v>
      </c>
      <c r="AV168" s="13" t="s">
        <v>82</v>
      </c>
      <c r="AW168" s="13" t="s">
        <v>29</v>
      </c>
      <c r="AX168" s="13" t="s">
        <v>73</v>
      </c>
      <c r="AY168" s="165" t="s">
        <v>175</v>
      </c>
    </row>
    <row r="169" spans="1:65" s="14" customFormat="1">
      <c r="B169" s="172"/>
      <c r="D169" s="164" t="s">
        <v>190</v>
      </c>
      <c r="E169" s="173" t="s">
        <v>1</v>
      </c>
      <c r="F169" s="174" t="s">
        <v>3227</v>
      </c>
      <c r="H169" s="173" t="s">
        <v>1</v>
      </c>
      <c r="I169" s="175"/>
      <c r="L169" s="172"/>
      <c r="M169" s="176"/>
      <c r="N169" s="177"/>
      <c r="O169" s="177"/>
      <c r="P169" s="177"/>
      <c r="Q169" s="177"/>
      <c r="R169" s="177"/>
      <c r="S169" s="177"/>
      <c r="T169" s="178"/>
      <c r="AT169" s="173" t="s">
        <v>190</v>
      </c>
      <c r="AU169" s="173" t="s">
        <v>82</v>
      </c>
      <c r="AV169" s="14" t="s">
        <v>30</v>
      </c>
      <c r="AW169" s="14" t="s">
        <v>29</v>
      </c>
      <c r="AX169" s="14" t="s">
        <v>73</v>
      </c>
      <c r="AY169" s="173" t="s">
        <v>175</v>
      </c>
    </row>
    <row r="170" spans="1:65" s="13" customFormat="1">
      <c r="B170" s="163"/>
      <c r="D170" s="164" t="s">
        <v>190</v>
      </c>
      <c r="E170" s="165" t="s">
        <v>1</v>
      </c>
      <c r="F170" s="166" t="s">
        <v>3228</v>
      </c>
      <c r="H170" s="167">
        <v>17.681999999999999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190</v>
      </c>
      <c r="AU170" s="165" t="s">
        <v>82</v>
      </c>
      <c r="AV170" s="13" t="s">
        <v>82</v>
      </c>
      <c r="AW170" s="13" t="s">
        <v>29</v>
      </c>
      <c r="AX170" s="13" t="s">
        <v>73</v>
      </c>
      <c r="AY170" s="165" t="s">
        <v>175</v>
      </c>
    </row>
    <row r="171" spans="1:65" s="13" customFormat="1">
      <c r="B171" s="163"/>
      <c r="D171" s="164" t="s">
        <v>190</v>
      </c>
      <c r="E171" s="165" t="s">
        <v>1</v>
      </c>
      <c r="F171" s="166" t="s">
        <v>3229</v>
      </c>
      <c r="H171" s="167">
        <v>10.685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73</v>
      </c>
      <c r="AY171" s="165" t="s">
        <v>175</v>
      </c>
    </row>
    <row r="172" spans="1:65" s="15" customFormat="1">
      <c r="B172" s="182"/>
      <c r="D172" s="164" t="s">
        <v>190</v>
      </c>
      <c r="E172" s="183" t="s">
        <v>1</v>
      </c>
      <c r="F172" s="184" t="s">
        <v>716</v>
      </c>
      <c r="H172" s="185">
        <v>52.232999999999997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190</v>
      </c>
      <c r="AU172" s="183" t="s">
        <v>82</v>
      </c>
      <c r="AV172" s="15" t="s">
        <v>184</v>
      </c>
      <c r="AW172" s="15" t="s">
        <v>29</v>
      </c>
      <c r="AX172" s="15" t="s">
        <v>30</v>
      </c>
      <c r="AY172" s="183" t="s">
        <v>175</v>
      </c>
    </row>
    <row r="173" spans="1:65" s="2" customFormat="1" ht="16.5" customHeight="1">
      <c r="A173" s="33"/>
      <c r="B173" s="149"/>
      <c r="C173" s="150" t="s">
        <v>198</v>
      </c>
      <c r="D173" s="150" t="s">
        <v>181</v>
      </c>
      <c r="E173" s="151" t="s">
        <v>3255</v>
      </c>
      <c r="F173" s="152" t="s">
        <v>3256</v>
      </c>
      <c r="G173" s="153" t="s">
        <v>745</v>
      </c>
      <c r="H173" s="154">
        <v>52.232999999999997</v>
      </c>
      <c r="I173" s="155"/>
      <c r="J173" s="156">
        <f>ROUND(I173*H173,2)</f>
        <v>0</v>
      </c>
      <c r="K173" s="152" t="s">
        <v>710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184</v>
      </c>
      <c r="AT173" s="161" t="s">
        <v>181</v>
      </c>
      <c r="AU173" s="161" t="s">
        <v>82</v>
      </c>
      <c r="AY173" s="18" t="s">
        <v>175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30</v>
      </c>
      <c r="BK173" s="162">
        <f>ROUND(I173*H173,2)</f>
        <v>0</v>
      </c>
      <c r="BL173" s="18" t="s">
        <v>184</v>
      </c>
      <c r="BM173" s="161" t="s">
        <v>3257</v>
      </c>
    </row>
    <row r="174" spans="1:65" s="13" customFormat="1">
      <c r="B174" s="163"/>
      <c r="D174" s="164" t="s">
        <v>190</v>
      </c>
      <c r="E174" s="165" t="s">
        <v>1</v>
      </c>
      <c r="F174" s="166" t="s">
        <v>3258</v>
      </c>
      <c r="H174" s="167">
        <v>52.232999999999997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30</v>
      </c>
      <c r="AY174" s="165" t="s">
        <v>175</v>
      </c>
    </row>
    <row r="175" spans="1:65" s="2" customFormat="1" ht="21.75" customHeight="1">
      <c r="A175" s="33"/>
      <c r="B175" s="149"/>
      <c r="C175" s="150" t="s">
        <v>217</v>
      </c>
      <c r="D175" s="150" t="s">
        <v>181</v>
      </c>
      <c r="E175" s="151" t="s">
        <v>749</v>
      </c>
      <c r="F175" s="152" t="s">
        <v>750</v>
      </c>
      <c r="G175" s="153" t="s">
        <v>745</v>
      </c>
      <c r="H175" s="154">
        <v>31.34</v>
      </c>
      <c r="I175" s="155"/>
      <c r="J175" s="156">
        <f>ROUND(I175*H175,2)</f>
        <v>0</v>
      </c>
      <c r="K175" s="152" t="s">
        <v>710</v>
      </c>
      <c r="L175" s="34"/>
      <c r="M175" s="157" t="s">
        <v>1</v>
      </c>
      <c r="N175" s="158" t="s">
        <v>38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184</v>
      </c>
      <c r="AT175" s="161" t="s">
        <v>181</v>
      </c>
      <c r="AU175" s="161" t="s">
        <v>82</v>
      </c>
      <c r="AY175" s="18" t="s">
        <v>175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30</v>
      </c>
      <c r="BK175" s="162">
        <f>ROUND(I175*H175,2)</f>
        <v>0</v>
      </c>
      <c r="BL175" s="18" t="s">
        <v>184</v>
      </c>
      <c r="BM175" s="161" t="s">
        <v>3259</v>
      </c>
    </row>
    <row r="176" spans="1:65" s="13" customFormat="1">
      <c r="B176" s="163"/>
      <c r="D176" s="164" t="s">
        <v>190</v>
      </c>
      <c r="E176" s="165" t="s">
        <v>1</v>
      </c>
      <c r="F176" s="166" t="s">
        <v>3260</v>
      </c>
      <c r="H176" s="167">
        <v>15.67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190</v>
      </c>
      <c r="AU176" s="165" t="s">
        <v>82</v>
      </c>
      <c r="AV176" s="13" t="s">
        <v>82</v>
      </c>
      <c r="AW176" s="13" t="s">
        <v>29</v>
      </c>
      <c r="AX176" s="13" t="s">
        <v>73</v>
      </c>
      <c r="AY176" s="165" t="s">
        <v>175</v>
      </c>
    </row>
    <row r="177" spans="1:65" s="13" customFormat="1">
      <c r="B177" s="163"/>
      <c r="D177" s="164" t="s">
        <v>190</v>
      </c>
      <c r="E177" s="165" t="s">
        <v>1</v>
      </c>
      <c r="F177" s="166" t="s">
        <v>3260</v>
      </c>
      <c r="H177" s="167">
        <v>15.67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190</v>
      </c>
      <c r="AU177" s="165" t="s">
        <v>82</v>
      </c>
      <c r="AV177" s="13" t="s">
        <v>82</v>
      </c>
      <c r="AW177" s="13" t="s">
        <v>29</v>
      </c>
      <c r="AX177" s="13" t="s">
        <v>73</v>
      </c>
      <c r="AY177" s="165" t="s">
        <v>175</v>
      </c>
    </row>
    <row r="178" spans="1:65" s="15" customFormat="1">
      <c r="B178" s="182"/>
      <c r="D178" s="164" t="s">
        <v>190</v>
      </c>
      <c r="E178" s="183" t="s">
        <v>1</v>
      </c>
      <c r="F178" s="184" t="s">
        <v>716</v>
      </c>
      <c r="H178" s="185">
        <v>31.34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190</v>
      </c>
      <c r="AU178" s="183" t="s">
        <v>82</v>
      </c>
      <c r="AV178" s="15" t="s">
        <v>184</v>
      </c>
      <c r="AW178" s="15" t="s">
        <v>29</v>
      </c>
      <c r="AX178" s="15" t="s">
        <v>30</v>
      </c>
      <c r="AY178" s="183" t="s">
        <v>175</v>
      </c>
    </row>
    <row r="179" spans="1:65" s="2" customFormat="1" ht="21.75" customHeight="1">
      <c r="A179" s="33"/>
      <c r="B179" s="149"/>
      <c r="C179" s="150" t="s">
        <v>182</v>
      </c>
      <c r="D179" s="150" t="s">
        <v>181</v>
      </c>
      <c r="E179" s="151" t="s">
        <v>1373</v>
      </c>
      <c r="F179" s="152" t="s">
        <v>1374</v>
      </c>
      <c r="G179" s="153" t="s">
        <v>745</v>
      </c>
      <c r="H179" s="154">
        <v>20.893999999999998</v>
      </c>
      <c r="I179" s="155"/>
      <c r="J179" s="156">
        <f>ROUND(I179*H179,2)</f>
        <v>0</v>
      </c>
      <c r="K179" s="152" t="s">
        <v>710</v>
      </c>
      <c r="L179" s="34"/>
      <c r="M179" s="157" t="s">
        <v>1</v>
      </c>
      <c r="N179" s="158" t="s">
        <v>38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184</v>
      </c>
      <c r="AT179" s="161" t="s">
        <v>181</v>
      </c>
      <c r="AU179" s="161" t="s">
        <v>82</v>
      </c>
      <c r="AY179" s="18" t="s">
        <v>175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30</v>
      </c>
      <c r="BK179" s="162">
        <f>ROUND(I179*H179,2)</f>
        <v>0</v>
      </c>
      <c r="BL179" s="18" t="s">
        <v>184</v>
      </c>
      <c r="BM179" s="161" t="s">
        <v>3261</v>
      </c>
    </row>
    <row r="180" spans="1:65" s="13" customFormat="1">
      <c r="B180" s="163"/>
      <c r="D180" s="164" t="s">
        <v>190</v>
      </c>
      <c r="E180" s="165" t="s">
        <v>1</v>
      </c>
      <c r="F180" s="166" t="s">
        <v>3262</v>
      </c>
      <c r="H180" s="167">
        <v>10.446999999999999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190</v>
      </c>
      <c r="AU180" s="165" t="s">
        <v>82</v>
      </c>
      <c r="AV180" s="13" t="s">
        <v>82</v>
      </c>
      <c r="AW180" s="13" t="s">
        <v>29</v>
      </c>
      <c r="AX180" s="13" t="s">
        <v>73</v>
      </c>
      <c r="AY180" s="165" t="s">
        <v>175</v>
      </c>
    </row>
    <row r="181" spans="1:65" s="13" customFormat="1">
      <c r="B181" s="163"/>
      <c r="D181" s="164" t="s">
        <v>190</v>
      </c>
      <c r="E181" s="165" t="s">
        <v>1</v>
      </c>
      <c r="F181" s="166" t="s">
        <v>3262</v>
      </c>
      <c r="H181" s="167">
        <v>10.446999999999999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190</v>
      </c>
      <c r="AU181" s="165" t="s">
        <v>82</v>
      </c>
      <c r="AV181" s="13" t="s">
        <v>82</v>
      </c>
      <c r="AW181" s="13" t="s">
        <v>29</v>
      </c>
      <c r="AX181" s="13" t="s">
        <v>73</v>
      </c>
      <c r="AY181" s="165" t="s">
        <v>175</v>
      </c>
    </row>
    <row r="182" spans="1:65" s="15" customFormat="1">
      <c r="B182" s="182"/>
      <c r="D182" s="164" t="s">
        <v>190</v>
      </c>
      <c r="E182" s="183" t="s">
        <v>1</v>
      </c>
      <c r="F182" s="184" t="s">
        <v>716</v>
      </c>
      <c r="H182" s="185">
        <v>20.893999999999998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190</v>
      </c>
      <c r="AU182" s="183" t="s">
        <v>82</v>
      </c>
      <c r="AV182" s="15" t="s">
        <v>184</v>
      </c>
      <c r="AW182" s="15" t="s">
        <v>29</v>
      </c>
      <c r="AX182" s="15" t="s">
        <v>30</v>
      </c>
      <c r="AY182" s="183" t="s">
        <v>175</v>
      </c>
    </row>
    <row r="183" spans="1:65" s="2" customFormat="1" ht="16.5" customHeight="1">
      <c r="A183" s="33"/>
      <c r="B183" s="149"/>
      <c r="C183" s="150" t="s">
        <v>8</v>
      </c>
      <c r="D183" s="150" t="s">
        <v>181</v>
      </c>
      <c r="E183" s="151" t="s">
        <v>752</v>
      </c>
      <c r="F183" s="152" t="s">
        <v>753</v>
      </c>
      <c r="G183" s="153" t="s">
        <v>745</v>
      </c>
      <c r="H183" s="154">
        <v>52.234000000000002</v>
      </c>
      <c r="I183" s="155"/>
      <c r="J183" s="156">
        <f>ROUND(I183*H183,2)</f>
        <v>0</v>
      </c>
      <c r="K183" s="152" t="s">
        <v>710</v>
      </c>
      <c r="L183" s="34"/>
      <c r="M183" s="157" t="s">
        <v>1</v>
      </c>
      <c r="N183" s="158" t="s">
        <v>38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184</v>
      </c>
      <c r="AT183" s="161" t="s">
        <v>181</v>
      </c>
      <c r="AU183" s="161" t="s">
        <v>82</v>
      </c>
      <c r="AY183" s="18" t="s">
        <v>175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30</v>
      </c>
      <c r="BK183" s="162">
        <f>ROUND(I183*H183,2)</f>
        <v>0</v>
      </c>
      <c r="BL183" s="18" t="s">
        <v>184</v>
      </c>
      <c r="BM183" s="161" t="s">
        <v>3263</v>
      </c>
    </row>
    <row r="184" spans="1:65" s="13" customFormat="1">
      <c r="B184" s="163"/>
      <c r="D184" s="164" t="s">
        <v>190</v>
      </c>
      <c r="E184" s="165" t="s">
        <v>1</v>
      </c>
      <c r="F184" s="166" t="s">
        <v>3260</v>
      </c>
      <c r="H184" s="167">
        <v>15.67</v>
      </c>
      <c r="I184" s="168"/>
      <c r="L184" s="163"/>
      <c r="M184" s="169"/>
      <c r="N184" s="170"/>
      <c r="O184" s="170"/>
      <c r="P184" s="170"/>
      <c r="Q184" s="170"/>
      <c r="R184" s="170"/>
      <c r="S184" s="170"/>
      <c r="T184" s="171"/>
      <c r="AT184" s="165" t="s">
        <v>190</v>
      </c>
      <c r="AU184" s="165" t="s">
        <v>82</v>
      </c>
      <c r="AV184" s="13" t="s">
        <v>82</v>
      </c>
      <c r="AW184" s="13" t="s">
        <v>29</v>
      </c>
      <c r="AX184" s="13" t="s">
        <v>73</v>
      </c>
      <c r="AY184" s="165" t="s">
        <v>175</v>
      </c>
    </row>
    <row r="185" spans="1:65" s="13" customFormat="1">
      <c r="B185" s="163"/>
      <c r="D185" s="164" t="s">
        <v>190</v>
      </c>
      <c r="E185" s="165" t="s">
        <v>1</v>
      </c>
      <c r="F185" s="166" t="s">
        <v>3260</v>
      </c>
      <c r="H185" s="167">
        <v>15.67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190</v>
      </c>
      <c r="AU185" s="165" t="s">
        <v>82</v>
      </c>
      <c r="AV185" s="13" t="s">
        <v>82</v>
      </c>
      <c r="AW185" s="13" t="s">
        <v>29</v>
      </c>
      <c r="AX185" s="13" t="s">
        <v>73</v>
      </c>
      <c r="AY185" s="165" t="s">
        <v>175</v>
      </c>
    </row>
    <row r="186" spans="1:65" s="13" customFormat="1">
      <c r="B186" s="163"/>
      <c r="D186" s="164" t="s">
        <v>190</v>
      </c>
      <c r="E186" s="165" t="s">
        <v>1</v>
      </c>
      <c r="F186" s="166" t="s">
        <v>3262</v>
      </c>
      <c r="H186" s="167">
        <v>10.446999999999999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73</v>
      </c>
      <c r="AY186" s="165" t="s">
        <v>175</v>
      </c>
    </row>
    <row r="187" spans="1:65" s="13" customFormat="1">
      <c r="B187" s="163"/>
      <c r="D187" s="164" t="s">
        <v>190</v>
      </c>
      <c r="E187" s="165" t="s">
        <v>1</v>
      </c>
      <c r="F187" s="166" t="s">
        <v>3262</v>
      </c>
      <c r="H187" s="167">
        <v>10.446999999999999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82</v>
      </c>
      <c r="AV187" s="13" t="s">
        <v>82</v>
      </c>
      <c r="AW187" s="13" t="s">
        <v>29</v>
      </c>
      <c r="AX187" s="13" t="s">
        <v>73</v>
      </c>
      <c r="AY187" s="165" t="s">
        <v>175</v>
      </c>
    </row>
    <row r="188" spans="1:65" s="15" customFormat="1">
      <c r="B188" s="182"/>
      <c r="D188" s="164" t="s">
        <v>190</v>
      </c>
      <c r="E188" s="183" t="s">
        <v>1</v>
      </c>
      <c r="F188" s="184" t="s">
        <v>716</v>
      </c>
      <c r="H188" s="185">
        <v>52.234000000000002</v>
      </c>
      <c r="I188" s="186"/>
      <c r="L188" s="182"/>
      <c r="M188" s="187"/>
      <c r="N188" s="188"/>
      <c r="O188" s="188"/>
      <c r="P188" s="188"/>
      <c r="Q188" s="188"/>
      <c r="R188" s="188"/>
      <c r="S188" s="188"/>
      <c r="T188" s="189"/>
      <c r="AT188" s="183" t="s">
        <v>190</v>
      </c>
      <c r="AU188" s="183" t="s">
        <v>82</v>
      </c>
      <c r="AV188" s="15" t="s">
        <v>184</v>
      </c>
      <c r="AW188" s="15" t="s">
        <v>29</v>
      </c>
      <c r="AX188" s="15" t="s">
        <v>30</v>
      </c>
      <c r="AY188" s="183" t="s">
        <v>175</v>
      </c>
    </row>
    <row r="189" spans="1:65" s="2" customFormat="1" ht="16.5" customHeight="1">
      <c r="A189" s="33"/>
      <c r="B189" s="149"/>
      <c r="C189" s="150" t="s">
        <v>227</v>
      </c>
      <c r="D189" s="150" t="s">
        <v>181</v>
      </c>
      <c r="E189" s="151" t="s">
        <v>1378</v>
      </c>
      <c r="F189" s="152" t="s">
        <v>1379</v>
      </c>
      <c r="G189" s="153" t="s">
        <v>745</v>
      </c>
      <c r="H189" s="154">
        <v>31.34</v>
      </c>
      <c r="I189" s="155"/>
      <c r="J189" s="156">
        <f>ROUND(I189*H189,2)</f>
        <v>0</v>
      </c>
      <c r="K189" s="152" t="s">
        <v>1</v>
      </c>
      <c r="L189" s="34"/>
      <c r="M189" s="157" t="s">
        <v>1</v>
      </c>
      <c r="N189" s="158" t="s">
        <v>38</v>
      </c>
      <c r="O189" s="59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61" t="s">
        <v>184</v>
      </c>
      <c r="AT189" s="161" t="s">
        <v>181</v>
      </c>
      <c r="AU189" s="161" t="s">
        <v>82</v>
      </c>
      <c r="AY189" s="18" t="s">
        <v>175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8" t="s">
        <v>30</v>
      </c>
      <c r="BK189" s="162">
        <f>ROUND(I189*H189,2)</f>
        <v>0</v>
      </c>
      <c r="BL189" s="18" t="s">
        <v>184</v>
      </c>
      <c r="BM189" s="161" t="s">
        <v>3264</v>
      </c>
    </row>
    <row r="190" spans="1:65" s="13" customFormat="1">
      <c r="B190" s="163"/>
      <c r="D190" s="164" t="s">
        <v>190</v>
      </c>
      <c r="E190" s="165" t="s">
        <v>1</v>
      </c>
      <c r="F190" s="166" t="s">
        <v>3265</v>
      </c>
      <c r="H190" s="167">
        <v>31.34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30</v>
      </c>
      <c r="AY190" s="165" t="s">
        <v>175</v>
      </c>
    </row>
    <row r="191" spans="1:65" s="2" customFormat="1" ht="16.5" customHeight="1">
      <c r="A191" s="33"/>
      <c r="B191" s="149"/>
      <c r="C191" s="150" t="s">
        <v>231</v>
      </c>
      <c r="D191" s="150" t="s">
        <v>181</v>
      </c>
      <c r="E191" s="151" t="s">
        <v>755</v>
      </c>
      <c r="F191" s="152" t="s">
        <v>756</v>
      </c>
      <c r="G191" s="153" t="s">
        <v>745</v>
      </c>
      <c r="H191" s="154">
        <v>20.893999999999998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3266</v>
      </c>
    </row>
    <row r="192" spans="1:65" s="13" customFormat="1">
      <c r="B192" s="163"/>
      <c r="D192" s="164" t="s">
        <v>190</v>
      </c>
      <c r="E192" s="165" t="s">
        <v>1</v>
      </c>
      <c r="F192" s="166" t="s">
        <v>3267</v>
      </c>
      <c r="H192" s="167">
        <v>20.893999999999998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190</v>
      </c>
      <c r="AU192" s="165" t="s">
        <v>82</v>
      </c>
      <c r="AV192" s="13" t="s">
        <v>82</v>
      </c>
      <c r="AW192" s="13" t="s">
        <v>29</v>
      </c>
      <c r="AX192" s="13" t="s">
        <v>30</v>
      </c>
      <c r="AY192" s="165" t="s">
        <v>175</v>
      </c>
    </row>
    <row r="193" spans="1:65" s="2" customFormat="1" ht="21.75" customHeight="1">
      <c r="A193" s="33"/>
      <c r="B193" s="149"/>
      <c r="C193" s="150" t="s">
        <v>235</v>
      </c>
      <c r="D193" s="150" t="s">
        <v>181</v>
      </c>
      <c r="E193" s="151" t="s">
        <v>2575</v>
      </c>
      <c r="F193" s="152" t="s">
        <v>2576</v>
      </c>
      <c r="G193" s="153" t="s">
        <v>745</v>
      </c>
      <c r="H193" s="154">
        <v>46.390999999999998</v>
      </c>
      <c r="I193" s="155"/>
      <c r="J193" s="156">
        <f>ROUND(I193*H193,2)</f>
        <v>0</v>
      </c>
      <c r="K193" s="152" t="s">
        <v>710</v>
      </c>
      <c r="L193" s="34"/>
      <c r="M193" s="157" t="s">
        <v>1</v>
      </c>
      <c r="N193" s="158" t="s">
        <v>38</v>
      </c>
      <c r="O193" s="59"/>
      <c r="P193" s="159">
        <f>O193*H193</f>
        <v>0</v>
      </c>
      <c r="Q193" s="159">
        <v>0</v>
      </c>
      <c r="R193" s="159">
        <f>Q193*H193</f>
        <v>0</v>
      </c>
      <c r="S193" s="159">
        <v>0</v>
      </c>
      <c r="T193" s="160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1" t="s">
        <v>184</v>
      </c>
      <c r="AT193" s="161" t="s">
        <v>181</v>
      </c>
      <c r="AU193" s="161" t="s">
        <v>82</v>
      </c>
      <c r="AY193" s="18" t="s">
        <v>175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8" t="s">
        <v>30</v>
      </c>
      <c r="BK193" s="162">
        <f>ROUND(I193*H193,2)</f>
        <v>0</v>
      </c>
      <c r="BL193" s="18" t="s">
        <v>184</v>
      </c>
      <c r="BM193" s="161" t="s">
        <v>3268</v>
      </c>
    </row>
    <row r="194" spans="1:65" s="14" customFormat="1">
      <c r="B194" s="172"/>
      <c r="D194" s="164" t="s">
        <v>190</v>
      </c>
      <c r="E194" s="173" t="s">
        <v>1</v>
      </c>
      <c r="F194" s="174" t="s">
        <v>3225</v>
      </c>
      <c r="H194" s="173" t="s">
        <v>1</v>
      </c>
      <c r="I194" s="175"/>
      <c r="L194" s="172"/>
      <c r="M194" s="176"/>
      <c r="N194" s="177"/>
      <c r="O194" s="177"/>
      <c r="P194" s="177"/>
      <c r="Q194" s="177"/>
      <c r="R194" s="177"/>
      <c r="S194" s="177"/>
      <c r="T194" s="178"/>
      <c r="AT194" s="173" t="s">
        <v>190</v>
      </c>
      <c r="AU194" s="173" t="s">
        <v>82</v>
      </c>
      <c r="AV194" s="14" t="s">
        <v>30</v>
      </c>
      <c r="AW194" s="14" t="s">
        <v>29</v>
      </c>
      <c r="AX194" s="14" t="s">
        <v>73</v>
      </c>
      <c r="AY194" s="173" t="s">
        <v>175</v>
      </c>
    </row>
    <row r="195" spans="1:65" s="13" customFormat="1">
      <c r="B195" s="163"/>
      <c r="D195" s="164" t="s">
        <v>190</v>
      </c>
      <c r="E195" s="165" t="s">
        <v>1</v>
      </c>
      <c r="F195" s="166" t="s">
        <v>3226</v>
      </c>
      <c r="H195" s="167">
        <v>23.866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190</v>
      </c>
      <c r="AU195" s="165" t="s">
        <v>82</v>
      </c>
      <c r="AV195" s="13" t="s">
        <v>82</v>
      </c>
      <c r="AW195" s="13" t="s">
        <v>29</v>
      </c>
      <c r="AX195" s="13" t="s">
        <v>73</v>
      </c>
      <c r="AY195" s="165" t="s">
        <v>175</v>
      </c>
    </row>
    <row r="196" spans="1:65" s="14" customFormat="1">
      <c r="B196" s="172"/>
      <c r="D196" s="164" t="s">
        <v>190</v>
      </c>
      <c r="E196" s="173" t="s">
        <v>1</v>
      </c>
      <c r="F196" s="174" t="s">
        <v>3269</v>
      </c>
      <c r="H196" s="173" t="s">
        <v>1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190</v>
      </c>
      <c r="AU196" s="173" t="s">
        <v>82</v>
      </c>
      <c r="AV196" s="14" t="s">
        <v>30</v>
      </c>
      <c r="AW196" s="14" t="s">
        <v>29</v>
      </c>
      <c r="AX196" s="14" t="s">
        <v>73</v>
      </c>
      <c r="AY196" s="173" t="s">
        <v>175</v>
      </c>
    </row>
    <row r="197" spans="1:65" s="13" customFormat="1">
      <c r="B197" s="163"/>
      <c r="D197" s="164" t="s">
        <v>190</v>
      </c>
      <c r="E197" s="165" t="s">
        <v>1</v>
      </c>
      <c r="F197" s="166" t="s">
        <v>3270</v>
      </c>
      <c r="H197" s="167">
        <v>-3.6930000000000001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73</v>
      </c>
      <c r="AY197" s="165" t="s">
        <v>175</v>
      </c>
    </row>
    <row r="198" spans="1:65" s="16" customFormat="1">
      <c r="B198" s="205"/>
      <c r="D198" s="164" t="s">
        <v>190</v>
      </c>
      <c r="E198" s="206" t="s">
        <v>1</v>
      </c>
      <c r="F198" s="207" t="s">
        <v>1549</v>
      </c>
      <c r="H198" s="208">
        <v>20.172999999999998</v>
      </c>
      <c r="I198" s="209"/>
      <c r="L198" s="205"/>
      <c r="M198" s="210"/>
      <c r="N198" s="211"/>
      <c r="O198" s="211"/>
      <c r="P198" s="211"/>
      <c r="Q198" s="211"/>
      <c r="R198" s="211"/>
      <c r="S198" s="211"/>
      <c r="T198" s="212"/>
      <c r="AT198" s="206" t="s">
        <v>190</v>
      </c>
      <c r="AU198" s="206" t="s">
        <v>82</v>
      </c>
      <c r="AV198" s="16" t="s">
        <v>113</v>
      </c>
      <c r="AW198" s="16" t="s">
        <v>29</v>
      </c>
      <c r="AX198" s="16" t="s">
        <v>73</v>
      </c>
      <c r="AY198" s="206" t="s">
        <v>175</v>
      </c>
    </row>
    <row r="199" spans="1:65" s="14" customFormat="1">
      <c r="B199" s="172"/>
      <c r="D199" s="164" t="s">
        <v>190</v>
      </c>
      <c r="E199" s="173" t="s">
        <v>1</v>
      </c>
      <c r="F199" s="174" t="s">
        <v>3227</v>
      </c>
      <c r="H199" s="173" t="s">
        <v>1</v>
      </c>
      <c r="I199" s="175"/>
      <c r="L199" s="172"/>
      <c r="M199" s="176"/>
      <c r="N199" s="177"/>
      <c r="O199" s="177"/>
      <c r="P199" s="177"/>
      <c r="Q199" s="177"/>
      <c r="R199" s="177"/>
      <c r="S199" s="177"/>
      <c r="T199" s="178"/>
      <c r="AT199" s="173" t="s">
        <v>190</v>
      </c>
      <c r="AU199" s="173" t="s">
        <v>82</v>
      </c>
      <c r="AV199" s="14" t="s">
        <v>30</v>
      </c>
      <c r="AW199" s="14" t="s">
        <v>29</v>
      </c>
      <c r="AX199" s="14" t="s">
        <v>73</v>
      </c>
      <c r="AY199" s="173" t="s">
        <v>175</v>
      </c>
    </row>
    <row r="200" spans="1:65" s="13" customFormat="1">
      <c r="B200" s="163"/>
      <c r="D200" s="164" t="s">
        <v>190</v>
      </c>
      <c r="E200" s="165" t="s">
        <v>1</v>
      </c>
      <c r="F200" s="166" t="s">
        <v>3228</v>
      </c>
      <c r="H200" s="167">
        <v>17.681999999999999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73</v>
      </c>
      <c r="AY200" s="165" t="s">
        <v>175</v>
      </c>
    </row>
    <row r="201" spans="1:65" s="13" customFormat="1">
      <c r="B201" s="163"/>
      <c r="D201" s="164" t="s">
        <v>190</v>
      </c>
      <c r="E201" s="165" t="s">
        <v>1</v>
      </c>
      <c r="F201" s="166" t="s">
        <v>3229</v>
      </c>
      <c r="H201" s="167">
        <v>10.685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190</v>
      </c>
      <c r="AU201" s="165" t="s">
        <v>82</v>
      </c>
      <c r="AV201" s="13" t="s">
        <v>82</v>
      </c>
      <c r="AW201" s="13" t="s">
        <v>29</v>
      </c>
      <c r="AX201" s="13" t="s">
        <v>73</v>
      </c>
      <c r="AY201" s="165" t="s">
        <v>175</v>
      </c>
    </row>
    <row r="202" spans="1:65" s="14" customFormat="1">
      <c r="B202" s="172"/>
      <c r="D202" s="164" t="s">
        <v>190</v>
      </c>
      <c r="E202" s="173" t="s">
        <v>1</v>
      </c>
      <c r="F202" s="174" t="s">
        <v>3271</v>
      </c>
      <c r="H202" s="173" t="s">
        <v>1</v>
      </c>
      <c r="I202" s="175"/>
      <c r="L202" s="172"/>
      <c r="M202" s="176"/>
      <c r="N202" s="177"/>
      <c r="O202" s="177"/>
      <c r="P202" s="177"/>
      <c r="Q202" s="177"/>
      <c r="R202" s="177"/>
      <c r="S202" s="177"/>
      <c r="T202" s="178"/>
      <c r="AT202" s="173" t="s">
        <v>190</v>
      </c>
      <c r="AU202" s="173" t="s">
        <v>82</v>
      </c>
      <c r="AV202" s="14" t="s">
        <v>30</v>
      </c>
      <c r="AW202" s="14" t="s">
        <v>29</v>
      </c>
      <c r="AX202" s="14" t="s">
        <v>73</v>
      </c>
      <c r="AY202" s="173" t="s">
        <v>175</v>
      </c>
    </row>
    <row r="203" spans="1:65" s="13" customFormat="1">
      <c r="B203" s="163"/>
      <c r="D203" s="164" t="s">
        <v>190</v>
      </c>
      <c r="E203" s="165" t="s">
        <v>1</v>
      </c>
      <c r="F203" s="166" t="s">
        <v>3272</v>
      </c>
      <c r="H203" s="167">
        <v>-0.53900000000000003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73</v>
      </c>
      <c r="AY203" s="165" t="s">
        <v>175</v>
      </c>
    </row>
    <row r="204" spans="1:65" s="14" customFormat="1">
      <c r="B204" s="172"/>
      <c r="D204" s="164" t="s">
        <v>190</v>
      </c>
      <c r="E204" s="173" t="s">
        <v>1</v>
      </c>
      <c r="F204" s="174" t="s">
        <v>3273</v>
      </c>
      <c r="H204" s="173" t="s">
        <v>1</v>
      </c>
      <c r="I204" s="175"/>
      <c r="L204" s="172"/>
      <c r="M204" s="176"/>
      <c r="N204" s="177"/>
      <c r="O204" s="177"/>
      <c r="P204" s="177"/>
      <c r="Q204" s="177"/>
      <c r="R204" s="177"/>
      <c r="S204" s="177"/>
      <c r="T204" s="178"/>
      <c r="AT204" s="173" t="s">
        <v>190</v>
      </c>
      <c r="AU204" s="173" t="s">
        <v>82</v>
      </c>
      <c r="AV204" s="14" t="s">
        <v>30</v>
      </c>
      <c r="AW204" s="14" t="s">
        <v>29</v>
      </c>
      <c r="AX204" s="14" t="s">
        <v>73</v>
      </c>
      <c r="AY204" s="173" t="s">
        <v>175</v>
      </c>
    </row>
    <row r="205" spans="1:65" s="13" customFormat="1">
      <c r="B205" s="163"/>
      <c r="D205" s="164" t="s">
        <v>190</v>
      </c>
      <c r="E205" s="165" t="s">
        <v>1</v>
      </c>
      <c r="F205" s="166" t="s">
        <v>3274</v>
      </c>
      <c r="H205" s="167">
        <v>-1.61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82</v>
      </c>
      <c r="AV205" s="13" t="s">
        <v>82</v>
      </c>
      <c r="AW205" s="13" t="s">
        <v>29</v>
      </c>
      <c r="AX205" s="13" t="s">
        <v>73</v>
      </c>
      <c r="AY205" s="165" t="s">
        <v>175</v>
      </c>
    </row>
    <row r="206" spans="1:65" s="16" customFormat="1">
      <c r="B206" s="205"/>
      <c r="D206" s="164" t="s">
        <v>190</v>
      </c>
      <c r="E206" s="206" t="s">
        <v>1</v>
      </c>
      <c r="F206" s="207" t="s">
        <v>1549</v>
      </c>
      <c r="H206" s="208">
        <v>26.218</v>
      </c>
      <c r="I206" s="209"/>
      <c r="L206" s="205"/>
      <c r="M206" s="210"/>
      <c r="N206" s="211"/>
      <c r="O206" s="211"/>
      <c r="P206" s="211"/>
      <c r="Q206" s="211"/>
      <c r="R206" s="211"/>
      <c r="S206" s="211"/>
      <c r="T206" s="212"/>
      <c r="AT206" s="206" t="s">
        <v>190</v>
      </c>
      <c r="AU206" s="206" t="s">
        <v>82</v>
      </c>
      <c r="AV206" s="16" t="s">
        <v>113</v>
      </c>
      <c r="AW206" s="16" t="s">
        <v>29</v>
      </c>
      <c r="AX206" s="16" t="s">
        <v>73</v>
      </c>
      <c r="AY206" s="206" t="s">
        <v>175</v>
      </c>
    </row>
    <row r="207" spans="1:65" s="15" customFormat="1">
      <c r="B207" s="182"/>
      <c r="D207" s="164" t="s">
        <v>190</v>
      </c>
      <c r="E207" s="183" t="s">
        <v>1</v>
      </c>
      <c r="F207" s="184" t="s">
        <v>716</v>
      </c>
      <c r="H207" s="185">
        <v>46.390999999999998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190</v>
      </c>
      <c r="AU207" s="183" t="s">
        <v>82</v>
      </c>
      <c r="AV207" s="15" t="s">
        <v>184</v>
      </c>
      <c r="AW207" s="15" t="s">
        <v>29</v>
      </c>
      <c r="AX207" s="15" t="s">
        <v>30</v>
      </c>
      <c r="AY207" s="183" t="s">
        <v>175</v>
      </c>
    </row>
    <row r="208" spans="1:65" s="2" customFormat="1" ht="16.5" customHeight="1">
      <c r="A208" s="33"/>
      <c r="B208" s="149"/>
      <c r="C208" s="190" t="s">
        <v>239</v>
      </c>
      <c r="D208" s="190" t="s">
        <v>764</v>
      </c>
      <c r="E208" s="191" t="s">
        <v>765</v>
      </c>
      <c r="F208" s="192" t="s">
        <v>766</v>
      </c>
      <c r="G208" s="193" t="s">
        <v>767</v>
      </c>
      <c r="H208" s="194">
        <v>41.94</v>
      </c>
      <c r="I208" s="195"/>
      <c r="J208" s="196">
        <f>ROUND(I208*H208,2)</f>
        <v>0</v>
      </c>
      <c r="K208" s="192" t="s">
        <v>1</v>
      </c>
      <c r="L208" s="197"/>
      <c r="M208" s="198" t="s">
        <v>1</v>
      </c>
      <c r="N208" s="199" t="s">
        <v>38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177</v>
      </c>
      <c r="AT208" s="161" t="s">
        <v>764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3275</v>
      </c>
    </row>
    <row r="209" spans="1:65" s="13" customFormat="1">
      <c r="B209" s="163"/>
      <c r="D209" s="164" t="s">
        <v>190</v>
      </c>
      <c r="E209" s="165" t="s">
        <v>1</v>
      </c>
      <c r="F209" s="166" t="s">
        <v>3276</v>
      </c>
      <c r="H209" s="167">
        <v>41.94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73</v>
      </c>
      <c r="AY209" s="165" t="s">
        <v>175</v>
      </c>
    </row>
    <row r="210" spans="1:65" s="15" customFormat="1">
      <c r="B210" s="182"/>
      <c r="D210" s="164" t="s">
        <v>190</v>
      </c>
      <c r="E210" s="183" t="s">
        <v>1</v>
      </c>
      <c r="F210" s="184" t="s">
        <v>716</v>
      </c>
      <c r="H210" s="185">
        <v>41.94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190</v>
      </c>
      <c r="AU210" s="183" t="s">
        <v>82</v>
      </c>
      <c r="AV210" s="15" t="s">
        <v>184</v>
      </c>
      <c r="AW210" s="15" t="s">
        <v>29</v>
      </c>
      <c r="AX210" s="15" t="s">
        <v>30</v>
      </c>
      <c r="AY210" s="183" t="s">
        <v>175</v>
      </c>
    </row>
    <row r="211" spans="1:65" s="2" customFormat="1" ht="16.5" customHeight="1">
      <c r="A211" s="33"/>
      <c r="B211" s="149"/>
      <c r="C211" s="190" t="s">
        <v>243</v>
      </c>
      <c r="D211" s="190" t="s">
        <v>764</v>
      </c>
      <c r="E211" s="191" t="s">
        <v>1837</v>
      </c>
      <c r="F211" s="192" t="s">
        <v>1838</v>
      </c>
      <c r="G211" s="193" t="s">
        <v>767</v>
      </c>
      <c r="H211" s="194">
        <v>48.451000000000001</v>
      </c>
      <c r="I211" s="195"/>
      <c r="J211" s="196">
        <f>ROUND(I211*H211,2)</f>
        <v>0</v>
      </c>
      <c r="K211" s="192" t="s">
        <v>710</v>
      </c>
      <c r="L211" s="197"/>
      <c r="M211" s="198" t="s">
        <v>1</v>
      </c>
      <c r="N211" s="199" t="s">
        <v>38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177</v>
      </c>
      <c r="AT211" s="161" t="s">
        <v>764</v>
      </c>
      <c r="AU211" s="161" t="s">
        <v>82</v>
      </c>
      <c r="AY211" s="18" t="s">
        <v>175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30</v>
      </c>
      <c r="BK211" s="162">
        <f>ROUND(I211*H211,2)</f>
        <v>0</v>
      </c>
      <c r="BL211" s="18" t="s">
        <v>184</v>
      </c>
      <c r="BM211" s="161" t="s">
        <v>3277</v>
      </c>
    </row>
    <row r="212" spans="1:65" s="13" customFormat="1">
      <c r="B212" s="163"/>
      <c r="D212" s="164" t="s">
        <v>190</v>
      </c>
      <c r="E212" s="165" t="s">
        <v>1</v>
      </c>
      <c r="F212" s="166" t="s">
        <v>3278</v>
      </c>
      <c r="H212" s="167">
        <v>48.451000000000001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190</v>
      </c>
      <c r="AU212" s="165" t="s">
        <v>82</v>
      </c>
      <c r="AV212" s="13" t="s">
        <v>82</v>
      </c>
      <c r="AW212" s="13" t="s">
        <v>29</v>
      </c>
      <c r="AX212" s="13" t="s">
        <v>73</v>
      </c>
      <c r="AY212" s="165" t="s">
        <v>175</v>
      </c>
    </row>
    <row r="213" spans="1:65" s="15" customFormat="1">
      <c r="B213" s="182"/>
      <c r="D213" s="164" t="s">
        <v>190</v>
      </c>
      <c r="E213" s="183" t="s">
        <v>1</v>
      </c>
      <c r="F213" s="184" t="s">
        <v>716</v>
      </c>
      <c r="H213" s="185">
        <v>48.451000000000001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190</v>
      </c>
      <c r="AU213" s="183" t="s">
        <v>82</v>
      </c>
      <c r="AV213" s="15" t="s">
        <v>184</v>
      </c>
      <c r="AW213" s="15" t="s">
        <v>29</v>
      </c>
      <c r="AX213" s="15" t="s">
        <v>30</v>
      </c>
      <c r="AY213" s="183" t="s">
        <v>175</v>
      </c>
    </row>
    <row r="214" spans="1:65" s="2" customFormat="1" ht="16.5" customHeight="1">
      <c r="A214" s="33"/>
      <c r="B214" s="149"/>
      <c r="C214" s="150" t="s">
        <v>247</v>
      </c>
      <c r="D214" s="150" t="s">
        <v>181</v>
      </c>
      <c r="E214" s="151" t="s">
        <v>1038</v>
      </c>
      <c r="F214" s="152" t="s">
        <v>1039</v>
      </c>
      <c r="G214" s="153" t="s">
        <v>745</v>
      </c>
      <c r="H214" s="154">
        <v>59.255000000000003</v>
      </c>
      <c r="I214" s="155"/>
      <c r="J214" s="156">
        <f>ROUND(I214*H214,2)</f>
        <v>0</v>
      </c>
      <c r="K214" s="152" t="s">
        <v>710</v>
      </c>
      <c r="L214" s="34"/>
      <c r="M214" s="157" t="s">
        <v>1</v>
      </c>
      <c r="N214" s="158" t="s">
        <v>38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184</v>
      </c>
      <c r="AT214" s="161" t="s">
        <v>181</v>
      </c>
      <c r="AU214" s="161" t="s">
        <v>82</v>
      </c>
      <c r="AY214" s="18" t="s">
        <v>175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30</v>
      </c>
      <c r="BK214" s="162">
        <f>ROUND(I214*H214,2)</f>
        <v>0</v>
      </c>
      <c r="BL214" s="18" t="s">
        <v>184</v>
      </c>
      <c r="BM214" s="161" t="s">
        <v>3279</v>
      </c>
    </row>
    <row r="215" spans="1:65" s="13" customFormat="1">
      <c r="B215" s="163"/>
      <c r="D215" s="164" t="s">
        <v>190</v>
      </c>
      <c r="E215" s="165" t="s">
        <v>1</v>
      </c>
      <c r="F215" s="166" t="s">
        <v>3280</v>
      </c>
      <c r="H215" s="167">
        <v>23.3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190</v>
      </c>
      <c r="AU215" s="165" t="s">
        <v>82</v>
      </c>
      <c r="AV215" s="13" t="s">
        <v>82</v>
      </c>
      <c r="AW215" s="13" t="s">
        <v>29</v>
      </c>
      <c r="AX215" s="13" t="s">
        <v>73</v>
      </c>
      <c r="AY215" s="165" t="s">
        <v>175</v>
      </c>
    </row>
    <row r="216" spans="1:65" s="13" customFormat="1">
      <c r="B216" s="163"/>
      <c r="D216" s="164" t="s">
        <v>190</v>
      </c>
      <c r="E216" s="165" t="s">
        <v>1</v>
      </c>
      <c r="F216" s="166" t="s">
        <v>3281</v>
      </c>
      <c r="H216" s="167">
        <v>5.673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82</v>
      </c>
      <c r="AV216" s="13" t="s">
        <v>82</v>
      </c>
      <c r="AW216" s="13" t="s">
        <v>29</v>
      </c>
      <c r="AX216" s="13" t="s">
        <v>73</v>
      </c>
      <c r="AY216" s="165" t="s">
        <v>175</v>
      </c>
    </row>
    <row r="217" spans="1:65" s="13" customFormat="1">
      <c r="B217" s="163"/>
      <c r="D217" s="164" t="s">
        <v>190</v>
      </c>
      <c r="E217" s="165" t="s">
        <v>1</v>
      </c>
      <c r="F217" s="166" t="s">
        <v>3282</v>
      </c>
      <c r="H217" s="167">
        <v>30.282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190</v>
      </c>
      <c r="AU217" s="165" t="s">
        <v>82</v>
      </c>
      <c r="AV217" s="13" t="s">
        <v>82</v>
      </c>
      <c r="AW217" s="13" t="s">
        <v>29</v>
      </c>
      <c r="AX217" s="13" t="s">
        <v>73</v>
      </c>
      <c r="AY217" s="165" t="s">
        <v>175</v>
      </c>
    </row>
    <row r="218" spans="1:65" s="15" customFormat="1">
      <c r="B218" s="182"/>
      <c r="D218" s="164" t="s">
        <v>190</v>
      </c>
      <c r="E218" s="183" t="s">
        <v>1</v>
      </c>
      <c r="F218" s="184" t="s">
        <v>716</v>
      </c>
      <c r="H218" s="185">
        <v>59.255000000000003</v>
      </c>
      <c r="I218" s="186"/>
      <c r="L218" s="182"/>
      <c r="M218" s="187"/>
      <c r="N218" s="188"/>
      <c r="O218" s="188"/>
      <c r="P218" s="188"/>
      <c r="Q218" s="188"/>
      <c r="R218" s="188"/>
      <c r="S218" s="188"/>
      <c r="T218" s="189"/>
      <c r="AT218" s="183" t="s">
        <v>190</v>
      </c>
      <c r="AU218" s="183" t="s">
        <v>82</v>
      </c>
      <c r="AV218" s="15" t="s">
        <v>184</v>
      </c>
      <c r="AW218" s="15" t="s">
        <v>29</v>
      </c>
      <c r="AX218" s="15" t="s">
        <v>30</v>
      </c>
      <c r="AY218" s="183" t="s">
        <v>175</v>
      </c>
    </row>
    <row r="219" spans="1:65" s="2" customFormat="1" ht="21.75" customHeight="1">
      <c r="A219" s="33"/>
      <c r="B219" s="149"/>
      <c r="C219" s="150" t="s">
        <v>251</v>
      </c>
      <c r="D219" s="150" t="s">
        <v>181</v>
      </c>
      <c r="E219" s="151" t="s">
        <v>775</v>
      </c>
      <c r="F219" s="152" t="s">
        <v>776</v>
      </c>
      <c r="G219" s="153" t="s">
        <v>745</v>
      </c>
      <c r="H219" s="154">
        <v>59.255000000000003</v>
      </c>
      <c r="I219" s="155"/>
      <c r="J219" s="156">
        <f>ROUND(I219*H219,2)</f>
        <v>0</v>
      </c>
      <c r="K219" s="152" t="s">
        <v>710</v>
      </c>
      <c r="L219" s="34"/>
      <c r="M219" s="157" t="s">
        <v>1</v>
      </c>
      <c r="N219" s="158" t="s">
        <v>38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184</v>
      </c>
      <c r="AT219" s="161" t="s">
        <v>181</v>
      </c>
      <c r="AU219" s="161" t="s">
        <v>82</v>
      </c>
      <c r="AY219" s="18" t="s">
        <v>175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30</v>
      </c>
      <c r="BK219" s="162">
        <f>ROUND(I219*H219,2)</f>
        <v>0</v>
      </c>
      <c r="BL219" s="18" t="s">
        <v>184</v>
      </c>
      <c r="BM219" s="161" t="s">
        <v>3283</v>
      </c>
    </row>
    <row r="220" spans="1:65" s="13" customFormat="1">
      <c r="B220" s="163"/>
      <c r="D220" s="164" t="s">
        <v>190</v>
      </c>
      <c r="E220" s="165" t="s">
        <v>1</v>
      </c>
      <c r="F220" s="166" t="s">
        <v>3284</v>
      </c>
      <c r="H220" s="167">
        <v>59.255000000000003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82</v>
      </c>
      <c r="AV220" s="13" t="s">
        <v>82</v>
      </c>
      <c r="AW220" s="13" t="s">
        <v>29</v>
      </c>
      <c r="AX220" s="13" t="s">
        <v>30</v>
      </c>
      <c r="AY220" s="165" t="s">
        <v>175</v>
      </c>
    </row>
    <row r="221" spans="1:65" s="2" customFormat="1" ht="16.5" customHeight="1">
      <c r="A221" s="33"/>
      <c r="B221" s="149"/>
      <c r="C221" s="150" t="s">
        <v>255</v>
      </c>
      <c r="D221" s="150" t="s">
        <v>181</v>
      </c>
      <c r="E221" s="151" t="s">
        <v>1895</v>
      </c>
      <c r="F221" s="152" t="s">
        <v>1896</v>
      </c>
      <c r="G221" s="153" t="s">
        <v>709</v>
      </c>
      <c r="H221" s="154">
        <v>28.367000000000001</v>
      </c>
      <c r="I221" s="155"/>
      <c r="J221" s="156">
        <f>ROUND(I221*H221,2)</f>
        <v>0</v>
      </c>
      <c r="K221" s="152" t="s">
        <v>710</v>
      </c>
      <c r="L221" s="34"/>
      <c r="M221" s="157" t="s">
        <v>1</v>
      </c>
      <c r="N221" s="158" t="s">
        <v>38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184</v>
      </c>
      <c r="AT221" s="161" t="s">
        <v>181</v>
      </c>
      <c r="AU221" s="161" t="s">
        <v>82</v>
      </c>
      <c r="AY221" s="18" t="s">
        <v>175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30</v>
      </c>
      <c r="BK221" s="162">
        <f>ROUND(I221*H221,2)</f>
        <v>0</v>
      </c>
      <c r="BL221" s="18" t="s">
        <v>184</v>
      </c>
      <c r="BM221" s="161" t="s">
        <v>3285</v>
      </c>
    </row>
    <row r="222" spans="1:65" s="14" customFormat="1">
      <c r="B222" s="172"/>
      <c r="D222" s="164" t="s">
        <v>190</v>
      </c>
      <c r="E222" s="173" t="s">
        <v>1</v>
      </c>
      <c r="F222" s="174" t="s">
        <v>3227</v>
      </c>
      <c r="H222" s="173" t="s">
        <v>1</v>
      </c>
      <c r="I222" s="175"/>
      <c r="L222" s="172"/>
      <c r="M222" s="176"/>
      <c r="N222" s="177"/>
      <c r="O222" s="177"/>
      <c r="P222" s="177"/>
      <c r="Q222" s="177"/>
      <c r="R222" s="177"/>
      <c r="S222" s="177"/>
      <c r="T222" s="178"/>
      <c r="AT222" s="173" t="s">
        <v>190</v>
      </c>
      <c r="AU222" s="173" t="s">
        <v>82</v>
      </c>
      <c r="AV222" s="14" t="s">
        <v>30</v>
      </c>
      <c r="AW222" s="14" t="s">
        <v>29</v>
      </c>
      <c r="AX222" s="14" t="s">
        <v>73</v>
      </c>
      <c r="AY222" s="173" t="s">
        <v>175</v>
      </c>
    </row>
    <row r="223" spans="1:65" s="14" customFormat="1">
      <c r="B223" s="172"/>
      <c r="D223" s="164" t="s">
        <v>190</v>
      </c>
      <c r="E223" s="173" t="s">
        <v>1</v>
      </c>
      <c r="F223" s="174" t="s">
        <v>3286</v>
      </c>
      <c r="H223" s="173" t="s">
        <v>1</v>
      </c>
      <c r="I223" s="175"/>
      <c r="L223" s="172"/>
      <c r="M223" s="176"/>
      <c r="N223" s="177"/>
      <c r="O223" s="177"/>
      <c r="P223" s="177"/>
      <c r="Q223" s="177"/>
      <c r="R223" s="177"/>
      <c r="S223" s="177"/>
      <c r="T223" s="178"/>
      <c r="AT223" s="173" t="s">
        <v>190</v>
      </c>
      <c r="AU223" s="173" t="s">
        <v>82</v>
      </c>
      <c r="AV223" s="14" t="s">
        <v>30</v>
      </c>
      <c r="AW223" s="14" t="s">
        <v>29</v>
      </c>
      <c r="AX223" s="14" t="s">
        <v>73</v>
      </c>
      <c r="AY223" s="173" t="s">
        <v>175</v>
      </c>
    </row>
    <row r="224" spans="1:65" s="13" customFormat="1">
      <c r="B224" s="163"/>
      <c r="D224" s="164" t="s">
        <v>190</v>
      </c>
      <c r="E224" s="165" t="s">
        <v>1</v>
      </c>
      <c r="F224" s="166" t="s">
        <v>3228</v>
      </c>
      <c r="H224" s="167">
        <v>17.681999999999999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190</v>
      </c>
      <c r="AU224" s="165" t="s">
        <v>82</v>
      </c>
      <c r="AV224" s="13" t="s">
        <v>82</v>
      </c>
      <c r="AW224" s="13" t="s">
        <v>29</v>
      </c>
      <c r="AX224" s="13" t="s">
        <v>73</v>
      </c>
      <c r="AY224" s="165" t="s">
        <v>175</v>
      </c>
    </row>
    <row r="225" spans="1:65" s="13" customFormat="1">
      <c r="B225" s="163"/>
      <c r="D225" s="164" t="s">
        <v>190</v>
      </c>
      <c r="E225" s="165" t="s">
        <v>1</v>
      </c>
      <c r="F225" s="166" t="s">
        <v>3229</v>
      </c>
      <c r="H225" s="167">
        <v>10.685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190</v>
      </c>
      <c r="AU225" s="165" t="s">
        <v>82</v>
      </c>
      <c r="AV225" s="13" t="s">
        <v>82</v>
      </c>
      <c r="AW225" s="13" t="s">
        <v>29</v>
      </c>
      <c r="AX225" s="13" t="s">
        <v>73</v>
      </c>
      <c r="AY225" s="165" t="s">
        <v>175</v>
      </c>
    </row>
    <row r="226" spans="1:65" s="15" customFormat="1">
      <c r="B226" s="182"/>
      <c r="D226" s="164" t="s">
        <v>190</v>
      </c>
      <c r="E226" s="183" t="s">
        <v>1</v>
      </c>
      <c r="F226" s="184" t="s">
        <v>716</v>
      </c>
      <c r="H226" s="185">
        <v>28.367000000000001</v>
      </c>
      <c r="I226" s="186"/>
      <c r="L226" s="182"/>
      <c r="M226" s="187"/>
      <c r="N226" s="188"/>
      <c r="O226" s="188"/>
      <c r="P226" s="188"/>
      <c r="Q226" s="188"/>
      <c r="R226" s="188"/>
      <c r="S226" s="188"/>
      <c r="T226" s="189"/>
      <c r="AT226" s="183" t="s">
        <v>190</v>
      </c>
      <c r="AU226" s="183" t="s">
        <v>82</v>
      </c>
      <c r="AV226" s="15" t="s">
        <v>184</v>
      </c>
      <c r="AW226" s="15" t="s">
        <v>29</v>
      </c>
      <c r="AX226" s="15" t="s">
        <v>30</v>
      </c>
      <c r="AY226" s="183" t="s">
        <v>175</v>
      </c>
    </row>
    <row r="227" spans="1:65" s="2" customFormat="1" ht="16.5" customHeight="1">
      <c r="A227" s="33"/>
      <c r="B227" s="149"/>
      <c r="C227" s="190" t="s">
        <v>7</v>
      </c>
      <c r="D227" s="190" t="s">
        <v>764</v>
      </c>
      <c r="E227" s="191" t="s">
        <v>784</v>
      </c>
      <c r="F227" s="192" t="s">
        <v>1899</v>
      </c>
      <c r="G227" s="193" t="s">
        <v>767</v>
      </c>
      <c r="H227" s="194">
        <v>9.077</v>
      </c>
      <c r="I227" s="195"/>
      <c r="J227" s="196">
        <f>ROUND(I227*H227,2)</f>
        <v>0</v>
      </c>
      <c r="K227" s="192" t="s">
        <v>710</v>
      </c>
      <c r="L227" s="197"/>
      <c r="M227" s="198" t="s">
        <v>1</v>
      </c>
      <c r="N227" s="199" t="s">
        <v>38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177</v>
      </c>
      <c r="AT227" s="161" t="s">
        <v>764</v>
      </c>
      <c r="AU227" s="161" t="s">
        <v>82</v>
      </c>
      <c r="AY227" s="18" t="s">
        <v>175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30</v>
      </c>
      <c r="BK227" s="162">
        <f>ROUND(I227*H227,2)</f>
        <v>0</v>
      </c>
      <c r="BL227" s="18" t="s">
        <v>184</v>
      </c>
      <c r="BM227" s="161" t="s">
        <v>3287</v>
      </c>
    </row>
    <row r="228" spans="1:65" s="13" customFormat="1">
      <c r="B228" s="163"/>
      <c r="D228" s="164" t="s">
        <v>190</v>
      </c>
      <c r="E228" s="165" t="s">
        <v>1</v>
      </c>
      <c r="F228" s="166" t="s">
        <v>3288</v>
      </c>
      <c r="H228" s="167">
        <v>9.077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73</v>
      </c>
      <c r="AY228" s="165" t="s">
        <v>175</v>
      </c>
    </row>
    <row r="229" spans="1:65" s="15" customFormat="1">
      <c r="B229" s="182"/>
      <c r="D229" s="164" t="s">
        <v>190</v>
      </c>
      <c r="E229" s="183" t="s">
        <v>1</v>
      </c>
      <c r="F229" s="184" t="s">
        <v>716</v>
      </c>
      <c r="H229" s="185">
        <v>9.077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190</v>
      </c>
      <c r="AU229" s="183" t="s">
        <v>82</v>
      </c>
      <c r="AV229" s="15" t="s">
        <v>184</v>
      </c>
      <c r="AW229" s="15" t="s">
        <v>29</v>
      </c>
      <c r="AX229" s="15" t="s">
        <v>30</v>
      </c>
      <c r="AY229" s="183" t="s">
        <v>175</v>
      </c>
    </row>
    <row r="230" spans="1:65" s="2" customFormat="1" ht="16.5" customHeight="1">
      <c r="A230" s="33"/>
      <c r="B230" s="149"/>
      <c r="C230" s="150" t="s">
        <v>262</v>
      </c>
      <c r="D230" s="150" t="s">
        <v>181</v>
      </c>
      <c r="E230" s="151" t="s">
        <v>788</v>
      </c>
      <c r="F230" s="152" t="s">
        <v>789</v>
      </c>
      <c r="G230" s="153" t="s">
        <v>709</v>
      </c>
      <c r="H230" s="154">
        <v>28.367000000000001</v>
      </c>
      <c r="I230" s="155"/>
      <c r="J230" s="156">
        <f>ROUND(I230*H230,2)</f>
        <v>0</v>
      </c>
      <c r="K230" s="152" t="s">
        <v>710</v>
      </c>
      <c r="L230" s="34"/>
      <c r="M230" s="157" t="s">
        <v>1</v>
      </c>
      <c r="N230" s="158" t="s">
        <v>38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184</v>
      </c>
      <c r="AT230" s="161" t="s">
        <v>181</v>
      </c>
      <c r="AU230" s="161" t="s">
        <v>82</v>
      </c>
      <c r="AY230" s="18" t="s">
        <v>175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30</v>
      </c>
      <c r="BK230" s="162">
        <f>ROUND(I230*H230,2)</f>
        <v>0</v>
      </c>
      <c r="BL230" s="18" t="s">
        <v>184</v>
      </c>
      <c r="BM230" s="161" t="s">
        <v>3289</v>
      </c>
    </row>
    <row r="231" spans="1:65" s="13" customFormat="1">
      <c r="B231" s="163"/>
      <c r="D231" s="164" t="s">
        <v>190</v>
      </c>
      <c r="E231" s="165" t="s">
        <v>1</v>
      </c>
      <c r="F231" s="166" t="s">
        <v>3290</v>
      </c>
      <c r="H231" s="167">
        <v>28.367000000000001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190</v>
      </c>
      <c r="AU231" s="165" t="s">
        <v>82</v>
      </c>
      <c r="AV231" s="13" t="s">
        <v>82</v>
      </c>
      <c r="AW231" s="13" t="s">
        <v>29</v>
      </c>
      <c r="AX231" s="13" t="s">
        <v>30</v>
      </c>
      <c r="AY231" s="165" t="s">
        <v>175</v>
      </c>
    </row>
    <row r="232" spans="1:65" s="2" customFormat="1" ht="16.5" customHeight="1">
      <c r="A232" s="33"/>
      <c r="B232" s="149"/>
      <c r="C232" s="190" t="s">
        <v>266</v>
      </c>
      <c r="D232" s="190" t="s">
        <v>764</v>
      </c>
      <c r="E232" s="191" t="s">
        <v>791</v>
      </c>
      <c r="F232" s="192" t="s">
        <v>792</v>
      </c>
      <c r="G232" s="193" t="s">
        <v>387</v>
      </c>
      <c r="H232" s="194">
        <v>0.89400000000000002</v>
      </c>
      <c r="I232" s="195"/>
      <c r="J232" s="196">
        <f>ROUND(I232*H232,2)</f>
        <v>0</v>
      </c>
      <c r="K232" s="192" t="s">
        <v>710</v>
      </c>
      <c r="L232" s="197"/>
      <c r="M232" s="198" t="s">
        <v>1</v>
      </c>
      <c r="N232" s="199" t="s">
        <v>38</v>
      </c>
      <c r="O232" s="59"/>
      <c r="P232" s="159">
        <f>O232*H232</f>
        <v>0</v>
      </c>
      <c r="Q232" s="159">
        <v>1E-3</v>
      </c>
      <c r="R232" s="159">
        <f>Q232*H232</f>
        <v>8.9400000000000005E-4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177</v>
      </c>
      <c r="AT232" s="161" t="s">
        <v>764</v>
      </c>
      <c r="AU232" s="161" t="s">
        <v>82</v>
      </c>
      <c r="AY232" s="18" t="s">
        <v>175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30</v>
      </c>
      <c r="BK232" s="162">
        <f>ROUND(I232*H232,2)</f>
        <v>0</v>
      </c>
      <c r="BL232" s="18" t="s">
        <v>184</v>
      </c>
      <c r="BM232" s="161" t="s">
        <v>3291</v>
      </c>
    </row>
    <row r="233" spans="1:65" s="13" customFormat="1">
      <c r="B233" s="163"/>
      <c r="D233" s="164" t="s">
        <v>190</v>
      </c>
      <c r="E233" s="165" t="s">
        <v>1</v>
      </c>
      <c r="F233" s="166" t="s">
        <v>3292</v>
      </c>
      <c r="H233" s="167">
        <v>0.89400000000000002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73</v>
      </c>
      <c r="AY233" s="165" t="s">
        <v>175</v>
      </c>
    </row>
    <row r="234" spans="1:65" s="15" customFormat="1">
      <c r="B234" s="182"/>
      <c r="D234" s="164" t="s">
        <v>190</v>
      </c>
      <c r="E234" s="183" t="s">
        <v>1</v>
      </c>
      <c r="F234" s="184" t="s">
        <v>716</v>
      </c>
      <c r="H234" s="185">
        <v>0.89400000000000002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190</v>
      </c>
      <c r="AU234" s="183" t="s">
        <v>82</v>
      </c>
      <c r="AV234" s="15" t="s">
        <v>184</v>
      </c>
      <c r="AW234" s="15" t="s">
        <v>29</v>
      </c>
      <c r="AX234" s="15" t="s">
        <v>30</v>
      </c>
      <c r="AY234" s="183" t="s">
        <v>175</v>
      </c>
    </row>
    <row r="235" spans="1:65" s="12" customFormat="1" ht="22.8" customHeight="1">
      <c r="B235" s="136"/>
      <c r="D235" s="137" t="s">
        <v>72</v>
      </c>
      <c r="E235" s="147" t="s">
        <v>82</v>
      </c>
      <c r="F235" s="147" t="s">
        <v>1129</v>
      </c>
      <c r="I235" s="139"/>
      <c r="J235" s="148">
        <f>BK235</f>
        <v>0</v>
      </c>
      <c r="L235" s="136"/>
      <c r="M235" s="141"/>
      <c r="N235" s="142"/>
      <c r="O235" s="142"/>
      <c r="P235" s="143">
        <f>SUM(P236:P243)</f>
        <v>0</v>
      </c>
      <c r="Q235" s="142"/>
      <c r="R235" s="143">
        <f>SUM(R236:R243)</f>
        <v>0</v>
      </c>
      <c r="S235" s="142"/>
      <c r="T235" s="144">
        <f>SUM(T236:T243)</f>
        <v>0</v>
      </c>
      <c r="AR235" s="137" t="s">
        <v>30</v>
      </c>
      <c r="AT235" s="145" t="s">
        <v>72</v>
      </c>
      <c r="AU235" s="145" t="s">
        <v>30</v>
      </c>
      <c r="AY235" s="137" t="s">
        <v>175</v>
      </c>
      <c r="BK235" s="146">
        <f>SUM(BK236:BK243)</f>
        <v>0</v>
      </c>
    </row>
    <row r="236" spans="1:65" s="2" customFormat="1" ht="16.5" customHeight="1">
      <c r="A236" s="33"/>
      <c r="B236" s="149"/>
      <c r="C236" s="150" t="s">
        <v>270</v>
      </c>
      <c r="D236" s="150" t="s">
        <v>181</v>
      </c>
      <c r="E236" s="151" t="s">
        <v>3293</v>
      </c>
      <c r="F236" s="152" t="s">
        <v>3294</v>
      </c>
      <c r="G236" s="153" t="s">
        <v>745</v>
      </c>
      <c r="H236" s="154">
        <v>1.61</v>
      </c>
      <c r="I236" s="155"/>
      <c r="J236" s="156">
        <f>ROUND(I236*H236,2)</f>
        <v>0</v>
      </c>
      <c r="K236" s="152" t="s">
        <v>710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184</v>
      </c>
      <c r="AT236" s="161" t="s">
        <v>181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3295</v>
      </c>
    </row>
    <row r="237" spans="1:65" s="14" customFormat="1">
      <c r="B237" s="172"/>
      <c r="D237" s="164" t="s">
        <v>190</v>
      </c>
      <c r="E237" s="173" t="s">
        <v>1</v>
      </c>
      <c r="F237" s="174" t="s">
        <v>3296</v>
      </c>
      <c r="H237" s="173" t="s">
        <v>1</v>
      </c>
      <c r="I237" s="175"/>
      <c r="L237" s="172"/>
      <c r="M237" s="176"/>
      <c r="N237" s="177"/>
      <c r="O237" s="177"/>
      <c r="P237" s="177"/>
      <c r="Q237" s="177"/>
      <c r="R237" s="177"/>
      <c r="S237" s="177"/>
      <c r="T237" s="178"/>
      <c r="AT237" s="173" t="s">
        <v>190</v>
      </c>
      <c r="AU237" s="173" t="s">
        <v>82</v>
      </c>
      <c r="AV237" s="14" t="s">
        <v>30</v>
      </c>
      <c r="AW237" s="14" t="s">
        <v>29</v>
      </c>
      <c r="AX237" s="14" t="s">
        <v>73</v>
      </c>
      <c r="AY237" s="173" t="s">
        <v>175</v>
      </c>
    </row>
    <row r="238" spans="1:65" s="13" customFormat="1">
      <c r="B238" s="163"/>
      <c r="D238" s="164" t="s">
        <v>190</v>
      </c>
      <c r="E238" s="165" t="s">
        <v>1</v>
      </c>
      <c r="F238" s="166" t="s">
        <v>3297</v>
      </c>
      <c r="H238" s="167">
        <v>1.61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190</v>
      </c>
      <c r="AU238" s="165" t="s">
        <v>82</v>
      </c>
      <c r="AV238" s="13" t="s">
        <v>82</v>
      </c>
      <c r="AW238" s="13" t="s">
        <v>29</v>
      </c>
      <c r="AX238" s="13" t="s">
        <v>73</v>
      </c>
      <c r="AY238" s="165" t="s">
        <v>175</v>
      </c>
    </row>
    <row r="239" spans="1:65" s="15" customFormat="1">
      <c r="B239" s="182"/>
      <c r="D239" s="164" t="s">
        <v>190</v>
      </c>
      <c r="E239" s="183" t="s">
        <v>1</v>
      </c>
      <c r="F239" s="184" t="s">
        <v>716</v>
      </c>
      <c r="H239" s="185">
        <v>1.61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190</v>
      </c>
      <c r="AU239" s="183" t="s">
        <v>82</v>
      </c>
      <c r="AV239" s="15" t="s">
        <v>184</v>
      </c>
      <c r="AW239" s="15" t="s">
        <v>29</v>
      </c>
      <c r="AX239" s="15" t="s">
        <v>30</v>
      </c>
      <c r="AY239" s="183" t="s">
        <v>175</v>
      </c>
    </row>
    <row r="240" spans="1:65" s="2" customFormat="1" ht="16.5" customHeight="1">
      <c r="A240" s="33"/>
      <c r="B240" s="149"/>
      <c r="C240" s="150" t="s">
        <v>274</v>
      </c>
      <c r="D240" s="150" t="s">
        <v>181</v>
      </c>
      <c r="E240" s="151" t="s">
        <v>1038</v>
      </c>
      <c r="F240" s="152" t="s">
        <v>1039</v>
      </c>
      <c r="G240" s="153" t="s">
        <v>745</v>
      </c>
      <c r="H240" s="154">
        <v>1.61</v>
      </c>
      <c r="I240" s="155"/>
      <c r="J240" s="156">
        <f>ROUND(I240*H240,2)</f>
        <v>0</v>
      </c>
      <c r="K240" s="152" t="s">
        <v>710</v>
      </c>
      <c r="L240" s="34"/>
      <c r="M240" s="157" t="s">
        <v>1</v>
      </c>
      <c r="N240" s="158" t="s">
        <v>38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184</v>
      </c>
      <c r="AT240" s="161" t="s">
        <v>181</v>
      </c>
      <c r="AU240" s="161" t="s">
        <v>82</v>
      </c>
      <c r="AY240" s="18" t="s">
        <v>175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30</v>
      </c>
      <c r="BK240" s="162">
        <f>ROUND(I240*H240,2)</f>
        <v>0</v>
      </c>
      <c r="BL240" s="18" t="s">
        <v>184</v>
      </c>
      <c r="BM240" s="161" t="s">
        <v>3298</v>
      </c>
    </row>
    <row r="241" spans="1:65" s="13" customFormat="1">
      <c r="B241" s="163"/>
      <c r="D241" s="164" t="s">
        <v>190</v>
      </c>
      <c r="E241" s="165" t="s">
        <v>1</v>
      </c>
      <c r="F241" s="166" t="s">
        <v>3299</v>
      </c>
      <c r="H241" s="167">
        <v>1.61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190</v>
      </c>
      <c r="AU241" s="165" t="s">
        <v>82</v>
      </c>
      <c r="AV241" s="13" t="s">
        <v>82</v>
      </c>
      <c r="AW241" s="13" t="s">
        <v>29</v>
      </c>
      <c r="AX241" s="13" t="s">
        <v>30</v>
      </c>
      <c r="AY241" s="165" t="s">
        <v>175</v>
      </c>
    </row>
    <row r="242" spans="1:65" s="2" customFormat="1" ht="21.75" customHeight="1">
      <c r="A242" s="33"/>
      <c r="B242" s="149"/>
      <c r="C242" s="150" t="s">
        <v>278</v>
      </c>
      <c r="D242" s="150" t="s">
        <v>181</v>
      </c>
      <c r="E242" s="151" t="s">
        <v>775</v>
      </c>
      <c r="F242" s="152" t="s">
        <v>776</v>
      </c>
      <c r="G242" s="153" t="s">
        <v>745</v>
      </c>
      <c r="H242" s="154">
        <v>1.61</v>
      </c>
      <c r="I242" s="155"/>
      <c r="J242" s="156">
        <f>ROUND(I242*H242,2)</f>
        <v>0</v>
      </c>
      <c r="K242" s="152" t="s">
        <v>710</v>
      </c>
      <c r="L242" s="34"/>
      <c r="M242" s="157" t="s">
        <v>1</v>
      </c>
      <c r="N242" s="158" t="s">
        <v>38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184</v>
      </c>
      <c r="AT242" s="161" t="s">
        <v>181</v>
      </c>
      <c r="AU242" s="161" t="s">
        <v>82</v>
      </c>
      <c r="AY242" s="18" t="s">
        <v>175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30</v>
      </c>
      <c r="BK242" s="162">
        <f>ROUND(I242*H242,2)</f>
        <v>0</v>
      </c>
      <c r="BL242" s="18" t="s">
        <v>184</v>
      </c>
      <c r="BM242" s="161" t="s">
        <v>3300</v>
      </c>
    </row>
    <row r="243" spans="1:65" s="13" customFormat="1">
      <c r="B243" s="163"/>
      <c r="D243" s="164" t="s">
        <v>190</v>
      </c>
      <c r="E243" s="165" t="s">
        <v>1</v>
      </c>
      <c r="F243" s="166" t="s">
        <v>3299</v>
      </c>
      <c r="H243" s="167">
        <v>1.61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190</v>
      </c>
      <c r="AU243" s="165" t="s">
        <v>82</v>
      </c>
      <c r="AV243" s="13" t="s">
        <v>82</v>
      </c>
      <c r="AW243" s="13" t="s">
        <v>29</v>
      </c>
      <c r="AX243" s="13" t="s">
        <v>30</v>
      </c>
      <c r="AY243" s="165" t="s">
        <v>175</v>
      </c>
    </row>
    <row r="244" spans="1:65" s="12" customFormat="1" ht="22.8" customHeight="1">
      <c r="B244" s="136"/>
      <c r="D244" s="137" t="s">
        <v>72</v>
      </c>
      <c r="E244" s="147" t="s">
        <v>113</v>
      </c>
      <c r="F244" s="147" t="s">
        <v>1395</v>
      </c>
      <c r="I244" s="139"/>
      <c r="J244" s="148">
        <f>BK244</f>
        <v>0</v>
      </c>
      <c r="L244" s="136"/>
      <c r="M244" s="141"/>
      <c r="N244" s="142"/>
      <c r="O244" s="142"/>
      <c r="P244" s="143">
        <f>SUM(P245:P288)</f>
        <v>0</v>
      </c>
      <c r="Q244" s="142"/>
      <c r="R244" s="143">
        <f>SUM(R245:R288)</f>
        <v>1.0158E-2</v>
      </c>
      <c r="S244" s="142"/>
      <c r="T244" s="144">
        <f>SUM(T245:T288)</f>
        <v>0.2</v>
      </c>
      <c r="AR244" s="137" t="s">
        <v>30</v>
      </c>
      <c r="AT244" s="145" t="s">
        <v>72</v>
      </c>
      <c r="AU244" s="145" t="s">
        <v>30</v>
      </c>
      <c r="AY244" s="137" t="s">
        <v>175</v>
      </c>
      <c r="BK244" s="146">
        <f>SUM(BK245:BK288)</f>
        <v>0</v>
      </c>
    </row>
    <row r="245" spans="1:65" s="2" customFormat="1" ht="16.5" customHeight="1">
      <c r="A245" s="33"/>
      <c r="B245" s="149"/>
      <c r="C245" s="150" t="s">
        <v>282</v>
      </c>
      <c r="D245" s="150" t="s">
        <v>181</v>
      </c>
      <c r="E245" s="151" t="s">
        <v>2657</v>
      </c>
      <c r="F245" s="152" t="s">
        <v>2658</v>
      </c>
      <c r="G245" s="153" t="s">
        <v>745</v>
      </c>
      <c r="H245" s="154">
        <v>1.08</v>
      </c>
      <c r="I245" s="155"/>
      <c r="J245" s="156">
        <f>ROUND(I245*H245,2)</f>
        <v>0</v>
      </c>
      <c r="K245" s="152" t="s">
        <v>1</v>
      </c>
      <c r="L245" s="34"/>
      <c r="M245" s="157" t="s">
        <v>1</v>
      </c>
      <c r="N245" s="158" t="s">
        <v>38</v>
      </c>
      <c r="O245" s="59"/>
      <c r="P245" s="159">
        <f>O245*H245</f>
        <v>0</v>
      </c>
      <c r="Q245" s="159">
        <v>0</v>
      </c>
      <c r="R245" s="159">
        <f>Q245*H245</f>
        <v>0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184</v>
      </c>
      <c r="AT245" s="161" t="s">
        <v>181</v>
      </c>
      <c r="AU245" s="161" t="s">
        <v>82</v>
      </c>
      <c r="AY245" s="18" t="s">
        <v>175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30</v>
      </c>
      <c r="BK245" s="162">
        <f>ROUND(I245*H245,2)</f>
        <v>0</v>
      </c>
      <c r="BL245" s="18" t="s">
        <v>184</v>
      </c>
      <c r="BM245" s="161" t="s">
        <v>3301</v>
      </c>
    </row>
    <row r="246" spans="1:65" s="14" customFormat="1">
      <c r="B246" s="172"/>
      <c r="D246" s="164" t="s">
        <v>190</v>
      </c>
      <c r="E246" s="173" t="s">
        <v>1</v>
      </c>
      <c r="F246" s="174" t="s">
        <v>3302</v>
      </c>
      <c r="H246" s="173" t="s">
        <v>1</v>
      </c>
      <c r="I246" s="175"/>
      <c r="L246" s="172"/>
      <c r="M246" s="176"/>
      <c r="N246" s="177"/>
      <c r="O246" s="177"/>
      <c r="P246" s="177"/>
      <c r="Q246" s="177"/>
      <c r="R246" s="177"/>
      <c r="S246" s="177"/>
      <c r="T246" s="178"/>
      <c r="AT246" s="173" t="s">
        <v>190</v>
      </c>
      <c r="AU246" s="173" t="s">
        <v>82</v>
      </c>
      <c r="AV246" s="14" t="s">
        <v>30</v>
      </c>
      <c r="AW246" s="14" t="s">
        <v>29</v>
      </c>
      <c r="AX246" s="14" t="s">
        <v>73</v>
      </c>
      <c r="AY246" s="173" t="s">
        <v>175</v>
      </c>
    </row>
    <row r="247" spans="1:65" s="13" customFormat="1">
      <c r="B247" s="163"/>
      <c r="D247" s="164" t="s">
        <v>190</v>
      </c>
      <c r="E247" s="165" t="s">
        <v>1</v>
      </c>
      <c r="F247" s="166" t="s">
        <v>3303</v>
      </c>
      <c r="H247" s="167">
        <v>1.08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30</v>
      </c>
      <c r="AY247" s="165" t="s">
        <v>175</v>
      </c>
    </row>
    <row r="248" spans="1:65" s="2" customFormat="1" ht="16.5" customHeight="1">
      <c r="A248" s="33"/>
      <c r="B248" s="149"/>
      <c r="C248" s="150" t="s">
        <v>286</v>
      </c>
      <c r="D248" s="150" t="s">
        <v>181</v>
      </c>
      <c r="E248" s="151" t="s">
        <v>2665</v>
      </c>
      <c r="F248" s="152" t="s">
        <v>2666</v>
      </c>
      <c r="G248" s="153" t="s">
        <v>745</v>
      </c>
      <c r="H248" s="154">
        <v>8.9499999999999993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38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184</v>
      </c>
      <c r="AT248" s="161" t="s">
        <v>181</v>
      </c>
      <c r="AU248" s="161" t="s">
        <v>82</v>
      </c>
      <c r="AY248" s="18" t="s">
        <v>175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30</v>
      </c>
      <c r="BK248" s="162">
        <f>ROUND(I248*H248,2)</f>
        <v>0</v>
      </c>
      <c r="BL248" s="18" t="s">
        <v>184</v>
      </c>
      <c r="BM248" s="161" t="s">
        <v>3304</v>
      </c>
    </row>
    <row r="249" spans="1:65" s="14" customFormat="1">
      <c r="B249" s="172"/>
      <c r="D249" s="164" t="s">
        <v>190</v>
      </c>
      <c r="E249" s="173" t="s">
        <v>1</v>
      </c>
      <c r="F249" s="174" t="s">
        <v>2668</v>
      </c>
      <c r="H249" s="173" t="s">
        <v>1</v>
      </c>
      <c r="I249" s="175"/>
      <c r="L249" s="172"/>
      <c r="M249" s="176"/>
      <c r="N249" s="177"/>
      <c r="O249" s="177"/>
      <c r="P249" s="177"/>
      <c r="Q249" s="177"/>
      <c r="R249" s="177"/>
      <c r="S249" s="177"/>
      <c r="T249" s="178"/>
      <c r="AT249" s="173" t="s">
        <v>190</v>
      </c>
      <c r="AU249" s="173" t="s">
        <v>82</v>
      </c>
      <c r="AV249" s="14" t="s">
        <v>30</v>
      </c>
      <c r="AW249" s="14" t="s">
        <v>29</v>
      </c>
      <c r="AX249" s="14" t="s">
        <v>73</v>
      </c>
      <c r="AY249" s="173" t="s">
        <v>175</v>
      </c>
    </row>
    <row r="250" spans="1:65" s="13" customFormat="1">
      <c r="B250" s="163"/>
      <c r="D250" s="164" t="s">
        <v>190</v>
      </c>
      <c r="E250" s="165" t="s">
        <v>1</v>
      </c>
      <c r="F250" s="166" t="s">
        <v>3305</v>
      </c>
      <c r="H250" s="167">
        <v>4.12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190</v>
      </c>
      <c r="AU250" s="165" t="s">
        <v>82</v>
      </c>
      <c r="AV250" s="13" t="s">
        <v>82</v>
      </c>
      <c r="AW250" s="13" t="s">
        <v>29</v>
      </c>
      <c r="AX250" s="13" t="s">
        <v>73</v>
      </c>
      <c r="AY250" s="165" t="s">
        <v>175</v>
      </c>
    </row>
    <row r="251" spans="1:65" s="14" customFormat="1">
      <c r="B251" s="172"/>
      <c r="D251" s="164" t="s">
        <v>190</v>
      </c>
      <c r="E251" s="173" t="s">
        <v>1</v>
      </c>
      <c r="F251" s="174" t="s">
        <v>2670</v>
      </c>
      <c r="H251" s="173" t="s">
        <v>1</v>
      </c>
      <c r="I251" s="175"/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190</v>
      </c>
      <c r="AU251" s="173" t="s">
        <v>82</v>
      </c>
      <c r="AV251" s="14" t="s">
        <v>30</v>
      </c>
      <c r="AW251" s="14" t="s">
        <v>29</v>
      </c>
      <c r="AX251" s="14" t="s">
        <v>73</v>
      </c>
      <c r="AY251" s="173" t="s">
        <v>175</v>
      </c>
    </row>
    <row r="252" spans="1:65" s="13" customFormat="1">
      <c r="B252" s="163"/>
      <c r="D252" s="164" t="s">
        <v>190</v>
      </c>
      <c r="E252" s="165" t="s">
        <v>1</v>
      </c>
      <c r="F252" s="166" t="s">
        <v>3306</v>
      </c>
      <c r="H252" s="167">
        <v>4.83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190</v>
      </c>
      <c r="AU252" s="165" t="s">
        <v>82</v>
      </c>
      <c r="AV252" s="13" t="s">
        <v>82</v>
      </c>
      <c r="AW252" s="13" t="s">
        <v>29</v>
      </c>
      <c r="AX252" s="13" t="s">
        <v>73</v>
      </c>
      <c r="AY252" s="165" t="s">
        <v>175</v>
      </c>
    </row>
    <row r="253" spans="1:65" s="15" customFormat="1">
      <c r="B253" s="182"/>
      <c r="D253" s="164" t="s">
        <v>190</v>
      </c>
      <c r="E253" s="183" t="s">
        <v>1</v>
      </c>
      <c r="F253" s="184" t="s">
        <v>716</v>
      </c>
      <c r="H253" s="185">
        <v>8.9499999999999993</v>
      </c>
      <c r="I253" s="186"/>
      <c r="L253" s="182"/>
      <c r="M253" s="187"/>
      <c r="N253" s="188"/>
      <c r="O253" s="188"/>
      <c r="P253" s="188"/>
      <c r="Q253" s="188"/>
      <c r="R253" s="188"/>
      <c r="S253" s="188"/>
      <c r="T253" s="189"/>
      <c r="AT253" s="183" t="s">
        <v>190</v>
      </c>
      <c r="AU253" s="183" t="s">
        <v>82</v>
      </c>
      <c r="AV253" s="15" t="s">
        <v>184</v>
      </c>
      <c r="AW253" s="15" t="s">
        <v>29</v>
      </c>
      <c r="AX253" s="15" t="s">
        <v>30</v>
      </c>
      <c r="AY253" s="183" t="s">
        <v>175</v>
      </c>
    </row>
    <row r="254" spans="1:65" s="2" customFormat="1" ht="21.75" customHeight="1">
      <c r="A254" s="33"/>
      <c r="B254" s="149"/>
      <c r="C254" s="150" t="s">
        <v>290</v>
      </c>
      <c r="D254" s="150" t="s">
        <v>181</v>
      </c>
      <c r="E254" s="151" t="s">
        <v>3307</v>
      </c>
      <c r="F254" s="152" t="s">
        <v>3308</v>
      </c>
      <c r="G254" s="153" t="s">
        <v>188</v>
      </c>
      <c r="H254" s="154">
        <v>8.9</v>
      </c>
      <c r="I254" s="155"/>
      <c r="J254" s="156">
        <f>ROUND(I254*H254,2)</f>
        <v>0</v>
      </c>
      <c r="K254" s="152" t="s">
        <v>710</v>
      </c>
      <c r="L254" s="34"/>
      <c r="M254" s="157" t="s">
        <v>1</v>
      </c>
      <c r="N254" s="158" t="s">
        <v>38</v>
      </c>
      <c r="O254" s="59"/>
      <c r="P254" s="159">
        <f>O254*H254</f>
        <v>0</v>
      </c>
      <c r="Q254" s="159">
        <v>2.0000000000000001E-4</v>
      </c>
      <c r="R254" s="159">
        <f>Q254*H254</f>
        <v>1.7800000000000001E-3</v>
      </c>
      <c r="S254" s="159">
        <v>0</v>
      </c>
      <c r="T254" s="160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1" t="s">
        <v>184</v>
      </c>
      <c r="AT254" s="161" t="s">
        <v>181</v>
      </c>
      <c r="AU254" s="161" t="s">
        <v>82</v>
      </c>
      <c r="AY254" s="18" t="s">
        <v>175</v>
      </c>
      <c r="BE254" s="162">
        <f>IF(N254="základní",J254,0)</f>
        <v>0</v>
      </c>
      <c r="BF254" s="162">
        <f>IF(N254="snížená",J254,0)</f>
        <v>0</v>
      </c>
      <c r="BG254" s="162">
        <f>IF(N254="zákl. přenesená",J254,0)</f>
        <v>0</v>
      </c>
      <c r="BH254" s="162">
        <f>IF(N254="sníž. přenesená",J254,0)</f>
        <v>0</v>
      </c>
      <c r="BI254" s="162">
        <f>IF(N254="nulová",J254,0)</f>
        <v>0</v>
      </c>
      <c r="BJ254" s="18" t="s">
        <v>30</v>
      </c>
      <c r="BK254" s="162">
        <f>ROUND(I254*H254,2)</f>
        <v>0</v>
      </c>
      <c r="BL254" s="18" t="s">
        <v>184</v>
      </c>
      <c r="BM254" s="161" t="s">
        <v>3309</v>
      </c>
    </row>
    <row r="255" spans="1:65" s="14" customFormat="1">
      <c r="B255" s="172"/>
      <c r="D255" s="164" t="s">
        <v>190</v>
      </c>
      <c r="E255" s="173" t="s">
        <v>1</v>
      </c>
      <c r="F255" s="174" t="s">
        <v>3310</v>
      </c>
      <c r="H255" s="173" t="s">
        <v>1</v>
      </c>
      <c r="I255" s="175"/>
      <c r="L255" s="172"/>
      <c r="M255" s="176"/>
      <c r="N255" s="177"/>
      <c r="O255" s="177"/>
      <c r="P255" s="177"/>
      <c r="Q255" s="177"/>
      <c r="R255" s="177"/>
      <c r="S255" s="177"/>
      <c r="T255" s="178"/>
      <c r="AT255" s="173" t="s">
        <v>190</v>
      </c>
      <c r="AU255" s="173" t="s">
        <v>82</v>
      </c>
      <c r="AV255" s="14" t="s">
        <v>30</v>
      </c>
      <c r="AW255" s="14" t="s">
        <v>29</v>
      </c>
      <c r="AX255" s="14" t="s">
        <v>73</v>
      </c>
      <c r="AY255" s="173" t="s">
        <v>175</v>
      </c>
    </row>
    <row r="256" spans="1:65" s="13" customFormat="1">
      <c r="B256" s="163"/>
      <c r="D256" s="164" t="s">
        <v>190</v>
      </c>
      <c r="E256" s="165" t="s">
        <v>1</v>
      </c>
      <c r="F256" s="166" t="s">
        <v>3311</v>
      </c>
      <c r="H256" s="167">
        <v>8.9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190</v>
      </c>
      <c r="AU256" s="165" t="s">
        <v>82</v>
      </c>
      <c r="AV256" s="13" t="s">
        <v>82</v>
      </c>
      <c r="AW256" s="13" t="s">
        <v>29</v>
      </c>
      <c r="AX256" s="13" t="s">
        <v>73</v>
      </c>
      <c r="AY256" s="165" t="s">
        <v>175</v>
      </c>
    </row>
    <row r="257" spans="1:65" s="15" customFormat="1">
      <c r="B257" s="182"/>
      <c r="D257" s="164" t="s">
        <v>190</v>
      </c>
      <c r="E257" s="183" t="s">
        <v>1</v>
      </c>
      <c r="F257" s="184" t="s">
        <v>716</v>
      </c>
      <c r="H257" s="185">
        <v>8.9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190</v>
      </c>
      <c r="AU257" s="183" t="s">
        <v>82</v>
      </c>
      <c r="AV257" s="15" t="s">
        <v>184</v>
      </c>
      <c r="AW257" s="15" t="s">
        <v>29</v>
      </c>
      <c r="AX257" s="15" t="s">
        <v>30</v>
      </c>
      <c r="AY257" s="183" t="s">
        <v>175</v>
      </c>
    </row>
    <row r="258" spans="1:65" s="2" customFormat="1" ht="16.5" customHeight="1">
      <c r="A258" s="33"/>
      <c r="B258" s="149"/>
      <c r="C258" s="150" t="s">
        <v>294</v>
      </c>
      <c r="D258" s="150" t="s">
        <v>181</v>
      </c>
      <c r="E258" s="151" t="s">
        <v>3312</v>
      </c>
      <c r="F258" s="152" t="s">
        <v>3313</v>
      </c>
      <c r="G258" s="153" t="s">
        <v>188</v>
      </c>
      <c r="H258" s="154">
        <v>11.8</v>
      </c>
      <c r="I258" s="155"/>
      <c r="J258" s="156">
        <f>ROUND(I258*H258,2)</f>
        <v>0</v>
      </c>
      <c r="K258" s="152" t="s">
        <v>1</v>
      </c>
      <c r="L258" s="34"/>
      <c r="M258" s="157" t="s">
        <v>1</v>
      </c>
      <c r="N258" s="158" t="s">
        <v>38</v>
      </c>
      <c r="O258" s="59"/>
      <c r="P258" s="159">
        <f>O258*H258</f>
        <v>0</v>
      </c>
      <c r="Q258" s="159">
        <v>7.1000000000000002E-4</v>
      </c>
      <c r="R258" s="159">
        <f>Q258*H258</f>
        <v>8.378E-3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184</v>
      </c>
      <c r="AT258" s="161" t="s">
        <v>181</v>
      </c>
      <c r="AU258" s="161" t="s">
        <v>82</v>
      </c>
      <c r="AY258" s="18" t="s">
        <v>175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30</v>
      </c>
      <c r="BK258" s="162">
        <f>ROUND(I258*H258,2)</f>
        <v>0</v>
      </c>
      <c r="BL258" s="18" t="s">
        <v>184</v>
      </c>
      <c r="BM258" s="161" t="s">
        <v>3314</v>
      </c>
    </row>
    <row r="259" spans="1:65" s="14" customFormat="1">
      <c r="B259" s="172"/>
      <c r="D259" s="164" t="s">
        <v>190</v>
      </c>
      <c r="E259" s="173" t="s">
        <v>1</v>
      </c>
      <c r="F259" s="174" t="s">
        <v>3315</v>
      </c>
      <c r="H259" s="173" t="s">
        <v>1</v>
      </c>
      <c r="I259" s="175"/>
      <c r="L259" s="172"/>
      <c r="M259" s="176"/>
      <c r="N259" s="177"/>
      <c r="O259" s="177"/>
      <c r="P259" s="177"/>
      <c r="Q259" s="177"/>
      <c r="R259" s="177"/>
      <c r="S259" s="177"/>
      <c r="T259" s="178"/>
      <c r="AT259" s="173" t="s">
        <v>190</v>
      </c>
      <c r="AU259" s="173" t="s">
        <v>82</v>
      </c>
      <c r="AV259" s="14" t="s">
        <v>30</v>
      </c>
      <c r="AW259" s="14" t="s">
        <v>29</v>
      </c>
      <c r="AX259" s="14" t="s">
        <v>73</v>
      </c>
      <c r="AY259" s="173" t="s">
        <v>175</v>
      </c>
    </row>
    <row r="260" spans="1:65" s="13" customFormat="1">
      <c r="B260" s="163"/>
      <c r="D260" s="164" t="s">
        <v>190</v>
      </c>
      <c r="E260" s="165" t="s">
        <v>1</v>
      </c>
      <c r="F260" s="166" t="s">
        <v>3316</v>
      </c>
      <c r="H260" s="167">
        <v>3.6</v>
      </c>
      <c r="I260" s="168"/>
      <c r="L260" s="163"/>
      <c r="M260" s="169"/>
      <c r="N260" s="170"/>
      <c r="O260" s="170"/>
      <c r="P260" s="170"/>
      <c r="Q260" s="170"/>
      <c r="R260" s="170"/>
      <c r="S260" s="170"/>
      <c r="T260" s="171"/>
      <c r="AT260" s="165" t="s">
        <v>190</v>
      </c>
      <c r="AU260" s="165" t="s">
        <v>82</v>
      </c>
      <c r="AV260" s="13" t="s">
        <v>82</v>
      </c>
      <c r="AW260" s="13" t="s">
        <v>29</v>
      </c>
      <c r="AX260" s="13" t="s">
        <v>73</v>
      </c>
      <c r="AY260" s="165" t="s">
        <v>175</v>
      </c>
    </row>
    <row r="261" spans="1:65" s="14" customFormat="1">
      <c r="B261" s="172"/>
      <c r="D261" s="164" t="s">
        <v>190</v>
      </c>
      <c r="E261" s="173" t="s">
        <v>1</v>
      </c>
      <c r="F261" s="174" t="s">
        <v>3317</v>
      </c>
      <c r="H261" s="173" t="s">
        <v>1</v>
      </c>
      <c r="I261" s="175"/>
      <c r="L261" s="172"/>
      <c r="M261" s="176"/>
      <c r="N261" s="177"/>
      <c r="O261" s="177"/>
      <c r="P261" s="177"/>
      <c r="Q261" s="177"/>
      <c r="R261" s="177"/>
      <c r="S261" s="177"/>
      <c r="T261" s="178"/>
      <c r="AT261" s="173" t="s">
        <v>190</v>
      </c>
      <c r="AU261" s="173" t="s">
        <v>82</v>
      </c>
      <c r="AV261" s="14" t="s">
        <v>30</v>
      </c>
      <c r="AW261" s="14" t="s">
        <v>29</v>
      </c>
      <c r="AX261" s="14" t="s">
        <v>73</v>
      </c>
      <c r="AY261" s="173" t="s">
        <v>175</v>
      </c>
    </row>
    <row r="262" spans="1:65" s="13" customFormat="1">
      <c r="B262" s="163"/>
      <c r="D262" s="164" t="s">
        <v>190</v>
      </c>
      <c r="E262" s="165" t="s">
        <v>1</v>
      </c>
      <c r="F262" s="166" t="s">
        <v>1595</v>
      </c>
      <c r="H262" s="167">
        <v>4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190</v>
      </c>
      <c r="AU262" s="165" t="s">
        <v>82</v>
      </c>
      <c r="AV262" s="13" t="s">
        <v>82</v>
      </c>
      <c r="AW262" s="13" t="s">
        <v>29</v>
      </c>
      <c r="AX262" s="13" t="s">
        <v>73</v>
      </c>
      <c r="AY262" s="165" t="s">
        <v>175</v>
      </c>
    </row>
    <row r="263" spans="1:65" s="14" customFormat="1">
      <c r="B263" s="172"/>
      <c r="D263" s="164" t="s">
        <v>190</v>
      </c>
      <c r="E263" s="173" t="s">
        <v>1</v>
      </c>
      <c r="F263" s="174" t="s">
        <v>3318</v>
      </c>
      <c r="H263" s="173" t="s">
        <v>1</v>
      </c>
      <c r="I263" s="175"/>
      <c r="L263" s="172"/>
      <c r="M263" s="176"/>
      <c r="N263" s="177"/>
      <c r="O263" s="177"/>
      <c r="P263" s="177"/>
      <c r="Q263" s="177"/>
      <c r="R263" s="177"/>
      <c r="S263" s="177"/>
      <c r="T263" s="178"/>
      <c r="AT263" s="173" t="s">
        <v>190</v>
      </c>
      <c r="AU263" s="173" t="s">
        <v>82</v>
      </c>
      <c r="AV263" s="14" t="s">
        <v>30</v>
      </c>
      <c r="AW263" s="14" t="s">
        <v>29</v>
      </c>
      <c r="AX263" s="14" t="s">
        <v>73</v>
      </c>
      <c r="AY263" s="173" t="s">
        <v>175</v>
      </c>
    </row>
    <row r="264" spans="1:65" s="13" customFormat="1">
      <c r="B264" s="163"/>
      <c r="D264" s="164" t="s">
        <v>190</v>
      </c>
      <c r="E264" s="165" t="s">
        <v>1</v>
      </c>
      <c r="F264" s="166" t="s">
        <v>3319</v>
      </c>
      <c r="H264" s="167">
        <v>4.2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73</v>
      </c>
      <c r="AY264" s="165" t="s">
        <v>175</v>
      </c>
    </row>
    <row r="265" spans="1:65" s="15" customFormat="1">
      <c r="B265" s="182"/>
      <c r="D265" s="164" t="s">
        <v>190</v>
      </c>
      <c r="E265" s="183" t="s">
        <v>1</v>
      </c>
      <c r="F265" s="184" t="s">
        <v>716</v>
      </c>
      <c r="H265" s="185">
        <v>11.8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190</v>
      </c>
      <c r="AU265" s="183" t="s">
        <v>82</v>
      </c>
      <c r="AV265" s="15" t="s">
        <v>184</v>
      </c>
      <c r="AW265" s="15" t="s">
        <v>29</v>
      </c>
      <c r="AX265" s="15" t="s">
        <v>30</v>
      </c>
      <c r="AY265" s="183" t="s">
        <v>175</v>
      </c>
    </row>
    <row r="266" spans="1:65" s="2" customFormat="1" ht="21.75" customHeight="1">
      <c r="A266" s="33"/>
      <c r="B266" s="149"/>
      <c r="C266" s="150" t="s">
        <v>298</v>
      </c>
      <c r="D266" s="150" t="s">
        <v>181</v>
      </c>
      <c r="E266" s="151" t="s">
        <v>1402</v>
      </c>
      <c r="F266" s="152" t="s">
        <v>1403</v>
      </c>
      <c r="G266" s="153" t="s">
        <v>767</v>
      </c>
      <c r="H266" s="154">
        <v>23.856000000000002</v>
      </c>
      <c r="I266" s="155"/>
      <c r="J266" s="156">
        <f>ROUND(I266*H266,2)</f>
        <v>0</v>
      </c>
      <c r="K266" s="152" t="s">
        <v>710</v>
      </c>
      <c r="L266" s="34"/>
      <c r="M266" s="157" t="s">
        <v>1</v>
      </c>
      <c r="N266" s="158" t="s">
        <v>38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184</v>
      </c>
      <c r="AT266" s="161" t="s">
        <v>181</v>
      </c>
      <c r="AU266" s="161" t="s">
        <v>82</v>
      </c>
      <c r="AY266" s="18" t="s">
        <v>175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30</v>
      </c>
      <c r="BK266" s="162">
        <f>ROUND(I266*H266,2)</f>
        <v>0</v>
      </c>
      <c r="BL266" s="18" t="s">
        <v>184</v>
      </c>
      <c r="BM266" s="161" t="s">
        <v>3320</v>
      </c>
    </row>
    <row r="267" spans="1:65" s="13" customFormat="1">
      <c r="B267" s="163"/>
      <c r="D267" s="164" t="s">
        <v>190</v>
      </c>
      <c r="E267" s="165" t="s">
        <v>1</v>
      </c>
      <c r="F267" s="166" t="s">
        <v>3321</v>
      </c>
      <c r="H267" s="167">
        <v>2.3759999999999999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190</v>
      </c>
      <c r="AU267" s="165" t="s">
        <v>82</v>
      </c>
      <c r="AV267" s="13" t="s">
        <v>82</v>
      </c>
      <c r="AW267" s="13" t="s">
        <v>29</v>
      </c>
      <c r="AX267" s="13" t="s">
        <v>73</v>
      </c>
      <c r="AY267" s="165" t="s">
        <v>175</v>
      </c>
    </row>
    <row r="268" spans="1:65" s="13" customFormat="1">
      <c r="B268" s="163"/>
      <c r="D268" s="164" t="s">
        <v>190</v>
      </c>
      <c r="E268" s="165" t="s">
        <v>1</v>
      </c>
      <c r="F268" s="166" t="s">
        <v>3322</v>
      </c>
      <c r="H268" s="167">
        <v>21.48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190</v>
      </c>
      <c r="AU268" s="165" t="s">
        <v>82</v>
      </c>
      <c r="AV268" s="13" t="s">
        <v>82</v>
      </c>
      <c r="AW268" s="13" t="s">
        <v>29</v>
      </c>
      <c r="AX268" s="13" t="s">
        <v>73</v>
      </c>
      <c r="AY268" s="165" t="s">
        <v>175</v>
      </c>
    </row>
    <row r="269" spans="1:65" s="15" customFormat="1">
      <c r="B269" s="182"/>
      <c r="D269" s="164" t="s">
        <v>190</v>
      </c>
      <c r="E269" s="183" t="s">
        <v>1</v>
      </c>
      <c r="F269" s="184" t="s">
        <v>716</v>
      </c>
      <c r="H269" s="185">
        <v>23.856000000000002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190</v>
      </c>
      <c r="AU269" s="183" t="s">
        <v>82</v>
      </c>
      <c r="AV269" s="15" t="s">
        <v>184</v>
      </c>
      <c r="AW269" s="15" t="s">
        <v>29</v>
      </c>
      <c r="AX269" s="15" t="s">
        <v>30</v>
      </c>
      <c r="AY269" s="183" t="s">
        <v>175</v>
      </c>
    </row>
    <row r="270" spans="1:65" s="2" customFormat="1" ht="16.5" customHeight="1">
      <c r="A270" s="33"/>
      <c r="B270" s="149"/>
      <c r="C270" s="150" t="s">
        <v>302</v>
      </c>
      <c r="D270" s="150" t="s">
        <v>181</v>
      </c>
      <c r="E270" s="151" t="s">
        <v>1407</v>
      </c>
      <c r="F270" s="152" t="s">
        <v>1408</v>
      </c>
      <c r="G270" s="153" t="s">
        <v>767</v>
      </c>
      <c r="H270" s="154">
        <v>23.856000000000002</v>
      </c>
      <c r="I270" s="155"/>
      <c r="J270" s="156">
        <f>ROUND(I270*H270,2)</f>
        <v>0</v>
      </c>
      <c r="K270" s="152" t="s">
        <v>710</v>
      </c>
      <c r="L270" s="34"/>
      <c r="M270" s="157" t="s">
        <v>1</v>
      </c>
      <c r="N270" s="158" t="s">
        <v>38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184</v>
      </c>
      <c r="AT270" s="161" t="s">
        <v>181</v>
      </c>
      <c r="AU270" s="161" t="s">
        <v>82</v>
      </c>
      <c r="AY270" s="18" t="s">
        <v>175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30</v>
      </c>
      <c r="BK270" s="162">
        <f>ROUND(I270*H270,2)</f>
        <v>0</v>
      </c>
      <c r="BL270" s="18" t="s">
        <v>184</v>
      </c>
      <c r="BM270" s="161" t="s">
        <v>3323</v>
      </c>
    </row>
    <row r="271" spans="1:65" s="13" customFormat="1">
      <c r="B271" s="163"/>
      <c r="D271" s="164" t="s">
        <v>190</v>
      </c>
      <c r="E271" s="165" t="s">
        <v>1</v>
      </c>
      <c r="F271" s="166" t="s">
        <v>3324</v>
      </c>
      <c r="H271" s="167">
        <v>23.856000000000002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190</v>
      </c>
      <c r="AU271" s="165" t="s">
        <v>82</v>
      </c>
      <c r="AV271" s="13" t="s">
        <v>82</v>
      </c>
      <c r="AW271" s="13" t="s">
        <v>29</v>
      </c>
      <c r="AX271" s="13" t="s">
        <v>30</v>
      </c>
      <c r="AY271" s="165" t="s">
        <v>175</v>
      </c>
    </row>
    <row r="272" spans="1:65" s="2" customFormat="1" ht="16.5" customHeight="1">
      <c r="A272" s="33"/>
      <c r="B272" s="149"/>
      <c r="C272" s="150" t="s">
        <v>306</v>
      </c>
      <c r="D272" s="150" t="s">
        <v>181</v>
      </c>
      <c r="E272" s="151" t="s">
        <v>1411</v>
      </c>
      <c r="F272" s="152" t="s">
        <v>1412</v>
      </c>
      <c r="G272" s="153" t="s">
        <v>767</v>
      </c>
      <c r="H272" s="154">
        <v>166.99199999999999</v>
      </c>
      <c r="I272" s="155"/>
      <c r="J272" s="156">
        <f>ROUND(I272*H272,2)</f>
        <v>0</v>
      </c>
      <c r="K272" s="152" t="s">
        <v>710</v>
      </c>
      <c r="L272" s="34"/>
      <c r="M272" s="157" t="s">
        <v>1</v>
      </c>
      <c r="N272" s="158" t="s">
        <v>38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184</v>
      </c>
      <c r="AT272" s="161" t="s">
        <v>181</v>
      </c>
      <c r="AU272" s="161" t="s">
        <v>82</v>
      </c>
      <c r="AY272" s="18" t="s">
        <v>175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30</v>
      </c>
      <c r="BK272" s="162">
        <f>ROUND(I272*H272,2)</f>
        <v>0</v>
      </c>
      <c r="BL272" s="18" t="s">
        <v>184</v>
      </c>
      <c r="BM272" s="161" t="s">
        <v>3325</v>
      </c>
    </row>
    <row r="273" spans="1:65" s="13" customFormat="1">
      <c r="B273" s="163"/>
      <c r="D273" s="164" t="s">
        <v>190</v>
      </c>
      <c r="E273" s="165" t="s">
        <v>1</v>
      </c>
      <c r="F273" s="166" t="s">
        <v>3326</v>
      </c>
      <c r="H273" s="167">
        <v>166.99199999999999</v>
      </c>
      <c r="I273" s="168"/>
      <c r="L273" s="163"/>
      <c r="M273" s="169"/>
      <c r="N273" s="170"/>
      <c r="O273" s="170"/>
      <c r="P273" s="170"/>
      <c r="Q273" s="170"/>
      <c r="R273" s="170"/>
      <c r="S273" s="170"/>
      <c r="T273" s="171"/>
      <c r="AT273" s="165" t="s">
        <v>190</v>
      </c>
      <c r="AU273" s="165" t="s">
        <v>82</v>
      </c>
      <c r="AV273" s="13" t="s">
        <v>82</v>
      </c>
      <c r="AW273" s="13" t="s">
        <v>29</v>
      </c>
      <c r="AX273" s="13" t="s">
        <v>73</v>
      </c>
      <c r="AY273" s="165" t="s">
        <v>175</v>
      </c>
    </row>
    <row r="274" spans="1:65" s="15" customFormat="1">
      <c r="B274" s="182"/>
      <c r="D274" s="164" t="s">
        <v>190</v>
      </c>
      <c r="E274" s="183" t="s">
        <v>1</v>
      </c>
      <c r="F274" s="184" t="s">
        <v>716</v>
      </c>
      <c r="H274" s="185">
        <v>166.99199999999999</v>
      </c>
      <c r="I274" s="186"/>
      <c r="L274" s="182"/>
      <c r="M274" s="187"/>
      <c r="N274" s="188"/>
      <c r="O274" s="188"/>
      <c r="P274" s="188"/>
      <c r="Q274" s="188"/>
      <c r="R274" s="188"/>
      <c r="S274" s="188"/>
      <c r="T274" s="189"/>
      <c r="AT274" s="183" t="s">
        <v>190</v>
      </c>
      <c r="AU274" s="183" t="s">
        <v>82</v>
      </c>
      <c r="AV274" s="15" t="s">
        <v>184</v>
      </c>
      <c r="AW274" s="15" t="s">
        <v>29</v>
      </c>
      <c r="AX274" s="15" t="s">
        <v>30</v>
      </c>
      <c r="AY274" s="183" t="s">
        <v>175</v>
      </c>
    </row>
    <row r="275" spans="1:65" s="2" customFormat="1" ht="16.5" customHeight="1">
      <c r="A275" s="33"/>
      <c r="B275" s="149"/>
      <c r="C275" s="150" t="s">
        <v>310</v>
      </c>
      <c r="D275" s="150" t="s">
        <v>181</v>
      </c>
      <c r="E275" s="151" t="s">
        <v>1415</v>
      </c>
      <c r="F275" s="152" t="s">
        <v>997</v>
      </c>
      <c r="G275" s="153" t="s">
        <v>767</v>
      </c>
      <c r="H275" s="154">
        <v>23.856000000000002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38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184</v>
      </c>
      <c r="AT275" s="161" t="s">
        <v>181</v>
      </c>
      <c r="AU275" s="161" t="s">
        <v>82</v>
      </c>
      <c r="AY275" s="18" t="s">
        <v>175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30</v>
      </c>
      <c r="BK275" s="162">
        <f>ROUND(I275*H275,2)</f>
        <v>0</v>
      </c>
      <c r="BL275" s="18" t="s">
        <v>184</v>
      </c>
      <c r="BM275" s="161" t="s">
        <v>3327</v>
      </c>
    </row>
    <row r="276" spans="1:65" s="13" customFormat="1">
      <c r="B276" s="163"/>
      <c r="D276" s="164" t="s">
        <v>190</v>
      </c>
      <c r="E276" s="165" t="s">
        <v>1</v>
      </c>
      <c r="F276" s="166" t="s">
        <v>3324</v>
      </c>
      <c r="H276" s="167">
        <v>23.856000000000002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190</v>
      </c>
      <c r="AU276" s="165" t="s">
        <v>82</v>
      </c>
      <c r="AV276" s="13" t="s">
        <v>82</v>
      </c>
      <c r="AW276" s="13" t="s">
        <v>29</v>
      </c>
      <c r="AX276" s="13" t="s">
        <v>30</v>
      </c>
      <c r="AY276" s="165" t="s">
        <v>175</v>
      </c>
    </row>
    <row r="277" spans="1:65" s="2" customFormat="1" ht="24.15" customHeight="1">
      <c r="A277" s="33"/>
      <c r="B277" s="149"/>
      <c r="C277" s="150" t="s">
        <v>313</v>
      </c>
      <c r="D277" s="150" t="s">
        <v>181</v>
      </c>
      <c r="E277" s="151" t="s">
        <v>3328</v>
      </c>
      <c r="F277" s="152" t="s">
        <v>2690</v>
      </c>
      <c r="G277" s="153" t="s">
        <v>222</v>
      </c>
      <c r="H277" s="154">
        <v>2</v>
      </c>
      <c r="I277" s="155"/>
      <c r="J277" s="156">
        <f>ROUND(I277*H277,2)</f>
        <v>0</v>
      </c>
      <c r="K277" s="152" t="s">
        <v>1</v>
      </c>
      <c r="L277" s="34"/>
      <c r="M277" s="157" t="s">
        <v>1</v>
      </c>
      <c r="N277" s="158" t="s">
        <v>38</v>
      </c>
      <c r="O277" s="59"/>
      <c r="P277" s="159">
        <f>O277*H277</f>
        <v>0</v>
      </c>
      <c r="Q277" s="159">
        <v>0</v>
      </c>
      <c r="R277" s="159">
        <f>Q277*H277</f>
        <v>0</v>
      </c>
      <c r="S277" s="159">
        <v>0.1</v>
      </c>
      <c r="T277" s="160">
        <f>S277*H277</f>
        <v>0.2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184</v>
      </c>
      <c r="AT277" s="161" t="s">
        <v>181</v>
      </c>
      <c r="AU277" s="161" t="s">
        <v>82</v>
      </c>
      <c r="AY277" s="18" t="s">
        <v>175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30</v>
      </c>
      <c r="BK277" s="162">
        <f>ROUND(I277*H277,2)</f>
        <v>0</v>
      </c>
      <c r="BL277" s="18" t="s">
        <v>184</v>
      </c>
      <c r="BM277" s="161" t="s">
        <v>3329</v>
      </c>
    </row>
    <row r="278" spans="1:65" s="14" customFormat="1">
      <c r="B278" s="172"/>
      <c r="D278" s="164" t="s">
        <v>190</v>
      </c>
      <c r="E278" s="173" t="s">
        <v>1</v>
      </c>
      <c r="F278" s="174" t="s">
        <v>2692</v>
      </c>
      <c r="H278" s="173" t="s">
        <v>1</v>
      </c>
      <c r="I278" s="175"/>
      <c r="L278" s="172"/>
      <c r="M278" s="176"/>
      <c r="N278" s="177"/>
      <c r="O278" s="177"/>
      <c r="P278" s="177"/>
      <c r="Q278" s="177"/>
      <c r="R278" s="177"/>
      <c r="S278" s="177"/>
      <c r="T278" s="178"/>
      <c r="AT278" s="173" t="s">
        <v>190</v>
      </c>
      <c r="AU278" s="173" t="s">
        <v>82</v>
      </c>
      <c r="AV278" s="14" t="s">
        <v>30</v>
      </c>
      <c r="AW278" s="14" t="s">
        <v>29</v>
      </c>
      <c r="AX278" s="14" t="s">
        <v>73</v>
      </c>
      <c r="AY278" s="173" t="s">
        <v>175</v>
      </c>
    </row>
    <row r="279" spans="1:65" s="13" customFormat="1">
      <c r="B279" s="163"/>
      <c r="D279" s="164" t="s">
        <v>190</v>
      </c>
      <c r="E279" s="165" t="s">
        <v>1</v>
      </c>
      <c r="F279" s="166" t="s">
        <v>82</v>
      </c>
      <c r="H279" s="167">
        <v>2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190</v>
      </c>
      <c r="AU279" s="165" t="s">
        <v>82</v>
      </c>
      <c r="AV279" s="13" t="s">
        <v>82</v>
      </c>
      <c r="AW279" s="13" t="s">
        <v>29</v>
      </c>
      <c r="AX279" s="13" t="s">
        <v>30</v>
      </c>
      <c r="AY279" s="165" t="s">
        <v>175</v>
      </c>
    </row>
    <row r="280" spans="1:65" s="2" customFormat="1" ht="21.75" customHeight="1">
      <c r="A280" s="33"/>
      <c r="B280" s="149"/>
      <c r="C280" s="150" t="s">
        <v>317</v>
      </c>
      <c r="D280" s="150" t="s">
        <v>181</v>
      </c>
      <c r="E280" s="151" t="s">
        <v>3330</v>
      </c>
      <c r="F280" s="152" t="s">
        <v>3331</v>
      </c>
      <c r="G280" s="153" t="s">
        <v>222</v>
      </c>
      <c r="H280" s="154">
        <v>2</v>
      </c>
      <c r="I280" s="155"/>
      <c r="J280" s="156">
        <f>ROUND(I280*H280,2)</f>
        <v>0</v>
      </c>
      <c r="K280" s="152" t="s">
        <v>1</v>
      </c>
      <c r="L280" s="34"/>
      <c r="M280" s="157" t="s">
        <v>1</v>
      </c>
      <c r="N280" s="158" t="s">
        <v>38</v>
      </c>
      <c r="O280" s="59"/>
      <c r="P280" s="159">
        <f>O280*H280</f>
        <v>0</v>
      </c>
      <c r="Q280" s="159">
        <v>0</v>
      </c>
      <c r="R280" s="159">
        <f>Q280*H280</f>
        <v>0</v>
      </c>
      <c r="S280" s="159">
        <v>0</v>
      </c>
      <c r="T280" s="160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1" t="s">
        <v>184</v>
      </c>
      <c r="AT280" s="161" t="s">
        <v>181</v>
      </c>
      <c r="AU280" s="161" t="s">
        <v>82</v>
      </c>
      <c r="AY280" s="18" t="s">
        <v>175</v>
      </c>
      <c r="BE280" s="162">
        <f>IF(N280="základní",J280,0)</f>
        <v>0</v>
      </c>
      <c r="BF280" s="162">
        <f>IF(N280="snížená",J280,0)</f>
        <v>0</v>
      </c>
      <c r="BG280" s="162">
        <f>IF(N280="zákl. přenesená",J280,0)</f>
        <v>0</v>
      </c>
      <c r="BH280" s="162">
        <f>IF(N280="sníž. přenesená",J280,0)</f>
        <v>0</v>
      </c>
      <c r="BI280" s="162">
        <f>IF(N280="nulová",J280,0)</f>
        <v>0</v>
      </c>
      <c r="BJ280" s="18" t="s">
        <v>30</v>
      </c>
      <c r="BK280" s="162">
        <f>ROUND(I280*H280,2)</f>
        <v>0</v>
      </c>
      <c r="BL280" s="18" t="s">
        <v>184</v>
      </c>
      <c r="BM280" s="161" t="s">
        <v>3332</v>
      </c>
    </row>
    <row r="281" spans="1:65" s="14" customFormat="1">
      <c r="B281" s="172"/>
      <c r="D281" s="164" t="s">
        <v>190</v>
      </c>
      <c r="E281" s="173" t="s">
        <v>1</v>
      </c>
      <c r="F281" s="174" t="s">
        <v>2692</v>
      </c>
      <c r="H281" s="173" t="s">
        <v>1</v>
      </c>
      <c r="I281" s="175"/>
      <c r="L281" s="172"/>
      <c r="M281" s="176"/>
      <c r="N281" s="177"/>
      <c r="O281" s="177"/>
      <c r="P281" s="177"/>
      <c r="Q281" s="177"/>
      <c r="R281" s="177"/>
      <c r="S281" s="177"/>
      <c r="T281" s="178"/>
      <c r="AT281" s="173" t="s">
        <v>190</v>
      </c>
      <c r="AU281" s="173" t="s">
        <v>82</v>
      </c>
      <c r="AV281" s="14" t="s">
        <v>30</v>
      </c>
      <c r="AW281" s="14" t="s">
        <v>29</v>
      </c>
      <c r="AX281" s="14" t="s">
        <v>73</v>
      </c>
      <c r="AY281" s="173" t="s">
        <v>175</v>
      </c>
    </row>
    <row r="282" spans="1:65" s="13" customFormat="1">
      <c r="B282" s="163"/>
      <c r="D282" s="164" t="s">
        <v>190</v>
      </c>
      <c r="E282" s="165" t="s">
        <v>1</v>
      </c>
      <c r="F282" s="166" t="s">
        <v>82</v>
      </c>
      <c r="H282" s="167">
        <v>2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190</v>
      </c>
      <c r="AU282" s="165" t="s">
        <v>82</v>
      </c>
      <c r="AV282" s="13" t="s">
        <v>82</v>
      </c>
      <c r="AW282" s="13" t="s">
        <v>29</v>
      </c>
      <c r="AX282" s="13" t="s">
        <v>30</v>
      </c>
      <c r="AY282" s="165" t="s">
        <v>175</v>
      </c>
    </row>
    <row r="283" spans="1:65" s="2" customFormat="1" ht="16.5" customHeight="1">
      <c r="A283" s="33"/>
      <c r="B283" s="149"/>
      <c r="C283" s="150" t="s">
        <v>321</v>
      </c>
      <c r="D283" s="150" t="s">
        <v>181</v>
      </c>
      <c r="E283" s="151" t="s">
        <v>3333</v>
      </c>
      <c r="F283" s="152" t="s">
        <v>3334</v>
      </c>
      <c r="G283" s="153" t="s">
        <v>222</v>
      </c>
      <c r="H283" s="154">
        <v>1</v>
      </c>
      <c r="I283" s="155"/>
      <c r="J283" s="156">
        <f>ROUND(I283*H283,2)</f>
        <v>0</v>
      </c>
      <c r="K283" s="152" t="s">
        <v>1</v>
      </c>
      <c r="L283" s="34"/>
      <c r="M283" s="157" t="s">
        <v>1</v>
      </c>
      <c r="N283" s="158" t="s">
        <v>38</v>
      </c>
      <c r="O283" s="59"/>
      <c r="P283" s="159">
        <f>O283*H283</f>
        <v>0</v>
      </c>
      <c r="Q283" s="159">
        <v>0</v>
      </c>
      <c r="R283" s="159">
        <f>Q283*H283</f>
        <v>0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184</v>
      </c>
      <c r="AT283" s="161" t="s">
        <v>181</v>
      </c>
      <c r="AU283" s="161" t="s">
        <v>82</v>
      </c>
      <c r="AY283" s="18" t="s">
        <v>175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30</v>
      </c>
      <c r="BK283" s="162">
        <f>ROUND(I283*H283,2)</f>
        <v>0</v>
      </c>
      <c r="BL283" s="18" t="s">
        <v>184</v>
      </c>
      <c r="BM283" s="161" t="s">
        <v>3335</v>
      </c>
    </row>
    <row r="284" spans="1:65" s="14" customFormat="1">
      <c r="B284" s="172"/>
      <c r="D284" s="164" t="s">
        <v>190</v>
      </c>
      <c r="E284" s="173" t="s">
        <v>1</v>
      </c>
      <c r="F284" s="174" t="s">
        <v>2692</v>
      </c>
      <c r="H284" s="173" t="s">
        <v>1</v>
      </c>
      <c r="I284" s="175"/>
      <c r="L284" s="172"/>
      <c r="M284" s="176"/>
      <c r="N284" s="177"/>
      <c r="O284" s="177"/>
      <c r="P284" s="177"/>
      <c r="Q284" s="177"/>
      <c r="R284" s="177"/>
      <c r="S284" s="177"/>
      <c r="T284" s="178"/>
      <c r="AT284" s="173" t="s">
        <v>190</v>
      </c>
      <c r="AU284" s="173" t="s">
        <v>82</v>
      </c>
      <c r="AV284" s="14" t="s">
        <v>30</v>
      </c>
      <c r="AW284" s="14" t="s">
        <v>29</v>
      </c>
      <c r="AX284" s="14" t="s">
        <v>73</v>
      </c>
      <c r="AY284" s="173" t="s">
        <v>175</v>
      </c>
    </row>
    <row r="285" spans="1:65" s="13" customFormat="1">
      <c r="B285" s="163"/>
      <c r="D285" s="164" t="s">
        <v>190</v>
      </c>
      <c r="E285" s="165" t="s">
        <v>1</v>
      </c>
      <c r="F285" s="166" t="s">
        <v>30</v>
      </c>
      <c r="H285" s="167">
        <v>1</v>
      </c>
      <c r="I285" s="168"/>
      <c r="L285" s="163"/>
      <c r="M285" s="169"/>
      <c r="N285" s="170"/>
      <c r="O285" s="170"/>
      <c r="P285" s="170"/>
      <c r="Q285" s="170"/>
      <c r="R285" s="170"/>
      <c r="S285" s="170"/>
      <c r="T285" s="171"/>
      <c r="AT285" s="165" t="s">
        <v>190</v>
      </c>
      <c r="AU285" s="165" t="s">
        <v>82</v>
      </c>
      <c r="AV285" s="13" t="s">
        <v>82</v>
      </c>
      <c r="AW285" s="13" t="s">
        <v>29</v>
      </c>
      <c r="AX285" s="13" t="s">
        <v>30</v>
      </c>
      <c r="AY285" s="165" t="s">
        <v>175</v>
      </c>
    </row>
    <row r="286" spans="1:65" s="2" customFormat="1" ht="21.75" customHeight="1">
      <c r="A286" s="33"/>
      <c r="B286" s="149"/>
      <c r="C286" s="150" t="s">
        <v>325</v>
      </c>
      <c r="D286" s="150" t="s">
        <v>181</v>
      </c>
      <c r="E286" s="151" t="s">
        <v>2699</v>
      </c>
      <c r="F286" s="152" t="s">
        <v>2700</v>
      </c>
      <c r="G286" s="153" t="s">
        <v>745</v>
      </c>
      <c r="H286" s="154">
        <v>1.72</v>
      </c>
      <c r="I286" s="155"/>
      <c r="J286" s="156">
        <f>ROUND(I286*H286,2)</f>
        <v>0</v>
      </c>
      <c r="K286" s="152" t="s">
        <v>1</v>
      </c>
      <c r="L286" s="34"/>
      <c r="M286" s="157" t="s">
        <v>1</v>
      </c>
      <c r="N286" s="158" t="s">
        <v>38</v>
      </c>
      <c r="O286" s="59"/>
      <c r="P286" s="159">
        <f>O286*H286</f>
        <v>0</v>
      </c>
      <c r="Q286" s="159">
        <v>0</v>
      </c>
      <c r="R286" s="159">
        <f>Q286*H286</f>
        <v>0</v>
      </c>
      <c r="S286" s="159">
        <v>0</v>
      </c>
      <c r="T286" s="160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1" t="s">
        <v>184</v>
      </c>
      <c r="AT286" s="161" t="s">
        <v>181</v>
      </c>
      <c r="AU286" s="161" t="s">
        <v>82</v>
      </c>
      <c r="AY286" s="18" t="s">
        <v>175</v>
      </c>
      <c r="BE286" s="162">
        <f>IF(N286="základní",J286,0)</f>
        <v>0</v>
      </c>
      <c r="BF286" s="162">
        <f>IF(N286="snížená",J286,0)</f>
        <v>0</v>
      </c>
      <c r="BG286" s="162">
        <f>IF(N286="zákl. přenesená",J286,0)</f>
        <v>0</v>
      </c>
      <c r="BH286" s="162">
        <f>IF(N286="sníž. přenesená",J286,0)</f>
        <v>0</v>
      </c>
      <c r="BI286" s="162">
        <f>IF(N286="nulová",J286,0)</f>
        <v>0</v>
      </c>
      <c r="BJ286" s="18" t="s">
        <v>30</v>
      </c>
      <c r="BK286" s="162">
        <f>ROUND(I286*H286,2)</f>
        <v>0</v>
      </c>
      <c r="BL286" s="18" t="s">
        <v>184</v>
      </c>
      <c r="BM286" s="161" t="s">
        <v>3336</v>
      </c>
    </row>
    <row r="287" spans="1:65" s="14" customFormat="1">
      <c r="B287" s="172"/>
      <c r="D287" s="164" t="s">
        <v>190</v>
      </c>
      <c r="E287" s="173" t="s">
        <v>1</v>
      </c>
      <c r="F287" s="174" t="s">
        <v>2702</v>
      </c>
      <c r="H287" s="173" t="s">
        <v>1</v>
      </c>
      <c r="I287" s="175"/>
      <c r="L287" s="172"/>
      <c r="M287" s="176"/>
      <c r="N287" s="177"/>
      <c r="O287" s="177"/>
      <c r="P287" s="177"/>
      <c r="Q287" s="177"/>
      <c r="R287" s="177"/>
      <c r="S287" s="177"/>
      <c r="T287" s="178"/>
      <c r="AT287" s="173" t="s">
        <v>190</v>
      </c>
      <c r="AU287" s="173" t="s">
        <v>82</v>
      </c>
      <c r="AV287" s="14" t="s">
        <v>30</v>
      </c>
      <c r="AW287" s="14" t="s">
        <v>29</v>
      </c>
      <c r="AX287" s="14" t="s">
        <v>73</v>
      </c>
      <c r="AY287" s="173" t="s">
        <v>175</v>
      </c>
    </row>
    <row r="288" spans="1:65" s="13" customFormat="1">
      <c r="B288" s="163"/>
      <c r="D288" s="164" t="s">
        <v>190</v>
      </c>
      <c r="E288" s="165" t="s">
        <v>1</v>
      </c>
      <c r="F288" s="166" t="s">
        <v>3337</v>
      </c>
      <c r="H288" s="167">
        <v>1.72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190</v>
      </c>
      <c r="AU288" s="165" t="s">
        <v>82</v>
      </c>
      <c r="AV288" s="13" t="s">
        <v>82</v>
      </c>
      <c r="AW288" s="13" t="s">
        <v>29</v>
      </c>
      <c r="AX288" s="13" t="s">
        <v>30</v>
      </c>
      <c r="AY288" s="165" t="s">
        <v>175</v>
      </c>
    </row>
    <row r="289" spans="1:65" s="12" customFormat="1" ht="22.8" customHeight="1">
      <c r="B289" s="136"/>
      <c r="D289" s="137" t="s">
        <v>72</v>
      </c>
      <c r="E289" s="147" t="s">
        <v>184</v>
      </c>
      <c r="F289" s="147" t="s">
        <v>1417</v>
      </c>
      <c r="I289" s="139"/>
      <c r="J289" s="148">
        <f>BK289</f>
        <v>0</v>
      </c>
      <c r="L289" s="136"/>
      <c r="M289" s="141"/>
      <c r="N289" s="142"/>
      <c r="O289" s="142"/>
      <c r="P289" s="143">
        <f>SUM(P290:P301)</f>
        <v>0</v>
      </c>
      <c r="Q289" s="142"/>
      <c r="R289" s="143">
        <f>SUM(R290:R301)</f>
        <v>1.05361204</v>
      </c>
      <c r="S289" s="142"/>
      <c r="T289" s="144">
        <f>SUM(T290:T301)</f>
        <v>0</v>
      </c>
      <c r="AR289" s="137" t="s">
        <v>30</v>
      </c>
      <c r="AT289" s="145" t="s">
        <v>72</v>
      </c>
      <c r="AU289" s="145" t="s">
        <v>30</v>
      </c>
      <c r="AY289" s="137" t="s">
        <v>175</v>
      </c>
      <c r="BK289" s="146">
        <f>SUM(BK290:BK301)</f>
        <v>0</v>
      </c>
    </row>
    <row r="290" spans="1:65" s="2" customFormat="1" ht="16.5" customHeight="1">
      <c r="A290" s="33"/>
      <c r="B290" s="149"/>
      <c r="C290" s="150" t="s">
        <v>329</v>
      </c>
      <c r="D290" s="150" t="s">
        <v>181</v>
      </c>
      <c r="E290" s="151" t="s">
        <v>3338</v>
      </c>
      <c r="F290" s="152" t="s">
        <v>3339</v>
      </c>
      <c r="G290" s="153" t="s">
        <v>745</v>
      </c>
      <c r="H290" s="154">
        <v>0.41199999999999998</v>
      </c>
      <c r="I290" s="155"/>
      <c r="J290" s="156">
        <f>ROUND(I290*H290,2)</f>
        <v>0</v>
      </c>
      <c r="K290" s="152" t="s">
        <v>710</v>
      </c>
      <c r="L290" s="34"/>
      <c r="M290" s="157" t="s">
        <v>1</v>
      </c>
      <c r="N290" s="158" t="s">
        <v>38</v>
      </c>
      <c r="O290" s="59"/>
      <c r="P290" s="159">
        <f>O290*H290</f>
        <v>0</v>
      </c>
      <c r="Q290" s="159">
        <v>2.5018699999999998</v>
      </c>
      <c r="R290" s="159">
        <f>Q290*H290</f>
        <v>1.03077044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184</v>
      </c>
      <c r="AT290" s="161" t="s">
        <v>181</v>
      </c>
      <c r="AU290" s="161" t="s">
        <v>82</v>
      </c>
      <c r="AY290" s="18" t="s">
        <v>175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30</v>
      </c>
      <c r="BK290" s="162">
        <f>ROUND(I290*H290,2)</f>
        <v>0</v>
      </c>
      <c r="BL290" s="18" t="s">
        <v>184</v>
      </c>
      <c r="BM290" s="161" t="s">
        <v>3340</v>
      </c>
    </row>
    <row r="291" spans="1:65" s="13" customFormat="1">
      <c r="B291" s="163"/>
      <c r="D291" s="164" t="s">
        <v>190</v>
      </c>
      <c r="E291" s="165" t="s">
        <v>1</v>
      </c>
      <c r="F291" s="166" t="s">
        <v>3341</v>
      </c>
      <c r="H291" s="167">
        <v>0.16200000000000001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190</v>
      </c>
      <c r="AU291" s="165" t="s">
        <v>82</v>
      </c>
      <c r="AV291" s="13" t="s">
        <v>82</v>
      </c>
      <c r="AW291" s="13" t="s">
        <v>29</v>
      </c>
      <c r="AX291" s="13" t="s">
        <v>73</v>
      </c>
      <c r="AY291" s="165" t="s">
        <v>175</v>
      </c>
    </row>
    <row r="292" spans="1:65" s="13" customFormat="1">
      <c r="B292" s="163"/>
      <c r="D292" s="164" t="s">
        <v>190</v>
      </c>
      <c r="E292" s="165" t="s">
        <v>1</v>
      </c>
      <c r="F292" s="166" t="s">
        <v>3342</v>
      </c>
      <c r="H292" s="167">
        <v>0.125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190</v>
      </c>
      <c r="AU292" s="165" t="s">
        <v>82</v>
      </c>
      <c r="AV292" s="13" t="s">
        <v>82</v>
      </c>
      <c r="AW292" s="13" t="s">
        <v>29</v>
      </c>
      <c r="AX292" s="13" t="s">
        <v>73</v>
      </c>
      <c r="AY292" s="165" t="s">
        <v>175</v>
      </c>
    </row>
    <row r="293" spans="1:65" s="13" customFormat="1">
      <c r="B293" s="163"/>
      <c r="D293" s="164" t="s">
        <v>190</v>
      </c>
      <c r="E293" s="165" t="s">
        <v>1</v>
      </c>
      <c r="F293" s="166" t="s">
        <v>3342</v>
      </c>
      <c r="H293" s="167">
        <v>0.125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190</v>
      </c>
      <c r="AU293" s="165" t="s">
        <v>82</v>
      </c>
      <c r="AV293" s="13" t="s">
        <v>82</v>
      </c>
      <c r="AW293" s="13" t="s">
        <v>29</v>
      </c>
      <c r="AX293" s="13" t="s">
        <v>73</v>
      </c>
      <c r="AY293" s="165" t="s">
        <v>175</v>
      </c>
    </row>
    <row r="294" spans="1:65" s="15" customFormat="1">
      <c r="B294" s="182"/>
      <c r="D294" s="164" t="s">
        <v>190</v>
      </c>
      <c r="E294" s="183" t="s">
        <v>1</v>
      </c>
      <c r="F294" s="184" t="s">
        <v>716</v>
      </c>
      <c r="H294" s="185">
        <v>0.41199999999999998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190</v>
      </c>
      <c r="AU294" s="183" t="s">
        <v>82</v>
      </c>
      <c r="AV294" s="15" t="s">
        <v>184</v>
      </c>
      <c r="AW294" s="15" t="s">
        <v>29</v>
      </c>
      <c r="AX294" s="15" t="s">
        <v>30</v>
      </c>
      <c r="AY294" s="183" t="s">
        <v>175</v>
      </c>
    </row>
    <row r="295" spans="1:65" s="2" customFormat="1" ht="16.5" customHeight="1">
      <c r="A295" s="33"/>
      <c r="B295" s="149"/>
      <c r="C295" s="150" t="s">
        <v>333</v>
      </c>
      <c r="D295" s="150" t="s">
        <v>181</v>
      </c>
      <c r="E295" s="151" t="s">
        <v>1957</v>
      </c>
      <c r="F295" s="152" t="s">
        <v>1958</v>
      </c>
      <c r="G295" s="153" t="s">
        <v>709</v>
      </c>
      <c r="H295" s="154">
        <v>1.72</v>
      </c>
      <c r="I295" s="155"/>
      <c r="J295" s="156">
        <f>ROUND(I295*H295,2)</f>
        <v>0</v>
      </c>
      <c r="K295" s="152" t="s">
        <v>710</v>
      </c>
      <c r="L295" s="34"/>
      <c r="M295" s="157" t="s">
        <v>1</v>
      </c>
      <c r="N295" s="158" t="s">
        <v>38</v>
      </c>
      <c r="O295" s="59"/>
      <c r="P295" s="159">
        <f>O295*H295</f>
        <v>0</v>
      </c>
      <c r="Q295" s="159">
        <v>1.328E-2</v>
      </c>
      <c r="R295" s="159">
        <f>Q295*H295</f>
        <v>2.28416E-2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184</v>
      </c>
      <c r="AT295" s="161" t="s">
        <v>181</v>
      </c>
      <c r="AU295" s="161" t="s">
        <v>82</v>
      </c>
      <c r="AY295" s="18" t="s">
        <v>175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30</v>
      </c>
      <c r="BK295" s="162">
        <f>ROUND(I295*H295,2)</f>
        <v>0</v>
      </c>
      <c r="BL295" s="18" t="s">
        <v>184</v>
      </c>
      <c r="BM295" s="161" t="s">
        <v>3343</v>
      </c>
    </row>
    <row r="296" spans="1:65" s="13" customFormat="1">
      <c r="B296" s="163"/>
      <c r="D296" s="164" t="s">
        <v>190</v>
      </c>
      <c r="E296" s="165" t="s">
        <v>1</v>
      </c>
      <c r="F296" s="166" t="s">
        <v>3344</v>
      </c>
      <c r="H296" s="167">
        <v>0.72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190</v>
      </c>
      <c r="AU296" s="165" t="s">
        <v>82</v>
      </c>
      <c r="AV296" s="13" t="s">
        <v>82</v>
      </c>
      <c r="AW296" s="13" t="s">
        <v>29</v>
      </c>
      <c r="AX296" s="13" t="s">
        <v>73</v>
      </c>
      <c r="AY296" s="165" t="s">
        <v>175</v>
      </c>
    </row>
    <row r="297" spans="1:65" s="13" customFormat="1">
      <c r="B297" s="163"/>
      <c r="D297" s="164" t="s">
        <v>190</v>
      </c>
      <c r="E297" s="165" t="s">
        <v>1</v>
      </c>
      <c r="F297" s="166" t="s">
        <v>3345</v>
      </c>
      <c r="H297" s="167">
        <v>0.5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190</v>
      </c>
      <c r="AU297" s="165" t="s">
        <v>82</v>
      </c>
      <c r="AV297" s="13" t="s">
        <v>82</v>
      </c>
      <c r="AW297" s="13" t="s">
        <v>29</v>
      </c>
      <c r="AX297" s="13" t="s">
        <v>73</v>
      </c>
      <c r="AY297" s="165" t="s">
        <v>175</v>
      </c>
    </row>
    <row r="298" spans="1:65" s="13" customFormat="1">
      <c r="B298" s="163"/>
      <c r="D298" s="164" t="s">
        <v>190</v>
      </c>
      <c r="E298" s="165" t="s">
        <v>1</v>
      </c>
      <c r="F298" s="166" t="s">
        <v>3345</v>
      </c>
      <c r="H298" s="167">
        <v>0.5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190</v>
      </c>
      <c r="AU298" s="165" t="s">
        <v>82</v>
      </c>
      <c r="AV298" s="13" t="s">
        <v>82</v>
      </c>
      <c r="AW298" s="13" t="s">
        <v>29</v>
      </c>
      <c r="AX298" s="13" t="s">
        <v>73</v>
      </c>
      <c r="AY298" s="165" t="s">
        <v>175</v>
      </c>
    </row>
    <row r="299" spans="1:65" s="15" customFormat="1">
      <c r="B299" s="182"/>
      <c r="D299" s="164" t="s">
        <v>190</v>
      </c>
      <c r="E299" s="183" t="s">
        <v>1</v>
      </c>
      <c r="F299" s="184" t="s">
        <v>716</v>
      </c>
      <c r="H299" s="185">
        <v>1.72</v>
      </c>
      <c r="I299" s="186"/>
      <c r="L299" s="182"/>
      <c r="M299" s="187"/>
      <c r="N299" s="188"/>
      <c r="O299" s="188"/>
      <c r="P299" s="188"/>
      <c r="Q299" s="188"/>
      <c r="R299" s="188"/>
      <c r="S299" s="188"/>
      <c r="T299" s="189"/>
      <c r="AT299" s="183" t="s">
        <v>190</v>
      </c>
      <c r="AU299" s="183" t="s">
        <v>82</v>
      </c>
      <c r="AV299" s="15" t="s">
        <v>184</v>
      </c>
      <c r="AW299" s="15" t="s">
        <v>29</v>
      </c>
      <c r="AX299" s="15" t="s">
        <v>30</v>
      </c>
      <c r="AY299" s="183" t="s">
        <v>175</v>
      </c>
    </row>
    <row r="300" spans="1:65" s="2" customFormat="1" ht="16.5" customHeight="1">
      <c r="A300" s="33"/>
      <c r="B300" s="149"/>
      <c r="C300" s="150" t="s">
        <v>337</v>
      </c>
      <c r="D300" s="150" t="s">
        <v>181</v>
      </c>
      <c r="E300" s="151" t="s">
        <v>1961</v>
      </c>
      <c r="F300" s="152" t="s">
        <v>1962</v>
      </c>
      <c r="G300" s="153" t="s">
        <v>709</v>
      </c>
      <c r="H300" s="154">
        <v>1.72</v>
      </c>
      <c r="I300" s="155"/>
      <c r="J300" s="156">
        <f>ROUND(I300*H300,2)</f>
        <v>0</v>
      </c>
      <c r="K300" s="152" t="s">
        <v>710</v>
      </c>
      <c r="L300" s="34"/>
      <c r="M300" s="157" t="s">
        <v>1</v>
      </c>
      <c r="N300" s="158" t="s">
        <v>38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184</v>
      </c>
      <c r="AT300" s="161" t="s">
        <v>181</v>
      </c>
      <c r="AU300" s="161" t="s">
        <v>82</v>
      </c>
      <c r="AY300" s="18" t="s">
        <v>175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30</v>
      </c>
      <c r="BK300" s="162">
        <f>ROUND(I300*H300,2)</f>
        <v>0</v>
      </c>
      <c r="BL300" s="18" t="s">
        <v>184</v>
      </c>
      <c r="BM300" s="161" t="s">
        <v>3346</v>
      </c>
    </row>
    <row r="301" spans="1:65" s="13" customFormat="1">
      <c r="B301" s="163"/>
      <c r="D301" s="164" t="s">
        <v>190</v>
      </c>
      <c r="E301" s="165" t="s">
        <v>1</v>
      </c>
      <c r="F301" s="166" t="s">
        <v>3337</v>
      </c>
      <c r="H301" s="167">
        <v>1.72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190</v>
      </c>
      <c r="AU301" s="165" t="s">
        <v>82</v>
      </c>
      <c r="AV301" s="13" t="s">
        <v>82</v>
      </c>
      <c r="AW301" s="13" t="s">
        <v>29</v>
      </c>
      <c r="AX301" s="13" t="s">
        <v>30</v>
      </c>
      <c r="AY301" s="165" t="s">
        <v>175</v>
      </c>
    </row>
    <row r="302" spans="1:65" s="12" customFormat="1" ht="22.8" customHeight="1">
      <c r="B302" s="136"/>
      <c r="D302" s="137" t="s">
        <v>72</v>
      </c>
      <c r="E302" s="147" t="s">
        <v>203</v>
      </c>
      <c r="F302" s="147" t="s">
        <v>2767</v>
      </c>
      <c r="I302" s="139"/>
      <c r="J302" s="148">
        <f>BK302</f>
        <v>0</v>
      </c>
      <c r="L302" s="136"/>
      <c r="M302" s="141"/>
      <c r="N302" s="142"/>
      <c r="O302" s="142"/>
      <c r="P302" s="143">
        <f>SUM(P303:P336)</f>
        <v>0</v>
      </c>
      <c r="Q302" s="142"/>
      <c r="R302" s="143">
        <f>SUM(R303:R336)</f>
        <v>2.2901627199999997</v>
      </c>
      <c r="S302" s="142"/>
      <c r="T302" s="144">
        <f>SUM(T303:T336)</f>
        <v>0</v>
      </c>
      <c r="AR302" s="137" t="s">
        <v>30</v>
      </c>
      <c r="AT302" s="145" t="s">
        <v>72</v>
      </c>
      <c r="AU302" s="145" t="s">
        <v>30</v>
      </c>
      <c r="AY302" s="137" t="s">
        <v>175</v>
      </c>
      <c r="BK302" s="146">
        <f>SUM(BK303:BK336)</f>
        <v>0</v>
      </c>
    </row>
    <row r="303" spans="1:65" s="2" customFormat="1" ht="16.5" customHeight="1">
      <c r="A303" s="33"/>
      <c r="B303" s="149"/>
      <c r="C303" s="150" t="s">
        <v>341</v>
      </c>
      <c r="D303" s="150" t="s">
        <v>181</v>
      </c>
      <c r="E303" s="151" t="s">
        <v>3347</v>
      </c>
      <c r="F303" s="152" t="s">
        <v>3348</v>
      </c>
      <c r="G303" s="153" t="s">
        <v>709</v>
      </c>
      <c r="H303" s="154">
        <v>10.041</v>
      </c>
      <c r="I303" s="155"/>
      <c r="J303" s="156">
        <f>ROUND(I303*H303,2)</f>
        <v>0</v>
      </c>
      <c r="K303" s="152" t="s">
        <v>710</v>
      </c>
      <c r="L303" s="34"/>
      <c r="M303" s="157" t="s">
        <v>1</v>
      </c>
      <c r="N303" s="158" t="s">
        <v>38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184</v>
      </c>
      <c r="AT303" s="161" t="s">
        <v>181</v>
      </c>
      <c r="AU303" s="161" t="s">
        <v>82</v>
      </c>
      <c r="AY303" s="18" t="s">
        <v>175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30</v>
      </c>
      <c r="BK303" s="162">
        <f>ROUND(I303*H303,2)</f>
        <v>0</v>
      </c>
      <c r="BL303" s="18" t="s">
        <v>184</v>
      </c>
      <c r="BM303" s="161" t="s">
        <v>3349</v>
      </c>
    </row>
    <row r="304" spans="1:65" s="13" customFormat="1">
      <c r="B304" s="163"/>
      <c r="D304" s="164" t="s">
        <v>190</v>
      </c>
      <c r="E304" s="165" t="s">
        <v>1</v>
      </c>
      <c r="F304" s="166" t="s">
        <v>3350</v>
      </c>
      <c r="H304" s="167">
        <v>10.041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190</v>
      </c>
      <c r="AU304" s="165" t="s">
        <v>82</v>
      </c>
      <c r="AV304" s="13" t="s">
        <v>82</v>
      </c>
      <c r="AW304" s="13" t="s">
        <v>29</v>
      </c>
      <c r="AX304" s="13" t="s">
        <v>73</v>
      </c>
      <c r="AY304" s="165" t="s">
        <v>175</v>
      </c>
    </row>
    <row r="305" spans="1:65" s="15" customFormat="1">
      <c r="B305" s="182"/>
      <c r="D305" s="164" t="s">
        <v>190</v>
      </c>
      <c r="E305" s="183" t="s">
        <v>1</v>
      </c>
      <c r="F305" s="184" t="s">
        <v>716</v>
      </c>
      <c r="H305" s="185">
        <v>10.041</v>
      </c>
      <c r="I305" s="186"/>
      <c r="L305" s="182"/>
      <c r="M305" s="187"/>
      <c r="N305" s="188"/>
      <c r="O305" s="188"/>
      <c r="P305" s="188"/>
      <c r="Q305" s="188"/>
      <c r="R305" s="188"/>
      <c r="S305" s="188"/>
      <c r="T305" s="189"/>
      <c r="AT305" s="183" t="s">
        <v>190</v>
      </c>
      <c r="AU305" s="183" t="s">
        <v>82</v>
      </c>
      <c r="AV305" s="15" t="s">
        <v>184</v>
      </c>
      <c r="AW305" s="15" t="s">
        <v>29</v>
      </c>
      <c r="AX305" s="15" t="s">
        <v>30</v>
      </c>
      <c r="AY305" s="183" t="s">
        <v>175</v>
      </c>
    </row>
    <row r="306" spans="1:65" s="2" customFormat="1" ht="16.5" customHeight="1">
      <c r="A306" s="33"/>
      <c r="B306" s="149"/>
      <c r="C306" s="150" t="s">
        <v>345</v>
      </c>
      <c r="D306" s="150" t="s">
        <v>181</v>
      </c>
      <c r="E306" s="151" t="s">
        <v>3351</v>
      </c>
      <c r="F306" s="152" t="s">
        <v>3352</v>
      </c>
      <c r="G306" s="153" t="s">
        <v>709</v>
      </c>
      <c r="H306" s="154">
        <v>10.117000000000001</v>
      </c>
      <c r="I306" s="155"/>
      <c r="J306" s="156">
        <f>ROUND(I306*H306,2)</f>
        <v>0</v>
      </c>
      <c r="K306" s="152" t="s">
        <v>710</v>
      </c>
      <c r="L306" s="34"/>
      <c r="M306" s="157" t="s">
        <v>1</v>
      </c>
      <c r="N306" s="158" t="s">
        <v>38</v>
      </c>
      <c r="O306" s="59"/>
      <c r="P306" s="159">
        <f>O306*H306</f>
        <v>0</v>
      </c>
      <c r="Q306" s="159">
        <v>2.5999999999999998E-4</v>
      </c>
      <c r="R306" s="159">
        <f>Q306*H306</f>
        <v>2.6304200000000001E-3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184</v>
      </c>
      <c r="AT306" s="161" t="s">
        <v>181</v>
      </c>
      <c r="AU306" s="161" t="s">
        <v>82</v>
      </c>
      <c r="AY306" s="18" t="s">
        <v>175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30</v>
      </c>
      <c r="BK306" s="162">
        <f>ROUND(I306*H306,2)</f>
        <v>0</v>
      </c>
      <c r="BL306" s="18" t="s">
        <v>184</v>
      </c>
      <c r="BM306" s="161" t="s">
        <v>3353</v>
      </c>
    </row>
    <row r="307" spans="1:65" s="14" customFormat="1">
      <c r="B307" s="172"/>
      <c r="D307" s="164" t="s">
        <v>190</v>
      </c>
      <c r="E307" s="173" t="s">
        <v>1</v>
      </c>
      <c r="F307" s="174" t="s">
        <v>2632</v>
      </c>
      <c r="H307" s="173" t="s">
        <v>1</v>
      </c>
      <c r="I307" s="175"/>
      <c r="L307" s="172"/>
      <c r="M307" s="176"/>
      <c r="N307" s="177"/>
      <c r="O307" s="177"/>
      <c r="P307" s="177"/>
      <c r="Q307" s="177"/>
      <c r="R307" s="177"/>
      <c r="S307" s="177"/>
      <c r="T307" s="178"/>
      <c r="AT307" s="173" t="s">
        <v>190</v>
      </c>
      <c r="AU307" s="173" t="s">
        <v>82</v>
      </c>
      <c r="AV307" s="14" t="s">
        <v>30</v>
      </c>
      <c r="AW307" s="14" t="s">
        <v>29</v>
      </c>
      <c r="AX307" s="14" t="s">
        <v>73</v>
      </c>
      <c r="AY307" s="173" t="s">
        <v>175</v>
      </c>
    </row>
    <row r="308" spans="1:65" s="13" customFormat="1">
      <c r="B308" s="163"/>
      <c r="D308" s="164" t="s">
        <v>190</v>
      </c>
      <c r="E308" s="165" t="s">
        <v>1</v>
      </c>
      <c r="F308" s="166" t="s">
        <v>3354</v>
      </c>
      <c r="H308" s="167">
        <v>10.117000000000001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190</v>
      </c>
      <c r="AU308" s="165" t="s">
        <v>82</v>
      </c>
      <c r="AV308" s="13" t="s">
        <v>82</v>
      </c>
      <c r="AW308" s="13" t="s">
        <v>29</v>
      </c>
      <c r="AX308" s="13" t="s">
        <v>73</v>
      </c>
      <c r="AY308" s="165" t="s">
        <v>175</v>
      </c>
    </row>
    <row r="309" spans="1:65" s="15" customFormat="1">
      <c r="B309" s="182"/>
      <c r="D309" s="164" t="s">
        <v>190</v>
      </c>
      <c r="E309" s="183" t="s">
        <v>1</v>
      </c>
      <c r="F309" s="184" t="s">
        <v>716</v>
      </c>
      <c r="H309" s="185">
        <v>10.117000000000001</v>
      </c>
      <c r="I309" s="186"/>
      <c r="L309" s="182"/>
      <c r="M309" s="187"/>
      <c r="N309" s="188"/>
      <c r="O309" s="188"/>
      <c r="P309" s="188"/>
      <c r="Q309" s="188"/>
      <c r="R309" s="188"/>
      <c r="S309" s="188"/>
      <c r="T309" s="189"/>
      <c r="AT309" s="183" t="s">
        <v>190</v>
      </c>
      <c r="AU309" s="183" t="s">
        <v>82</v>
      </c>
      <c r="AV309" s="15" t="s">
        <v>184</v>
      </c>
      <c r="AW309" s="15" t="s">
        <v>29</v>
      </c>
      <c r="AX309" s="15" t="s">
        <v>30</v>
      </c>
      <c r="AY309" s="183" t="s">
        <v>175</v>
      </c>
    </row>
    <row r="310" spans="1:65" s="2" customFormat="1" ht="16.5" customHeight="1">
      <c r="A310" s="33"/>
      <c r="B310" s="149"/>
      <c r="C310" s="150" t="s">
        <v>349</v>
      </c>
      <c r="D310" s="150" t="s">
        <v>181</v>
      </c>
      <c r="E310" s="151" t="s">
        <v>3355</v>
      </c>
      <c r="F310" s="152" t="s">
        <v>3356</v>
      </c>
      <c r="G310" s="153" t="s">
        <v>709</v>
      </c>
      <c r="H310" s="154">
        <v>10.117000000000001</v>
      </c>
      <c r="I310" s="155"/>
      <c r="J310" s="156">
        <f>ROUND(I310*H310,2)</f>
        <v>0</v>
      </c>
      <c r="K310" s="152" t="s">
        <v>710</v>
      </c>
      <c r="L310" s="34"/>
      <c r="M310" s="157" t="s">
        <v>1</v>
      </c>
      <c r="N310" s="158" t="s">
        <v>38</v>
      </c>
      <c r="O310" s="59"/>
      <c r="P310" s="159">
        <f>O310*H310</f>
        <v>0</v>
      </c>
      <c r="Q310" s="159">
        <v>2.0999999999999999E-3</v>
      </c>
      <c r="R310" s="159">
        <f>Q310*H310</f>
        <v>2.1245699999999999E-2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184</v>
      </c>
      <c r="AT310" s="161" t="s">
        <v>181</v>
      </c>
      <c r="AU310" s="161" t="s">
        <v>82</v>
      </c>
      <c r="AY310" s="18" t="s">
        <v>175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30</v>
      </c>
      <c r="BK310" s="162">
        <f>ROUND(I310*H310,2)</f>
        <v>0</v>
      </c>
      <c r="BL310" s="18" t="s">
        <v>184</v>
      </c>
      <c r="BM310" s="161" t="s">
        <v>3357</v>
      </c>
    </row>
    <row r="311" spans="1:65" s="14" customFormat="1">
      <c r="B311" s="172"/>
      <c r="D311" s="164" t="s">
        <v>190</v>
      </c>
      <c r="E311" s="173" t="s">
        <v>1</v>
      </c>
      <c r="F311" s="174" t="s">
        <v>2632</v>
      </c>
      <c r="H311" s="173" t="s">
        <v>1</v>
      </c>
      <c r="I311" s="175"/>
      <c r="L311" s="172"/>
      <c r="M311" s="176"/>
      <c r="N311" s="177"/>
      <c r="O311" s="177"/>
      <c r="P311" s="177"/>
      <c r="Q311" s="177"/>
      <c r="R311" s="177"/>
      <c r="S311" s="177"/>
      <c r="T311" s="178"/>
      <c r="AT311" s="173" t="s">
        <v>190</v>
      </c>
      <c r="AU311" s="173" t="s">
        <v>82</v>
      </c>
      <c r="AV311" s="14" t="s">
        <v>30</v>
      </c>
      <c r="AW311" s="14" t="s">
        <v>29</v>
      </c>
      <c r="AX311" s="14" t="s">
        <v>73</v>
      </c>
      <c r="AY311" s="173" t="s">
        <v>175</v>
      </c>
    </row>
    <row r="312" spans="1:65" s="13" customFormat="1">
      <c r="B312" s="163"/>
      <c r="D312" s="164" t="s">
        <v>190</v>
      </c>
      <c r="E312" s="165" t="s">
        <v>1</v>
      </c>
      <c r="F312" s="166" t="s">
        <v>3354</v>
      </c>
      <c r="H312" s="167">
        <v>10.117000000000001</v>
      </c>
      <c r="I312" s="168"/>
      <c r="L312" s="163"/>
      <c r="M312" s="169"/>
      <c r="N312" s="170"/>
      <c r="O312" s="170"/>
      <c r="P312" s="170"/>
      <c r="Q312" s="170"/>
      <c r="R312" s="170"/>
      <c r="S312" s="170"/>
      <c r="T312" s="171"/>
      <c r="AT312" s="165" t="s">
        <v>190</v>
      </c>
      <c r="AU312" s="165" t="s">
        <v>82</v>
      </c>
      <c r="AV312" s="13" t="s">
        <v>82</v>
      </c>
      <c r="AW312" s="13" t="s">
        <v>29</v>
      </c>
      <c r="AX312" s="13" t="s">
        <v>73</v>
      </c>
      <c r="AY312" s="165" t="s">
        <v>175</v>
      </c>
    </row>
    <row r="313" spans="1:65" s="15" customFormat="1">
      <c r="B313" s="182"/>
      <c r="D313" s="164" t="s">
        <v>190</v>
      </c>
      <c r="E313" s="183" t="s">
        <v>1</v>
      </c>
      <c r="F313" s="184" t="s">
        <v>716</v>
      </c>
      <c r="H313" s="185">
        <v>10.117000000000001</v>
      </c>
      <c r="I313" s="186"/>
      <c r="L313" s="182"/>
      <c r="M313" s="187"/>
      <c r="N313" s="188"/>
      <c r="O313" s="188"/>
      <c r="P313" s="188"/>
      <c r="Q313" s="188"/>
      <c r="R313" s="188"/>
      <c r="S313" s="188"/>
      <c r="T313" s="189"/>
      <c r="AT313" s="183" t="s">
        <v>190</v>
      </c>
      <c r="AU313" s="183" t="s">
        <v>82</v>
      </c>
      <c r="AV313" s="15" t="s">
        <v>184</v>
      </c>
      <c r="AW313" s="15" t="s">
        <v>29</v>
      </c>
      <c r="AX313" s="15" t="s">
        <v>30</v>
      </c>
      <c r="AY313" s="183" t="s">
        <v>175</v>
      </c>
    </row>
    <row r="314" spans="1:65" s="2" customFormat="1" ht="21.75" customHeight="1">
      <c r="A314" s="33"/>
      <c r="B314" s="149"/>
      <c r="C314" s="150" t="s">
        <v>353</v>
      </c>
      <c r="D314" s="150" t="s">
        <v>181</v>
      </c>
      <c r="E314" s="151" t="s">
        <v>3358</v>
      </c>
      <c r="F314" s="152" t="s">
        <v>3359</v>
      </c>
      <c r="G314" s="153" t="s">
        <v>745</v>
      </c>
      <c r="H314" s="154">
        <v>0.60699999999999998</v>
      </c>
      <c r="I314" s="155"/>
      <c r="J314" s="156">
        <f>ROUND(I314*H314,2)</f>
        <v>0</v>
      </c>
      <c r="K314" s="152" t="s">
        <v>710</v>
      </c>
      <c r="L314" s="34"/>
      <c r="M314" s="157" t="s">
        <v>1</v>
      </c>
      <c r="N314" s="158" t="s">
        <v>38</v>
      </c>
      <c r="O314" s="59"/>
      <c r="P314" s="159">
        <f>O314*H314</f>
        <v>0</v>
      </c>
      <c r="Q314" s="159">
        <v>2.5018699999999998</v>
      </c>
      <c r="R314" s="159">
        <f>Q314*H314</f>
        <v>1.5186350899999999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184</v>
      </c>
      <c r="AT314" s="161" t="s">
        <v>181</v>
      </c>
      <c r="AU314" s="161" t="s">
        <v>82</v>
      </c>
      <c r="AY314" s="18" t="s">
        <v>175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30</v>
      </c>
      <c r="BK314" s="162">
        <f>ROUND(I314*H314,2)</f>
        <v>0</v>
      </c>
      <c r="BL314" s="18" t="s">
        <v>184</v>
      </c>
      <c r="BM314" s="161" t="s">
        <v>3360</v>
      </c>
    </row>
    <row r="315" spans="1:65" s="14" customFormat="1">
      <c r="B315" s="172"/>
      <c r="D315" s="164" t="s">
        <v>190</v>
      </c>
      <c r="E315" s="173" t="s">
        <v>1</v>
      </c>
      <c r="F315" s="174" t="s">
        <v>2632</v>
      </c>
      <c r="H315" s="173" t="s">
        <v>1</v>
      </c>
      <c r="I315" s="175"/>
      <c r="L315" s="172"/>
      <c r="M315" s="176"/>
      <c r="N315" s="177"/>
      <c r="O315" s="177"/>
      <c r="P315" s="177"/>
      <c r="Q315" s="177"/>
      <c r="R315" s="177"/>
      <c r="S315" s="177"/>
      <c r="T315" s="178"/>
      <c r="AT315" s="173" t="s">
        <v>190</v>
      </c>
      <c r="AU315" s="173" t="s">
        <v>82</v>
      </c>
      <c r="AV315" s="14" t="s">
        <v>30</v>
      </c>
      <c r="AW315" s="14" t="s">
        <v>29</v>
      </c>
      <c r="AX315" s="14" t="s">
        <v>73</v>
      </c>
      <c r="AY315" s="173" t="s">
        <v>175</v>
      </c>
    </row>
    <row r="316" spans="1:65" s="13" customFormat="1">
      <c r="B316" s="163"/>
      <c r="D316" s="164" t="s">
        <v>190</v>
      </c>
      <c r="E316" s="165" t="s">
        <v>1</v>
      </c>
      <c r="F316" s="166" t="s">
        <v>3361</v>
      </c>
      <c r="H316" s="167">
        <v>0.60699999999999998</v>
      </c>
      <c r="I316" s="168"/>
      <c r="L316" s="163"/>
      <c r="M316" s="169"/>
      <c r="N316" s="170"/>
      <c r="O316" s="170"/>
      <c r="P316" s="170"/>
      <c r="Q316" s="170"/>
      <c r="R316" s="170"/>
      <c r="S316" s="170"/>
      <c r="T316" s="171"/>
      <c r="AT316" s="165" t="s">
        <v>190</v>
      </c>
      <c r="AU316" s="165" t="s">
        <v>82</v>
      </c>
      <c r="AV316" s="13" t="s">
        <v>82</v>
      </c>
      <c r="AW316" s="13" t="s">
        <v>29</v>
      </c>
      <c r="AX316" s="13" t="s">
        <v>73</v>
      </c>
      <c r="AY316" s="165" t="s">
        <v>175</v>
      </c>
    </row>
    <row r="317" spans="1:65" s="15" customFormat="1">
      <c r="B317" s="182"/>
      <c r="D317" s="164" t="s">
        <v>190</v>
      </c>
      <c r="E317" s="183" t="s">
        <v>1</v>
      </c>
      <c r="F317" s="184" t="s">
        <v>716</v>
      </c>
      <c r="H317" s="185">
        <v>0.60699999999999998</v>
      </c>
      <c r="I317" s="186"/>
      <c r="L317" s="182"/>
      <c r="M317" s="187"/>
      <c r="N317" s="188"/>
      <c r="O317" s="188"/>
      <c r="P317" s="188"/>
      <c r="Q317" s="188"/>
      <c r="R317" s="188"/>
      <c r="S317" s="188"/>
      <c r="T317" s="189"/>
      <c r="AT317" s="183" t="s">
        <v>190</v>
      </c>
      <c r="AU317" s="183" t="s">
        <v>82</v>
      </c>
      <c r="AV317" s="15" t="s">
        <v>184</v>
      </c>
      <c r="AW317" s="15" t="s">
        <v>29</v>
      </c>
      <c r="AX317" s="15" t="s">
        <v>30</v>
      </c>
      <c r="AY317" s="183" t="s">
        <v>175</v>
      </c>
    </row>
    <row r="318" spans="1:65" s="2" customFormat="1" ht="16.5" customHeight="1">
      <c r="A318" s="33"/>
      <c r="B318" s="149"/>
      <c r="C318" s="150" t="s">
        <v>357</v>
      </c>
      <c r="D318" s="150" t="s">
        <v>181</v>
      </c>
      <c r="E318" s="151" t="s">
        <v>3362</v>
      </c>
      <c r="F318" s="152" t="s">
        <v>3363</v>
      </c>
      <c r="G318" s="153" t="s">
        <v>745</v>
      </c>
      <c r="H318" s="154">
        <v>0.60699999999999998</v>
      </c>
      <c r="I318" s="155"/>
      <c r="J318" s="156">
        <f>ROUND(I318*H318,2)</f>
        <v>0</v>
      </c>
      <c r="K318" s="152" t="s">
        <v>710</v>
      </c>
      <c r="L318" s="34"/>
      <c r="M318" s="157" t="s">
        <v>1</v>
      </c>
      <c r="N318" s="158" t="s">
        <v>38</v>
      </c>
      <c r="O318" s="59"/>
      <c r="P318" s="159">
        <f>O318*H318</f>
        <v>0</v>
      </c>
      <c r="Q318" s="159">
        <v>0</v>
      </c>
      <c r="R318" s="159">
        <f>Q318*H318</f>
        <v>0</v>
      </c>
      <c r="S318" s="159">
        <v>0</v>
      </c>
      <c r="T318" s="160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1" t="s">
        <v>184</v>
      </c>
      <c r="AT318" s="161" t="s">
        <v>181</v>
      </c>
      <c r="AU318" s="161" t="s">
        <v>82</v>
      </c>
      <c r="AY318" s="18" t="s">
        <v>175</v>
      </c>
      <c r="BE318" s="162">
        <f>IF(N318="základní",J318,0)</f>
        <v>0</v>
      </c>
      <c r="BF318" s="162">
        <f>IF(N318="snížená",J318,0)</f>
        <v>0</v>
      </c>
      <c r="BG318" s="162">
        <f>IF(N318="zákl. přenesená",J318,0)</f>
        <v>0</v>
      </c>
      <c r="BH318" s="162">
        <f>IF(N318="sníž. přenesená",J318,0)</f>
        <v>0</v>
      </c>
      <c r="BI318" s="162">
        <f>IF(N318="nulová",J318,0)</f>
        <v>0</v>
      </c>
      <c r="BJ318" s="18" t="s">
        <v>30</v>
      </c>
      <c r="BK318" s="162">
        <f>ROUND(I318*H318,2)</f>
        <v>0</v>
      </c>
      <c r="BL318" s="18" t="s">
        <v>184</v>
      </c>
      <c r="BM318" s="161" t="s">
        <v>3364</v>
      </c>
    </row>
    <row r="319" spans="1:65" s="13" customFormat="1">
      <c r="B319" s="163"/>
      <c r="D319" s="164" t="s">
        <v>190</v>
      </c>
      <c r="E319" s="165" t="s">
        <v>1</v>
      </c>
      <c r="F319" s="166" t="s">
        <v>3365</v>
      </c>
      <c r="H319" s="167">
        <v>0.60699999999999998</v>
      </c>
      <c r="I319" s="168"/>
      <c r="L319" s="163"/>
      <c r="M319" s="169"/>
      <c r="N319" s="170"/>
      <c r="O319" s="170"/>
      <c r="P319" s="170"/>
      <c r="Q319" s="170"/>
      <c r="R319" s="170"/>
      <c r="S319" s="170"/>
      <c r="T319" s="171"/>
      <c r="AT319" s="165" t="s">
        <v>190</v>
      </c>
      <c r="AU319" s="165" t="s">
        <v>82</v>
      </c>
      <c r="AV319" s="13" t="s">
        <v>82</v>
      </c>
      <c r="AW319" s="13" t="s">
        <v>29</v>
      </c>
      <c r="AX319" s="13" t="s">
        <v>30</v>
      </c>
      <c r="AY319" s="165" t="s">
        <v>175</v>
      </c>
    </row>
    <row r="320" spans="1:65" s="2" customFormat="1" ht="16.5" customHeight="1">
      <c r="A320" s="33"/>
      <c r="B320" s="149"/>
      <c r="C320" s="150" t="s">
        <v>361</v>
      </c>
      <c r="D320" s="150" t="s">
        <v>181</v>
      </c>
      <c r="E320" s="151" t="s">
        <v>2816</v>
      </c>
      <c r="F320" s="152" t="s">
        <v>2817</v>
      </c>
      <c r="G320" s="153" t="s">
        <v>709</v>
      </c>
      <c r="H320" s="154">
        <v>13.638999999999999</v>
      </c>
      <c r="I320" s="155"/>
      <c r="J320" s="156">
        <f>ROUND(I320*H320,2)</f>
        <v>0</v>
      </c>
      <c r="K320" s="152" t="s">
        <v>710</v>
      </c>
      <c r="L320" s="34"/>
      <c r="M320" s="157" t="s">
        <v>1</v>
      </c>
      <c r="N320" s="158" t="s">
        <v>38</v>
      </c>
      <c r="O320" s="59"/>
      <c r="P320" s="159">
        <f>O320*H320</f>
        <v>0</v>
      </c>
      <c r="Q320" s="159">
        <v>4.9840000000000002E-2</v>
      </c>
      <c r="R320" s="159">
        <f>Q320*H320</f>
        <v>0.67976776000000005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184</v>
      </c>
      <c r="AT320" s="161" t="s">
        <v>181</v>
      </c>
      <c r="AU320" s="161" t="s">
        <v>82</v>
      </c>
      <c r="AY320" s="18" t="s">
        <v>175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30</v>
      </c>
      <c r="BK320" s="162">
        <f>ROUND(I320*H320,2)</f>
        <v>0</v>
      </c>
      <c r="BL320" s="18" t="s">
        <v>184</v>
      </c>
      <c r="BM320" s="161" t="s">
        <v>3366</v>
      </c>
    </row>
    <row r="321" spans="1:65" s="14" customFormat="1">
      <c r="B321" s="172"/>
      <c r="D321" s="164" t="s">
        <v>190</v>
      </c>
      <c r="E321" s="173" t="s">
        <v>1</v>
      </c>
      <c r="F321" s="174" t="s">
        <v>2760</v>
      </c>
      <c r="H321" s="173" t="s">
        <v>1</v>
      </c>
      <c r="I321" s="175"/>
      <c r="L321" s="172"/>
      <c r="M321" s="176"/>
      <c r="N321" s="177"/>
      <c r="O321" s="177"/>
      <c r="P321" s="177"/>
      <c r="Q321" s="177"/>
      <c r="R321" s="177"/>
      <c r="S321" s="177"/>
      <c r="T321" s="178"/>
      <c r="AT321" s="173" t="s">
        <v>190</v>
      </c>
      <c r="AU321" s="173" t="s">
        <v>82</v>
      </c>
      <c r="AV321" s="14" t="s">
        <v>30</v>
      </c>
      <c r="AW321" s="14" t="s">
        <v>29</v>
      </c>
      <c r="AX321" s="14" t="s">
        <v>73</v>
      </c>
      <c r="AY321" s="173" t="s">
        <v>175</v>
      </c>
    </row>
    <row r="322" spans="1:65" s="14" customFormat="1">
      <c r="B322" s="172"/>
      <c r="D322" s="164" t="s">
        <v>190</v>
      </c>
      <c r="E322" s="173" t="s">
        <v>1</v>
      </c>
      <c r="F322" s="174" t="s">
        <v>3367</v>
      </c>
      <c r="H322" s="173" t="s">
        <v>1</v>
      </c>
      <c r="I322" s="175"/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190</v>
      </c>
      <c r="AU322" s="173" t="s">
        <v>82</v>
      </c>
      <c r="AV322" s="14" t="s">
        <v>30</v>
      </c>
      <c r="AW322" s="14" t="s">
        <v>29</v>
      </c>
      <c r="AX322" s="14" t="s">
        <v>73</v>
      </c>
      <c r="AY322" s="173" t="s">
        <v>175</v>
      </c>
    </row>
    <row r="323" spans="1:65" s="13" customFormat="1">
      <c r="B323" s="163"/>
      <c r="D323" s="164" t="s">
        <v>190</v>
      </c>
      <c r="E323" s="165" t="s">
        <v>1</v>
      </c>
      <c r="F323" s="166" t="s">
        <v>3368</v>
      </c>
      <c r="H323" s="167">
        <v>14.718999999999999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190</v>
      </c>
      <c r="AU323" s="165" t="s">
        <v>82</v>
      </c>
      <c r="AV323" s="13" t="s">
        <v>82</v>
      </c>
      <c r="AW323" s="13" t="s">
        <v>29</v>
      </c>
      <c r="AX323" s="13" t="s">
        <v>73</v>
      </c>
      <c r="AY323" s="165" t="s">
        <v>175</v>
      </c>
    </row>
    <row r="324" spans="1:65" s="13" customFormat="1">
      <c r="B324" s="163"/>
      <c r="D324" s="164" t="s">
        <v>190</v>
      </c>
      <c r="E324" s="165" t="s">
        <v>1</v>
      </c>
      <c r="F324" s="166" t="s">
        <v>3369</v>
      </c>
      <c r="H324" s="167">
        <v>-1.08</v>
      </c>
      <c r="I324" s="168"/>
      <c r="L324" s="163"/>
      <c r="M324" s="169"/>
      <c r="N324" s="170"/>
      <c r="O324" s="170"/>
      <c r="P324" s="170"/>
      <c r="Q324" s="170"/>
      <c r="R324" s="170"/>
      <c r="S324" s="170"/>
      <c r="T324" s="171"/>
      <c r="AT324" s="165" t="s">
        <v>190</v>
      </c>
      <c r="AU324" s="165" t="s">
        <v>82</v>
      </c>
      <c r="AV324" s="13" t="s">
        <v>82</v>
      </c>
      <c r="AW324" s="13" t="s">
        <v>29</v>
      </c>
      <c r="AX324" s="13" t="s">
        <v>73</v>
      </c>
      <c r="AY324" s="165" t="s">
        <v>175</v>
      </c>
    </row>
    <row r="325" spans="1:65" s="15" customFormat="1">
      <c r="B325" s="182"/>
      <c r="D325" s="164" t="s">
        <v>190</v>
      </c>
      <c r="E325" s="183" t="s">
        <v>1</v>
      </c>
      <c r="F325" s="184" t="s">
        <v>716</v>
      </c>
      <c r="H325" s="185">
        <v>13.638999999999999</v>
      </c>
      <c r="I325" s="186"/>
      <c r="L325" s="182"/>
      <c r="M325" s="187"/>
      <c r="N325" s="188"/>
      <c r="O325" s="188"/>
      <c r="P325" s="188"/>
      <c r="Q325" s="188"/>
      <c r="R325" s="188"/>
      <c r="S325" s="188"/>
      <c r="T325" s="189"/>
      <c r="AT325" s="183" t="s">
        <v>190</v>
      </c>
      <c r="AU325" s="183" t="s">
        <v>82</v>
      </c>
      <c r="AV325" s="15" t="s">
        <v>184</v>
      </c>
      <c r="AW325" s="15" t="s">
        <v>29</v>
      </c>
      <c r="AX325" s="15" t="s">
        <v>30</v>
      </c>
      <c r="AY325" s="183" t="s">
        <v>175</v>
      </c>
    </row>
    <row r="326" spans="1:65" s="2" customFormat="1" ht="16.5" customHeight="1">
      <c r="A326" s="33"/>
      <c r="B326" s="149"/>
      <c r="C326" s="150" t="s">
        <v>365</v>
      </c>
      <c r="D326" s="150" t="s">
        <v>181</v>
      </c>
      <c r="E326" s="151" t="s">
        <v>2820</v>
      </c>
      <c r="F326" s="152" t="s">
        <v>2821</v>
      </c>
      <c r="G326" s="153" t="s">
        <v>709</v>
      </c>
      <c r="H326" s="154">
        <v>2.7160000000000002</v>
      </c>
      <c r="I326" s="155"/>
      <c r="J326" s="156">
        <f>ROUND(I326*H326,2)</f>
        <v>0</v>
      </c>
      <c r="K326" s="152" t="s">
        <v>710</v>
      </c>
      <c r="L326" s="34"/>
      <c r="M326" s="157" t="s">
        <v>1</v>
      </c>
      <c r="N326" s="158" t="s">
        <v>38</v>
      </c>
      <c r="O326" s="59"/>
      <c r="P326" s="159">
        <f>O326*H326</f>
        <v>0</v>
      </c>
      <c r="Q326" s="159">
        <v>2.3099999999999999E-2</v>
      </c>
      <c r="R326" s="159">
        <f>Q326*H326</f>
        <v>6.2739600000000006E-2</v>
      </c>
      <c r="S326" s="159">
        <v>0</v>
      </c>
      <c r="T326" s="160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1" t="s">
        <v>184</v>
      </c>
      <c r="AT326" s="161" t="s">
        <v>181</v>
      </c>
      <c r="AU326" s="161" t="s">
        <v>82</v>
      </c>
      <c r="AY326" s="18" t="s">
        <v>175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8" t="s">
        <v>30</v>
      </c>
      <c r="BK326" s="162">
        <f>ROUND(I326*H326,2)</f>
        <v>0</v>
      </c>
      <c r="BL326" s="18" t="s">
        <v>184</v>
      </c>
      <c r="BM326" s="161" t="s">
        <v>3370</v>
      </c>
    </row>
    <row r="327" spans="1:65" s="14" customFormat="1">
      <c r="B327" s="172"/>
      <c r="D327" s="164" t="s">
        <v>190</v>
      </c>
      <c r="E327" s="173" t="s">
        <v>1</v>
      </c>
      <c r="F327" s="174" t="s">
        <v>2760</v>
      </c>
      <c r="H327" s="173" t="s">
        <v>1</v>
      </c>
      <c r="I327" s="175"/>
      <c r="L327" s="172"/>
      <c r="M327" s="176"/>
      <c r="N327" s="177"/>
      <c r="O327" s="177"/>
      <c r="P327" s="177"/>
      <c r="Q327" s="177"/>
      <c r="R327" s="177"/>
      <c r="S327" s="177"/>
      <c r="T327" s="178"/>
      <c r="AT327" s="173" t="s">
        <v>190</v>
      </c>
      <c r="AU327" s="173" t="s">
        <v>82</v>
      </c>
      <c r="AV327" s="14" t="s">
        <v>30</v>
      </c>
      <c r="AW327" s="14" t="s">
        <v>29</v>
      </c>
      <c r="AX327" s="14" t="s">
        <v>73</v>
      </c>
      <c r="AY327" s="173" t="s">
        <v>175</v>
      </c>
    </row>
    <row r="328" spans="1:65" s="14" customFormat="1">
      <c r="B328" s="172"/>
      <c r="D328" s="164" t="s">
        <v>190</v>
      </c>
      <c r="E328" s="173" t="s">
        <v>1</v>
      </c>
      <c r="F328" s="174" t="s">
        <v>3371</v>
      </c>
      <c r="H328" s="173" t="s">
        <v>1</v>
      </c>
      <c r="I328" s="175"/>
      <c r="L328" s="172"/>
      <c r="M328" s="176"/>
      <c r="N328" s="177"/>
      <c r="O328" s="177"/>
      <c r="P328" s="177"/>
      <c r="Q328" s="177"/>
      <c r="R328" s="177"/>
      <c r="S328" s="177"/>
      <c r="T328" s="178"/>
      <c r="AT328" s="173" t="s">
        <v>190</v>
      </c>
      <c r="AU328" s="173" t="s">
        <v>82</v>
      </c>
      <c r="AV328" s="14" t="s">
        <v>30</v>
      </c>
      <c r="AW328" s="14" t="s">
        <v>29</v>
      </c>
      <c r="AX328" s="14" t="s">
        <v>73</v>
      </c>
      <c r="AY328" s="173" t="s">
        <v>175</v>
      </c>
    </row>
    <row r="329" spans="1:65" s="13" customFormat="1">
      <c r="B329" s="163"/>
      <c r="D329" s="164" t="s">
        <v>190</v>
      </c>
      <c r="E329" s="165" t="s">
        <v>1</v>
      </c>
      <c r="F329" s="166" t="s">
        <v>3372</v>
      </c>
      <c r="H329" s="167">
        <v>2.7160000000000002</v>
      </c>
      <c r="I329" s="168"/>
      <c r="L329" s="163"/>
      <c r="M329" s="169"/>
      <c r="N329" s="170"/>
      <c r="O329" s="170"/>
      <c r="P329" s="170"/>
      <c r="Q329" s="170"/>
      <c r="R329" s="170"/>
      <c r="S329" s="170"/>
      <c r="T329" s="171"/>
      <c r="AT329" s="165" t="s">
        <v>190</v>
      </c>
      <c r="AU329" s="165" t="s">
        <v>82</v>
      </c>
      <c r="AV329" s="13" t="s">
        <v>82</v>
      </c>
      <c r="AW329" s="13" t="s">
        <v>29</v>
      </c>
      <c r="AX329" s="13" t="s">
        <v>73</v>
      </c>
      <c r="AY329" s="165" t="s">
        <v>175</v>
      </c>
    </row>
    <row r="330" spans="1:65" s="15" customFormat="1">
      <c r="B330" s="182"/>
      <c r="D330" s="164" t="s">
        <v>190</v>
      </c>
      <c r="E330" s="183" t="s">
        <v>1</v>
      </c>
      <c r="F330" s="184" t="s">
        <v>716</v>
      </c>
      <c r="H330" s="185">
        <v>2.7160000000000002</v>
      </c>
      <c r="I330" s="186"/>
      <c r="L330" s="182"/>
      <c r="M330" s="187"/>
      <c r="N330" s="188"/>
      <c r="O330" s="188"/>
      <c r="P330" s="188"/>
      <c r="Q330" s="188"/>
      <c r="R330" s="188"/>
      <c r="S330" s="188"/>
      <c r="T330" s="189"/>
      <c r="AT330" s="183" t="s">
        <v>190</v>
      </c>
      <c r="AU330" s="183" t="s">
        <v>82</v>
      </c>
      <c r="AV330" s="15" t="s">
        <v>184</v>
      </c>
      <c r="AW330" s="15" t="s">
        <v>29</v>
      </c>
      <c r="AX330" s="15" t="s">
        <v>30</v>
      </c>
      <c r="AY330" s="183" t="s">
        <v>175</v>
      </c>
    </row>
    <row r="331" spans="1:65" s="2" customFormat="1" ht="24.15" customHeight="1">
      <c r="A331" s="33"/>
      <c r="B331" s="149"/>
      <c r="C331" s="150" t="s">
        <v>369</v>
      </c>
      <c r="D331" s="150" t="s">
        <v>181</v>
      </c>
      <c r="E331" s="151" t="s">
        <v>2827</v>
      </c>
      <c r="F331" s="152" t="s">
        <v>2828</v>
      </c>
      <c r="G331" s="153" t="s">
        <v>188</v>
      </c>
      <c r="H331" s="154">
        <v>10.945</v>
      </c>
      <c r="I331" s="155"/>
      <c r="J331" s="156">
        <f>ROUND(I331*H331,2)</f>
        <v>0</v>
      </c>
      <c r="K331" s="152" t="s">
        <v>1</v>
      </c>
      <c r="L331" s="34"/>
      <c r="M331" s="157" t="s">
        <v>1</v>
      </c>
      <c r="N331" s="158" t="s">
        <v>38</v>
      </c>
      <c r="O331" s="59"/>
      <c r="P331" s="159">
        <f>O331*H331</f>
        <v>0</v>
      </c>
      <c r="Q331" s="159">
        <v>4.6999999999999999E-4</v>
      </c>
      <c r="R331" s="159">
        <f>Q331*H331</f>
        <v>5.1441500000000001E-3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184</v>
      </c>
      <c r="AT331" s="161" t="s">
        <v>181</v>
      </c>
      <c r="AU331" s="161" t="s">
        <v>82</v>
      </c>
      <c r="AY331" s="18" t="s">
        <v>175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30</v>
      </c>
      <c r="BK331" s="162">
        <f>ROUND(I331*H331,2)</f>
        <v>0</v>
      </c>
      <c r="BL331" s="18" t="s">
        <v>184</v>
      </c>
      <c r="BM331" s="161" t="s">
        <v>3373</v>
      </c>
    </row>
    <row r="332" spans="1:65" s="14" customFormat="1">
      <c r="B332" s="172"/>
      <c r="D332" s="164" t="s">
        <v>190</v>
      </c>
      <c r="E332" s="173" t="s">
        <v>1</v>
      </c>
      <c r="F332" s="174" t="s">
        <v>3374</v>
      </c>
      <c r="H332" s="173" t="s">
        <v>1</v>
      </c>
      <c r="I332" s="175"/>
      <c r="L332" s="172"/>
      <c r="M332" s="176"/>
      <c r="N332" s="177"/>
      <c r="O332" s="177"/>
      <c r="P332" s="177"/>
      <c r="Q332" s="177"/>
      <c r="R332" s="177"/>
      <c r="S332" s="177"/>
      <c r="T332" s="178"/>
      <c r="AT332" s="173" t="s">
        <v>190</v>
      </c>
      <c r="AU332" s="173" t="s">
        <v>82</v>
      </c>
      <c r="AV332" s="14" t="s">
        <v>30</v>
      </c>
      <c r="AW332" s="14" t="s">
        <v>29</v>
      </c>
      <c r="AX332" s="14" t="s">
        <v>73</v>
      </c>
      <c r="AY332" s="173" t="s">
        <v>175</v>
      </c>
    </row>
    <row r="333" spans="1:65" s="13" customFormat="1">
      <c r="B333" s="163"/>
      <c r="D333" s="164" t="s">
        <v>190</v>
      </c>
      <c r="E333" s="165" t="s">
        <v>1</v>
      </c>
      <c r="F333" s="166" t="s">
        <v>3375</v>
      </c>
      <c r="H333" s="167">
        <v>2.8250000000000002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190</v>
      </c>
      <c r="AU333" s="165" t="s">
        <v>82</v>
      </c>
      <c r="AV333" s="13" t="s">
        <v>82</v>
      </c>
      <c r="AW333" s="13" t="s">
        <v>29</v>
      </c>
      <c r="AX333" s="13" t="s">
        <v>73</v>
      </c>
      <c r="AY333" s="165" t="s">
        <v>175</v>
      </c>
    </row>
    <row r="334" spans="1:65" s="14" customFormat="1">
      <c r="B334" s="172"/>
      <c r="D334" s="164" t="s">
        <v>190</v>
      </c>
      <c r="E334" s="173" t="s">
        <v>1</v>
      </c>
      <c r="F334" s="174" t="s">
        <v>3376</v>
      </c>
      <c r="H334" s="173" t="s">
        <v>1</v>
      </c>
      <c r="I334" s="175"/>
      <c r="L334" s="172"/>
      <c r="M334" s="176"/>
      <c r="N334" s="177"/>
      <c r="O334" s="177"/>
      <c r="P334" s="177"/>
      <c r="Q334" s="177"/>
      <c r="R334" s="177"/>
      <c r="S334" s="177"/>
      <c r="T334" s="178"/>
      <c r="AT334" s="173" t="s">
        <v>190</v>
      </c>
      <c r="AU334" s="173" t="s">
        <v>82</v>
      </c>
      <c r="AV334" s="14" t="s">
        <v>30</v>
      </c>
      <c r="AW334" s="14" t="s">
        <v>29</v>
      </c>
      <c r="AX334" s="14" t="s">
        <v>73</v>
      </c>
      <c r="AY334" s="173" t="s">
        <v>175</v>
      </c>
    </row>
    <row r="335" spans="1:65" s="13" customFormat="1">
      <c r="B335" s="163"/>
      <c r="D335" s="164" t="s">
        <v>190</v>
      </c>
      <c r="E335" s="165" t="s">
        <v>1</v>
      </c>
      <c r="F335" s="166" t="s">
        <v>3377</v>
      </c>
      <c r="H335" s="167">
        <v>8.1199999999999992</v>
      </c>
      <c r="I335" s="168"/>
      <c r="L335" s="163"/>
      <c r="M335" s="169"/>
      <c r="N335" s="170"/>
      <c r="O335" s="170"/>
      <c r="P335" s="170"/>
      <c r="Q335" s="170"/>
      <c r="R335" s="170"/>
      <c r="S335" s="170"/>
      <c r="T335" s="171"/>
      <c r="AT335" s="165" t="s">
        <v>190</v>
      </c>
      <c r="AU335" s="165" t="s">
        <v>82</v>
      </c>
      <c r="AV335" s="13" t="s">
        <v>82</v>
      </c>
      <c r="AW335" s="13" t="s">
        <v>29</v>
      </c>
      <c r="AX335" s="13" t="s">
        <v>73</v>
      </c>
      <c r="AY335" s="165" t="s">
        <v>175</v>
      </c>
    </row>
    <row r="336" spans="1:65" s="15" customFormat="1">
      <c r="B336" s="182"/>
      <c r="D336" s="164" t="s">
        <v>190</v>
      </c>
      <c r="E336" s="183" t="s">
        <v>1</v>
      </c>
      <c r="F336" s="184" t="s">
        <v>716</v>
      </c>
      <c r="H336" s="185">
        <v>10.945</v>
      </c>
      <c r="I336" s="186"/>
      <c r="L336" s="182"/>
      <c r="M336" s="187"/>
      <c r="N336" s="188"/>
      <c r="O336" s="188"/>
      <c r="P336" s="188"/>
      <c r="Q336" s="188"/>
      <c r="R336" s="188"/>
      <c r="S336" s="188"/>
      <c r="T336" s="189"/>
      <c r="AT336" s="183" t="s">
        <v>190</v>
      </c>
      <c r="AU336" s="183" t="s">
        <v>82</v>
      </c>
      <c r="AV336" s="15" t="s">
        <v>184</v>
      </c>
      <c r="AW336" s="15" t="s">
        <v>29</v>
      </c>
      <c r="AX336" s="15" t="s">
        <v>30</v>
      </c>
      <c r="AY336" s="183" t="s">
        <v>175</v>
      </c>
    </row>
    <row r="337" spans="1:65" s="12" customFormat="1" ht="22.8" customHeight="1">
      <c r="B337" s="136"/>
      <c r="D337" s="137" t="s">
        <v>72</v>
      </c>
      <c r="E337" s="147" t="s">
        <v>177</v>
      </c>
      <c r="F337" s="147" t="s">
        <v>178</v>
      </c>
      <c r="I337" s="139"/>
      <c r="J337" s="148">
        <f>BK337</f>
        <v>0</v>
      </c>
      <c r="L337" s="136"/>
      <c r="M337" s="141"/>
      <c r="N337" s="142"/>
      <c r="O337" s="142"/>
      <c r="P337" s="143">
        <f>SUM(P338:P547)</f>
        <v>0</v>
      </c>
      <c r="Q337" s="142"/>
      <c r="R337" s="143">
        <f>SUM(R338:R547)</f>
        <v>20.432106319999999</v>
      </c>
      <c r="S337" s="142"/>
      <c r="T337" s="144">
        <f>SUM(T338:T547)</f>
        <v>0</v>
      </c>
      <c r="AR337" s="137" t="s">
        <v>30</v>
      </c>
      <c r="AT337" s="145" t="s">
        <v>72</v>
      </c>
      <c r="AU337" s="145" t="s">
        <v>30</v>
      </c>
      <c r="AY337" s="137" t="s">
        <v>175</v>
      </c>
      <c r="BK337" s="146">
        <f>SUM(BK338:BK547)</f>
        <v>0</v>
      </c>
    </row>
    <row r="338" spans="1:65" s="2" customFormat="1" ht="21.75" customHeight="1">
      <c r="A338" s="33"/>
      <c r="B338" s="149"/>
      <c r="C338" s="150" t="s">
        <v>373</v>
      </c>
      <c r="D338" s="150" t="s">
        <v>181</v>
      </c>
      <c r="E338" s="151" t="s">
        <v>3378</v>
      </c>
      <c r="F338" s="152" t="s">
        <v>3379</v>
      </c>
      <c r="G338" s="153" t="s">
        <v>709</v>
      </c>
      <c r="H338" s="154">
        <v>17.065999999999999</v>
      </c>
      <c r="I338" s="155"/>
      <c r="J338" s="156">
        <f>ROUND(I338*H338,2)</f>
        <v>0</v>
      </c>
      <c r="K338" s="152" t="s">
        <v>1</v>
      </c>
      <c r="L338" s="34"/>
      <c r="M338" s="157" t="s">
        <v>1</v>
      </c>
      <c r="N338" s="158" t="s">
        <v>38</v>
      </c>
      <c r="O338" s="59"/>
      <c r="P338" s="159">
        <f>O338*H338</f>
        <v>0</v>
      </c>
      <c r="Q338" s="159">
        <v>0</v>
      </c>
      <c r="R338" s="159">
        <f>Q338*H338</f>
        <v>0</v>
      </c>
      <c r="S338" s="159">
        <v>0</v>
      </c>
      <c r="T338" s="160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1" t="s">
        <v>184</v>
      </c>
      <c r="AT338" s="161" t="s">
        <v>181</v>
      </c>
      <c r="AU338" s="161" t="s">
        <v>82</v>
      </c>
      <c r="AY338" s="18" t="s">
        <v>175</v>
      </c>
      <c r="BE338" s="162">
        <f>IF(N338="základní",J338,0)</f>
        <v>0</v>
      </c>
      <c r="BF338" s="162">
        <f>IF(N338="snížená",J338,0)</f>
        <v>0</v>
      </c>
      <c r="BG338" s="162">
        <f>IF(N338="zákl. přenesená",J338,0)</f>
        <v>0</v>
      </c>
      <c r="BH338" s="162">
        <f>IF(N338="sníž. přenesená",J338,0)</f>
        <v>0</v>
      </c>
      <c r="BI338" s="162">
        <f>IF(N338="nulová",J338,0)</f>
        <v>0</v>
      </c>
      <c r="BJ338" s="18" t="s">
        <v>30</v>
      </c>
      <c r="BK338" s="162">
        <f>ROUND(I338*H338,2)</f>
        <v>0</v>
      </c>
      <c r="BL338" s="18" t="s">
        <v>184</v>
      </c>
      <c r="BM338" s="161" t="s">
        <v>3380</v>
      </c>
    </row>
    <row r="339" spans="1:65" s="14" customFormat="1">
      <c r="B339" s="172"/>
      <c r="D339" s="164" t="s">
        <v>190</v>
      </c>
      <c r="E339" s="173" t="s">
        <v>1</v>
      </c>
      <c r="F339" s="174" t="s">
        <v>3269</v>
      </c>
      <c r="H339" s="173" t="s">
        <v>1</v>
      </c>
      <c r="I339" s="175"/>
      <c r="L339" s="172"/>
      <c r="M339" s="176"/>
      <c r="N339" s="177"/>
      <c r="O339" s="177"/>
      <c r="P339" s="177"/>
      <c r="Q339" s="177"/>
      <c r="R339" s="177"/>
      <c r="S339" s="177"/>
      <c r="T339" s="178"/>
      <c r="AT339" s="173" t="s">
        <v>190</v>
      </c>
      <c r="AU339" s="173" t="s">
        <v>82</v>
      </c>
      <c r="AV339" s="14" t="s">
        <v>30</v>
      </c>
      <c r="AW339" s="14" t="s">
        <v>29</v>
      </c>
      <c r="AX339" s="14" t="s">
        <v>73</v>
      </c>
      <c r="AY339" s="173" t="s">
        <v>175</v>
      </c>
    </row>
    <row r="340" spans="1:65" s="13" customFormat="1">
      <c r="B340" s="163"/>
      <c r="D340" s="164" t="s">
        <v>190</v>
      </c>
      <c r="E340" s="165" t="s">
        <v>1</v>
      </c>
      <c r="F340" s="166" t="s">
        <v>3381</v>
      </c>
      <c r="H340" s="167">
        <v>9.2319999999999993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190</v>
      </c>
      <c r="AU340" s="165" t="s">
        <v>82</v>
      </c>
      <c r="AV340" s="13" t="s">
        <v>82</v>
      </c>
      <c r="AW340" s="13" t="s">
        <v>29</v>
      </c>
      <c r="AX340" s="13" t="s">
        <v>73</v>
      </c>
      <c r="AY340" s="165" t="s">
        <v>175</v>
      </c>
    </row>
    <row r="341" spans="1:65" s="14" customFormat="1">
      <c r="B341" s="172"/>
      <c r="D341" s="164" t="s">
        <v>190</v>
      </c>
      <c r="E341" s="173" t="s">
        <v>1</v>
      </c>
      <c r="F341" s="174" t="s">
        <v>3382</v>
      </c>
      <c r="H341" s="173" t="s">
        <v>1</v>
      </c>
      <c r="I341" s="175"/>
      <c r="L341" s="172"/>
      <c r="M341" s="176"/>
      <c r="N341" s="177"/>
      <c r="O341" s="177"/>
      <c r="P341" s="177"/>
      <c r="Q341" s="177"/>
      <c r="R341" s="177"/>
      <c r="S341" s="177"/>
      <c r="T341" s="178"/>
      <c r="AT341" s="173" t="s">
        <v>190</v>
      </c>
      <c r="AU341" s="173" t="s">
        <v>82</v>
      </c>
      <c r="AV341" s="14" t="s">
        <v>30</v>
      </c>
      <c r="AW341" s="14" t="s">
        <v>29</v>
      </c>
      <c r="AX341" s="14" t="s">
        <v>73</v>
      </c>
      <c r="AY341" s="173" t="s">
        <v>175</v>
      </c>
    </row>
    <row r="342" spans="1:65" s="13" customFormat="1">
      <c r="B342" s="163"/>
      <c r="D342" s="164" t="s">
        <v>190</v>
      </c>
      <c r="E342" s="165" t="s">
        <v>1</v>
      </c>
      <c r="F342" s="166" t="s">
        <v>3383</v>
      </c>
      <c r="H342" s="167">
        <v>2.6640000000000001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190</v>
      </c>
      <c r="AU342" s="165" t="s">
        <v>82</v>
      </c>
      <c r="AV342" s="13" t="s">
        <v>82</v>
      </c>
      <c r="AW342" s="13" t="s">
        <v>29</v>
      </c>
      <c r="AX342" s="13" t="s">
        <v>73</v>
      </c>
      <c r="AY342" s="165" t="s">
        <v>175</v>
      </c>
    </row>
    <row r="343" spans="1:65" s="14" customFormat="1">
      <c r="B343" s="172"/>
      <c r="D343" s="164" t="s">
        <v>190</v>
      </c>
      <c r="E343" s="173" t="s">
        <v>1</v>
      </c>
      <c r="F343" s="174" t="s">
        <v>3384</v>
      </c>
      <c r="H343" s="173" t="s">
        <v>1</v>
      </c>
      <c r="I343" s="175"/>
      <c r="L343" s="172"/>
      <c r="M343" s="176"/>
      <c r="N343" s="177"/>
      <c r="O343" s="177"/>
      <c r="P343" s="177"/>
      <c r="Q343" s="177"/>
      <c r="R343" s="177"/>
      <c r="S343" s="177"/>
      <c r="T343" s="178"/>
      <c r="AT343" s="173" t="s">
        <v>190</v>
      </c>
      <c r="AU343" s="173" t="s">
        <v>82</v>
      </c>
      <c r="AV343" s="14" t="s">
        <v>30</v>
      </c>
      <c r="AW343" s="14" t="s">
        <v>29</v>
      </c>
      <c r="AX343" s="14" t="s">
        <v>73</v>
      </c>
      <c r="AY343" s="173" t="s">
        <v>175</v>
      </c>
    </row>
    <row r="344" spans="1:65" s="13" customFormat="1">
      <c r="B344" s="163"/>
      <c r="D344" s="164" t="s">
        <v>190</v>
      </c>
      <c r="E344" s="165" t="s">
        <v>1</v>
      </c>
      <c r="F344" s="166" t="s">
        <v>3385</v>
      </c>
      <c r="H344" s="167">
        <v>2.2719999999999998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190</v>
      </c>
      <c r="AU344" s="165" t="s">
        <v>82</v>
      </c>
      <c r="AV344" s="13" t="s">
        <v>82</v>
      </c>
      <c r="AW344" s="13" t="s">
        <v>29</v>
      </c>
      <c r="AX344" s="13" t="s">
        <v>73</v>
      </c>
      <c r="AY344" s="165" t="s">
        <v>175</v>
      </c>
    </row>
    <row r="345" spans="1:65" s="13" customFormat="1">
      <c r="B345" s="163"/>
      <c r="D345" s="164" t="s">
        <v>190</v>
      </c>
      <c r="E345" s="165" t="s">
        <v>1</v>
      </c>
      <c r="F345" s="166" t="s">
        <v>3386</v>
      </c>
      <c r="H345" s="167">
        <v>0.64200000000000002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190</v>
      </c>
      <c r="AU345" s="165" t="s">
        <v>82</v>
      </c>
      <c r="AV345" s="13" t="s">
        <v>82</v>
      </c>
      <c r="AW345" s="13" t="s">
        <v>29</v>
      </c>
      <c r="AX345" s="13" t="s">
        <v>73</v>
      </c>
      <c r="AY345" s="165" t="s">
        <v>175</v>
      </c>
    </row>
    <row r="346" spans="1:65" s="13" customFormat="1">
      <c r="B346" s="163"/>
      <c r="D346" s="164" t="s">
        <v>190</v>
      </c>
      <c r="E346" s="165" t="s">
        <v>1</v>
      </c>
      <c r="F346" s="166" t="s">
        <v>3387</v>
      </c>
      <c r="H346" s="167">
        <v>1.7010000000000001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190</v>
      </c>
      <c r="AU346" s="165" t="s">
        <v>82</v>
      </c>
      <c r="AV346" s="13" t="s">
        <v>82</v>
      </c>
      <c r="AW346" s="13" t="s">
        <v>29</v>
      </c>
      <c r="AX346" s="13" t="s">
        <v>73</v>
      </c>
      <c r="AY346" s="165" t="s">
        <v>175</v>
      </c>
    </row>
    <row r="347" spans="1:65" s="13" customFormat="1">
      <c r="B347" s="163"/>
      <c r="D347" s="164" t="s">
        <v>190</v>
      </c>
      <c r="E347" s="165" t="s">
        <v>1</v>
      </c>
      <c r="F347" s="166" t="s">
        <v>3388</v>
      </c>
      <c r="H347" s="167">
        <v>0.55500000000000005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190</v>
      </c>
      <c r="AU347" s="165" t="s">
        <v>82</v>
      </c>
      <c r="AV347" s="13" t="s">
        <v>82</v>
      </c>
      <c r="AW347" s="13" t="s">
        <v>29</v>
      </c>
      <c r="AX347" s="13" t="s">
        <v>73</v>
      </c>
      <c r="AY347" s="165" t="s">
        <v>175</v>
      </c>
    </row>
    <row r="348" spans="1:65" s="15" customFormat="1">
      <c r="B348" s="182"/>
      <c r="D348" s="164" t="s">
        <v>190</v>
      </c>
      <c r="E348" s="183" t="s">
        <v>1</v>
      </c>
      <c r="F348" s="184" t="s">
        <v>716</v>
      </c>
      <c r="H348" s="185">
        <v>17.065999999999999</v>
      </c>
      <c r="I348" s="186"/>
      <c r="L348" s="182"/>
      <c r="M348" s="187"/>
      <c r="N348" s="188"/>
      <c r="O348" s="188"/>
      <c r="P348" s="188"/>
      <c r="Q348" s="188"/>
      <c r="R348" s="188"/>
      <c r="S348" s="188"/>
      <c r="T348" s="189"/>
      <c r="AT348" s="183" t="s">
        <v>190</v>
      </c>
      <c r="AU348" s="183" t="s">
        <v>82</v>
      </c>
      <c r="AV348" s="15" t="s">
        <v>184</v>
      </c>
      <c r="AW348" s="15" t="s">
        <v>29</v>
      </c>
      <c r="AX348" s="15" t="s">
        <v>30</v>
      </c>
      <c r="AY348" s="183" t="s">
        <v>175</v>
      </c>
    </row>
    <row r="349" spans="1:65" s="2" customFormat="1" ht="24.15" customHeight="1">
      <c r="A349" s="33"/>
      <c r="B349" s="149"/>
      <c r="C349" s="150" t="s">
        <v>377</v>
      </c>
      <c r="D349" s="150" t="s">
        <v>181</v>
      </c>
      <c r="E349" s="151" t="s">
        <v>2850</v>
      </c>
      <c r="F349" s="152" t="s">
        <v>2851</v>
      </c>
      <c r="G349" s="153" t="s">
        <v>745</v>
      </c>
      <c r="H349" s="154">
        <v>7.3280000000000003</v>
      </c>
      <c r="I349" s="155"/>
      <c r="J349" s="156">
        <f>ROUND(I349*H349,2)</f>
        <v>0</v>
      </c>
      <c r="K349" s="152" t="s">
        <v>1</v>
      </c>
      <c r="L349" s="34"/>
      <c r="M349" s="157" t="s">
        <v>1</v>
      </c>
      <c r="N349" s="158" t="s">
        <v>38</v>
      </c>
      <c r="O349" s="59"/>
      <c r="P349" s="159">
        <f>O349*H349</f>
        <v>0</v>
      </c>
      <c r="Q349" s="159">
        <v>2.5018699999999998</v>
      </c>
      <c r="R349" s="159">
        <f>Q349*H349</f>
        <v>18.333703359999998</v>
      </c>
      <c r="S349" s="159">
        <v>0</v>
      </c>
      <c r="T349" s="160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1" t="s">
        <v>184</v>
      </c>
      <c r="AT349" s="161" t="s">
        <v>181</v>
      </c>
      <c r="AU349" s="161" t="s">
        <v>82</v>
      </c>
      <c r="AY349" s="18" t="s">
        <v>175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8" t="s">
        <v>30</v>
      </c>
      <c r="BK349" s="162">
        <f>ROUND(I349*H349,2)</f>
        <v>0</v>
      </c>
      <c r="BL349" s="18" t="s">
        <v>184</v>
      </c>
      <c r="BM349" s="161" t="s">
        <v>3389</v>
      </c>
    </row>
    <row r="350" spans="1:65" s="14" customFormat="1">
      <c r="B350" s="172"/>
      <c r="D350" s="164" t="s">
        <v>190</v>
      </c>
      <c r="E350" s="173" t="s">
        <v>1</v>
      </c>
      <c r="F350" s="174" t="s">
        <v>3269</v>
      </c>
      <c r="H350" s="173" t="s">
        <v>1</v>
      </c>
      <c r="I350" s="175"/>
      <c r="L350" s="172"/>
      <c r="M350" s="176"/>
      <c r="N350" s="177"/>
      <c r="O350" s="177"/>
      <c r="P350" s="177"/>
      <c r="Q350" s="177"/>
      <c r="R350" s="177"/>
      <c r="S350" s="177"/>
      <c r="T350" s="178"/>
      <c r="AT350" s="173" t="s">
        <v>190</v>
      </c>
      <c r="AU350" s="173" t="s">
        <v>82</v>
      </c>
      <c r="AV350" s="14" t="s">
        <v>30</v>
      </c>
      <c r="AW350" s="14" t="s">
        <v>29</v>
      </c>
      <c r="AX350" s="14" t="s">
        <v>73</v>
      </c>
      <c r="AY350" s="173" t="s">
        <v>175</v>
      </c>
    </row>
    <row r="351" spans="1:65" s="13" customFormat="1">
      <c r="B351" s="163"/>
      <c r="D351" s="164" t="s">
        <v>190</v>
      </c>
      <c r="E351" s="165" t="s">
        <v>1</v>
      </c>
      <c r="F351" s="166" t="s">
        <v>3390</v>
      </c>
      <c r="H351" s="167">
        <v>3.6930000000000001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190</v>
      </c>
      <c r="AU351" s="165" t="s">
        <v>82</v>
      </c>
      <c r="AV351" s="13" t="s">
        <v>82</v>
      </c>
      <c r="AW351" s="13" t="s">
        <v>29</v>
      </c>
      <c r="AX351" s="13" t="s">
        <v>73</v>
      </c>
      <c r="AY351" s="165" t="s">
        <v>175</v>
      </c>
    </row>
    <row r="352" spans="1:65" s="14" customFormat="1">
      <c r="B352" s="172"/>
      <c r="D352" s="164" t="s">
        <v>190</v>
      </c>
      <c r="E352" s="173" t="s">
        <v>1</v>
      </c>
      <c r="F352" s="174" t="s">
        <v>3382</v>
      </c>
      <c r="H352" s="173" t="s">
        <v>1</v>
      </c>
      <c r="I352" s="175"/>
      <c r="L352" s="172"/>
      <c r="M352" s="176"/>
      <c r="N352" s="177"/>
      <c r="O352" s="177"/>
      <c r="P352" s="177"/>
      <c r="Q352" s="177"/>
      <c r="R352" s="177"/>
      <c r="S352" s="177"/>
      <c r="T352" s="178"/>
      <c r="AT352" s="173" t="s">
        <v>190</v>
      </c>
      <c r="AU352" s="173" t="s">
        <v>82</v>
      </c>
      <c r="AV352" s="14" t="s">
        <v>30</v>
      </c>
      <c r="AW352" s="14" t="s">
        <v>29</v>
      </c>
      <c r="AX352" s="14" t="s">
        <v>73</v>
      </c>
      <c r="AY352" s="173" t="s">
        <v>175</v>
      </c>
    </row>
    <row r="353" spans="1:65" s="13" customFormat="1">
      <c r="B353" s="163"/>
      <c r="D353" s="164" t="s">
        <v>190</v>
      </c>
      <c r="E353" s="165" t="s">
        <v>1</v>
      </c>
      <c r="F353" s="166" t="s">
        <v>3391</v>
      </c>
      <c r="H353" s="167">
        <v>3.6349999999999998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190</v>
      </c>
      <c r="AU353" s="165" t="s">
        <v>82</v>
      </c>
      <c r="AV353" s="13" t="s">
        <v>82</v>
      </c>
      <c r="AW353" s="13" t="s">
        <v>29</v>
      </c>
      <c r="AX353" s="13" t="s">
        <v>73</v>
      </c>
      <c r="AY353" s="165" t="s">
        <v>175</v>
      </c>
    </row>
    <row r="354" spans="1:65" s="15" customFormat="1">
      <c r="B354" s="182"/>
      <c r="D354" s="164" t="s">
        <v>190</v>
      </c>
      <c r="E354" s="183" t="s">
        <v>1</v>
      </c>
      <c r="F354" s="184" t="s">
        <v>716</v>
      </c>
      <c r="H354" s="185">
        <v>7.3280000000000003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190</v>
      </c>
      <c r="AU354" s="183" t="s">
        <v>82</v>
      </c>
      <c r="AV354" s="15" t="s">
        <v>184</v>
      </c>
      <c r="AW354" s="15" t="s">
        <v>29</v>
      </c>
      <c r="AX354" s="15" t="s">
        <v>30</v>
      </c>
      <c r="AY354" s="183" t="s">
        <v>175</v>
      </c>
    </row>
    <row r="355" spans="1:65" s="2" customFormat="1" ht="16.5" customHeight="1">
      <c r="A355" s="33"/>
      <c r="B355" s="149"/>
      <c r="C355" s="150" t="s">
        <v>381</v>
      </c>
      <c r="D355" s="150" t="s">
        <v>181</v>
      </c>
      <c r="E355" s="151" t="s">
        <v>2856</v>
      </c>
      <c r="F355" s="152" t="s">
        <v>2857</v>
      </c>
      <c r="G355" s="153" t="s">
        <v>767</v>
      </c>
      <c r="H355" s="154">
        <v>1.0820000000000001</v>
      </c>
      <c r="I355" s="155"/>
      <c r="J355" s="156">
        <f>ROUND(I355*H355,2)</f>
        <v>0</v>
      </c>
      <c r="K355" s="152" t="s">
        <v>710</v>
      </c>
      <c r="L355" s="34"/>
      <c r="M355" s="157" t="s">
        <v>1</v>
      </c>
      <c r="N355" s="158" t="s">
        <v>38</v>
      </c>
      <c r="O355" s="59"/>
      <c r="P355" s="159">
        <f>O355*H355</f>
        <v>0</v>
      </c>
      <c r="Q355" s="159">
        <v>1.0423199999999999</v>
      </c>
      <c r="R355" s="159">
        <f>Q355*H355</f>
        <v>1.1277902399999999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184</v>
      </c>
      <c r="AT355" s="161" t="s">
        <v>181</v>
      </c>
      <c r="AU355" s="161" t="s">
        <v>82</v>
      </c>
      <c r="AY355" s="18" t="s">
        <v>175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30</v>
      </c>
      <c r="BK355" s="162">
        <f>ROUND(I355*H355,2)</f>
        <v>0</v>
      </c>
      <c r="BL355" s="18" t="s">
        <v>184</v>
      </c>
      <c r="BM355" s="161" t="s">
        <v>3392</v>
      </c>
    </row>
    <row r="356" spans="1:65" s="14" customFormat="1">
      <c r="B356" s="172"/>
      <c r="D356" s="164" t="s">
        <v>190</v>
      </c>
      <c r="E356" s="173" t="s">
        <v>1</v>
      </c>
      <c r="F356" s="174" t="s">
        <v>3269</v>
      </c>
      <c r="H356" s="173" t="s">
        <v>1</v>
      </c>
      <c r="I356" s="175"/>
      <c r="L356" s="172"/>
      <c r="M356" s="176"/>
      <c r="N356" s="177"/>
      <c r="O356" s="177"/>
      <c r="P356" s="177"/>
      <c r="Q356" s="177"/>
      <c r="R356" s="177"/>
      <c r="S356" s="177"/>
      <c r="T356" s="178"/>
      <c r="AT356" s="173" t="s">
        <v>190</v>
      </c>
      <c r="AU356" s="173" t="s">
        <v>82</v>
      </c>
      <c r="AV356" s="14" t="s">
        <v>30</v>
      </c>
      <c r="AW356" s="14" t="s">
        <v>29</v>
      </c>
      <c r="AX356" s="14" t="s">
        <v>73</v>
      </c>
      <c r="AY356" s="173" t="s">
        <v>175</v>
      </c>
    </row>
    <row r="357" spans="1:65" s="13" customFormat="1">
      <c r="B357" s="163"/>
      <c r="D357" s="164" t="s">
        <v>190</v>
      </c>
      <c r="E357" s="165" t="s">
        <v>1</v>
      </c>
      <c r="F357" s="166" t="s">
        <v>3393</v>
      </c>
      <c r="H357" s="167">
        <v>0.53800000000000003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190</v>
      </c>
      <c r="AU357" s="165" t="s">
        <v>82</v>
      </c>
      <c r="AV357" s="13" t="s">
        <v>82</v>
      </c>
      <c r="AW357" s="13" t="s">
        <v>29</v>
      </c>
      <c r="AX357" s="13" t="s">
        <v>73</v>
      </c>
      <c r="AY357" s="165" t="s">
        <v>175</v>
      </c>
    </row>
    <row r="358" spans="1:65" s="14" customFormat="1">
      <c r="B358" s="172"/>
      <c r="D358" s="164" t="s">
        <v>190</v>
      </c>
      <c r="E358" s="173" t="s">
        <v>1</v>
      </c>
      <c r="F358" s="174" t="s">
        <v>3382</v>
      </c>
      <c r="H358" s="173" t="s">
        <v>1</v>
      </c>
      <c r="I358" s="175"/>
      <c r="L358" s="172"/>
      <c r="M358" s="176"/>
      <c r="N358" s="177"/>
      <c r="O358" s="177"/>
      <c r="P358" s="177"/>
      <c r="Q358" s="177"/>
      <c r="R358" s="177"/>
      <c r="S358" s="177"/>
      <c r="T358" s="178"/>
      <c r="AT358" s="173" t="s">
        <v>190</v>
      </c>
      <c r="AU358" s="173" t="s">
        <v>82</v>
      </c>
      <c r="AV358" s="14" t="s">
        <v>30</v>
      </c>
      <c r="AW358" s="14" t="s">
        <v>29</v>
      </c>
      <c r="AX358" s="14" t="s">
        <v>73</v>
      </c>
      <c r="AY358" s="173" t="s">
        <v>175</v>
      </c>
    </row>
    <row r="359" spans="1:65" s="13" customFormat="1">
      <c r="B359" s="163"/>
      <c r="D359" s="164" t="s">
        <v>190</v>
      </c>
      <c r="E359" s="165" t="s">
        <v>1</v>
      </c>
      <c r="F359" s="166" t="s">
        <v>3394</v>
      </c>
      <c r="H359" s="167">
        <v>0.54400000000000004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190</v>
      </c>
      <c r="AU359" s="165" t="s">
        <v>82</v>
      </c>
      <c r="AV359" s="13" t="s">
        <v>82</v>
      </c>
      <c r="AW359" s="13" t="s">
        <v>29</v>
      </c>
      <c r="AX359" s="13" t="s">
        <v>73</v>
      </c>
      <c r="AY359" s="165" t="s">
        <v>175</v>
      </c>
    </row>
    <row r="360" spans="1:65" s="15" customFormat="1">
      <c r="B360" s="182"/>
      <c r="D360" s="164" t="s">
        <v>190</v>
      </c>
      <c r="E360" s="183" t="s">
        <v>1</v>
      </c>
      <c r="F360" s="184" t="s">
        <v>716</v>
      </c>
      <c r="H360" s="185">
        <v>1.0820000000000001</v>
      </c>
      <c r="I360" s="186"/>
      <c r="L360" s="182"/>
      <c r="M360" s="187"/>
      <c r="N360" s="188"/>
      <c r="O360" s="188"/>
      <c r="P360" s="188"/>
      <c r="Q360" s="188"/>
      <c r="R360" s="188"/>
      <c r="S360" s="188"/>
      <c r="T360" s="189"/>
      <c r="AT360" s="183" t="s">
        <v>190</v>
      </c>
      <c r="AU360" s="183" t="s">
        <v>82</v>
      </c>
      <c r="AV360" s="15" t="s">
        <v>184</v>
      </c>
      <c r="AW360" s="15" t="s">
        <v>29</v>
      </c>
      <c r="AX360" s="15" t="s">
        <v>30</v>
      </c>
      <c r="AY360" s="183" t="s">
        <v>175</v>
      </c>
    </row>
    <row r="361" spans="1:65" s="2" customFormat="1" ht="16.5" customHeight="1">
      <c r="A361" s="33"/>
      <c r="B361" s="149"/>
      <c r="C361" s="150" t="s">
        <v>384</v>
      </c>
      <c r="D361" s="150" t="s">
        <v>181</v>
      </c>
      <c r="E361" s="151" t="s">
        <v>2910</v>
      </c>
      <c r="F361" s="152" t="s">
        <v>2911</v>
      </c>
      <c r="G361" s="153" t="s">
        <v>396</v>
      </c>
      <c r="H361" s="154">
        <v>1</v>
      </c>
      <c r="I361" s="155"/>
      <c r="J361" s="156">
        <f>ROUND(I361*H361,2)</f>
        <v>0</v>
      </c>
      <c r="K361" s="152" t="s">
        <v>1</v>
      </c>
      <c r="L361" s="34"/>
      <c r="M361" s="157" t="s">
        <v>1</v>
      </c>
      <c r="N361" s="158" t="s">
        <v>38</v>
      </c>
      <c r="O361" s="59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1" t="s">
        <v>184</v>
      </c>
      <c r="AT361" s="161" t="s">
        <v>181</v>
      </c>
      <c r="AU361" s="161" t="s">
        <v>82</v>
      </c>
      <c r="AY361" s="18" t="s">
        <v>175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8" t="s">
        <v>30</v>
      </c>
      <c r="BK361" s="162">
        <f>ROUND(I361*H361,2)</f>
        <v>0</v>
      </c>
      <c r="BL361" s="18" t="s">
        <v>184</v>
      </c>
      <c r="BM361" s="161" t="s">
        <v>3395</v>
      </c>
    </row>
    <row r="362" spans="1:65" s="13" customFormat="1">
      <c r="B362" s="163"/>
      <c r="D362" s="164" t="s">
        <v>190</v>
      </c>
      <c r="E362" s="165" t="s">
        <v>1</v>
      </c>
      <c r="F362" s="166" t="s">
        <v>30</v>
      </c>
      <c r="H362" s="167">
        <v>1</v>
      </c>
      <c r="I362" s="168"/>
      <c r="L362" s="163"/>
      <c r="M362" s="169"/>
      <c r="N362" s="170"/>
      <c r="O362" s="170"/>
      <c r="P362" s="170"/>
      <c r="Q362" s="170"/>
      <c r="R362" s="170"/>
      <c r="S362" s="170"/>
      <c r="T362" s="171"/>
      <c r="AT362" s="165" t="s">
        <v>190</v>
      </c>
      <c r="AU362" s="165" t="s">
        <v>82</v>
      </c>
      <c r="AV362" s="13" t="s">
        <v>82</v>
      </c>
      <c r="AW362" s="13" t="s">
        <v>29</v>
      </c>
      <c r="AX362" s="13" t="s">
        <v>30</v>
      </c>
      <c r="AY362" s="165" t="s">
        <v>175</v>
      </c>
    </row>
    <row r="363" spans="1:65" s="2" customFormat="1" ht="16.5" customHeight="1">
      <c r="A363" s="33"/>
      <c r="B363" s="149"/>
      <c r="C363" s="150" t="s">
        <v>393</v>
      </c>
      <c r="D363" s="150" t="s">
        <v>181</v>
      </c>
      <c r="E363" s="151" t="s">
        <v>3396</v>
      </c>
      <c r="F363" s="152" t="s">
        <v>3397</v>
      </c>
      <c r="G363" s="153" t="s">
        <v>222</v>
      </c>
      <c r="H363" s="154">
        <v>6</v>
      </c>
      <c r="I363" s="155"/>
      <c r="J363" s="156">
        <f>ROUND(I363*H363,2)</f>
        <v>0</v>
      </c>
      <c r="K363" s="152" t="s">
        <v>1</v>
      </c>
      <c r="L363" s="34"/>
      <c r="M363" s="157" t="s">
        <v>1</v>
      </c>
      <c r="N363" s="158" t="s">
        <v>38</v>
      </c>
      <c r="O363" s="59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1" t="s">
        <v>184</v>
      </c>
      <c r="AT363" s="161" t="s">
        <v>181</v>
      </c>
      <c r="AU363" s="161" t="s">
        <v>82</v>
      </c>
      <c r="AY363" s="18" t="s">
        <v>175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8" t="s">
        <v>30</v>
      </c>
      <c r="BK363" s="162">
        <f>ROUND(I363*H363,2)</f>
        <v>0</v>
      </c>
      <c r="BL363" s="18" t="s">
        <v>184</v>
      </c>
      <c r="BM363" s="161" t="s">
        <v>3398</v>
      </c>
    </row>
    <row r="364" spans="1:65" s="14" customFormat="1">
      <c r="B364" s="172"/>
      <c r="D364" s="164" t="s">
        <v>190</v>
      </c>
      <c r="E364" s="173" t="s">
        <v>1</v>
      </c>
      <c r="F364" s="174" t="s">
        <v>3399</v>
      </c>
      <c r="H364" s="173" t="s">
        <v>1</v>
      </c>
      <c r="I364" s="175"/>
      <c r="L364" s="172"/>
      <c r="M364" s="176"/>
      <c r="N364" s="177"/>
      <c r="O364" s="177"/>
      <c r="P364" s="177"/>
      <c r="Q364" s="177"/>
      <c r="R364" s="177"/>
      <c r="S364" s="177"/>
      <c r="T364" s="178"/>
      <c r="AT364" s="173" t="s">
        <v>190</v>
      </c>
      <c r="AU364" s="173" t="s">
        <v>82</v>
      </c>
      <c r="AV364" s="14" t="s">
        <v>30</v>
      </c>
      <c r="AW364" s="14" t="s">
        <v>29</v>
      </c>
      <c r="AX364" s="14" t="s">
        <v>73</v>
      </c>
      <c r="AY364" s="173" t="s">
        <v>175</v>
      </c>
    </row>
    <row r="365" spans="1:65" s="13" customFormat="1">
      <c r="B365" s="163"/>
      <c r="D365" s="164" t="s">
        <v>190</v>
      </c>
      <c r="E365" s="165" t="s">
        <v>1</v>
      </c>
      <c r="F365" s="166" t="s">
        <v>203</v>
      </c>
      <c r="H365" s="167">
        <v>6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190</v>
      </c>
      <c r="AU365" s="165" t="s">
        <v>82</v>
      </c>
      <c r="AV365" s="13" t="s">
        <v>82</v>
      </c>
      <c r="AW365" s="13" t="s">
        <v>29</v>
      </c>
      <c r="AX365" s="13" t="s">
        <v>30</v>
      </c>
      <c r="AY365" s="165" t="s">
        <v>175</v>
      </c>
    </row>
    <row r="366" spans="1:65" s="2" customFormat="1" ht="16.5" customHeight="1">
      <c r="A366" s="33"/>
      <c r="B366" s="149"/>
      <c r="C366" s="150" t="s">
        <v>398</v>
      </c>
      <c r="D366" s="150" t="s">
        <v>181</v>
      </c>
      <c r="E366" s="151" t="s">
        <v>3400</v>
      </c>
      <c r="F366" s="152" t="s">
        <v>3401</v>
      </c>
      <c r="G366" s="153" t="s">
        <v>188</v>
      </c>
      <c r="H366" s="154">
        <v>22</v>
      </c>
      <c r="I366" s="155"/>
      <c r="J366" s="156">
        <f>ROUND(I366*H366,2)</f>
        <v>0</v>
      </c>
      <c r="K366" s="152" t="s">
        <v>1</v>
      </c>
      <c r="L366" s="34"/>
      <c r="M366" s="157" t="s">
        <v>1</v>
      </c>
      <c r="N366" s="158" t="s">
        <v>38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184</v>
      </c>
      <c r="AT366" s="161" t="s">
        <v>181</v>
      </c>
      <c r="AU366" s="161" t="s">
        <v>82</v>
      </c>
      <c r="AY366" s="18" t="s">
        <v>175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30</v>
      </c>
      <c r="BK366" s="162">
        <f>ROUND(I366*H366,2)</f>
        <v>0</v>
      </c>
      <c r="BL366" s="18" t="s">
        <v>184</v>
      </c>
      <c r="BM366" s="161" t="s">
        <v>3402</v>
      </c>
    </row>
    <row r="367" spans="1:65" s="14" customFormat="1">
      <c r="B367" s="172"/>
      <c r="D367" s="164" t="s">
        <v>190</v>
      </c>
      <c r="E367" s="173" t="s">
        <v>1</v>
      </c>
      <c r="F367" s="174" t="s">
        <v>3399</v>
      </c>
      <c r="H367" s="173" t="s">
        <v>1</v>
      </c>
      <c r="I367" s="175"/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190</v>
      </c>
      <c r="AU367" s="173" t="s">
        <v>82</v>
      </c>
      <c r="AV367" s="14" t="s">
        <v>30</v>
      </c>
      <c r="AW367" s="14" t="s">
        <v>29</v>
      </c>
      <c r="AX367" s="14" t="s">
        <v>73</v>
      </c>
      <c r="AY367" s="173" t="s">
        <v>175</v>
      </c>
    </row>
    <row r="368" spans="1:65" s="13" customFormat="1">
      <c r="B368" s="163"/>
      <c r="D368" s="164" t="s">
        <v>190</v>
      </c>
      <c r="E368" s="165" t="s">
        <v>1</v>
      </c>
      <c r="F368" s="166" t="s">
        <v>262</v>
      </c>
      <c r="H368" s="167">
        <v>22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190</v>
      </c>
      <c r="AU368" s="165" t="s">
        <v>82</v>
      </c>
      <c r="AV368" s="13" t="s">
        <v>82</v>
      </c>
      <c r="AW368" s="13" t="s">
        <v>29</v>
      </c>
      <c r="AX368" s="13" t="s">
        <v>30</v>
      </c>
      <c r="AY368" s="165" t="s">
        <v>175</v>
      </c>
    </row>
    <row r="369" spans="1:65" s="2" customFormat="1" ht="21.75" customHeight="1">
      <c r="A369" s="33"/>
      <c r="B369" s="149"/>
      <c r="C369" s="150" t="s">
        <v>402</v>
      </c>
      <c r="D369" s="150" t="s">
        <v>181</v>
      </c>
      <c r="E369" s="151" t="s">
        <v>3403</v>
      </c>
      <c r="F369" s="152" t="s">
        <v>3404</v>
      </c>
      <c r="G369" s="153" t="s">
        <v>222</v>
      </c>
      <c r="H369" s="154">
        <v>20</v>
      </c>
      <c r="I369" s="155"/>
      <c r="J369" s="156">
        <f>ROUND(I369*H369,2)</f>
        <v>0</v>
      </c>
      <c r="K369" s="152" t="s">
        <v>1</v>
      </c>
      <c r="L369" s="34"/>
      <c r="M369" s="157" t="s">
        <v>1</v>
      </c>
      <c r="N369" s="158" t="s">
        <v>38</v>
      </c>
      <c r="O369" s="59"/>
      <c r="P369" s="159">
        <f>O369*H369</f>
        <v>0</v>
      </c>
      <c r="Q369" s="159">
        <v>1.97E-3</v>
      </c>
      <c r="R369" s="159">
        <f>Q369*H369</f>
        <v>3.9399999999999998E-2</v>
      </c>
      <c r="S369" s="159">
        <v>0</v>
      </c>
      <c r="T369" s="160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1" t="s">
        <v>184</v>
      </c>
      <c r="AT369" s="161" t="s">
        <v>181</v>
      </c>
      <c r="AU369" s="161" t="s">
        <v>82</v>
      </c>
      <c r="AY369" s="18" t="s">
        <v>175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8" t="s">
        <v>30</v>
      </c>
      <c r="BK369" s="162">
        <f>ROUND(I369*H369,2)</f>
        <v>0</v>
      </c>
      <c r="BL369" s="18" t="s">
        <v>184</v>
      </c>
      <c r="BM369" s="161" t="s">
        <v>3405</v>
      </c>
    </row>
    <row r="370" spans="1:65" s="14" customFormat="1">
      <c r="B370" s="172"/>
      <c r="D370" s="164" t="s">
        <v>190</v>
      </c>
      <c r="E370" s="173" t="s">
        <v>1</v>
      </c>
      <c r="F370" s="174" t="s">
        <v>3382</v>
      </c>
      <c r="H370" s="173" t="s">
        <v>1</v>
      </c>
      <c r="I370" s="175"/>
      <c r="L370" s="172"/>
      <c r="M370" s="176"/>
      <c r="N370" s="177"/>
      <c r="O370" s="177"/>
      <c r="P370" s="177"/>
      <c r="Q370" s="177"/>
      <c r="R370" s="177"/>
      <c r="S370" s="177"/>
      <c r="T370" s="178"/>
      <c r="AT370" s="173" t="s">
        <v>190</v>
      </c>
      <c r="AU370" s="173" t="s">
        <v>82</v>
      </c>
      <c r="AV370" s="14" t="s">
        <v>30</v>
      </c>
      <c r="AW370" s="14" t="s">
        <v>29</v>
      </c>
      <c r="AX370" s="14" t="s">
        <v>73</v>
      </c>
      <c r="AY370" s="173" t="s">
        <v>175</v>
      </c>
    </row>
    <row r="371" spans="1:65" s="13" customFormat="1">
      <c r="B371" s="163"/>
      <c r="D371" s="164" t="s">
        <v>190</v>
      </c>
      <c r="E371" s="165" t="s">
        <v>1</v>
      </c>
      <c r="F371" s="166" t="s">
        <v>3406</v>
      </c>
      <c r="H371" s="167">
        <v>20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190</v>
      </c>
      <c r="AU371" s="165" t="s">
        <v>82</v>
      </c>
      <c r="AV371" s="13" t="s">
        <v>82</v>
      </c>
      <c r="AW371" s="13" t="s">
        <v>29</v>
      </c>
      <c r="AX371" s="13" t="s">
        <v>73</v>
      </c>
      <c r="AY371" s="165" t="s">
        <v>175</v>
      </c>
    </row>
    <row r="372" spans="1:65" s="15" customFormat="1">
      <c r="B372" s="182"/>
      <c r="D372" s="164" t="s">
        <v>190</v>
      </c>
      <c r="E372" s="183" t="s">
        <v>1</v>
      </c>
      <c r="F372" s="184" t="s">
        <v>716</v>
      </c>
      <c r="H372" s="185">
        <v>20</v>
      </c>
      <c r="I372" s="186"/>
      <c r="L372" s="182"/>
      <c r="M372" s="187"/>
      <c r="N372" s="188"/>
      <c r="O372" s="188"/>
      <c r="P372" s="188"/>
      <c r="Q372" s="188"/>
      <c r="R372" s="188"/>
      <c r="S372" s="188"/>
      <c r="T372" s="189"/>
      <c r="AT372" s="183" t="s">
        <v>190</v>
      </c>
      <c r="AU372" s="183" t="s">
        <v>82</v>
      </c>
      <c r="AV372" s="15" t="s">
        <v>184</v>
      </c>
      <c r="AW372" s="15" t="s">
        <v>29</v>
      </c>
      <c r="AX372" s="15" t="s">
        <v>30</v>
      </c>
      <c r="AY372" s="183" t="s">
        <v>175</v>
      </c>
    </row>
    <row r="373" spans="1:65" s="2" customFormat="1" ht="21.75" customHeight="1">
      <c r="A373" s="33"/>
      <c r="B373" s="149"/>
      <c r="C373" s="150" t="s">
        <v>406</v>
      </c>
      <c r="D373" s="150" t="s">
        <v>181</v>
      </c>
      <c r="E373" s="151" t="s">
        <v>3407</v>
      </c>
      <c r="F373" s="152" t="s">
        <v>3408</v>
      </c>
      <c r="G373" s="153" t="s">
        <v>222</v>
      </c>
      <c r="H373" s="154">
        <v>28</v>
      </c>
      <c r="I373" s="155"/>
      <c r="J373" s="156">
        <f>ROUND(I373*H373,2)</f>
        <v>0</v>
      </c>
      <c r="K373" s="152" t="s">
        <v>1</v>
      </c>
      <c r="L373" s="34"/>
      <c r="M373" s="157" t="s">
        <v>1</v>
      </c>
      <c r="N373" s="158" t="s">
        <v>38</v>
      </c>
      <c r="O373" s="59"/>
      <c r="P373" s="159">
        <f>O373*H373</f>
        <v>0</v>
      </c>
      <c r="Q373" s="159">
        <v>1.97E-3</v>
      </c>
      <c r="R373" s="159">
        <f>Q373*H373</f>
        <v>5.5160000000000001E-2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184</v>
      </c>
      <c r="AT373" s="161" t="s">
        <v>181</v>
      </c>
      <c r="AU373" s="161" t="s">
        <v>82</v>
      </c>
      <c r="AY373" s="18" t="s">
        <v>175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30</v>
      </c>
      <c r="BK373" s="162">
        <f>ROUND(I373*H373,2)</f>
        <v>0</v>
      </c>
      <c r="BL373" s="18" t="s">
        <v>184</v>
      </c>
      <c r="BM373" s="161" t="s">
        <v>3409</v>
      </c>
    </row>
    <row r="374" spans="1:65" s="14" customFormat="1">
      <c r="B374" s="172"/>
      <c r="D374" s="164" t="s">
        <v>190</v>
      </c>
      <c r="E374" s="173" t="s">
        <v>1</v>
      </c>
      <c r="F374" s="174" t="s">
        <v>3269</v>
      </c>
      <c r="H374" s="173" t="s">
        <v>1</v>
      </c>
      <c r="I374" s="175"/>
      <c r="L374" s="172"/>
      <c r="M374" s="176"/>
      <c r="N374" s="177"/>
      <c r="O374" s="177"/>
      <c r="P374" s="177"/>
      <c r="Q374" s="177"/>
      <c r="R374" s="177"/>
      <c r="S374" s="177"/>
      <c r="T374" s="178"/>
      <c r="AT374" s="173" t="s">
        <v>190</v>
      </c>
      <c r="AU374" s="173" t="s">
        <v>82</v>
      </c>
      <c r="AV374" s="14" t="s">
        <v>30</v>
      </c>
      <c r="AW374" s="14" t="s">
        <v>29</v>
      </c>
      <c r="AX374" s="14" t="s">
        <v>73</v>
      </c>
      <c r="AY374" s="173" t="s">
        <v>175</v>
      </c>
    </row>
    <row r="375" spans="1:65" s="13" customFormat="1">
      <c r="B375" s="163"/>
      <c r="D375" s="164" t="s">
        <v>190</v>
      </c>
      <c r="E375" s="165" t="s">
        <v>1</v>
      </c>
      <c r="F375" s="166" t="s">
        <v>286</v>
      </c>
      <c r="H375" s="167">
        <v>28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190</v>
      </c>
      <c r="AU375" s="165" t="s">
        <v>82</v>
      </c>
      <c r="AV375" s="13" t="s">
        <v>82</v>
      </c>
      <c r="AW375" s="13" t="s">
        <v>29</v>
      </c>
      <c r="AX375" s="13" t="s">
        <v>30</v>
      </c>
      <c r="AY375" s="165" t="s">
        <v>175</v>
      </c>
    </row>
    <row r="376" spans="1:65" s="2" customFormat="1" ht="16.5" customHeight="1">
      <c r="A376" s="33"/>
      <c r="B376" s="149"/>
      <c r="C376" s="150" t="s">
        <v>410</v>
      </c>
      <c r="D376" s="150" t="s">
        <v>181</v>
      </c>
      <c r="E376" s="151" t="s">
        <v>3410</v>
      </c>
      <c r="F376" s="152" t="s">
        <v>3411</v>
      </c>
      <c r="G376" s="153" t="s">
        <v>709</v>
      </c>
      <c r="H376" s="154">
        <v>5.17</v>
      </c>
      <c r="I376" s="155"/>
      <c r="J376" s="156">
        <f>ROUND(I376*H376,2)</f>
        <v>0</v>
      </c>
      <c r="K376" s="152" t="s">
        <v>1</v>
      </c>
      <c r="L376" s="34"/>
      <c r="M376" s="157" t="s">
        <v>1</v>
      </c>
      <c r="N376" s="158" t="s">
        <v>38</v>
      </c>
      <c r="O376" s="59"/>
      <c r="P376" s="159">
        <f>O376*H376</f>
        <v>0</v>
      </c>
      <c r="Q376" s="159">
        <v>0.11169999999999999</v>
      </c>
      <c r="R376" s="159">
        <f>Q376*H376</f>
        <v>0.57748899999999992</v>
      </c>
      <c r="S376" s="159">
        <v>0</v>
      </c>
      <c r="T376" s="160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1" t="s">
        <v>184</v>
      </c>
      <c r="AT376" s="161" t="s">
        <v>181</v>
      </c>
      <c r="AU376" s="161" t="s">
        <v>82</v>
      </c>
      <c r="AY376" s="18" t="s">
        <v>175</v>
      </c>
      <c r="BE376" s="162">
        <f>IF(N376="základní",J376,0)</f>
        <v>0</v>
      </c>
      <c r="BF376" s="162">
        <f>IF(N376="snížená",J376,0)</f>
        <v>0</v>
      </c>
      <c r="BG376" s="162">
        <f>IF(N376="zákl. přenesená",J376,0)</f>
        <v>0</v>
      </c>
      <c r="BH376" s="162">
        <f>IF(N376="sníž. přenesená",J376,0)</f>
        <v>0</v>
      </c>
      <c r="BI376" s="162">
        <f>IF(N376="nulová",J376,0)</f>
        <v>0</v>
      </c>
      <c r="BJ376" s="18" t="s">
        <v>30</v>
      </c>
      <c r="BK376" s="162">
        <f>ROUND(I376*H376,2)</f>
        <v>0</v>
      </c>
      <c r="BL376" s="18" t="s">
        <v>184</v>
      </c>
      <c r="BM376" s="161" t="s">
        <v>3412</v>
      </c>
    </row>
    <row r="377" spans="1:65" s="14" customFormat="1">
      <c r="B377" s="172"/>
      <c r="D377" s="164" t="s">
        <v>190</v>
      </c>
      <c r="E377" s="173" t="s">
        <v>1</v>
      </c>
      <c r="F377" s="174" t="s">
        <v>3384</v>
      </c>
      <c r="H377" s="173" t="s">
        <v>1</v>
      </c>
      <c r="I377" s="175"/>
      <c r="L377" s="172"/>
      <c r="M377" s="176"/>
      <c r="N377" s="177"/>
      <c r="O377" s="177"/>
      <c r="P377" s="177"/>
      <c r="Q377" s="177"/>
      <c r="R377" s="177"/>
      <c r="S377" s="177"/>
      <c r="T377" s="178"/>
      <c r="AT377" s="173" t="s">
        <v>190</v>
      </c>
      <c r="AU377" s="173" t="s">
        <v>82</v>
      </c>
      <c r="AV377" s="14" t="s">
        <v>30</v>
      </c>
      <c r="AW377" s="14" t="s">
        <v>29</v>
      </c>
      <c r="AX377" s="14" t="s">
        <v>73</v>
      </c>
      <c r="AY377" s="173" t="s">
        <v>175</v>
      </c>
    </row>
    <row r="378" spans="1:65" s="13" customFormat="1">
      <c r="B378" s="163"/>
      <c r="D378" s="164" t="s">
        <v>190</v>
      </c>
      <c r="E378" s="165" t="s">
        <v>1</v>
      </c>
      <c r="F378" s="166" t="s">
        <v>3385</v>
      </c>
      <c r="H378" s="167">
        <v>2.2719999999999998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190</v>
      </c>
      <c r="AU378" s="165" t="s">
        <v>82</v>
      </c>
      <c r="AV378" s="13" t="s">
        <v>82</v>
      </c>
      <c r="AW378" s="13" t="s">
        <v>29</v>
      </c>
      <c r="AX378" s="13" t="s">
        <v>73</v>
      </c>
      <c r="AY378" s="165" t="s">
        <v>175</v>
      </c>
    </row>
    <row r="379" spans="1:65" s="13" customFormat="1">
      <c r="B379" s="163"/>
      <c r="D379" s="164" t="s">
        <v>190</v>
      </c>
      <c r="E379" s="165" t="s">
        <v>1</v>
      </c>
      <c r="F379" s="166" t="s">
        <v>3386</v>
      </c>
      <c r="H379" s="167">
        <v>0.64200000000000002</v>
      </c>
      <c r="I379" s="168"/>
      <c r="L379" s="163"/>
      <c r="M379" s="169"/>
      <c r="N379" s="170"/>
      <c r="O379" s="170"/>
      <c r="P379" s="170"/>
      <c r="Q379" s="170"/>
      <c r="R379" s="170"/>
      <c r="S379" s="170"/>
      <c r="T379" s="171"/>
      <c r="AT379" s="165" t="s">
        <v>190</v>
      </c>
      <c r="AU379" s="165" t="s">
        <v>82</v>
      </c>
      <c r="AV379" s="13" t="s">
        <v>82</v>
      </c>
      <c r="AW379" s="13" t="s">
        <v>29</v>
      </c>
      <c r="AX379" s="13" t="s">
        <v>73</v>
      </c>
      <c r="AY379" s="165" t="s">
        <v>175</v>
      </c>
    </row>
    <row r="380" spans="1:65" s="13" customFormat="1">
      <c r="B380" s="163"/>
      <c r="D380" s="164" t="s">
        <v>190</v>
      </c>
      <c r="E380" s="165" t="s">
        <v>1</v>
      </c>
      <c r="F380" s="166" t="s">
        <v>3387</v>
      </c>
      <c r="H380" s="167">
        <v>1.7010000000000001</v>
      </c>
      <c r="I380" s="168"/>
      <c r="L380" s="163"/>
      <c r="M380" s="169"/>
      <c r="N380" s="170"/>
      <c r="O380" s="170"/>
      <c r="P380" s="170"/>
      <c r="Q380" s="170"/>
      <c r="R380" s="170"/>
      <c r="S380" s="170"/>
      <c r="T380" s="171"/>
      <c r="AT380" s="165" t="s">
        <v>190</v>
      </c>
      <c r="AU380" s="165" t="s">
        <v>82</v>
      </c>
      <c r="AV380" s="13" t="s">
        <v>82</v>
      </c>
      <c r="AW380" s="13" t="s">
        <v>29</v>
      </c>
      <c r="AX380" s="13" t="s">
        <v>73</v>
      </c>
      <c r="AY380" s="165" t="s">
        <v>175</v>
      </c>
    </row>
    <row r="381" spans="1:65" s="13" customFormat="1">
      <c r="B381" s="163"/>
      <c r="D381" s="164" t="s">
        <v>190</v>
      </c>
      <c r="E381" s="165" t="s">
        <v>1</v>
      </c>
      <c r="F381" s="166" t="s">
        <v>3388</v>
      </c>
      <c r="H381" s="167">
        <v>0.55500000000000005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190</v>
      </c>
      <c r="AU381" s="165" t="s">
        <v>82</v>
      </c>
      <c r="AV381" s="13" t="s">
        <v>82</v>
      </c>
      <c r="AW381" s="13" t="s">
        <v>29</v>
      </c>
      <c r="AX381" s="13" t="s">
        <v>73</v>
      </c>
      <c r="AY381" s="165" t="s">
        <v>175</v>
      </c>
    </row>
    <row r="382" spans="1:65" s="15" customFormat="1">
      <c r="B382" s="182"/>
      <c r="D382" s="164" t="s">
        <v>190</v>
      </c>
      <c r="E382" s="183" t="s">
        <v>1</v>
      </c>
      <c r="F382" s="184" t="s">
        <v>716</v>
      </c>
      <c r="H382" s="185">
        <v>5.17</v>
      </c>
      <c r="I382" s="186"/>
      <c r="L382" s="182"/>
      <c r="M382" s="187"/>
      <c r="N382" s="188"/>
      <c r="O382" s="188"/>
      <c r="P382" s="188"/>
      <c r="Q382" s="188"/>
      <c r="R382" s="188"/>
      <c r="S382" s="188"/>
      <c r="T382" s="189"/>
      <c r="AT382" s="183" t="s">
        <v>190</v>
      </c>
      <c r="AU382" s="183" t="s">
        <v>82</v>
      </c>
      <c r="AV382" s="15" t="s">
        <v>184</v>
      </c>
      <c r="AW382" s="15" t="s">
        <v>29</v>
      </c>
      <c r="AX382" s="15" t="s">
        <v>30</v>
      </c>
      <c r="AY382" s="183" t="s">
        <v>175</v>
      </c>
    </row>
    <row r="383" spans="1:65" s="2" customFormat="1" ht="16.5" customHeight="1">
      <c r="A383" s="33"/>
      <c r="B383" s="149"/>
      <c r="C383" s="150" t="s">
        <v>414</v>
      </c>
      <c r="D383" s="150" t="s">
        <v>181</v>
      </c>
      <c r="E383" s="151" t="s">
        <v>2873</v>
      </c>
      <c r="F383" s="152" t="s">
        <v>2874</v>
      </c>
      <c r="G383" s="153" t="s">
        <v>709</v>
      </c>
      <c r="H383" s="154">
        <v>10.512</v>
      </c>
      <c r="I383" s="155"/>
      <c r="J383" s="156">
        <f>ROUND(I383*H383,2)</f>
        <v>0</v>
      </c>
      <c r="K383" s="152" t="s">
        <v>710</v>
      </c>
      <c r="L383" s="34"/>
      <c r="M383" s="157" t="s">
        <v>1</v>
      </c>
      <c r="N383" s="158" t="s">
        <v>38</v>
      </c>
      <c r="O383" s="59"/>
      <c r="P383" s="159">
        <f>O383*H383</f>
        <v>0</v>
      </c>
      <c r="Q383" s="159">
        <v>1.7160000000000002E-2</v>
      </c>
      <c r="R383" s="159">
        <f>Q383*H383</f>
        <v>0.18038592000000003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184</v>
      </c>
      <c r="AT383" s="161" t="s">
        <v>181</v>
      </c>
      <c r="AU383" s="161" t="s">
        <v>82</v>
      </c>
      <c r="AY383" s="18" t="s">
        <v>175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30</v>
      </c>
      <c r="BK383" s="162">
        <f>ROUND(I383*H383,2)</f>
        <v>0</v>
      </c>
      <c r="BL383" s="18" t="s">
        <v>184</v>
      </c>
      <c r="BM383" s="161" t="s">
        <v>3413</v>
      </c>
    </row>
    <row r="384" spans="1:65" s="14" customFormat="1">
      <c r="B384" s="172"/>
      <c r="D384" s="164" t="s">
        <v>190</v>
      </c>
      <c r="E384" s="173" t="s">
        <v>1</v>
      </c>
      <c r="F384" s="174" t="s">
        <v>3269</v>
      </c>
      <c r="H384" s="173" t="s">
        <v>1</v>
      </c>
      <c r="I384" s="175"/>
      <c r="L384" s="172"/>
      <c r="M384" s="176"/>
      <c r="N384" s="177"/>
      <c r="O384" s="177"/>
      <c r="P384" s="177"/>
      <c r="Q384" s="177"/>
      <c r="R384" s="177"/>
      <c r="S384" s="177"/>
      <c r="T384" s="178"/>
      <c r="AT384" s="173" t="s">
        <v>190</v>
      </c>
      <c r="AU384" s="173" t="s">
        <v>82</v>
      </c>
      <c r="AV384" s="14" t="s">
        <v>30</v>
      </c>
      <c r="AW384" s="14" t="s">
        <v>29</v>
      </c>
      <c r="AX384" s="14" t="s">
        <v>73</v>
      </c>
      <c r="AY384" s="173" t="s">
        <v>175</v>
      </c>
    </row>
    <row r="385" spans="1:65" s="13" customFormat="1">
      <c r="B385" s="163"/>
      <c r="D385" s="164" t="s">
        <v>190</v>
      </c>
      <c r="E385" s="165" t="s">
        <v>1</v>
      </c>
      <c r="F385" s="166" t="s">
        <v>3381</v>
      </c>
      <c r="H385" s="167">
        <v>9.2319999999999993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190</v>
      </c>
      <c r="AU385" s="165" t="s">
        <v>82</v>
      </c>
      <c r="AV385" s="13" t="s">
        <v>82</v>
      </c>
      <c r="AW385" s="13" t="s">
        <v>29</v>
      </c>
      <c r="AX385" s="13" t="s">
        <v>73</v>
      </c>
      <c r="AY385" s="165" t="s">
        <v>175</v>
      </c>
    </row>
    <row r="386" spans="1:65" s="13" customFormat="1">
      <c r="B386" s="163"/>
      <c r="D386" s="164" t="s">
        <v>190</v>
      </c>
      <c r="E386" s="165" t="s">
        <v>1</v>
      </c>
      <c r="F386" s="166" t="s">
        <v>3414</v>
      </c>
      <c r="H386" s="167">
        <v>1.28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190</v>
      </c>
      <c r="AU386" s="165" t="s">
        <v>82</v>
      </c>
      <c r="AV386" s="13" t="s">
        <v>82</v>
      </c>
      <c r="AW386" s="13" t="s">
        <v>29</v>
      </c>
      <c r="AX386" s="13" t="s">
        <v>73</v>
      </c>
      <c r="AY386" s="165" t="s">
        <v>175</v>
      </c>
    </row>
    <row r="387" spans="1:65" s="15" customFormat="1">
      <c r="B387" s="182"/>
      <c r="D387" s="164" t="s">
        <v>190</v>
      </c>
      <c r="E387" s="183" t="s">
        <v>1</v>
      </c>
      <c r="F387" s="184" t="s">
        <v>716</v>
      </c>
      <c r="H387" s="185">
        <v>10.512</v>
      </c>
      <c r="I387" s="186"/>
      <c r="L387" s="182"/>
      <c r="M387" s="187"/>
      <c r="N387" s="188"/>
      <c r="O387" s="188"/>
      <c r="P387" s="188"/>
      <c r="Q387" s="188"/>
      <c r="R387" s="188"/>
      <c r="S387" s="188"/>
      <c r="T387" s="189"/>
      <c r="AT387" s="183" t="s">
        <v>190</v>
      </c>
      <c r="AU387" s="183" t="s">
        <v>82</v>
      </c>
      <c r="AV387" s="15" t="s">
        <v>184</v>
      </c>
      <c r="AW387" s="15" t="s">
        <v>29</v>
      </c>
      <c r="AX387" s="15" t="s">
        <v>30</v>
      </c>
      <c r="AY387" s="183" t="s">
        <v>175</v>
      </c>
    </row>
    <row r="388" spans="1:65" s="2" customFormat="1" ht="16.5" customHeight="1">
      <c r="A388" s="33"/>
      <c r="B388" s="149"/>
      <c r="C388" s="150" t="s">
        <v>420</v>
      </c>
      <c r="D388" s="150" t="s">
        <v>181</v>
      </c>
      <c r="E388" s="151" t="s">
        <v>2883</v>
      </c>
      <c r="F388" s="152" t="s">
        <v>2884</v>
      </c>
      <c r="G388" s="153" t="s">
        <v>709</v>
      </c>
      <c r="H388" s="154">
        <v>10.512</v>
      </c>
      <c r="I388" s="155"/>
      <c r="J388" s="156">
        <f>ROUND(I388*H388,2)</f>
        <v>0</v>
      </c>
      <c r="K388" s="152" t="s">
        <v>710</v>
      </c>
      <c r="L388" s="34"/>
      <c r="M388" s="157" t="s">
        <v>1</v>
      </c>
      <c r="N388" s="158" t="s">
        <v>38</v>
      </c>
      <c r="O388" s="59"/>
      <c r="P388" s="159">
        <f>O388*H388</f>
        <v>0</v>
      </c>
      <c r="Q388" s="159">
        <v>0</v>
      </c>
      <c r="R388" s="159">
        <f>Q388*H388</f>
        <v>0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184</v>
      </c>
      <c r="AT388" s="161" t="s">
        <v>181</v>
      </c>
      <c r="AU388" s="161" t="s">
        <v>82</v>
      </c>
      <c r="AY388" s="18" t="s">
        <v>175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30</v>
      </c>
      <c r="BK388" s="162">
        <f>ROUND(I388*H388,2)</f>
        <v>0</v>
      </c>
      <c r="BL388" s="18" t="s">
        <v>184</v>
      </c>
      <c r="BM388" s="161" t="s">
        <v>3415</v>
      </c>
    </row>
    <row r="389" spans="1:65" s="13" customFormat="1">
      <c r="B389" s="163"/>
      <c r="D389" s="164" t="s">
        <v>190</v>
      </c>
      <c r="E389" s="165" t="s">
        <v>1</v>
      </c>
      <c r="F389" s="166" t="s">
        <v>3416</v>
      </c>
      <c r="H389" s="167">
        <v>10.512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190</v>
      </c>
      <c r="AU389" s="165" t="s">
        <v>82</v>
      </c>
      <c r="AV389" s="13" t="s">
        <v>82</v>
      </c>
      <c r="AW389" s="13" t="s">
        <v>29</v>
      </c>
      <c r="AX389" s="13" t="s">
        <v>30</v>
      </c>
      <c r="AY389" s="165" t="s">
        <v>175</v>
      </c>
    </row>
    <row r="390" spans="1:65" s="2" customFormat="1" ht="16.5" customHeight="1">
      <c r="A390" s="33"/>
      <c r="B390" s="149"/>
      <c r="C390" s="150" t="s">
        <v>423</v>
      </c>
      <c r="D390" s="150" t="s">
        <v>181</v>
      </c>
      <c r="E390" s="151" t="s">
        <v>2887</v>
      </c>
      <c r="F390" s="152" t="s">
        <v>2888</v>
      </c>
      <c r="G390" s="153" t="s">
        <v>709</v>
      </c>
      <c r="H390" s="154">
        <v>21.684000000000001</v>
      </c>
      <c r="I390" s="155"/>
      <c r="J390" s="156">
        <f>ROUND(I390*H390,2)</f>
        <v>0</v>
      </c>
      <c r="K390" s="152" t="s">
        <v>710</v>
      </c>
      <c r="L390" s="34"/>
      <c r="M390" s="157" t="s">
        <v>1</v>
      </c>
      <c r="N390" s="158" t="s">
        <v>38</v>
      </c>
      <c r="O390" s="59"/>
      <c r="P390" s="159">
        <f>O390*H390</f>
        <v>0</v>
      </c>
      <c r="Q390" s="159">
        <v>5.45E-3</v>
      </c>
      <c r="R390" s="159">
        <f>Q390*H390</f>
        <v>0.1181778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184</v>
      </c>
      <c r="AT390" s="161" t="s">
        <v>181</v>
      </c>
      <c r="AU390" s="161" t="s">
        <v>82</v>
      </c>
      <c r="AY390" s="18" t="s">
        <v>175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30</v>
      </c>
      <c r="BK390" s="162">
        <f>ROUND(I390*H390,2)</f>
        <v>0</v>
      </c>
      <c r="BL390" s="18" t="s">
        <v>184</v>
      </c>
      <c r="BM390" s="161" t="s">
        <v>3417</v>
      </c>
    </row>
    <row r="391" spans="1:65" s="14" customFormat="1">
      <c r="B391" s="172"/>
      <c r="D391" s="164" t="s">
        <v>190</v>
      </c>
      <c r="E391" s="173" t="s">
        <v>1</v>
      </c>
      <c r="F391" s="174" t="s">
        <v>3382</v>
      </c>
      <c r="H391" s="173" t="s">
        <v>1</v>
      </c>
      <c r="I391" s="175"/>
      <c r="L391" s="172"/>
      <c r="M391" s="176"/>
      <c r="N391" s="177"/>
      <c r="O391" s="177"/>
      <c r="P391" s="177"/>
      <c r="Q391" s="177"/>
      <c r="R391" s="177"/>
      <c r="S391" s="177"/>
      <c r="T391" s="178"/>
      <c r="AT391" s="173" t="s">
        <v>190</v>
      </c>
      <c r="AU391" s="173" t="s">
        <v>82</v>
      </c>
      <c r="AV391" s="14" t="s">
        <v>30</v>
      </c>
      <c r="AW391" s="14" t="s">
        <v>29</v>
      </c>
      <c r="AX391" s="14" t="s">
        <v>73</v>
      </c>
      <c r="AY391" s="173" t="s">
        <v>175</v>
      </c>
    </row>
    <row r="392" spans="1:65" s="13" customFormat="1">
      <c r="B392" s="163"/>
      <c r="D392" s="164" t="s">
        <v>190</v>
      </c>
      <c r="E392" s="165" t="s">
        <v>1</v>
      </c>
      <c r="F392" s="166" t="s">
        <v>3418</v>
      </c>
      <c r="H392" s="167">
        <v>10.045999999999999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190</v>
      </c>
      <c r="AU392" s="165" t="s">
        <v>82</v>
      </c>
      <c r="AV392" s="13" t="s">
        <v>82</v>
      </c>
      <c r="AW392" s="13" t="s">
        <v>29</v>
      </c>
      <c r="AX392" s="13" t="s">
        <v>73</v>
      </c>
      <c r="AY392" s="165" t="s">
        <v>175</v>
      </c>
    </row>
    <row r="393" spans="1:65" s="13" customFormat="1">
      <c r="B393" s="163"/>
      <c r="D393" s="164" t="s">
        <v>190</v>
      </c>
      <c r="E393" s="165" t="s">
        <v>1</v>
      </c>
      <c r="F393" s="166" t="s">
        <v>3419</v>
      </c>
      <c r="H393" s="167">
        <v>8.1259999999999994</v>
      </c>
      <c r="I393" s="168"/>
      <c r="L393" s="163"/>
      <c r="M393" s="169"/>
      <c r="N393" s="170"/>
      <c r="O393" s="170"/>
      <c r="P393" s="170"/>
      <c r="Q393" s="170"/>
      <c r="R393" s="170"/>
      <c r="S393" s="170"/>
      <c r="T393" s="171"/>
      <c r="AT393" s="165" t="s">
        <v>190</v>
      </c>
      <c r="AU393" s="165" t="s">
        <v>82</v>
      </c>
      <c r="AV393" s="13" t="s">
        <v>82</v>
      </c>
      <c r="AW393" s="13" t="s">
        <v>29</v>
      </c>
      <c r="AX393" s="13" t="s">
        <v>73</v>
      </c>
      <c r="AY393" s="165" t="s">
        <v>175</v>
      </c>
    </row>
    <row r="394" spans="1:65" s="13" customFormat="1">
      <c r="B394" s="163"/>
      <c r="D394" s="164" t="s">
        <v>190</v>
      </c>
      <c r="E394" s="165" t="s">
        <v>1</v>
      </c>
      <c r="F394" s="166" t="s">
        <v>3420</v>
      </c>
      <c r="H394" s="167">
        <v>0.44400000000000001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190</v>
      </c>
      <c r="AU394" s="165" t="s">
        <v>82</v>
      </c>
      <c r="AV394" s="13" t="s">
        <v>82</v>
      </c>
      <c r="AW394" s="13" t="s">
        <v>29</v>
      </c>
      <c r="AX394" s="13" t="s">
        <v>73</v>
      </c>
      <c r="AY394" s="165" t="s">
        <v>175</v>
      </c>
    </row>
    <row r="395" spans="1:65" s="14" customFormat="1">
      <c r="B395" s="172"/>
      <c r="D395" s="164" t="s">
        <v>190</v>
      </c>
      <c r="E395" s="173" t="s">
        <v>1</v>
      </c>
      <c r="F395" s="174" t="s">
        <v>3384</v>
      </c>
      <c r="H395" s="173" t="s">
        <v>1</v>
      </c>
      <c r="I395" s="175"/>
      <c r="L395" s="172"/>
      <c r="M395" s="176"/>
      <c r="N395" s="177"/>
      <c r="O395" s="177"/>
      <c r="P395" s="177"/>
      <c r="Q395" s="177"/>
      <c r="R395" s="177"/>
      <c r="S395" s="177"/>
      <c r="T395" s="178"/>
      <c r="AT395" s="173" t="s">
        <v>190</v>
      </c>
      <c r="AU395" s="173" t="s">
        <v>82</v>
      </c>
      <c r="AV395" s="14" t="s">
        <v>30</v>
      </c>
      <c r="AW395" s="14" t="s">
        <v>29</v>
      </c>
      <c r="AX395" s="14" t="s">
        <v>73</v>
      </c>
      <c r="AY395" s="173" t="s">
        <v>175</v>
      </c>
    </row>
    <row r="396" spans="1:65" s="13" customFormat="1">
      <c r="B396" s="163"/>
      <c r="D396" s="164" t="s">
        <v>190</v>
      </c>
      <c r="E396" s="165" t="s">
        <v>1</v>
      </c>
      <c r="F396" s="166" t="s">
        <v>3421</v>
      </c>
      <c r="H396" s="167">
        <v>0.56799999999999995</v>
      </c>
      <c r="I396" s="168"/>
      <c r="L396" s="163"/>
      <c r="M396" s="169"/>
      <c r="N396" s="170"/>
      <c r="O396" s="170"/>
      <c r="P396" s="170"/>
      <c r="Q396" s="170"/>
      <c r="R396" s="170"/>
      <c r="S396" s="170"/>
      <c r="T396" s="171"/>
      <c r="AT396" s="165" t="s">
        <v>190</v>
      </c>
      <c r="AU396" s="165" t="s">
        <v>82</v>
      </c>
      <c r="AV396" s="13" t="s">
        <v>82</v>
      </c>
      <c r="AW396" s="13" t="s">
        <v>29</v>
      </c>
      <c r="AX396" s="13" t="s">
        <v>73</v>
      </c>
      <c r="AY396" s="165" t="s">
        <v>175</v>
      </c>
    </row>
    <row r="397" spans="1:65" s="13" customFormat="1">
      <c r="B397" s="163"/>
      <c r="D397" s="164" t="s">
        <v>190</v>
      </c>
      <c r="E397" s="165" t="s">
        <v>1</v>
      </c>
      <c r="F397" s="166" t="s">
        <v>3422</v>
      </c>
      <c r="H397" s="167">
        <v>0.50800000000000001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190</v>
      </c>
      <c r="AU397" s="165" t="s">
        <v>82</v>
      </c>
      <c r="AV397" s="13" t="s">
        <v>82</v>
      </c>
      <c r="AW397" s="13" t="s">
        <v>29</v>
      </c>
      <c r="AX397" s="13" t="s">
        <v>73</v>
      </c>
      <c r="AY397" s="165" t="s">
        <v>175</v>
      </c>
    </row>
    <row r="398" spans="1:65" s="13" customFormat="1">
      <c r="B398" s="163"/>
      <c r="D398" s="164" t="s">
        <v>190</v>
      </c>
      <c r="E398" s="165" t="s">
        <v>1</v>
      </c>
      <c r="F398" s="166" t="s">
        <v>3423</v>
      </c>
      <c r="H398" s="167">
        <v>0.27400000000000002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190</v>
      </c>
      <c r="AU398" s="165" t="s">
        <v>82</v>
      </c>
      <c r="AV398" s="13" t="s">
        <v>82</v>
      </c>
      <c r="AW398" s="13" t="s">
        <v>29</v>
      </c>
      <c r="AX398" s="13" t="s">
        <v>73</v>
      </c>
      <c r="AY398" s="165" t="s">
        <v>175</v>
      </c>
    </row>
    <row r="399" spans="1:65" s="13" customFormat="1">
      <c r="B399" s="163"/>
      <c r="D399" s="164" t="s">
        <v>190</v>
      </c>
      <c r="E399" s="165" t="s">
        <v>1</v>
      </c>
      <c r="F399" s="166" t="s">
        <v>3424</v>
      </c>
      <c r="H399" s="167">
        <v>0.214</v>
      </c>
      <c r="I399" s="168"/>
      <c r="L399" s="163"/>
      <c r="M399" s="169"/>
      <c r="N399" s="170"/>
      <c r="O399" s="170"/>
      <c r="P399" s="170"/>
      <c r="Q399" s="170"/>
      <c r="R399" s="170"/>
      <c r="S399" s="170"/>
      <c r="T399" s="171"/>
      <c r="AT399" s="165" t="s">
        <v>190</v>
      </c>
      <c r="AU399" s="165" t="s">
        <v>82</v>
      </c>
      <c r="AV399" s="13" t="s">
        <v>82</v>
      </c>
      <c r="AW399" s="13" t="s">
        <v>29</v>
      </c>
      <c r="AX399" s="13" t="s">
        <v>73</v>
      </c>
      <c r="AY399" s="165" t="s">
        <v>175</v>
      </c>
    </row>
    <row r="400" spans="1:65" s="13" customFormat="1">
      <c r="B400" s="163"/>
      <c r="D400" s="164" t="s">
        <v>190</v>
      </c>
      <c r="E400" s="165" t="s">
        <v>1</v>
      </c>
      <c r="F400" s="166" t="s">
        <v>3425</v>
      </c>
      <c r="H400" s="167">
        <v>0.56699999999999995</v>
      </c>
      <c r="I400" s="168"/>
      <c r="L400" s="163"/>
      <c r="M400" s="169"/>
      <c r="N400" s="170"/>
      <c r="O400" s="170"/>
      <c r="P400" s="170"/>
      <c r="Q400" s="170"/>
      <c r="R400" s="170"/>
      <c r="S400" s="170"/>
      <c r="T400" s="171"/>
      <c r="AT400" s="165" t="s">
        <v>190</v>
      </c>
      <c r="AU400" s="165" t="s">
        <v>82</v>
      </c>
      <c r="AV400" s="13" t="s">
        <v>82</v>
      </c>
      <c r="AW400" s="13" t="s">
        <v>29</v>
      </c>
      <c r="AX400" s="13" t="s">
        <v>73</v>
      </c>
      <c r="AY400" s="165" t="s">
        <v>175</v>
      </c>
    </row>
    <row r="401" spans="1:65" s="13" customFormat="1">
      <c r="B401" s="163"/>
      <c r="D401" s="164" t="s">
        <v>190</v>
      </c>
      <c r="E401" s="165" t="s">
        <v>1</v>
      </c>
      <c r="F401" s="166" t="s">
        <v>3426</v>
      </c>
      <c r="H401" s="167">
        <v>0.50700000000000001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190</v>
      </c>
      <c r="AU401" s="165" t="s">
        <v>82</v>
      </c>
      <c r="AV401" s="13" t="s">
        <v>82</v>
      </c>
      <c r="AW401" s="13" t="s">
        <v>29</v>
      </c>
      <c r="AX401" s="13" t="s">
        <v>73</v>
      </c>
      <c r="AY401" s="165" t="s">
        <v>175</v>
      </c>
    </row>
    <row r="402" spans="1:65" s="13" customFormat="1">
      <c r="B402" s="163"/>
      <c r="D402" s="164" t="s">
        <v>190</v>
      </c>
      <c r="E402" s="165" t="s">
        <v>1</v>
      </c>
      <c r="F402" s="166" t="s">
        <v>3427</v>
      </c>
      <c r="H402" s="167">
        <v>0.245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190</v>
      </c>
      <c r="AU402" s="165" t="s">
        <v>82</v>
      </c>
      <c r="AV402" s="13" t="s">
        <v>82</v>
      </c>
      <c r="AW402" s="13" t="s">
        <v>29</v>
      </c>
      <c r="AX402" s="13" t="s">
        <v>73</v>
      </c>
      <c r="AY402" s="165" t="s">
        <v>175</v>
      </c>
    </row>
    <row r="403" spans="1:65" s="13" customFormat="1">
      <c r="B403" s="163"/>
      <c r="D403" s="164" t="s">
        <v>190</v>
      </c>
      <c r="E403" s="165" t="s">
        <v>1</v>
      </c>
      <c r="F403" s="166" t="s">
        <v>3428</v>
      </c>
      <c r="H403" s="167">
        <v>0.185</v>
      </c>
      <c r="I403" s="168"/>
      <c r="L403" s="163"/>
      <c r="M403" s="169"/>
      <c r="N403" s="170"/>
      <c r="O403" s="170"/>
      <c r="P403" s="170"/>
      <c r="Q403" s="170"/>
      <c r="R403" s="170"/>
      <c r="S403" s="170"/>
      <c r="T403" s="171"/>
      <c r="AT403" s="165" t="s">
        <v>190</v>
      </c>
      <c r="AU403" s="165" t="s">
        <v>82</v>
      </c>
      <c r="AV403" s="13" t="s">
        <v>82</v>
      </c>
      <c r="AW403" s="13" t="s">
        <v>29</v>
      </c>
      <c r="AX403" s="13" t="s">
        <v>73</v>
      </c>
      <c r="AY403" s="165" t="s">
        <v>175</v>
      </c>
    </row>
    <row r="404" spans="1:65" s="15" customFormat="1">
      <c r="B404" s="182"/>
      <c r="D404" s="164" t="s">
        <v>190</v>
      </c>
      <c r="E404" s="183" t="s">
        <v>1</v>
      </c>
      <c r="F404" s="184" t="s">
        <v>716</v>
      </c>
      <c r="H404" s="185">
        <v>21.684000000000001</v>
      </c>
      <c r="I404" s="186"/>
      <c r="L404" s="182"/>
      <c r="M404" s="187"/>
      <c r="N404" s="188"/>
      <c r="O404" s="188"/>
      <c r="P404" s="188"/>
      <c r="Q404" s="188"/>
      <c r="R404" s="188"/>
      <c r="S404" s="188"/>
      <c r="T404" s="189"/>
      <c r="AT404" s="183" t="s">
        <v>190</v>
      </c>
      <c r="AU404" s="183" t="s">
        <v>82</v>
      </c>
      <c r="AV404" s="15" t="s">
        <v>184</v>
      </c>
      <c r="AW404" s="15" t="s">
        <v>29</v>
      </c>
      <c r="AX404" s="15" t="s">
        <v>30</v>
      </c>
      <c r="AY404" s="183" t="s">
        <v>175</v>
      </c>
    </row>
    <row r="405" spans="1:65" s="2" customFormat="1" ht="16.5" customHeight="1">
      <c r="A405" s="33"/>
      <c r="B405" s="149"/>
      <c r="C405" s="150" t="s">
        <v>426</v>
      </c>
      <c r="D405" s="150" t="s">
        <v>181</v>
      </c>
      <c r="E405" s="151" t="s">
        <v>2903</v>
      </c>
      <c r="F405" s="152" t="s">
        <v>2904</v>
      </c>
      <c r="G405" s="153" t="s">
        <v>709</v>
      </c>
      <c r="H405" s="154">
        <v>21.684000000000001</v>
      </c>
      <c r="I405" s="155"/>
      <c r="J405" s="156">
        <f>ROUND(I405*H405,2)</f>
        <v>0</v>
      </c>
      <c r="K405" s="152" t="s">
        <v>710</v>
      </c>
      <c r="L405" s="34"/>
      <c r="M405" s="157" t="s">
        <v>1</v>
      </c>
      <c r="N405" s="158" t="s">
        <v>38</v>
      </c>
      <c r="O405" s="59"/>
      <c r="P405" s="159">
        <f>O405*H405</f>
        <v>0</v>
      </c>
      <c r="Q405" s="159">
        <v>0</v>
      </c>
      <c r="R405" s="159">
        <f>Q405*H405</f>
        <v>0</v>
      </c>
      <c r="S405" s="159">
        <v>0</v>
      </c>
      <c r="T405" s="160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1" t="s">
        <v>184</v>
      </c>
      <c r="AT405" s="161" t="s">
        <v>181</v>
      </c>
      <c r="AU405" s="161" t="s">
        <v>82</v>
      </c>
      <c r="AY405" s="18" t="s">
        <v>175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8" t="s">
        <v>30</v>
      </c>
      <c r="BK405" s="162">
        <f>ROUND(I405*H405,2)</f>
        <v>0</v>
      </c>
      <c r="BL405" s="18" t="s">
        <v>184</v>
      </c>
      <c r="BM405" s="161" t="s">
        <v>3429</v>
      </c>
    </row>
    <row r="406" spans="1:65" s="13" customFormat="1">
      <c r="B406" s="163"/>
      <c r="D406" s="164" t="s">
        <v>190</v>
      </c>
      <c r="E406" s="165" t="s">
        <v>1</v>
      </c>
      <c r="F406" s="166" t="s">
        <v>3430</v>
      </c>
      <c r="H406" s="167">
        <v>21.684000000000001</v>
      </c>
      <c r="I406" s="168"/>
      <c r="L406" s="163"/>
      <c r="M406" s="169"/>
      <c r="N406" s="170"/>
      <c r="O406" s="170"/>
      <c r="P406" s="170"/>
      <c r="Q406" s="170"/>
      <c r="R406" s="170"/>
      <c r="S406" s="170"/>
      <c r="T406" s="171"/>
      <c r="AT406" s="165" t="s">
        <v>190</v>
      </c>
      <c r="AU406" s="165" t="s">
        <v>82</v>
      </c>
      <c r="AV406" s="13" t="s">
        <v>82</v>
      </c>
      <c r="AW406" s="13" t="s">
        <v>29</v>
      </c>
      <c r="AX406" s="13" t="s">
        <v>30</v>
      </c>
      <c r="AY406" s="165" t="s">
        <v>175</v>
      </c>
    </row>
    <row r="407" spans="1:65" s="2" customFormat="1" ht="24.15" customHeight="1">
      <c r="A407" s="33"/>
      <c r="B407" s="149"/>
      <c r="C407" s="150" t="s">
        <v>429</v>
      </c>
      <c r="D407" s="150" t="s">
        <v>181</v>
      </c>
      <c r="E407" s="151" t="s">
        <v>3431</v>
      </c>
      <c r="F407" s="152" t="s">
        <v>3432</v>
      </c>
      <c r="G407" s="153" t="s">
        <v>396</v>
      </c>
      <c r="H407" s="154">
        <v>1</v>
      </c>
      <c r="I407" s="155"/>
      <c r="J407" s="156">
        <f>ROUND(I407*H407,2)</f>
        <v>0</v>
      </c>
      <c r="K407" s="152" t="s">
        <v>1</v>
      </c>
      <c r="L407" s="34"/>
      <c r="M407" s="157" t="s">
        <v>1</v>
      </c>
      <c r="N407" s="158" t="s">
        <v>38</v>
      </c>
      <c r="O407" s="59"/>
      <c r="P407" s="159">
        <f>O407*H407</f>
        <v>0</v>
      </c>
      <c r="Q407" s="159">
        <v>0</v>
      </c>
      <c r="R407" s="159">
        <f>Q407*H407</f>
        <v>0</v>
      </c>
      <c r="S407" s="159">
        <v>0</v>
      </c>
      <c r="T407" s="160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61" t="s">
        <v>184</v>
      </c>
      <c r="AT407" s="161" t="s">
        <v>181</v>
      </c>
      <c r="AU407" s="161" t="s">
        <v>82</v>
      </c>
      <c r="AY407" s="18" t="s">
        <v>175</v>
      </c>
      <c r="BE407" s="162">
        <f>IF(N407="základní",J407,0)</f>
        <v>0</v>
      </c>
      <c r="BF407" s="162">
        <f>IF(N407="snížená",J407,0)</f>
        <v>0</v>
      </c>
      <c r="BG407" s="162">
        <f>IF(N407="zákl. přenesená",J407,0)</f>
        <v>0</v>
      </c>
      <c r="BH407" s="162">
        <f>IF(N407="sníž. přenesená",J407,0)</f>
        <v>0</v>
      </c>
      <c r="BI407" s="162">
        <f>IF(N407="nulová",J407,0)</f>
        <v>0</v>
      </c>
      <c r="BJ407" s="18" t="s">
        <v>30</v>
      </c>
      <c r="BK407" s="162">
        <f>ROUND(I407*H407,2)</f>
        <v>0</v>
      </c>
      <c r="BL407" s="18" t="s">
        <v>184</v>
      </c>
      <c r="BM407" s="161" t="s">
        <v>3433</v>
      </c>
    </row>
    <row r="408" spans="1:65" s="14" customFormat="1">
      <c r="B408" s="172"/>
      <c r="D408" s="164" t="s">
        <v>190</v>
      </c>
      <c r="E408" s="173" t="s">
        <v>1</v>
      </c>
      <c r="F408" s="174" t="s">
        <v>2931</v>
      </c>
      <c r="H408" s="173" t="s">
        <v>1</v>
      </c>
      <c r="I408" s="175"/>
      <c r="L408" s="172"/>
      <c r="M408" s="176"/>
      <c r="N408" s="177"/>
      <c r="O408" s="177"/>
      <c r="P408" s="177"/>
      <c r="Q408" s="177"/>
      <c r="R408" s="177"/>
      <c r="S408" s="177"/>
      <c r="T408" s="178"/>
      <c r="AT408" s="173" t="s">
        <v>190</v>
      </c>
      <c r="AU408" s="173" t="s">
        <v>82</v>
      </c>
      <c r="AV408" s="14" t="s">
        <v>30</v>
      </c>
      <c r="AW408" s="14" t="s">
        <v>29</v>
      </c>
      <c r="AX408" s="14" t="s">
        <v>73</v>
      </c>
      <c r="AY408" s="173" t="s">
        <v>175</v>
      </c>
    </row>
    <row r="409" spans="1:65" s="14" customFormat="1">
      <c r="B409" s="172"/>
      <c r="D409" s="164" t="s">
        <v>190</v>
      </c>
      <c r="E409" s="173" t="s">
        <v>1</v>
      </c>
      <c r="F409" s="174" t="s">
        <v>3434</v>
      </c>
      <c r="H409" s="173" t="s">
        <v>1</v>
      </c>
      <c r="I409" s="175"/>
      <c r="L409" s="172"/>
      <c r="M409" s="176"/>
      <c r="N409" s="177"/>
      <c r="O409" s="177"/>
      <c r="P409" s="177"/>
      <c r="Q409" s="177"/>
      <c r="R409" s="177"/>
      <c r="S409" s="177"/>
      <c r="T409" s="178"/>
      <c r="AT409" s="173" t="s">
        <v>190</v>
      </c>
      <c r="AU409" s="173" t="s">
        <v>82</v>
      </c>
      <c r="AV409" s="14" t="s">
        <v>30</v>
      </c>
      <c r="AW409" s="14" t="s">
        <v>29</v>
      </c>
      <c r="AX409" s="14" t="s">
        <v>73</v>
      </c>
      <c r="AY409" s="173" t="s">
        <v>175</v>
      </c>
    </row>
    <row r="410" spans="1:65" s="13" customFormat="1">
      <c r="B410" s="163"/>
      <c r="D410" s="164" t="s">
        <v>190</v>
      </c>
      <c r="E410" s="165" t="s">
        <v>1</v>
      </c>
      <c r="F410" s="166" t="s">
        <v>30</v>
      </c>
      <c r="H410" s="167">
        <v>1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190</v>
      </c>
      <c r="AU410" s="165" t="s">
        <v>82</v>
      </c>
      <c r="AV410" s="13" t="s">
        <v>82</v>
      </c>
      <c r="AW410" s="13" t="s">
        <v>29</v>
      </c>
      <c r="AX410" s="13" t="s">
        <v>30</v>
      </c>
      <c r="AY410" s="165" t="s">
        <v>175</v>
      </c>
    </row>
    <row r="411" spans="1:65" s="2" customFormat="1" ht="24.15" customHeight="1">
      <c r="A411" s="33"/>
      <c r="B411" s="149"/>
      <c r="C411" s="150" t="s">
        <v>432</v>
      </c>
      <c r="D411" s="150" t="s">
        <v>181</v>
      </c>
      <c r="E411" s="151" t="s">
        <v>3435</v>
      </c>
      <c r="F411" s="152" t="s">
        <v>3436</v>
      </c>
      <c r="G411" s="153" t="s">
        <v>396</v>
      </c>
      <c r="H411" s="154">
        <v>1</v>
      </c>
      <c r="I411" s="155"/>
      <c r="J411" s="156">
        <f>ROUND(I411*H411,2)</f>
        <v>0</v>
      </c>
      <c r="K411" s="152" t="s">
        <v>1</v>
      </c>
      <c r="L411" s="34"/>
      <c r="M411" s="157" t="s">
        <v>1</v>
      </c>
      <c r="N411" s="158" t="s">
        <v>38</v>
      </c>
      <c r="O411" s="59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184</v>
      </c>
      <c r="AT411" s="161" t="s">
        <v>181</v>
      </c>
      <c r="AU411" s="161" t="s">
        <v>82</v>
      </c>
      <c r="AY411" s="18" t="s">
        <v>175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30</v>
      </c>
      <c r="BK411" s="162">
        <f>ROUND(I411*H411,2)</f>
        <v>0</v>
      </c>
      <c r="BL411" s="18" t="s">
        <v>184</v>
      </c>
      <c r="BM411" s="161" t="s">
        <v>3437</v>
      </c>
    </row>
    <row r="412" spans="1:65" s="14" customFormat="1">
      <c r="B412" s="172"/>
      <c r="D412" s="164" t="s">
        <v>190</v>
      </c>
      <c r="E412" s="173" t="s">
        <v>1</v>
      </c>
      <c r="F412" s="174" t="s">
        <v>2931</v>
      </c>
      <c r="H412" s="173" t="s">
        <v>1</v>
      </c>
      <c r="I412" s="175"/>
      <c r="L412" s="172"/>
      <c r="M412" s="176"/>
      <c r="N412" s="177"/>
      <c r="O412" s="177"/>
      <c r="P412" s="177"/>
      <c r="Q412" s="177"/>
      <c r="R412" s="177"/>
      <c r="S412" s="177"/>
      <c r="T412" s="178"/>
      <c r="AT412" s="173" t="s">
        <v>190</v>
      </c>
      <c r="AU412" s="173" t="s">
        <v>82</v>
      </c>
      <c r="AV412" s="14" t="s">
        <v>30</v>
      </c>
      <c r="AW412" s="14" t="s">
        <v>29</v>
      </c>
      <c r="AX412" s="14" t="s">
        <v>73</v>
      </c>
      <c r="AY412" s="173" t="s">
        <v>175</v>
      </c>
    </row>
    <row r="413" spans="1:65" s="14" customFormat="1">
      <c r="B413" s="172"/>
      <c r="D413" s="164" t="s">
        <v>190</v>
      </c>
      <c r="E413" s="173" t="s">
        <v>1</v>
      </c>
      <c r="F413" s="174" t="s">
        <v>3438</v>
      </c>
      <c r="H413" s="173" t="s">
        <v>1</v>
      </c>
      <c r="I413" s="175"/>
      <c r="L413" s="172"/>
      <c r="M413" s="176"/>
      <c r="N413" s="177"/>
      <c r="O413" s="177"/>
      <c r="P413" s="177"/>
      <c r="Q413" s="177"/>
      <c r="R413" s="177"/>
      <c r="S413" s="177"/>
      <c r="T413" s="178"/>
      <c r="AT413" s="173" t="s">
        <v>190</v>
      </c>
      <c r="AU413" s="173" t="s">
        <v>82</v>
      </c>
      <c r="AV413" s="14" t="s">
        <v>30</v>
      </c>
      <c r="AW413" s="14" t="s">
        <v>29</v>
      </c>
      <c r="AX413" s="14" t="s">
        <v>73</v>
      </c>
      <c r="AY413" s="173" t="s">
        <v>175</v>
      </c>
    </row>
    <row r="414" spans="1:65" s="13" customFormat="1">
      <c r="B414" s="163"/>
      <c r="D414" s="164" t="s">
        <v>190</v>
      </c>
      <c r="E414" s="165" t="s">
        <v>1</v>
      </c>
      <c r="F414" s="166" t="s">
        <v>30</v>
      </c>
      <c r="H414" s="167">
        <v>1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190</v>
      </c>
      <c r="AU414" s="165" t="s">
        <v>82</v>
      </c>
      <c r="AV414" s="13" t="s">
        <v>82</v>
      </c>
      <c r="AW414" s="13" t="s">
        <v>29</v>
      </c>
      <c r="AX414" s="13" t="s">
        <v>30</v>
      </c>
      <c r="AY414" s="165" t="s">
        <v>175</v>
      </c>
    </row>
    <row r="415" spans="1:65" s="2" customFormat="1" ht="16.5" customHeight="1">
      <c r="A415" s="33"/>
      <c r="B415" s="149"/>
      <c r="C415" s="150" t="s">
        <v>435</v>
      </c>
      <c r="D415" s="150" t="s">
        <v>181</v>
      </c>
      <c r="E415" s="151" t="s">
        <v>3439</v>
      </c>
      <c r="F415" s="152" t="s">
        <v>3440</v>
      </c>
      <c r="G415" s="153" t="s">
        <v>396</v>
      </c>
      <c r="H415" s="154">
        <v>1</v>
      </c>
      <c r="I415" s="155"/>
      <c r="J415" s="156">
        <f>ROUND(I415*H415,2)</f>
        <v>0</v>
      </c>
      <c r="K415" s="152" t="s">
        <v>1</v>
      </c>
      <c r="L415" s="34"/>
      <c r="M415" s="157" t="s">
        <v>1</v>
      </c>
      <c r="N415" s="158" t="s">
        <v>38</v>
      </c>
      <c r="O415" s="59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184</v>
      </c>
      <c r="AT415" s="161" t="s">
        <v>181</v>
      </c>
      <c r="AU415" s="161" t="s">
        <v>82</v>
      </c>
      <c r="AY415" s="18" t="s">
        <v>175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30</v>
      </c>
      <c r="BK415" s="162">
        <f>ROUND(I415*H415,2)</f>
        <v>0</v>
      </c>
      <c r="BL415" s="18" t="s">
        <v>184</v>
      </c>
      <c r="BM415" s="161" t="s">
        <v>3441</v>
      </c>
    </row>
    <row r="416" spans="1:65" s="14" customFormat="1">
      <c r="B416" s="172"/>
      <c r="D416" s="164" t="s">
        <v>190</v>
      </c>
      <c r="E416" s="173" t="s">
        <v>1</v>
      </c>
      <c r="F416" s="174" t="s">
        <v>2962</v>
      </c>
      <c r="H416" s="173" t="s">
        <v>1</v>
      </c>
      <c r="I416" s="175"/>
      <c r="L416" s="172"/>
      <c r="M416" s="176"/>
      <c r="N416" s="177"/>
      <c r="O416" s="177"/>
      <c r="P416" s="177"/>
      <c r="Q416" s="177"/>
      <c r="R416" s="177"/>
      <c r="S416" s="177"/>
      <c r="T416" s="178"/>
      <c r="AT416" s="173" t="s">
        <v>190</v>
      </c>
      <c r="AU416" s="173" t="s">
        <v>82</v>
      </c>
      <c r="AV416" s="14" t="s">
        <v>30</v>
      </c>
      <c r="AW416" s="14" t="s">
        <v>29</v>
      </c>
      <c r="AX416" s="14" t="s">
        <v>73</v>
      </c>
      <c r="AY416" s="173" t="s">
        <v>175</v>
      </c>
    </row>
    <row r="417" spans="2:51" s="14" customFormat="1">
      <c r="B417" s="172"/>
      <c r="D417" s="164" t="s">
        <v>190</v>
      </c>
      <c r="E417" s="173" t="s">
        <v>1</v>
      </c>
      <c r="F417" s="174" t="s">
        <v>2963</v>
      </c>
      <c r="H417" s="173" t="s">
        <v>1</v>
      </c>
      <c r="I417" s="175"/>
      <c r="L417" s="172"/>
      <c r="M417" s="176"/>
      <c r="N417" s="177"/>
      <c r="O417" s="177"/>
      <c r="P417" s="177"/>
      <c r="Q417" s="177"/>
      <c r="R417" s="177"/>
      <c r="S417" s="177"/>
      <c r="T417" s="178"/>
      <c r="AT417" s="173" t="s">
        <v>190</v>
      </c>
      <c r="AU417" s="173" t="s">
        <v>82</v>
      </c>
      <c r="AV417" s="14" t="s">
        <v>30</v>
      </c>
      <c r="AW417" s="14" t="s">
        <v>29</v>
      </c>
      <c r="AX417" s="14" t="s">
        <v>73</v>
      </c>
      <c r="AY417" s="173" t="s">
        <v>175</v>
      </c>
    </row>
    <row r="418" spans="2:51" s="14" customFormat="1">
      <c r="B418" s="172"/>
      <c r="D418" s="164" t="s">
        <v>190</v>
      </c>
      <c r="E418" s="173" t="s">
        <v>1</v>
      </c>
      <c r="F418" s="174" t="s">
        <v>2964</v>
      </c>
      <c r="H418" s="173" t="s">
        <v>1</v>
      </c>
      <c r="I418" s="175"/>
      <c r="L418" s="172"/>
      <c r="M418" s="176"/>
      <c r="N418" s="177"/>
      <c r="O418" s="177"/>
      <c r="P418" s="177"/>
      <c r="Q418" s="177"/>
      <c r="R418" s="177"/>
      <c r="S418" s="177"/>
      <c r="T418" s="178"/>
      <c r="AT418" s="173" t="s">
        <v>190</v>
      </c>
      <c r="AU418" s="173" t="s">
        <v>82</v>
      </c>
      <c r="AV418" s="14" t="s">
        <v>30</v>
      </c>
      <c r="AW418" s="14" t="s">
        <v>29</v>
      </c>
      <c r="AX418" s="14" t="s">
        <v>73</v>
      </c>
      <c r="AY418" s="173" t="s">
        <v>175</v>
      </c>
    </row>
    <row r="419" spans="2:51" s="14" customFormat="1">
      <c r="B419" s="172"/>
      <c r="D419" s="164" t="s">
        <v>190</v>
      </c>
      <c r="E419" s="173" t="s">
        <v>1</v>
      </c>
      <c r="F419" s="174" t="s">
        <v>2965</v>
      </c>
      <c r="H419" s="173" t="s">
        <v>1</v>
      </c>
      <c r="I419" s="175"/>
      <c r="L419" s="172"/>
      <c r="M419" s="176"/>
      <c r="N419" s="177"/>
      <c r="O419" s="177"/>
      <c r="P419" s="177"/>
      <c r="Q419" s="177"/>
      <c r="R419" s="177"/>
      <c r="S419" s="177"/>
      <c r="T419" s="178"/>
      <c r="AT419" s="173" t="s">
        <v>190</v>
      </c>
      <c r="AU419" s="173" t="s">
        <v>82</v>
      </c>
      <c r="AV419" s="14" t="s">
        <v>30</v>
      </c>
      <c r="AW419" s="14" t="s">
        <v>29</v>
      </c>
      <c r="AX419" s="14" t="s">
        <v>73</v>
      </c>
      <c r="AY419" s="173" t="s">
        <v>175</v>
      </c>
    </row>
    <row r="420" spans="2:51" s="14" customFormat="1">
      <c r="B420" s="172"/>
      <c r="D420" s="164" t="s">
        <v>190</v>
      </c>
      <c r="E420" s="173" t="s">
        <v>1</v>
      </c>
      <c r="F420" s="174" t="s">
        <v>2966</v>
      </c>
      <c r="H420" s="173" t="s">
        <v>1</v>
      </c>
      <c r="I420" s="175"/>
      <c r="L420" s="172"/>
      <c r="M420" s="176"/>
      <c r="N420" s="177"/>
      <c r="O420" s="177"/>
      <c r="P420" s="177"/>
      <c r="Q420" s="177"/>
      <c r="R420" s="177"/>
      <c r="S420" s="177"/>
      <c r="T420" s="178"/>
      <c r="AT420" s="173" t="s">
        <v>190</v>
      </c>
      <c r="AU420" s="173" t="s">
        <v>82</v>
      </c>
      <c r="AV420" s="14" t="s">
        <v>30</v>
      </c>
      <c r="AW420" s="14" t="s">
        <v>29</v>
      </c>
      <c r="AX420" s="14" t="s">
        <v>73</v>
      </c>
      <c r="AY420" s="173" t="s">
        <v>175</v>
      </c>
    </row>
    <row r="421" spans="2:51" s="14" customFormat="1">
      <c r="B421" s="172"/>
      <c r="D421" s="164" t="s">
        <v>190</v>
      </c>
      <c r="E421" s="173" t="s">
        <v>1</v>
      </c>
      <c r="F421" s="174" t="s">
        <v>2967</v>
      </c>
      <c r="H421" s="173" t="s">
        <v>1</v>
      </c>
      <c r="I421" s="175"/>
      <c r="L421" s="172"/>
      <c r="M421" s="176"/>
      <c r="N421" s="177"/>
      <c r="O421" s="177"/>
      <c r="P421" s="177"/>
      <c r="Q421" s="177"/>
      <c r="R421" s="177"/>
      <c r="S421" s="177"/>
      <c r="T421" s="178"/>
      <c r="AT421" s="173" t="s">
        <v>190</v>
      </c>
      <c r="AU421" s="173" t="s">
        <v>82</v>
      </c>
      <c r="AV421" s="14" t="s">
        <v>30</v>
      </c>
      <c r="AW421" s="14" t="s">
        <v>29</v>
      </c>
      <c r="AX421" s="14" t="s">
        <v>73</v>
      </c>
      <c r="AY421" s="173" t="s">
        <v>175</v>
      </c>
    </row>
    <row r="422" spans="2:51" s="14" customFormat="1">
      <c r="B422" s="172"/>
      <c r="D422" s="164" t="s">
        <v>190</v>
      </c>
      <c r="E422" s="173" t="s">
        <v>1</v>
      </c>
      <c r="F422" s="174" t="s">
        <v>2984</v>
      </c>
      <c r="H422" s="173" t="s">
        <v>1</v>
      </c>
      <c r="I422" s="175"/>
      <c r="L422" s="172"/>
      <c r="M422" s="176"/>
      <c r="N422" s="177"/>
      <c r="O422" s="177"/>
      <c r="P422" s="177"/>
      <c r="Q422" s="177"/>
      <c r="R422" s="177"/>
      <c r="S422" s="177"/>
      <c r="T422" s="178"/>
      <c r="AT422" s="173" t="s">
        <v>190</v>
      </c>
      <c r="AU422" s="173" t="s">
        <v>82</v>
      </c>
      <c r="AV422" s="14" t="s">
        <v>30</v>
      </c>
      <c r="AW422" s="14" t="s">
        <v>29</v>
      </c>
      <c r="AX422" s="14" t="s">
        <v>73</v>
      </c>
      <c r="AY422" s="173" t="s">
        <v>175</v>
      </c>
    </row>
    <row r="423" spans="2:51" s="14" customFormat="1">
      <c r="B423" s="172"/>
      <c r="D423" s="164" t="s">
        <v>190</v>
      </c>
      <c r="E423" s="173" t="s">
        <v>1</v>
      </c>
      <c r="F423" s="174" t="s">
        <v>2969</v>
      </c>
      <c r="H423" s="173" t="s">
        <v>1</v>
      </c>
      <c r="I423" s="175"/>
      <c r="L423" s="172"/>
      <c r="M423" s="176"/>
      <c r="N423" s="177"/>
      <c r="O423" s="177"/>
      <c r="P423" s="177"/>
      <c r="Q423" s="177"/>
      <c r="R423" s="177"/>
      <c r="S423" s="177"/>
      <c r="T423" s="178"/>
      <c r="AT423" s="173" t="s">
        <v>190</v>
      </c>
      <c r="AU423" s="173" t="s">
        <v>82</v>
      </c>
      <c r="AV423" s="14" t="s">
        <v>30</v>
      </c>
      <c r="AW423" s="14" t="s">
        <v>29</v>
      </c>
      <c r="AX423" s="14" t="s">
        <v>73</v>
      </c>
      <c r="AY423" s="173" t="s">
        <v>175</v>
      </c>
    </row>
    <row r="424" spans="2:51" s="14" customFormat="1">
      <c r="B424" s="172"/>
      <c r="D424" s="164" t="s">
        <v>190</v>
      </c>
      <c r="E424" s="173" t="s">
        <v>1</v>
      </c>
      <c r="F424" s="174" t="s">
        <v>2970</v>
      </c>
      <c r="H424" s="173" t="s">
        <v>1</v>
      </c>
      <c r="I424" s="175"/>
      <c r="L424" s="172"/>
      <c r="M424" s="176"/>
      <c r="N424" s="177"/>
      <c r="O424" s="177"/>
      <c r="P424" s="177"/>
      <c r="Q424" s="177"/>
      <c r="R424" s="177"/>
      <c r="S424" s="177"/>
      <c r="T424" s="178"/>
      <c r="AT424" s="173" t="s">
        <v>190</v>
      </c>
      <c r="AU424" s="173" t="s">
        <v>82</v>
      </c>
      <c r="AV424" s="14" t="s">
        <v>30</v>
      </c>
      <c r="AW424" s="14" t="s">
        <v>29</v>
      </c>
      <c r="AX424" s="14" t="s">
        <v>73</v>
      </c>
      <c r="AY424" s="173" t="s">
        <v>175</v>
      </c>
    </row>
    <row r="425" spans="2:51" s="14" customFormat="1">
      <c r="B425" s="172"/>
      <c r="D425" s="164" t="s">
        <v>190</v>
      </c>
      <c r="E425" s="173" t="s">
        <v>1</v>
      </c>
      <c r="F425" s="174" t="s">
        <v>2971</v>
      </c>
      <c r="H425" s="173" t="s">
        <v>1</v>
      </c>
      <c r="I425" s="175"/>
      <c r="L425" s="172"/>
      <c r="M425" s="176"/>
      <c r="N425" s="177"/>
      <c r="O425" s="177"/>
      <c r="P425" s="177"/>
      <c r="Q425" s="177"/>
      <c r="R425" s="177"/>
      <c r="S425" s="177"/>
      <c r="T425" s="178"/>
      <c r="AT425" s="173" t="s">
        <v>190</v>
      </c>
      <c r="AU425" s="173" t="s">
        <v>82</v>
      </c>
      <c r="AV425" s="14" t="s">
        <v>30</v>
      </c>
      <c r="AW425" s="14" t="s">
        <v>29</v>
      </c>
      <c r="AX425" s="14" t="s">
        <v>73</v>
      </c>
      <c r="AY425" s="173" t="s">
        <v>175</v>
      </c>
    </row>
    <row r="426" spans="2:51" s="14" customFormat="1">
      <c r="B426" s="172"/>
      <c r="D426" s="164" t="s">
        <v>190</v>
      </c>
      <c r="E426" s="173" t="s">
        <v>1</v>
      </c>
      <c r="F426" s="174" t="s">
        <v>2972</v>
      </c>
      <c r="H426" s="173" t="s">
        <v>1</v>
      </c>
      <c r="I426" s="175"/>
      <c r="L426" s="172"/>
      <c r="M426" s="176"/>
      <c r="N426" s="177"/>
      <c r="O426" s="177"/>
      <c r="P426" s="177"/>
      <c r="Q426" s="177"/>
      <c r="R426" s="177"/>
      <c r="S426" s="177"/>
      <c r="T426" s="178"/>
      <c r="AT426" s="173" t="s">
        <v>190</v>
      </c>
      <c r="AU426" s="173" t="s">
        <v>82</v>
      </c>
      <c r="AV426" s="14" t="s">
        <v>30</v>
      </c>
      <c r="AW426" s="14" t="s">
        <v>29</v>
      </c>
      <c r="AX426" s="14" t="s">
        <v>73</v>
      </c>
      <c r="AY426" s="173" t="s">
        <v>175</v>
      </c>
    </row>
    <row r="427" spans="2:51" s="14" customFormat="1">
      <c r="B427" s="172"/>
      <c r="D427" s="164" t="s">
        <v>190</v>
      </c>
      <c r="E427" s="173" t="s">
        <v>1</v>
      </c>
      <c r="F427" s="174" t="s">
        <v>2973</v>
      </c>
      <c r="H427" s="173" t="s">
        <v>1</v>
      </c>
      <c r="I427" s="175"/>
      <c r="L427" s="172"/>
      <c r="M427" s="176"/>
      <c r="N427" s="177"/>
      <c r="O427" s="177"/>
      <c r="P427" s="177"/>
      <c r="Q427" s="177"/>
      <c r="R427" s="177"/>
      <c r="S427" s="177"/>
      <c r="T427" s="178"/>
      <c r="AT427" s="173" t="s">
        <v>190</v>
      </c>
      <c r="AU427" s="173" t="s">
        <v>82</v>
      </c>
      <c r="AV427" s="14" t="s">
        <v>30</v>
      </c>
      <c r="AW427" s="14" t="s">
        <v>29</v>
      </c>
      <c r="AX427" s="14" t="s">
        <v>73</v>
      </c>
      <c r="AY427" s="173" t="s">
        <v>175</v>
      </c>
    </row>
    <row r="428" spans="2:51" s="14" customFormat="1">
      <c r="B428" s="172"/>
      <c r="D428" s="164" t="s">
        <v>190</v>
      </c>
      <c r="E428" s="173" t="s">
        <v>1</v>
      </c>
      <c r="F428" s="174" t="s">
        <v>2974</v>
      </c>
      <c r="H428" s="173" t="s">
        <v>1</v>
      </c>
      <c r="I428" s="175"/>
      <c r="L428" s="172"/>
      <c r="M428" s="176"/>
      <c r="N428" s="177"/>
      <c r="O428" s="177"/>
      <c r="P428" s="177"/>
      <c r="Q428" s="177"/>
      <c r="R428" s="177"/>
      <c r="S428" s="177"/>
      <c r="T428" s="178"/>
      <c r="AT428" s="173" t="s">
        <v>190</v>
      </c>
      <c r="AU428" s="173" t="s">
        <v>82</v>
      </c>
      <c r="AV428" s="14" t="s">
        <v>30</v>
      </c>
      <c r="AW428" s="14" t="s">
        <v>29</v>
      </c>
      <c r="AX428" s="14" t="s">
        <v>73</v>
      </c>
      <c r="AY428" s="173" t="s">
        <v>175</v>
      </c>
    </row>
    <row r="429" spans="2:51" s="14" customFormat="1">
      <c r="B429" s="172"/>
      <c r="D429" s="164" t="s">
        <v>190</v>
      </c>
      <c r="E429" s="173" t="s">
        <v>1</v>
      </c>
      <c r="F429" s="174" t="s">
        <v>2975</v>
      </c>
      <c r="H429" s="173" t="s">
        <v>1</v>
      </c>
      <c r="I429" s="175"/>
      <c r="L429" s="172"/>
      <c r="M429" s="176"/>
      <c r="N429" s="177"/>
      <c r="O429" s="177"/>
      <c r="P429" s="177"/>
      <c r="Q429" s="177"/>
      <c r="R429" s="177"/>
      <c r="S429" s="177"/>
      <c r="T429" s="178"/>
      <c r="AT429" s="173" t="s">
        <v>190</v>
      </c>
      <c r="AU429" s="173" t="s">
        <v>82</v>
      </c>
      <c r="AV429" s="14" t="s">
        <v>30</v>
      </c>
      <c r="AW429" s="14" t="s">
        <v>29</v>
      </c>
      <c r="AX429" s="14" t="s">
        <v>73</v>
      </c>
      <c r="AY429" s="173" t="s">
        <v>175</v>
      </c>
    </row>
    <row r="430" spans="2:51" s="14" customFormat="1">
      <c r="B430" s="172"/>
      <c r="D430" s="164" t="s">
        <v>190</v>
      </c>
      <c r="E430" s="173" t="s">
        <v>1</v>
      </c>
      <c r="F430" s="174" t="s">
        <v>2976</v>
      </c>
      <c r="H430" s="173" t="s">
        <v>1</v>
      </c>
      <c r="I430" s="175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190</v>
      </c>
      <c r="AU430" s="173" t="s">
        <v>82</v>
      </c>
      <c r="AV430" s="14" t="s">
        <v>30</v>
      </c>
      <c r="AW430" s="14" t="s">
        <v>29</v>
      </c>
      <c r="AX430" s="14" t="s">
        <v>73</v>
      </c>
      <c r="AY430" s="173" t="s">
        <v>175</v>
      </c>
    </row>
    <row r="431" spans="2:51" s="14" customFormat="1">
      <c r="B431" s="172"/>
      <c r="D431" s="164" t="s">
        <v>190</v>
      </c>
      <c r="E431" s="173" t="s">
        <v>1</v>
      </c>
      <c r="F431" s="174" t="s">
        <v>2977</v>
      </c>
      <c r="H431" s="173" t="s">
        <v>1</v>
      </c>
      <c r="I431" s="175"/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190</v>
      </c>
      <c r="AU431" s="173" t="s">
        <v>82</v>
      </c>
      <c r="AV431" s="14" t="s">
        <v>30</v>
      </c>
      <c r="AW431" s="14" t="s">
        <v>29</v>
      </c>
      <c r="AX431" s="14" t="s">
        <v>73</v>
      </c>
      <c r="AY431" s="173" t="s">
        <v>175</v>
      </c>
    </row>
    <row r="432" spans="2:51" s="14" customFormat="1">
      <c r="B432" s="172"/>
      <c r="D432" s="164" t="s">
        <v>190</v>
      </c>
      <c r="E432" s="173" t="s">
        <v>1</v>
      </c>
      <c r="F432" s="174" t="s">
        <v>2648</v>
      </c>
      <c r="H432" s="173" t="s">
        <v>1</v>
      </c>
      <c r="I432" s="175"/>
      <c r="L432" s="172"/>
      <c r="M432" s="176"/>
      <c r="N432" s="177"/>
      <c r="O432" s="177"/>
      <c r="P432" s="177"/>
      <c r="Q432" s="177"/>
      <c r="R432" s="177"/>
      <c r="S432" s="177"/>
      <c r="T432" s="178"/>
      <c r="AT432" s="173" t="s">
        <v>190</v>
      </c>
      <c r="AU432" s="173" t="s">
        <v>82</v>
      </c>
      <c r="AV432" s="14" t="s">
        <v>30</v>
      </c>
      <c r="AW432" s="14" t="s">
        <v>29</v>
      </c>
      <c r="AX432" s="14" t="s">
        <v>73</v>
      </c>
      <c r="AY432" s="173" t="s">
        <v>175</v>
      </c>
    </row>
    <row r="433" spans="1:65" s="13" customFormat="1">
      <c r="B433" s="163"/>
      <c r="D433" s="164" t="s">
        <v>190</v>
      </c>
      <c r="E433" s="165" t="s">
        <v>1</v>
      </c>
      <c r="F433" s="166" t="s">
        <v>30</v>
      </c>
      <c r="H433" s="167">
        <v>1</v>
      </c>
      <c r="I433" s="168"/>
      <c r="L433" s="163"/>
      <c r="M433" s="169"/>
      <c r="N433" s="170"/>
      <c r="O433" s="170"/>
      <c r="P433" s="170"/>
      <c r="Q433" s="170"/>
      <c r="R433" s="170"/>
      <c r="S433" s="170"/>
      <c r="T433" s="171"/>
      <c r="AT433" s="165" t="s">
        <v>190</v>
      </c>
      <c r="AU433" s="165" t="s">
        <v>82</v>
      </c>
      <c r="AV433" s="13" t="s">
        <v>82</v>
      </c>
      <c r="AW433" s="13" t="s">
        <v>29</v>
      </c>
      <c r="AX433" s="13" t="s">
        <v>30</v>
      </c>
      <c r="AY433" s="165" t="s">
        <v>175</v>
      </c>
    </row>
    <row r="434" spans="1:65" s="2" customFormat="1" ht="16.5" customHeight="1">
      <c r="A434" s="33"/>
      <c r="B434" s="149"/>
      <c r="C434" s="150" t="s">
        <v>440</v>
      </c>
      <c r="D434" s="150" t="s">
        <v>181</v>
      </c>
      <c r="E434" s="151" t="s">
        <v>3442</v>
      </c>
      <c r="F434" s="152" t="s">
        <v>3443</v>
      </c>
      <c r="G434" s="153" t="s">
        <v>396</v>
      </c>
      <c r="H434" s="154">
        <v>1</v>
      </c>
      <c r="I434" s="155"/>
      <c r="J434" s="156">
        <f>ROUND(I434*H434,2)</f>
        <v>0</v>
      </c>
      <c r="K434" s="152" t="s">
        <v>1</v>
      </c>
      <c r="L434" s="34"/>
      <c r="M434" s="157" t="s">
        <v>1</v>
      </c>
      <c r="N434" s="158" t="s">
        <v>38</v>
      </c>
      <c r="O434" s="59"/>
      <c r="P434" s="159">
        <f>O434*H434</f>
        <v>0</v>
      </c>
      <c r="Q434" s="159">
        <v>0</v>
      </c>
      <c r="R434" s="159">
        <f>Q434*H434</f>
        <v>0</v>
      </c>
      <c r="S434" s="159">
        <v>0</v>
      </c>
      <c r="T434" s="160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61" t="s">
        <v>184</v>
      </c>
      <c r="AT434" s="161" t="s">
        <v>181</v>
      </c>
      <c r="AU434" s="161" t="s">
        <v>82</v>
      </c>
      <c r="AY434" s="18" t="s">
        <v>175</v>
      </c>
      <c r="BE434" s="162">
        <f>IF(N434="základní",J434,0)</f>
        <v>0</v>
      </c>
      <c r="BF434" s="162">
        <f>IF(N434="snížená",J434,0)</f>
        <v>0</v>
      </c>
      <c r="BG434" s="162">
        <f>IF(N434="zákl. přenesená",J434,0)</f>
        <v>0</v>
      </c>
      <c r="BH434" s="162">
        <f>IF(N434="sníž. přenesená",J434,0)</f>
        <v>0</v>
      </c>
      <c r="BI434" s="162">
        <f>IF(N434="nulová",J434,0)</f>
        <v>0</v>
      </c>
      <c r="BJ434" s="18" t="s">
        <v>30</v>
      </c>
      <c r="BK434" s="162">
        <f>ROUND(I434*H434,2)</f>
        <v>0</v>
      </c>
      <c r="BL434" s="18" t="s">
        <v>184</v>
      </c>
      <c r="BM434" s="161" t="s">
        <v>3444</v>
      </c>
    </row>
    <row r="435" spans="1:65" s="14" customFormat="1">
      <c r="B435" s="172"/>
      <c r="D435" s="164" t="s">
        <v>190</v>
      </c>
      <c r="E435" s="173" t="s">
        <v>1</v>
      </c>
      <c r="F435" s="174" t="s">
        <v>2962</v>
      </c>
      <c r="H435" s="173" t="s">
        <v>1</v>
      </c>
      <c r="I435" s="175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190</v>
      </c>
      <c r="AU435" s="173" t="s">
        <v>82</v>
      </c>
      <c r="AV435" s="14" t="s">
        <v>30</v>
      </c>
      <c r="AW435" s="14" t="s">
        <v>29</v>
      </c>
      <c r="AX435" s="14" t="s">
        <v>73</v>
      </c>
      <c r="AY435" s="173" t="s">
        <v>175</v>
      </c>
    </row>
    <row r="436" spans="1:65" s="14" customFormat="1">
      <c r="B436" s="172"/>
      <c r="D436" s="164" t="s">
        <v>190</v>
      </c>
      <c r="E436" s="173" t="s">
        <v>1</v>
      </c>
      <c r="F436" s="174" t="s">
        <v>2963</v>
      </c>
      <c r="H436" s="173" t="s">
        <v>1</v>
      </c>
      <c r="I436" s="175"/>
      <c r="L436" s="172"/>
      <c r="M436" s="176"/>
      <c r="N436" s="177"/>
      <c r="O436" s="177"/>
      <c r="P436" s="177"/>
      <c r="Q436" s="177"/>
      <c r="R436" s="177"/>
      <c r="S436" s="177"/>
      <c r="T436" s="178"/>
      <c r="AT436" s="173" t="s">
        <v>190</v>
      </c>
      <c r="AU436" s="173" t="s">
        <v>82</v>
      </c>
      <c r="AV436" s="14" t="s">
        <v>30</v>
      </c>
      <c r="AW436" s="14" t="s">
        <v>29</v>
      </c>
      <c r="AX436" s="14" t="s">
        <v>73</v>
      </c>
      <c r="AY436" s="173" t="s">
        <v>175</v>
      </c>
    </row>
    <row r="437" spans="1:65" s="14" customFormat="1">
      <c r="B437" s="172"/>
      <c r="D437" s="164" t="s">
        <v>190</v>
      </c>
      <c r="E437" s="173" t="s">
        <v>1</v>
      </c>
      <c r="F437" s="174" t="s">
        <v>2964</v>
      </c>
      <c r="H437" s="173" t="s">
        <v>1</v>
      </c>
      <c r="I437" s="175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190</v>
      </c>
      <c r="AU437" s="173" t="s">
        <v>82</v>
      </c>
      <c r="AV437" s="14" t="s">
        <v>30</v>
      </c>
      <c r="AW437" s="14" t="s">
        <v>29</v>
      </c>
      <c r="AX437" s="14" t="s">
        <v>73</v>
      </c>
      <c r="AY437" s="173" t="s">
        <v>175</v>
      </c>
    </row>
    <row r="438" spans="1:65" s="14" customFormat="1">
      <c r="B438" s="172"/>
      <c r="D438" s="164" t="s">
        <v>190</v>
      </c>
      <c r="E438" s="173" t="s">
        <v>1</v>
      </c>
      <c r="F438" s="174" t="s">
        <v>2965</v>
      </c>
      <c r="H438" s="173" t="s">
        <v>1</v>
      </c>
      <c r="I438" s="175"/>
      <c r="L438" s="172"/>
      <c r="M438" s="176"/>
      <c r="N438" s="177"/>
      <c r="O438" s="177"/>
      <c r="P438" s="177"/>
      <c r="Q438" s="177"/>
      <c r="R438" s="177"/>
      <c r="S438" s="177"/>
      <c r="T438" s="178"/>
      <c r="AT438" s="173" t="s">
        <v>190</v>
      </c>
      <c r="AU438" s="173" t="s">
        <v>82</v>
      </c>
      <c r="AV438" s="14" t="s">
        <v>30</v>
      </c>
      <c r="AW438" s="14" t="s">
        <v>29</v>
      </c>
      <c r="AX438" s="14" t="s">
        <v>73</v>
      </c>
      <c r="AY438" s="173" t="s">
        <v>175</v>
      </c>
    </row>
    <row r="439" spans="1:65" s="14" customFormat="1">
      <c r="B439" s="172"/>
      <c r="D439" s="164" t="s">
        <v>190</v>
      </c>
      <c r="E439" s="173" t="s">
        <v>1</v>
      </c>
      <c r="F439" s="174" t="s">
        <v>2966</v>
      </c>
      <c r="H439" s="173" t="s">
        <v>1</v>
      </c>
      <c r="I439" s="175"/>
      <c r="L439" s="172"/>
      <c r="M439" s="176"/>
      <c r="N439" s="177"/>
      <c r="O439" s="177"/>
      <c r="P439" s="177"/>
      <c r="Q439" s="177"/>
      <c r="R439" s="177"/>
      <c r="S439" s="177"/>
      <c r="T439" s="178"/>
      <c r="AT439" s="173" t="s">
        <v>190</v>
      </c>
      <c r="AU439" s="173" t="s">
        <v>82</v>
      </c>
      <c r="AV439" s="14" t="s">
        <v>30</v>
      </c>
      <c r="AW439" s="14" t="s">
        <v>29</v>
      </c>
      <c r="AX439" s="14" t="s">
        <v>73</v>
      </c>
      <c r="AY439" s="173" t="s">
        <v>175</v>
      </c>
    </row>
    <row r="440" spans="1:65" s="14" customFormat="1">
      <c r="B440" s="172"/>
      <c r="D440" s="164" t="s">
        <v>190</v>
      </c>
      <c r="E440" s="173" t="s">
        <v>1</v>
      </c>
      <c r="F440" s="174" t="s">
        <v>2967</v>
      </c>
      <c r="H440" s="173" t="s">
        <v>1</v>
      </c>
      <c r="I440" s="175"/>
      <c r="L440" s="172"/>
      <c r="M440" s="176"/>
      <c r="N440" s="177"/>
      <c r="O440" s="177"/>
      <c r="P440" s="177"/>
      <c r="Q440" s="177"/>
      <c r="R440" s="177"/>
      <c r="S440" s="177"/>
      <c r="T440" s="178"/>
      <c r="AT440" s="173" t="s">
        <v>190</v>
      </c>
      <c r="AU440" s="173" t="s">
        <v>82</v>
      </c>
      <c r="AV440" s="14" t="s">
        <v>30</v>
      </c>
      <c r="AW440" s="14" t="s">
        <v>29</v>
      </c>
      <c r="AX440" s="14" t="s">
        <v>73</v>
      </c>
      <c r="AY440" s="173" t="s">
        <v>175</v>
      </c>
    </row>
    <row r="441" spans="1:65" s="14" customFormat="1">
      <c r="B441" s="172"/>
      <c r="D441" s="164" t="s">
        <v>190</v>
      </c>
      <c r="E441" s="173" t="s">
        <v>1</v>
      </c>
      <c r="F441" s="174" t="s">
        <v>2984</v>
      </c>
      <c r="H441" s="173" t="s">
        <v>1</v>
      </c>
      <c r="I441" s="175"/>
      <c r="L441" s="172"/>
      <c r="M441" s="176"/>
      <c r="N441" s="177"/>
      <c r="O441" s="177"/>
      <c r="P441" s="177"/>
      <c r="Q441" s="177"/>
      <c r="R441" s="177"/>
      <c r="S441" s="177"/>
      <c r="T441" s="178"/>
      <c r="AT441" s="173" t="s">
        <v>190</v>
      </c>
      <c r="AU441" s="173" t="s">
        <v>82</v>
      </c>
      <c r="AV441" s="14" t="s">
        <v>30</v>
      </c>
      <c r="AW441" s="14" t="s">
        <v>29</v>
      </c>
      <c r="AX441" s="14" t="s">
        <v>73</v>
      </c>
      <c r="AY441" s="173" t="s">
        <v>175</v>
      </c>
    </row>
    <row r="442" spans="1:65" s="14" customFormat="1">
      <c r="B442" s="172"/>
      <c r="D442" s="164" t="s">
        <v>190</v>
      </c>
      <c r="E442" s="173" t="s">
        <v>1</v>
      </c>
      <c r="F442" s="174" t="s">
        <v>2969</v>
      </c>
      <c r="H442" s="173" t="s">
        <v>1</v>
      </c>
      <c r="I442" s="175"/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190</v>
      </c>
      <c r="AU442" s="173" t="s">
        <v>82</v>
      </c>
      <c r="AV442" s="14" t="s">
        <v>30</v>
      </c>
      <c r="AW442" s="14" t="s">
        <v>29</v>
      </c>
      <c r="AX442" s="14" t="s">
        <v>73</v>
      </c>
      <c r="AY442" s="173" t="s">
        <v>175</v>
      </c>
    </row>
    <row r="443" spans="1:65" s="14" customFormat="1">
      <c r="B443" s="172"/>
      <c r="D443" s="164" t="s">
        <v>190</v>
      </c>
      <c r="E443" s="173" t="s">
        <v>1</v>
      </c>
      <c r="F443" s="174" t="s">
        <v>2970</v>
      </c>
      <c r="H443" s="173" t="s">
        <v>1</v>
      </c>
      <c r="I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190</v>
      </c>
      <c r="AU443" s="173" t="s">
        <v>82</v>
      </c>
      <c r="AV443" s="14" t="s">
        <v>30</v>
      </c>
      <c r="AW443" s="14" t="s">
        <v>29</v>
      </c>
      <c r="AX443" s="14" t="s">
        <v>73</v>
      </c>
      <c r="AY443" s="173" t="s">
        <v>175</v>
      </c>
    </row>
    <row r="444" spans="1:65" s="14" customFormat="1">
      <c r="B444" s="172"/>
      <c r="D444" s="164" t="s">
        <v>190</v>
      </c>
      <c r="E444" s="173" t="s">
        <v>1</v>
      </c>
      <c r="F444" s="174" t="s">
        <v>2971</v>
      </c>
      <c r="H444" s="173" t="s">
        <v>1</v>
      </c>
      <c r="I444" s="175"/>
      <c r="L444" s="172"/>
      <c r="M444" s="176"/>
      <c r="N444" s="177"/>
      <c r="O444" s="177"/>
      <c r="P444" s="177"/>
      <c r="Q444" s="177"/>
      <c r="R444" s="177"/>
      <c r="S444" s="177"/>
      <c r="T444" s="178"/>
      <c r="AT444" s="173" t="s">
        <v>190</v>
      </c>
      <c r="AU444" s="173" t="s">
        <v>82</v>
      </c>
      <c r="AV444" s="14" t="s">
        <v>30</v>
      </c>
      <c r="AW444" s="14" t="s">
        <v>29</v>
      </c>
      <c r="AX444" s="14" t="s">
        <v>73</v>
      </c>
      <c r="AY444" s="173" t="s">
        <v>175</v>
      </c>
    </row>
    <row r="445" spans="1:65" s="14" customFormat="1">
      <c r="B445" s="172"/>
      <c r="D445" s="164" t="s">
        <v>190</v>
      </c>
      <c r="E445" s="173" t="s">
        <v>1</v>
      </c>
      <c r="F445" s="174" t="s">
        <v>2972</v>
      </c>
      <c r="H445" s="173" t="s">
        <v>1</v>
      </c>
      <c r="I445" s="175"/>
      <c r="L445" s="172"/>
      <c r="M445" s="176"/>
      <c r="N445" s="177"/>
      <c r="O445" s="177"/>
      <c r="P445" s="177"/>
      <c r="Q445" s="177"/>
      <c r="R445" s="177"/>
      <c r="S445" s="177"/>
      <c r="T445" s="178"/>
      <c r="AT445" s="173" t="s">
        <v>190</v>
      </c>
      <c r="AU445" s="173" t="s">
        <v>82</v>
      </c>
      <c r="AV445" s="14" t="s">
        <v>30</v>
      </c>
      <c r="AW445" s="14" t="s">
        <v>29</v>
      </c>
      <c r="AX445" s="14" t="s">
        <v>73</v>
      </c>
      <c r="AY445" s="173" t="s">
        <v>175</v>
      </c>
    </row>
    <row r="446" spans="1:65" s="14" customFormat="1">
      <c r="B446" s="172"/>
      <c r="D446" s="164" t="s">
        <v>190</v>
      </c>
      <c r="E446" s="173" t="s">
        <v>1</v>
      </c>
      <c r="F446" s="174" t="s">
        <v>2973</v>
      </c>
      <c r="H446" s="173" t="s">
        <v>1</v>
      </c>
      <c r="I446" s="175"/>
      <c r="L446" s="172"/>
      <c r="M446" s="176"/>
      <c r="N446" s="177"/>
      <c r="O446" s="177"/>
      <c r="P446" s="177"/>
      <c r="Q446" s="177"/>
      <c r="R446" s="177"/>
      <c r="S446" s="177"/>
      <c r="T446" s="178"/>
      <c r="AT446" s="173" t="s">
        <v>190</v>
      </c>
      <c r="AU446" s="173" t="s">
        <v>82</v>
      </c>
      <c r="AV446" s="14" t="s">
        <v>30</v>
      </c>
      <c r="AW446" s="14" t="s">
        <v>29</v>
      </c>
      <c r="AX446" s="14" t="s">
        <v>73</v>
      </c>
      <c r="AY446" s="173" t="s">
        <v>175</v>
      </c>
    </row>
    <row r="447" spans="1:65" s="14" customFormat="1">
      <c r="B447" s="172"/>
      <c r="D447" s="164" t="s">
        <v>190</v>
      </c>
      <c r="E447" s="173" t="s">
        <v>1</v>
      </c>
      <c r="F447" s="174" t="s">
        <v>2974</v>
      </c>
      <c r="H447" s="173" t="s">
        <v>1</v>
      </c>
      <c r="I447" s="175"/>
      <c r="L447" s="172"/>
      <c r="M447" s="176"/>
      <c r="N447" s="177"/>
      <c r="O447" s="177"/>
      <c r="P447" s="177"/>
      <c r="Q447" s="177"/>
      <c r="R447" s="177"/>
      <c r="S447" s="177"/>
      <c r="T447" s="178"/>
      <c r="AT447" s="173" t="s">
        <v>190</v>
      </c>
      <c r="AU447" s="173" t="s">
        <v>82</v>
      </c>
      <c r="AV447" s="14" t="s">
        <v>30</v>
      </c>
      <c r="AW447" s="14" t="s">
        <v>29</v>
      </c>
      <c r="AX447" s="14" t="s">
        <v>73</v>
      </c>
      <c r="AY447" s="173" t="s">
        <v>175</v>
      </c>
    </row>
    <row r="448" spans="1:65" s="14" customFormat="1">
      <c r="B448" s="172"/>
      <c r="D448" s="164" t="s">
        <v>190</v>
      </c>
      <c r="E448" s="173" t="s">
        <v>1</v>
      </c>
      <c r="F448" s="174" t="s">
        <v>2975</v>
      </c>
      <c r="H448" s="173" t="s">
        <v>1</v>
      </c>
      <c r="I448" s="175"/>
      <c r="L448" s="172"/>
      <c r="M448" s="176"/>
      <c r="N448" s="177"/>
      <c r="O448" s="177"/>
      <c r="P448" s="177"/>
      <c r="Q448" s="177"/>
      <c r="R448" s="177"/>
      <c r="S448" s="177"/>
      <c r="T448" s="178"/>
      <c r="AT448" s="173" t="s">
        <v>190</v>
      </c>
      <c r="AU448" s="173" t="s">
        <v>82</v>
      </c>
      <c r="AV448" s="14" t="s">
        <v>30</v>
      </c>
      <c r="AW448" s="14" t="s">
        <v>29</v>
      </c>
      <c r="AX448" s="14" t="s">
        <v>73</v>
      </c>
      <c r="AY448" s="173" t="s">
        <v>175</v>
      </c>
    </row>
    <row r="449" spans="1:65" s="14" customFormat="1">
      <c r="B449" s="172"/>
      <c r="D449" s="164" t="s">
        <v>190</v>
      </c>
      <c r="E449" s="173" t="s">
        <v>1</v>
      </c>
      <c r="F449" s="174" t="s">
        <v>2976</v>
      </c>
      <c r="H449" s="173" t="s">
        <v>1</v>
      </c>
      <c r="I449" s="175"/>
      <c r="L449" s="172"/>
      <c r="M449" s="176"/>
      <c r="N449" s="177"/>
      <c r="O449" s="177"/>
      <c r="P449" s="177"/>
      <c r="Q449" s="177"/>
      <c r="R449" s="177"/>
      <c r="S449" s="177"/>
      <c r="T449" s="178"/>
      <c r="AT449" s="173" t="s">
        <v>190</v>
      </c>
      <c r="AU449" s="173" t="s">
        <v>82</v>
      </c>
      <c r="AV449" s="14" t="s">
        <v>30</v>
      </c>
      <c r="AW449" s="14" t="s">
        <v>29</v>
      </c>
      <c r="AX449" s="14" t="s">
        <v>73</v>
      </c>
      <c r="AY449" s="173" t="s">
        <v>175</v>
      </c>
    </row>
    <row r="450" spans="1:65" s="14" customFormat="1">
      <c r="B450" s="172"/>
      <c r="D450" s="164" t="s">
        <v>190</v>
      </c>
      <c r="E450" s="173" t="s">
        <v>1</v>
      </c>
      <c r="F450" s="174" t="s">
        <v>2977</v>
      </c>
      <c r="H450" s="173" t="s">
        <v>1</v>
      </c>
      <c r="I450" s="175"/>
      <c r="L450" s="172"/>
      <c r="M450" s="176"/>
      <c r="N450" s="177"/>
      <c r="O450" s="177"/>
      <c r="P450" s="177"/>
      <c r="Q450" s="177"/>
      <c r="R450" s="177"/>
      <c r="S450" s="177"/>
      <c r="T450" s="178"/>
      <c r="AT450" s="173" t="s">
        <v>190</v>
      </c>
      <c r="AU450" s="173" t="s">
        <v>82</v>
      </c>
      <c r="AV450" s="14" t="s">
        <v>30</v>
      </c>
      <c r="AW450" s="14" t="s">
        <v>29</v>
      </c>
      <c r="AX450" s="14" t="s">
        <v>73</v>
      </c>
      <c r="AY450" s="173" t="s">
        <v>175</v>
      </c>
    </row>
    <row r="451" spans="1:65" s="14" customFormat="1">
      <c r="B451" s="172"/>
      <c r="D451" s="164" t="s">
        <v>190</v>
      </c>
      <c r="E451" s="173" t="s">
        <v>1</v>
      </c>
      <c r="F451" s="174" t="s">
        <v>2648</v>
      </c>
      <c r="H451" s="173" t="s">
        <v>1</v>
      </c>
      <c r="I451" s="175"/>
      <c r="L451" s="172"/>
      <c r="M451" s="176"/>
      <c r="N451" s="177"/>
      <c r="O451" s="177"/>
      <c r="P451" s="177"/>
      <c r="Q451" s="177"/>
      <c r="R451" s="177"/>
      <c r="S451" s="177"/>
      <c r="T451" s="178"/>
      <c r="AT451" s="173" t="s">
        <v>190</v>
      </c>
      <c r="AU451" s="173" t="s">
        <v>82</v>
      </c>
      <c r="AV451" s="14" t="s">
        <v>30</v>
      </c>
      <c r="AW451" s="14" t="s">
        <v>29</v>
      </c>
      <c r="AX451" s="14" t="s">
        <v>73</v>
      </c>
      <c r="AY451" s="173" t="s">
        <v>175</v>
      </c>
    </row>
    <row r="452" spans="1:65" s="13" customFormat="1">
      <c r="B452" s="163"/>
      <c r="D452" s="164" t="s">
        <v>190</v>
      </c>
      <c r="E452" s="165" t="s">
        <v>1</v>
      </c>
      <c r="F452" s="166" t="s">
        <v>30</v>
      </c>
      <c r="H452" s="167">
        <v>1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190</v>
      </c>
      <c r="AU452" s="165" t="s">
        <v>82</v>
      </c>
      <c r="AV452" s="13" t="s">
        <v>82</v>
      </c>
      <c r="AW452" s="13" t="s">
        <v>29</v>
      </c>
      <c r="AX452" s="13" t="s">
        <v>30</v>
      </c>
      <c r="AY452" s="165" t="s">
        <v>175</v>
      </c>
    </row>
    <row r="453" spans="1:65" s="2" customFormat="1" ht="16.5" customHeight="1">
      <c r="A453" s="33"/>
      <c r="B453" s="149"/>
      <c r="C453" s="150" t="s">
        <v>443</v>
      </c>
      <c r="D453" s="150" t="s">
        <v>181</v>
      </c>
      <c r="E453" s="151" t="s">
        <v>3445</v>
      </c>
      <c r="F453" s="152" t="s">
        <v>3446</v>
      </c>
      <c r="G453" s="153" t="s">
        <v>396</v>
      </c>
      <c r="H453" s="154">
        <v>1</v>
      </c>
      <c r="I453" s="155"/>
      <c r="J453" s="156">
        <f>ROUND(I453*H453,2)</f>
        <v>0</v>
      </c>
      <c r="K453" s="152" t="s">
        <v>1</v>
      </c>
      <c r="L453" s="34"/>
      <c r="M453" s="157" t="s">
        <v>1</v>
      </c>
      <c r="N453" s="158" t="s">
        <v>38</v>
      </c>
      <c r="O453" s="59"/>
      <c r="P453" s="159">
        <f>O453*H453</f>
        <v>0</v>
      </c>
      <c r="Q453" s="159">
        <v>0</v>
      </c>
      <c r="R453" s="159">
        <f>Q453*H453</f>
        <v>0</v>
      </c>
      <c r="S453" s="159">
        <v>0</v>
      </c>
      <c r="T453" s="160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1" t="s">
        <v>184</v>
      </c>
      <c r="AT453" s="161" t="s">
        <v>181</v>
      </c>
      <c r="AU453" s="161" t="s">
        <v>82</v>
      </c>
      <c r="AY453" s="18" t="s">
        <v>175</v>
      </c>
      <c r="BE453" s="162">
        <f>IF(N453="základní",J453,0)</f>
        <v>0</v>
      </c>
      <c r="BF453" s="162">
        <f>IF(N453="snížená",J453,0)</f>
        <v>0</v>
      </c>
      <c r="BG453" s="162">
        <f>IF(N453="zákl. přenesená",J453,0)</f>
        <v>0</v>
      </c>
      <c r="BH453" s="162">
        <f>IF(N453="sníž. přenesená",J453,0)</f>
        <v>0</v>
      </c>
      <c r="BI453" s="162">
        <f>IF(N453="nulová",J453,0)</f>
        <v>0</v>
      </c>
      <c r="BJ453" s="18" t="s">
        <v>30</v>
      </c>
      <c r="BK453" s="162">
        <f>ROUND(I453*H453,2)</f>
        <v>0</v>
      </c>
      <c r="BL453" s="18" t="s">
        <v>184</v>
      </c>
      <c r="BM453" s="161" t="s">
        <v>3447</v>
      </c>
    </row>
    <row r="454" spans="1:65" s="14" customFormat="1">
      <c r="B454" s="172"/>
      <c r="D454" s="164" t="s">
        <v>190</v>
      </c>
      <c r="E454" s="173" t="s">
        <v>1</v>
      </c>
      <c r="F454" s="174" t="s">
        <v>2962</v>
      </c>
      <c r="H454" s="173" t="s">
        <v>1</v>
      </c>
      <c r="I454" s="175"/>
      <c r="L454" s="172"/>
      <c r="M454" s="176"/>
      <c r="N454" s="177"/>
      <c r="O454" s="177"/>
      <c r="P454" s="177"/>
      <c r="Q454" s="177"/>
      <c r="R454" s="177"/>
      <c r="S454" s="177"/>
      <c r="T454" s="178"/>
      <c r="AT454" s="173" t="s">
        <v>190</v>
      </c>
      <c r="AU454" s="173" t="s">
        <v>82</v>
      </c>
      <c r="AV454" s="14" t="s">
        <v>30</v>
      </c>
      <c r="AW454" s="14" t="s">
        <v>29</v>
      </c>
      <c r="AX454" s="14" t="s">
        <v>73</v>
      </c>
      <c r="AY454" s="173" t="s">
        <v>175</v>
      </c>
    </row>
    <row r="455" spans="1:65" s="14" customFormat="1">
      <c r="B455" s="172"/>
      <c r="D455" s="164" t="s">
        <v>190</v>
      </c>
      <c r="E455" s="173" t="s">
        <v>1</v>
      </c>
      <c r="F455" s="174" t="s">
        <v>2963</v>
      </c>
      <c r="H455" s="173" t="s">
        <v>1</v>
      </c>
      <c r="I455" s="175"/>
      <c r="L455" s="172"/>
      <c r="M455" s="176"/>
      <c r="N455" s="177"/>
      <c r="O455" s="177"/>
      <c r="P455" s="177"/>
      <c r="Q455" s="177"/>
      <c r="R455" s="177"/>
      <c r="S455" s="177"/>
      <c r="T455" s="178"/>
      <c r="AT455" s="173" t="s">
        <v>190</v>
      </c>
      <c r="AU455" s="173" t="s">
        <v>82</v>
      </c>
      <c r="AV455" s="14" t="s">
        <v>30</v>
      </c>
      <c r="AW455" s="14" t="s">
        <v>29</v>
      </c>
      <c r="AX455" s="14" t="s">
        <v>73</v>
      </c>
      <c r="AY455" s="173" t="s">
        <v>175</v>
      </c>
    </row>
    <row r="456" spans="1:65" s="14" customFormat="1">
      <c r="B456" s="172"/>
      <c r="D456" s="164" t="s">
        <v>190</v>
      </c>
      <c r="E456" s="173" t="s">
        <v>1</v>
      </c>
      <c r="F456" s="174" t="s">
        <v>2964</v>
      </c>
      <c r="H456" s="173" t="s">
        <v>1</v>
      </c>
      <c r="I456" s="175"/>
      <c r="L456" s="172"/>
      <c r="M456" s="176"/>
      <c r="N456" s="177"/>
      <c r="O456" s="177"/>
      <c r="P456" s="177"/>
      <c r="Q456" s="177"/>
      <c r="R456" s="177"/>
      <c r="S456" s="177"/>
      <c r="T456" s="178"/>
      <c r="AT456" s="173" t="s">
        <v>190</v>
      </c>
      <c r="AU456" s="173" t="s">
        <v>82</v>
      </c>
      <c r="AV456" s="14" t="s">
        <v>30</v>
      </c>
      <c r="AW456" s="14" t="s">
        <v>29</v>
      </c>
      <c r="AX456" s="14" t="s">
        <v>73</v>
      </c>
      <c r="AY456" s="173" t="s">
        <v>175</v>
      </c>
    </row>
    <row r="457" spans="1:65" s="14" customFormat="1">
      <c r="B457" s="172"/>
      <c r="D457" s="164" t="s">
        <v>190</v>
      </c>
      <c r="E457" s="173" t="s">
        <v>1</v>
      </c>
      <c r="F457" s="174" t="s">
        <v>2965</v>
      </c>
      <c r="H457" s="173" t="s">
        <v>1</v>
      </c>
      <c r="I457" s="175"/>
      <c r="L457" s="172"/>
      <c r="M457" s="176"/>
      <c r="N457" s="177"/>
      <c r="O457" s="177"/>
      <c r="P457" s="177"/>
      <c r="Q457" s="177"/>
      <c r="R457" s="177"/>
      <c r="S457" s="177"/>
      <c r="T457" s="178"/>
      <c r="AT457" s="173" t="s">
        <v>190</v>
      </c>
      <c r="AU457" s="173" t="s">
        <v>82</v>
      </c>
      <c r="AV457" s="14" t="s">
        <v>30</v>
      </c>
      <c r="AW457" s="14" t="s">
        <v>29</v>
      </c>
      <c r="AX457" s="14" t="s">
        <v>73</v>
      </c>
      <c r="AY457" s="173" t="s">
        <v>175</v>
      </c>
    </row>
    <row r="458" spans="1:65" s="14" customFormat="1">
      <c r="B458" s="172"/>
      <c r="D458" s="164" t="s">
        <v>190</v>
      </c>
      <c r="E458" s="173" t="s">
        <v>1</v>
      </c>
      <c r="F458" s="174" t="s">
        <v>2966</v>
      </c>
      <c r="H458" s="173" t="s">
        <v>1</v>
      </c>
      <c r="I458" s="175"/>
      <c r="L458" s="172"/>
      <c r="M458" s="176"/>
      <c r="N458" s="177"/>
      <c r="O458" s="177"/>
      <c r="P458" s="177"/>
      <c r="Q458" s="177"/>
      <c r="R458" s="177"/>
      <c r="S458" s="177"/>
      <c r="T458" s="178"/>
      <c r="AT458" s="173" t="s">
        <v>190</v>
      </c>
      <c r="AU458" s="173" t="s">
        <v>82</v>
      </c>
      <c r="AV458" s="14" t="s">
        <v>30</v>
      </c>
      <c r="AW458" s="14" t="s">
        <v>29</v>
      </c>
      <c r="AX458" s="14" t="s">
        <v>73</v>
      </c>
      <c r="AY458" s="173" t="s">
        <v>175</v>
      </c>
    </row>
    <row r="459" spans="1:65" s="14" customFormat="1">
      <c r="B459" s="172"/>
      <c r="D459" s="164" t="s">
        <v>190</v>
      </c>
      <c r="E459" s="173" t="s">
        <v>1</v>
      </c>
      <c r="F459" s="174" t="s">
        <v>2967</v>
      </c>
      <c r="H459" s="173" t="s">
        <v>1</v>
      </c>
      <c r="I459" s="175"/>
      <c r="L459" s="172"/>
      <c r="M459" s="176"/>
      <c r="N459" s="177"/>
      <c r="O459" s="177"/>
      <c r="P459" s="177"/>
      <c r="Q459" s="177"/>
      <c r="R459" s="177"/>
      <c r="S459" s="177"/>
      <c r="T459" s="178"/>
      <c r="AT459" s="173" t="s">
        <v>190</v>
      </c>
      <c r="AU459" s="173" t="s">
        <v>82</v>
      </c>
      <c r="AV459" s="14" t="s">
        <v>30</v>
      </c>
      <c r="AW459" s="14" t="s">
        <v>29</v>
      </c>
      <c r="AX459" s="14" t="s">
        <v>73</v>
      </c>
      <c r="AY459" s="173" t="s">
        <v>175</v>
      </c>
    </row>
    <row r="460" spans="1:65" s="14" customFormat="1">
      <c r="B460" s="172"/>
      <c r="D460" s="164" t="s">
        <v>190</v>
      </c>
      <c r="E460" s="173" t="s">
        <v>1</v>
      </c>
      <c r="F460" s="174" t="s">
        <v>2968</v>
      </c>
      <c r="H460" s="173" t="s">
        <v>1</v>
      </c>
      <c r="I460" s="175"/>
      <c r="L460" s="172"/>
      <c r="M460" s="176"/>
      <c r="N460" s="177"/>
      <c r="O460" s="177"/>
      <c r="P460" s="177"/>
      <c r="Q460" s="177"/>
      <c r="R460" s="177"/>
      <c r="S460" s="177"/>
      <c r="T460" s="178"/>
      <c r="AT460" s="173" t="s">
        <v>190</v>
      </c>
      <c r="AU460" s="173" t="s">
        <v>82</v>
      </c>
      <c r="AV460" s="14" t="s">
        <v>30</v>
      </c>
      <c r="AW460" s="14" t="s">
        <v>29</v>
      </c>
      <c r="AX460" s="14" t="s">
        <v>73</v>
      </c>
      <c r="AY460" s="173" t="s">
        <v>175</v>
      </c>
    </row>
    <row r="461" spans="1:65" s="14" customFormat="1">
      <c r="B461" s="172"/>
      <c r="D461" s="164" t="s">
        <v>190</v>
      </c>
      <c r="E461" s="173" t="s">
        <v>1</v>
      </c>
      <c r="F461" s="174" t="s">
        <v>2969</v>
      </c>
      <c r="H461" s="173" t="s">
        <v>1</v>
      </c>
      <c r="I461" s="175"/>
      <c r="L461" s="172"/>
      <c r="M461" s="176"/>
      <c r="N461" s="177"/>
      <c r="O461" s="177"/>
      <c r="P461" s="177"/>
      <c r="Q461" s="177"/>
      <c r="R461" s="177"/>
      <c r="S461" s="177"/>
      <c r="T461" s="178"/>
      <c r="AT461" s="173" t="s">
        <v>190</v>
      </c>
      <c r="AU461" s="173" t="s">
        <v>82</v>
      </c>
      <c r="AV461" s="14" t="s">
        <v>30</v>
      </c>
      <c r="AW461" s="14" t="s">
        <v>29</v>
      </c>
      <c r="AX461" s="14" t="s">
        <v>73</v>
      </c>
      <c r="AY461" s="173" t="s">
        <v>175</v>
      </c>
    </row>
    <row r="462" spans="1:65" s="14" customFormat="1">
      <c r="B462" s="172"/>
      <c r="D462" s="164" t="s">
        <v>190</v>
      </c>
      <c r="E462" s="173" t="s">
        <v>1</v>
      </c>
      <c r="F462" s="174" t="s">
        <v>2970</v>
      </c>
      <c r="H462" s="173" t="s">
        <v>1</v>
      </c>
      <c r="I462" s="175"/>
      <c r="L462" s="172"/>
      <c r="M462" s="176"/>
      <c r="N462" s="177"/>
      <c r="O462" s="177"/>
      <c r="P462" s="177"/>
      <c r="Q462" s="177"/>
      <c r="R462" s="177"/>
      <c r="S462" s="177"/>
      <c r="T462" s="178"/>
      <c r="AT462" s="173" t="s">
        <v>190</v>
      </c>
      <c r="AU462" s="173" t="s">
        <v>82</v>
      </c>
      <c r="AV462" s="14" t="s">
        <v>30</v>
      </c>
      <c r="AW462" s="14" t="s">
        <v>29</v>
      </c>
      <c r="AX462" s="14" t="s">
        <v>73</v>
      </c>
      <c r="AY462" s="173" t="s">
        <v>175</v>
      </c>
    </row>
    <row r="463" spans="1:65" s="14" customFormat="1">
      <c r="B463" s="172"/>
      <c r="D463" s="164" t="s">
        <v>190</v>
      </c>
      <c r="E463" s="173" t="s">
        <v>1</v>
      </c>
      <c r="F463" s="174" t="s">
        <v>2971</v>
      </c>
      <c r="H463" s="173" t="s">
        <v>1</v>
      </c>
      <c r="I463" s="175"/>
      <c r="L463" s="172"/>
      <c r="M463" s="176"/>
      <c r="N463" s="177"/>
      <c r="O463" s="177"/>
      <c r="P463" s="177"/>
      <c r="Q463" s="177"/>
      <c r="R463" s="177"/>
      <c r="S463" s="177"/>
      <c r="T463" s="178"/>
      <c r="AT463" s="173" t="s">
        <v>190</v>
      </c>
      <c r="AU463" s="173" t="s">
        <v>82</v>
      </c>
      <c r="AV463" s="14" t="s">
        <v>30</v>
      </c>
      <c r="AW463" s="14" t="s">
        <v>29</v>
      </c>
      <c r="AX463" s="14" t="s">
        <v>73</v>
      </c>
      <c r="AY463" s="173" t="s">
        <v>175</v>
      </c>
    </row>
    <row r="464" spans="1:65" s="14" customFormat="1">
      <c r="B464" s="172"/>
      <c r="D464" s="164" t="s">
        <v>190</v>
      </c>
      <c r="E464" s="173" t="s">
        <v>1</v>
      </c>
      <c r="F464" s="174" t="s">
        <v>2972</v>
      </c>
      <c r="H464" s="173" t="s">
        <v>1</v>
      </c>
      <c r="I464" s="175"/>
      <c r="L464" s="172"/>
      <c r="M464" s="176"/>
      <c r="N464" s="177"/>
      <c r="O464" s="177"/>
      <c r="P464" s="177"/>
      <c r="Q464" s="177"/>
      <c r="R464" s="177"/>
      <c r="S464" s="177"/>
      <c r="T464" s="178"/>
      <c r="AT464" s="173" t="s">
        <v>190</v>
      </c>
      <c r="AU464" s="173" t="s">
        <v>82</v>
      </c>
      <c r="AV464" s="14" t="s">
        <v>30</v>
      </c>
      <c r="AW464" s="14" t="s">
        <v>29</v>
      </c>
      <c r="AX464" s="14" t="s">
        <v>73</v>
      </c>
      <c r="AY464" s="173" t="s">
        <v>175</v>
      </c>
    </row>
    <row r="465" spans="1:65" s="14" customFormat="1">
      <c r="B465" s="172"/>
      <c r="D465" s="164" t="s">
        <v>190</v>
      </c>
      <c r="E465" s="173" t="s">
        <v>1</v>
      </c>
      <c r="F465" s="174" t="s">
        <v>2973</v>
      </c>
      <c r="H465" s="173" t="s">
        <v>1</v>
      </c>
      <c r="I465" s="175"/>
      <c r="L465" s="172"/>
      <c r="M465" s="176"/>
      <c r="N465" s="177"/>
      <c r="O465" s="177"/>
      <c r="P465" s="177"/>
      <c r="Q465" s="177"/>
      <c r="R465" s="177"/>
      <c r="S465" s="177"/>
      <c r="T465" s="178"/>
      <c r="AT465" s="173" t="s">
        <v>190</v>
      </c>
      <c r="AU465" s="173" t="s">
        <v>82</v>
      </c>
      <c r="AV465" s="14" t="s">
        <v>30</v>
      </c>
      <c r="AW465" s="14" t="s">
        <v>29</v>
      </c>
      <c r="AX465" s="14" t="s">
        <v>73</v>
      </c>
      <c r="AY465" s="173" t="s">
        <v>175</v>
      </c>
    </row>
    <row r="466" spans="1:65" s="14" customFormat="1">
      <c r="B466" s="172"/>
      <c r="D466" s="164" t="s">
        <v>190</v>
      </c>
      <c r="E466" s="173" t="s">
        <v>1</v>
      </c>
      <c r="F466" s="174" t="s">
        <v>2974</v>
      </c>
      <c r="H466" s="173" t="s">
        <v>1</v>
      </c>
      <c r="I466" s="175"/>
      <c r="L466" s="172"/>
      <c r="M466" s="176"/>
      <c r="N466" s="177"/>
      <c r="O466" s="177"/>
      <c r="P466" s="177"/>
      <c r="Q466" s="177"/>
      <c r="R466" s="177"/>
      <c r="S466" s="177"/>
      <c r="T466" s="178"/>
      <c r="AT466" s="173" t="s">
        <v>190</v>
      </c>
      <c r="AU466" s="173" t="s">
        <v>82</v>
      </c>
      <c r="AV466" s="14" t="s">
        <v>30</v>
      </c>
      <c r="AW466" s="14" t="s">
        <v>29</v>
      </c>
      <c r="AX466" s="14" t="s">
        <v>73</v>
      </c>
      <c r="AY466" s="173" t="s">
        <v>175</v>
      </c>
    </row>
    <row r="467" spans="1:65" s="14" customFormat="1">
      <c r="B467" s="172"/>
      <c r="D467" s="164" t="s">
        <v>190</v>
      </c>
      <c r="E467" s="173" t="s">
        <v>1</v>
      </c>
      <c r="F467" s="174" t="s">
        <v>2975</v>
      </c>
      <c r="H467" s="173" t="s">
        <v>1</v>
      </c>
      <c r="I467" s="175"/>
      <c r="L467" s="172"/>
      <c r="M467" s="176"/>
      <c r="N467" s="177"/>
      <c r="O467" s="177"/>
      <c r="P467" s="177"/>
      <c r="Q467" s="177"/>
      <c r="R467" s="177"/>
      <c r="S467" s="177"/>
      <c r="T467" s="178"/>
      <c r="AT467" s="173" t="s">
        <v>190</v>
      </c>
      <c r="AU467" s="173" t="s">
        <v>82</v>
      </c>
      <c r="AV467" s="14" t="s">
        <v>30</v>
      </c>
      <c r="AW467" s="14" t="s">
        <v>29</v>
      </c>
      <c r="AX467" s="14" t="s">
        <v>73</v>
      </c>
      <c r="AY467" s="173" t="s">
        <v>175</v>
      </c>
    </row>
    <row r="468" spans="1:65" s="14" customFormat="1">
      <c r="B468" s="172"/>
      <c r="D468" s="164" t="s">
        <v>190</v>
      </c>
      <c r="E468" s="173" t="s">
        <v>1</v>
      </c>
      <c r="F468" s="174" t="s">
        <v>2976</v>
      </c>
      <c r="H468" s="173" t="s">
        <v>1</v>
      </c>
      <c r="I468" s="175"/>
      <c r="L468" s="172"/>
      <c r="M468" s="176"/>
      <c r="N468" s="177"/>
      <c r="O468" s="177"/>
      <c r="P468" s="177"/>
      <c r="Q468" s="177"/>
      <c r="R468" s="177"/>
      <c r="S468" s="177"/>
      <c r="T468" s="178"/>
      <c r="AT468" s="173" t="s">
        <v>190</v>
      </c>
      <c r="AU468" s="173" t="s">
        <v>82</v>
      </c>
      <c r="AV468" s="14" t="s">
        <v>30</v>
      </c>
      <c r="AW468" s="14" t="s">
        <v>29</v>
      </c>
      <c r="AX468" s="14" t="s">
        <v>73</v>
      </c>
      <c r="AY468" s="173" t="s">
        <v>175</v>
      </c>
    </row>
    <row r="469" spans="1:65" s="14" customFormat="1">
      <c r="B469" s="172"/>
      <c r="D469" s="164" t="s">
        <v>190</v>
      </c>
      <c r="E469" s="173" t="s">
        <v>1</v>
      </c>
      <c r="F469" s="174" t="s">
        <v>2977</v>
      </c>
      <c r="H469" s="173" t="s">
        <v>1</v>
      </c>
      <c r="I469" s="175"/>
      <c r="L469" s="172"/>
      <c r="M469" s="176"/>
      <c r="N469" s="177"/>
      <c r="O469" s="177"/>
      <c r="P469" s="177"/>
      <c r="Q469" s="177"/>
      <c r="R469" s="177"/>
      <c r="S469" s="177"/>
      <c r="T469" s="178"/>
      <c r="AT469" s="173" t="s">
        <v>190</v>
      </c>
      <c r="AU469" s="173" t="s">
        <v>82</v>
      </c>
      <c r="AV469" s="14" t="s">
        <v>30</v>
      </c>
      <c r="AW469" s="14" t="s">
        <v>29</v>
      </c>
      <c r="AX469" s="14" t="s">
        <v>73</v>
      </c>
      <c r="AY469" s="173" t="s">
        <v>175</v>
      </c>
    </row>
    <row r="470" spans="1:65" s="14" customFormat="1">
      <c r="B470" s="172"/>
      <c r="D470" s="164" t="s">
        <v>190</v>
      </c>
      <c r="E470" s="173" t="s">
        <v>1</v>
      </c>
      <c r="F470" s="174" t="s">
        <v>2648</v>
      </c>
      <c r="H470" s="173" t="s">
        <v>1</v>
      </c>
      <c r="I470" s="175"/>
      <c r="L470" s="172"/>
      <c r="M470" s="176"/>
      <c r="N470" s="177"/>
      <c r="O470" s="177"/>
      <c r="P470" s="177"/>
      <c r="Q470" s="177"/>
      <c r="R470" s="177"/>
      <c r="S470" s="177"/>
      <c r="T470" s="178"/>
      <c r="AT470" s="173" t="s">
        <v>190</v>
      </c>
      <c r="AU470" s="173" t="s">
        <v>82</v>
      </c>
      <c r="AV470" s="14" t="s">
        <v>30</v>
      </c>
      <c r="AW470" s="14" t="s">
        <v>29</v>
      </c>
      <c r="AX470" s="14" t="s">
        <v>73</v>
      </c>
      <c r="AY470" s="173" t="s">
        <v>175</v>
      </c>
    </row>
    <row r="471" spans="1:65" s="13" customFormat="1">
      <c r="B471" s="163"/>
      <c r="D471" s="164" t="s">
        <v>190</v>
      </c>
      <c r="E471" s="165" t="s">
        <v>1</v>
      </c>
      <c r="F471" s="166" t="s">
        <v>30</v>
      </c>
      <c r="H471" s="167">
        <v>1</v>
      </c>
      <c r="I471" s="168"/>
      <c r="L471" s="163"/>
      <c r="M471" s="169"/>
      <c r="N471" s="170"/>
      <c r="O471" s="170"/>
      <c r="P471" s="170"/>
      <c r="Q471" s="170"/>
      <c r="R471" s="170"/>
      <c r="S471" s="170"/>
      <c r="T471" s="171"/>
      <c r="AT471" s="165" t="s">
        <v>190</v>
      </c>
      <c r="AU471" s="165" t="s">
        <v>82</v>
      </c>
      <c r="AV471" s="13" t="s">
        <v>82</v>
      </c>
      <c r="AW471" s="13" t="s">
        <v>29</v>
      </c>
      <c r="AX471" s="13" t="s">
        <v>30</v>
      </c>
      <c r="AY471" s="165" t="s">
        <v>175</v>
      </c>
    </row>
    <row r="472" spans="1:65" s="2" customFormat="1" ht="16.5" customHeight="1">
      <c r="A472" s="33"/>
      <c r="B472" s="149"/>
      <c r="C472" s="150" t="s">
        <v>447</v>
      </c>
      <c r="D472" s="150" t="s">
        <v>181</v>
      </c>
      <c r="E472" s="151" t="s">
        <v>3448</v>
      </c>
      <c r="F472" s="152" t="s">
        <v>3449</v>
      </c>
      <c r="G472" s="153" t="s">
        <v>396</v>
      </c>
      <c r="H472" s="154">
        <v>1</v>
      </c>
      <c r="I472" s="155"/>
      <c r="J472" s="156">
        <f>ROUND(I472*H472,2)</f>
        <v>0</v>
      </c>
      <c r="K472" s="152" t="s">
        <v>1</v>
      </c>
      <c r="L472" s="34"/>
      <c r="M472" s="157" t="s">
        <v>1</v>
      </c>
      <c r="N472" s="158" t="s">
        <v>38</v>
      </c>
      <c r="O472" s="59"/>
      <c r="P472" s="159">
        <f>O472*H472</f>
        <v>0</v>
      </c>
      <c r="Q472" s="159">
        <v>0</v>
      </c>
      <c r="R472" s="159">
        <f>Q472*H472</f>
        <v>0</v>
      </c>
      <c r="S472" s="159">
        <v>0</v>
      </c>
      <c r="T472" s="160">
        <f>S472*H472</f>
        <v>0</v>
      </c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R472" s="161" t="s">
        <v>184</v>
      </c>
      <c r="AT472" s="161" t="s">
        <v>181</v>
      </c>
      <c r="AU472" s="161" t="s">
        <v>82</v>
      </c>
      <c r="AY472" s="18" t="s">
        <v>175</v>
      </c>
      <c r="BE472" s="162">
        <f>IF(N472="základní",J472,0)</f>
        <v>0</v>
      </c>
      <c r="BF472" s="162">
        <f>IF(N472="snížená",J472,0)</f>
        <v>0</v>
      </c>
      <c r="BG472" s="162">
        <f>IF(N472="zákl. přenesená",J472,0)</f>
        <v>0</v>
      </c>
      <c r="BH472" s="162">
        <f>IF(N472="sníž. přenesená",J472,0)</f>
        <v>0</v>
      </c>
      <c r="BI472" s="162">
        <f>IF(N472="nulová",J472,0)</f>
        <v>0</v>
      </c>
      <c r="BJ472" s="18" t="s">
        <v>30</v>
      </c>
      <c r="BK472" s="162">
        <f>ROUND(I472*H472,2)</f>
        <v>0</v>
      </c>
      <c r="BL472" s="18" t="s">
        <v>184</v>
      </c>
      <c r="BM472" s="161" t="s">
        <v>3450</v>
      </c>
    </row>
    <row r="473" spans="1:65" s="14" customFormat="1">
      <c r="B473" s="172"/>
      <c r="D473" s="164" t="s">
        <v>190</v>
      </c>
      <c r="E473" s="173" t="s">
        <v>1</v>
      </c>
      <c r="F473" s="174" t="s">
        <v>2962</v>
      </c>
      <c r="H473" s="173" t="s">
        <v>1</v>
      </c>
      <c r="I473" s="175"/>
      <c r="L473" s="172"/>
      <c r="M473" s="176"/>
      <c r="N473" s="177"/>
      <c r="O473" s="177"/>
      <c r="P473" s="177"/>
      <c r="Q473" s="177"/>
      <c r="R473" s="177"/>
      <c r="S473" s="177"/>
      <c r="T473" s="178"/>
      <c r="AT473" s="173" t="s">
        <v>190</v>
      </c>
      <c r="AU473" s="173" t="s">
        <v>82</v>
      </c>
      <c r="AV473" s="14" t="s">
        <v>30</v>
      </c>
      <c r="AW473" s="14" t="s">
        <v>29</v>
      </c>
      <c r="AX473" s="14" t="s">
        <v>73</v>
      </c>
      <c r="AY473" s="173" t="s">
        <v>175</v>
      </c>
    </row>
    <row r="474" spans="1:65" s="14" customFormat="1">
      <c r="B474" s="172"/>
      <c r="D474" s="164" t="s">
        <v>190</v>
      </c>
      <c r="E474" s="173" t="s">
        <v>1</v>
      </c>
      <c r="F474" s="174" t="s">
        <v>2963</v>
      </c>
      <c r="H474" s="173" t="s">
        <v>1</v>
      </c>
      <c r="I474" s="175"/>
      <c r="L474" s="172"/>
      <c r="M474" s="176"/>
      <c r="N474" s="177"/>
      <c r="O474" s="177"/>
      <c r="P474" s="177"/>
      <c r="Q474" s="177"/>
      <c r="R474" s="177"/>
      <c r="S474" s="177"/>
      <c r="T474" s="178"/>
      <c r="AT474" s="173" t="s">
        <v>190</v>
      </c>
      <c r="AU474" s="173" t="s">
        <v>82</v>
      </c>
      <c r="AV474" s="14" t="s">
        <v>30</v>
      </c>
      <c r="AW474" s="14" t="s">
        <v>29</v>
      </c>
      <c r="AX474" s="14" t="s">
        <v>73</v>
      </c>
      <c r="AY474" s="173" t="s">
        <v>175</v>
      </c>
    </row>
    <row r="475" spans="1:65" s="14" customFormat="1">
      <c r="B475" s="172"/>
      <c r="D475" s="164" t="s">
        <v>190</v>
      </c>
      <c r="E475" s="173" t="s">
        <v>1</v>
      </c>
      <c r="F475" s="174" t="s">
        <v>2964</v>
      </c>
      <c r="H475" s="173" t="s">
        <v>1</v>
      </c>
      <c r="I475" s="175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190</v>
      </c>
      <c r="AU475" s="173" t="s">
        <v>82</v>
      </c>
      <c r="AV475" s="14" t="s">
        <v>30</v>
      </c>
      <c r="AW475" s="14" t="s">
        <v>29</v>
      </c>
      <c r="AX475" s="14" t="s">
        <v>73</v>
      </c>
      <c r="AY475" s="173" t="s">
        <v>175</v>
      </c>
    </row>
    <row r="476" spans="1:65" s="14" customFormat="1">
      <c r="B476" s="172"/>
      <c r="D476" s="164" t="s">
        <v>190</v>
      </c>
      <c r="E476" s="173" t="s">
        <v>1</v>
      </c>
      <c r="F476" s="174" t="s">
        <v>2965</v>
      </c>
      <c r="H476" s="173" t="s">
        <v>1</v>
      </c>
      <c r="I476" s="175"/>
      <c r="L476" s="172"/>
      <c r="M476" s="176"/>
      <c r="N476" s="177"/>
      <c r="O476" s="177"/>
      <c r="P476" s="177"/>
      <c r="Q476" s="177"/>
      <c r="R476" s="177"/>
      <c r="S476" s="177"/>
      <c r="T476" s="178"/>
      <c r="AT476" s="173" t="s">
        <v>190</v>
      </c>
      <c r="AU476" s="173" t="s">
        <v>82</v>
      </c>
      <c r="AV476" s="14" t="s">
        <v>30</v>
      </c>
      <c r="AW476" s="14" t="s">
        <v>29</v>
      </c>
      <c r="AX476" s="14" t="s">
        <v>73</v>
      </c>
      <c r="AY476" s="173" t="s">
        <v>175</v>
      </c>
    </row>
    <row r="477" spans="1:65" s="14" customFormat="1">
      <c r="B477" s="172"/>
      <c r="D477" s="164" t="s">
        <v>190</v>
      </c>
      <c r="E477" s="173" t="s">
        <v>1</v>
      </c>
      <c r="F477" s="174" t="s">
        <v>2966</v>
      </c>
      <c r="H477" s="173" t="s">
        <v>1</v>
      </c>
      <c r="I477" s="175"/>
      <c r="L477" s="172"/>
      <c r="M477" s="176"/>
      <c r="N477" s="177"/>
      <c r="O477" s="177"/>
      <c r="P477" s="177"/>
      <c r="Q477" s="177"/>
      <c r="R477" s="177"/>
      <c r="S477" s="177"/>
      <c r="T477" s="178"/>
      <c r="AT477" s="173" t="s">
        <v>190</v>
      </c>
      <c r="AU477" s="173" t="s">
        <v>82</v>
      </c>
      <c r="AV477" s="14" t="s">
        <v>30</v>
      </c>
      <c r="AW477" s="14" t="s">
        <v>29</v>
      </c>
      <c r="AX477" s="14" t="s">
        <v>73</v>
      </c>
      <c r="AY477" s="173" t="s">
        <v>175</v>
      </c>
    </row>
    <row r="478" spans="1:65" s="14" customFormat="1">
      <c r="B478" s="172"/>
      <c r="D478" s="164" t="s">
        <v>190</v>
      </c>
      <c r="E478" s="173" t="s">
        <v>1</v>
      </c>
      <c r="F478" s="174" t="s">
        <v>2967</v>
      </c>
      <c r="H478" s="173" t="s">
        <v>1</v>
      </c>
      <c r="I478" s="175"/>
      <c r="L478" s="172"/>
      <c r="M478" s="176"/>
      <c r="N478" s="177"/>
      <c r="O478" s="177"/>
      <c r="P478" s="177"/>
      <c r="Q478" s="177"/>
      <c r="R478" s="177"/>
      <c r="S478" s="177"/>
      <c r="T478" s="178"/>
      <c r="AT478" s="173" t="s">
        <v>190</v>
      </c>
      <c r="AU478" s="173" t="s">
        <v>82</v>
      </c>
      <c r="AV478" s="14" t="s">
        <v>30</v>
      </c>
      <c r="AW478" s="14" t="s">
        <v>29</v>
      </c>
      <c r="AX478" s="14" t="s">
        <v>73</v>
      </c>
      <c r="AY478" s="173" t="s">
        <v>175</v>
      </c>
    </row>
    <row r="479" spans="1:65" s="14" customFormat="1">
      <c r="B479" s="172"/>
      <c r="D479" s="164" t="s">
        <v>190</v>
      </c>
      <c r="E479" s="173" t="s">
        <v>1</v>
      </c>
      <c r="F479" s="174" t="s">
        <v>2968</v>
      </c>
      <c r="H479" s="173" t="s">
        <v>1</v>
      </c>
      <c r="I479" s="175"/>
      <c r="L479" s="172"/>
      <c r="M479" s="176"/>
      <c r="N479" s="177"/>
      <c r="O479" s="177"/>
      <c r="P479" s="177"/>
      <c r="Q479" s="177"/>
      <c r="R479" s="177"/>
      <c r="S479" s="177"/>
      <c r="T479" s="178"/>
      <c r="AT479" s="173" t="s">
        <v>190</v>
      </c>
      <c r="AU479" s="173" t="s">
        <v>82</v>
      </c>
      <c r="AV479" s="14" t="s">
        <v>30</v>
      </c>
      <c r="AW479" s="14" t="s">
        <v>29</v>
      </c>
      <c r="AX479" s="14" t="s">
        <v>73</v>
      </c>
      <c r="AY479" s="173" t="s">
        <v>175</v>
      </c>
    </row>
    <row r="480" spans="1:65" s="14" customFormat="1">
      <c r="B480" s="172"/>
      <c r="D480" s="164" t="s">
        <v>190</v>
      </c>
      <c r="E480" s="173" t="s">
        <v>1</v>
      </c>
      <c r="F480" s="174" t="s">
        <v>2969</v>
      </c>
      <c r="H480" s="173" t="s">
        <v>1</v>
      </c>
      <c r="I480" s="175"/>
      <c r="L480" s="172"/>
      <c r="M480" s="176"/>
      <c r="N480" s="177"/>
      <c r="O480" s="177"/>
      <c r="P480" s="177"/>
      <c r="Q480" s="177"/>
      <c r="R480" s="177"/>
      <c r="S480" s="177"/>
      <c r="T480" s="178"/>
      <c r="AT480" s="173" t="s">
        <v>190</v>
      </c>
      <c r="AU480" s="173" t="s">
        <v>82</v>
      </c>
      <c r="AV480" s="14" t="s">
        <v>30</v>
      </c>
      <c r="AW480" s="14" t="s">
        <v>29</v>
      </c>
      <c r="AX480" s="14" t="s">
        <v>73</v>
      </c>
      <c r="AY480" s="173" t="s">
        <v>175</v>
      </c>
    </row>
    <row r="481" spans="1:65" s="14" customFormat="1">
      <c r="B481" s="172"/>
      <c r="D481" s="164" t="s">
        <v>190</v>
      </c>
      <c r="E481" s="173" t="s">
        <v>1</v>
      </c>
      <c r="F481" s="174" t="s">
        <v>2970</v>
      </c>
      <c r="H481" s="173" t="s">
        <v>1</v>
      </c>
      <c r="I481" s="175"/>
      <c r="L481" s="172"/>
      <c r="M481" s="176"/>
      <c r="N481" s="177"/>
      <c r="O481" s="177"/>
      <c r="P481" s="177"/>
      <c r="Q481" s="177"/>
      <c r="R481" s="177"/>
      <c r="S481" s="177"/>
      <c r="T481" s="178"/>
      <c r="AT481" s="173" t="s">
        <v>190</v>
      </c>
      <c r="AU481" s="173" t="s">
        <v>82</v>
      </c>
      <c r="AV481" s="14" t="s">
        <v>30</v>
      </c>
      <c r="AW481" s="14" t="s">
        <v>29</v>
      </c>
      <c r="AX481" s="14" t="s">
        <v>73</v>
      </c>
      <c r="AY481" s="173" t="s">
        <v>175</v>
      </c>
    </row>
    <row r="482" spans="1:65" s="14" customFormat="1">
      <c r="B482" s="172"/>
      <c r="D482" s="164" t="s">
        <v>190</v>
      </c>
      <c r="E482" s="173" t="s">
        <v>1</v>
      </c>
      <c r="F482" s="174" t="s">
        <v>2971</v>
      </c>
      <c r="H482" s="173" t="s">
        <v>1</v>
      </c>
      <c r="I482" s="175"/>
      <c r="L482" s="172"/>
      <c r="M482" s="176"/>
      <c r="N482" s="177"/>
      <c r="O482" s="177"/>
      <c r="P482" s="177"/>
      <c r="Q482" s="177"/>
      <c r="R482" s="177"/>
      <c r="S482" s="177"/>
      <c r="T482" s="178"/>
      <c r="AT482" s="173" t="s">
        <v>190</v>
      </c>
      <c r="AU482" s="173" t="s">
        <v>82</v>
      </c>
      <c r="AV482" s="14" t="s">
        <v>30</v>
      </c>
      <c r="AW482" s="14" t="s">
        <v>29</v>
      </c>
      <c r="AX482" s="14" t="s">
        <v>73</v>
      </c>
      <c r="AY482" s="173" t="s">
        <v>175</v>
      </c>
    </row>
    <row r="483" spans="1:65" s="14" customFormat="1">
      <c r="B483" s="172"/>
      <c r="D483" s="164" t="s">
        <v>190</v>
      </c>
      <c r="E483" s="173" t="s">
        <v>1</v>
      </c>
      <c r="F483" s="174" t="s">
        <v>2972</v>
      </c>
      <c r="H483" s="173" t="s">
        <v>1</v>
      </c>
      <c r="I483" s="175"/>
      <c r="L483" s="172"/>
      <c r="M483" s="176"/>
      <c r="N483" s="177"/>
      <c r="O483" s="177"/>
      <c r="P483" s="177"/>
      <c r="Q483" s="177"/>
      <c r="R483" s="177"/>
      <c r="S483" s="177"/>
      <c r="T483" s="178"/>
      <c r="AT483" s="173" t="s">
        <v>190</v>
      </c>
      <c r="AU483" s="173" t="s">
        <v>82</v>
      </c>
      <c r="AV483" s="14" t="s">
        <v>30</v>
      </c>
      <c r="AW483" s="14" t="s">
        <v>29</v>
      </c>
      <c r="AX483" s="14" t="s">
        <v>73</v>
      </c>
      <c r="AY483" s="173" t="s">
        <v>175</v>
      </c>
    </row>
    <row r="484" spans="1:65" s="14" customFormat="1">
      <c r="B484" s="172"/>
      <c r="D484" s="164" t="s">
        <v>190</v>
      </c>
      <c r="E484" s="173" t="s">
        <v>1</v>
      </c>
      <c r="F484" s="174" t="s">
        <v>2973</v>
      </c>
      <c r="H484" s="173" t="s">
        <v>1</v>
      </c>
      <c r="I484" s="175"/>
      <c r="L484" s="172"/>
      <c r="M484" s="176"/>
      <c r="N484" s="177"/>
      <c r="O484" s="177"/>
      <c r="P484" s="177"/>
      <c r="Q484" s="177"/>
      <c r="R484" s="177"/>
      <c r="S484" s="177"/>
      <c r="T484" s="178"/>
      <c r="AT484" s="173" t="s">
        <v>190</v>
      </c>
      <c r="AU484" s="173" t="s">
        <v>82</v>
      </c>
      <c r="AV484" s="14" t="s">
        <v>30</v>
      </c>
      <c r="AW484" s="14" t="s">
        <v>29</v>
      </c>
      <c r="AX484" s="14" t="s">
        <v>73</v>
      </c>
      <c r="AY484" s="173" t="s">
        <v>175</v>
      </c>
    </row>
    <row r="485" spans="1:65" s="14" customFormat="1">
      <c r="B485" s="172"/>
      <c r="D485" s="164" t="s">
        <v>190</v>
      </c>
      <c r="E485" s="173" t="s">
        <v>1</v>
      </c>
      <c r="F485" s="174" t="s">
        <v>2974</v>
      </c>
      <c r="H485" s="173" t="s">
        <v>1</v>
      </c>
      <c r="I485" s="175"/>
      <c r="L485" s="172"/>
      <c r="M485" s="176"/>
      <c r="N485" s="177"/>
      <c r="O485" s="177"/>
      <c r="P485" s="177"/>
      <c r="Q485" s="177"/>
      <c r="R485" s="177"/>
      <c r="S485" s="177"/>
      <c r="T485" s="178"/>
      <c r="AT485" s="173" t="s">
        <v>190</v>
      </c>
      <c r="AU485" s="173" t="s">
        <v>82</v>
      </c>
      <c r="AV485" s="14" t="s">
        <v>30</v>
      </c>
      <c r="AW485" s="14" t="s">
        <v>29</v>
      </c>
      <c r="AX485" s="14" t="s">
        <v>73</v>
      </c>
      <c r="AY485" s="173" t="s">
        <v>175</v>
      </c>
    </row>
    <row r="486" spans="1:65" s="14" customFormat="1">
      <c r="B486" s="172"/>
      <c r="D486" s="164" t="s">
        <v>190</v>
      </c>
      <c r="E486" s="173" t="s">
        <v>1</v>
      </c>
      <c r="F486" s="174" t="s">
        <v>2975</v>
      </c>
      <c r="H486" s="173" t="s">
        <v>1</v>
      </c>
      <c r="I486" s="175"/>
      <c r="L486" s="172"/>
      <c r="M486" s="176"/>
      <c r="N486" s="177"/>
      <c r="O486" s="177"/>
      <c r="P486" s="177"/>
      <c r="Q486" s="177"/>
      <c r="R486" s="177"/>
      <c r="S486" s="177"/>
      <c r="T486" s="178"/>
      <c r="AT486" s="173" t="s">
        <v>190</v>
      </c>
      <c r="AU486" s="173" t="s">
        <v>82</v>
      </c>
      <c r="AV486" s="14" t="s">
        <v>30</v>
      </c>
      <c r="AW486" s="14" t="s">
        <v>29</v>
      </c>
      <c r="AX486" s="14" t="s">
        <v>73</v>
      </c>
      <c r="AY486" s="173" t="s">
        <v>175</v>
      </c>
    </row>
    <row r="487" spans="1:65" s="14" customFormat="1">
      <c r="B487" s="172"/>
      <c r="D487" s="164" t="s">
        <v>190</v>
      </c>
      <c r="E487" s="173" t="s">
        <v>1</v>
      </c>
      <c r="F487" s="174" t="s">
        <v>2976</v>
      </c>
      <c r="H487" s="173" t="s">
        <v>1</v>
      </c>
      <c r="I487" s="175"/>
      <c r="L487" s="172"/>
      <c r="M487" s="176"/>
      <c r="N487" s="177"/>
      <c r="O487" s="177"/>
      <c r="P487" s="177"/>
      <c r="Q487" s="177"/>
      <c r="R487" s="177"/>
      <c r="S487" s="177"/>
      <c r="T487" s="178"/>
      <c r="AT487" s="173" t="s">
        <v>190</v>
      </c>
      <c r="AU487" s="173" t="s">
        <v>82</v>
      </c>
      <c r="AV487" s="14" t="s">
        <v>30</v>
      </c>
      <c r="AW487" s="14" t="s">
        <v>29</v>
      </c>
      <c r="AX487" s="14" t="s">
        <v>73</v>
      </c>
      <c r="AY487" s="173" t="s">
        <v>175</v>
      </c>
    </row>
    <row r="488" spans="1:65" s="14" customFormat="1">
      <c r="B488" s="172"/>
      <c r="D488" s="164" t="s">
        <v>190</v>
      </c>
      <c r="E488" s="173" t="s">
        <v>1</v>
      </c>
      <c r="F488" s="174" t="s">
        <v>2977</v>
      </c>
      <c r="H488" s="173" t="s">
        <v>1</v>
      </c>
      <c r="I488" s="175"/>
      <c r="L488" s="172"/>
      <c r="M488" s="176"/>
      <c r="N488" s="177"/>
      <c r="O488" s="177"/>
      <c r="P488" s="177"/>
      <c r="Q488" s="177"/>
      <c r="R488" s="177"/>
      <c r="S488" s="177"/>
      <c r="T488" s="178"/>
      <c r="AT488" s="173" t="s">
        <v>190</v>
      </c>
      <c r="AU488" s="173" t="s">
        <v>82</v>
      </c>
      <c r="AV488" s="14" t="s">
        <v>30</v>
      </c>
      <c r="AW488" s="14" t="s">
        <v>29</v>
      </c>
      <c r="AX488" s="14" t="s">
        <v>73</v>
      </c>
      <c r="AY488" s="173" t="s">
        <v>175</v>
      </c>
    </row>
    <row r="489" spans="1:65" s="14" customFormat="1">
      <c r="B489" s="172"/>
      <c r="D489" s="164" t="s">
        <v>190</v>
      </c>
      <c r="E489" s="173" t="s">
        <v>1</v>
      </c>
      <c r="F489" s="174" t="s">
        <v>2648</v>
      </c>
      <c r="H489" s="173" t="s">
        <v>1</v>
      </c>
      <c r="I489" s="175"/>
      <c r="L489" s="172"/>
      <c r="M489" s="176"/>
      <c r="N489" s="177"/>
      <c r="O489" s="177"/>
      <c r="P489" s="177"/>
      <c r="Q489" s="177"/>
      <c r="R489" s="177"/>
      <c r="S489" s="177"/>
      <c r="T489" s="178"/>
      <c r="AT489" s="173" t="s">
        <v>190</v>
      </c>
      <c r="AU489" s="173" t="s">
        <v>82</v>
      </c>
      <c r="AV489" s="14" t="s">
        <v>30</v>
      </c>
      <c r="AW489" s="14" t="s">
        <v>29</v>
      </c>
      <c r="AX489" s="14" t="s">
        <v>73</v>
      </c>
      <c r="AY489" s="173" t="s">
        <v>175</v>
      </c>
    </row>
    <row r="490" spans="1:65" s="13" customFormat="1">
      <c r="B490" s="163"/>
      <c r="D490" s="164" t="s">
        <v>190</v>
      </c>
      <c r="E490" s="165" t="s">
        <v>1</v>
      </c>
      <c r="F490" s="166" t="s">
        <v>30</v>
      </c>
      <c r="H490" s="167">
        <v>1</v>
      </c>
      <c r="I490" s="168"/>
      <c r="L490" s="163"/>
      <c r="M490" s="169"/>
      <c r="N490" s="170"/>
      <c r="O490" s="170"/>
      <c r="P490" s="170"/>
      <c r="Q490" s="170"/>
      <c r="R490" s="170"/>
      <c r="S490" s="170"/>
      <c r="T490" s="171"/>
      <c r="AT490" s="165" t="s">
        <v>190</v>
      </c>
      <c r="AU490" s="165" t="s">
        <v>82</v>
      </c>
      <c r="AV490" s="13" t="s">
        <v>82</v>
      </c>
      <c r="AW490" s="13" t="s">
        <v>29</v>
      </c>
      <c r="AX490" s="13" t="s">
        <v>30</v>
      </c>
      <c r="AY490" s="165" t="s">
        <v>175</v>
      </c>
    </row>
    <row r="491" spans="1:65" s="2" customFormat="1" ht="16.5" customHeight="1">
      <c r="A491" s="33"/>
      <c r="B491" s="149"/>
      <c r="C491" s="150" t="s">
        <v>450</v>
      </c>
      <c r="D491" s="150" t="s">
        <v>181</v>
      </c>
      <c r="E491" s="151" t="s">
        <v>3451</v>
      </c>
      <c r="F491" s="152" t="s">
        <v>3452</v>
      </c>
      <c r="G491" s="153" t="s">
        <v>396</v>
      </c>
      <c r="H491" s="154">
        <v>1</v>
      </c>
      <c r="I491" s="155"/>
      <c r="J491" s="156">
        <f>ROUND(I491*H491,2)</f>
        <v>0</v>
      </c>
      <c r="K491" s="152" t="s">
        <v>1</v>
      </c>
      <c r="L491" s="34"/>
      <c r="M491" s="157" t="s">
        <v>1</v>
      </c>
      <c r="N491" s="158" t="s">
        <v>38</v>
      </c>
      <c r="O491" s="59"/>
      <c r="P491" s="159">
        <f>O491*H491</f>
        <v>0</v>
      </c>
      <c r="Q491" s="159">
        <v>0</v>
      </c>
      <c r="R491" s="159">
        <f>Q491*H491</f>
        <v>0</v>
      </c>
      <c r="S491" s="159">
        <v>0</v>
      </c>
      <c r="T491" s="160">
        <f>S491*H491</f>
        <v>0</v>
      </c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R491" s="161" t="s">
        <v>184</v>
      </c>
      <c r="AT491" s="161" t="s">
        <v>181</v>
      </c>
      <c r="AU491" s="161" t="s">
        <v>82</v>
      </c>
      <c r="AY491" s="18" t="s">
        <v>175</v>
      </c>
      <c r="BE491" s="162">
        <f>IF(N491="základní",J491,0)</f>
        <v>0</v>
      </c>
      <c r="BF491" s="162">
        <f>IF(N491="snížená",J491,0)</f>
        <v>0</v>
      </c>
      <c r="BG491" s="162">
        <f>IF(N491="zákl. přenesená",J491,0)</f>
        <v>0</v>
      </c>
      <c r="BH491" s="162">
        <f>IF(N491="sníž. přenesená",J491,0)</f>
        <v>0</v>
      </c>
      <c r="BI491" s="162">
        <f>IF(N491="nulová",J491,0)</f>
        <v>0</v>
      </c>
      <c r="BJ491" s="18" t="s">
        <v>30</v>
      </c>
      <c r="BK491" s="162">
        <f>ROUND(I491*H491,2)</f>
        <v>0</v>
      </c>
      <c r="BL491" s="18" t="s">
        <v>184</v>
      </c>
      <c r="BM491" s="161" t="s">
        <v>3453</v>
      </c>
    </row>
    <row r="492" spans="1:65" s="14" customFormat="1">
      <c r="B492" s="172"/>
      <c r="D492" s="164" t="s">
        <v>190</v>
      </c>
      <c r="E492" s="173" t="s">
        <v>1</v>
      </c>
      <c r="F492" s="174" t="s">
        <v>2962</v>
      </c>
      <c r="H492" s="173" t="s">
        <v>1</v>
      </c>
      <c r="I492" s="175"/>
      <c r="L492" s="172"/>
      <c r="M492" s="176"/>
      <c r="N492" s="177"/>
      <c r="O492" s="177"/>
      <c r="P492" s="177"/>
      <c r="Q492" s="177"/>
      <c r="R492" s="177"/>
      <c r="S492" s="177"/>
      <c r="T492" s="178"/>
      <c r="AT492" s="173" t="s">
        <v>190</v>
      </c>
      <c r="AU492" s="173" t="s">
        <v>82</v>
      </c>
      <c r="AV492" s="14" t="s">
        <v>30</v>
      </c>
      <c r="AW492" s="14" t="s">
        <v>29</v>
      </c>
      <c r="AX492" s="14" t="s">
        <v>73</v>
      </c>
      <c r="AY492" s="173" t="s">
        <v>175</v>
      </c>
    </row>
    <row r="493" spans="1:65" s="14" customFormat="1">
      <c r="B493" s="172"/>
      <c r="D493" s="164" t="s">
        <v>190</v>
      </c>
      <c r="E493" s="173" t="s">
        <v>1</v>
      </c>
      <c r="F493" s="174" t="s">
        <v>2963</v>
      </c>
      <c r="H493" s="173" t="s">
        <v>1</v>
      </c>
      <c r="I493" s="175"/>
      <c r="L493" s="172"/>
      <c r="M493" s="176"/>
      <c r="N493" s="177"/>
      <c r="O493" s="177"/>
      <c r="P493" s="177"/>
      <c r="Q493" s="177"/>
      <c r="R493" s="177"/>
      <c r="S493" s="177"/>
      <c r="T493" s="178"/>
      <c r="AT493" s="173" t="s">
        <v>190</v>
      </c>
      <c r="AU493" s="173" t="s">
        <v>82</v>
      </c>
      <c r="AV493" s="14" t="s">
        <v>30</v>
      </c>
      <c r="AW493" s="14" t="s">
        <v>29</v>
      </c>
      <c r="AX493" s="14" t="s">
        <v>73</v>
      </c>
      <c r="AY493" s="173" t="s">
        <v>175</v>
      </c>
    </row>
    <row r="494" spans="1:65" s="14" customFormat="1">
      <c r="B494" s="172"/>
      <c r="D494" s="164" t="s">
        <v>190</v>
      </c>
      <c r="E494" s="173" t="s">
        <v>1</v>
      </c>
      <c r="F494" s="174" t="s">
        <v>2964</v>
      </c>
      <c r="H494" s="173" t="s">
        <v>1</v>
      </c>
      <c r="I494" s="175"/>
      <c r="L494" s="172"/>
      <c r="M494" s="176"/>
      <c r="N494" s="177"/>
      <c r="O494" s="177"/>
      <c r="P494" s="177"/>
      <c r="Q494" s="177"/>
      <c r="R494" s="177"/>
      <c r="S494" s="177"/>
      <c r="T494" s="178"/>
      <c r="AT494" s="173" t="s">
        <v>190</v>
      </c>
      <c r="AU494" s="173" t="s">
        <v>82</v>
      </c>
      <c r="AV494" s="14" t="s">
        <v>30</v>
      </c>
      <c r="AW494" s="14" t="s">
        <v>29</v>
      </c>
      <c r="AX494" s="14" t="s">
        <v>73</v>
      </c>
      <c r="AY494" s="173" t="s">
        <v>175</v>
      </c>
    </row>
    <row r="495" spans="1:65" s="14" customFormat="1">
      <c r="B495" s="172"/>
      <c r="D495" s="164" t="s">
        <v>190</v>
      </c>
      <c r="E495" s="173" t="s">
        <v>1</v>
      </c>
      <c r="F495" s="174" t="s">
        <v>2965</v>
      </c>
      <c r="H495" s="173" t="s">
        <v>1</v>
      </c>
      <c r="I495" s="175"/>
      <c r="L495" s="172"/>
      <c r="M495" s="176"/>
      <c r="N495" s="177"/>
      <c r="O495" s="177"/>
      <c r="P495" s="177"/>
      <c r="Q495" s="177"/>
      <c r="R495" s="177"/>
      <c r="S495" s="177"/>
      <c r="T495" s="178"/>
      <c r="AT495" s="173" t="s">
        <v>190</v>
      </c>
      <c r="AU495" s="173" t="s">
        <v>82</v>
      </c>
      <c r="AV495" s="14" t="s">
        <v>30</v>
      </c>
      <c r="AW495" s="14" t="s">
        <v>29</v>
      </c>
      <c r="AX495" s="14" t="s">
        <v>73</v>
      </c>
      <c r="AY495" s="173" t="s">
        <v>175</v>
      </c>
    </row>
    <row r="496" spans="1:65" s="14" customFormat="1">
      <c r="B496" s="172"/>
      <c r="D496" s="164" t="s">
        <v>190</v>
      </c>
      <c r="E496" s="173" t="s">
        <v>1</v>
      </c>
      <c r="F496" s="174" t="s">
        <v>2966</v>
      </c>
      <c r="H496" s="173" t="s">
        <v>1</v>
      </c>
      <c r="I496" s="175"/>
      <c r="L496" s="172"/>
      <c r="M496" s="176"/>
      <c r="N496" s="177"/>
      <c r="O496" s="177"/>
      <c r="P496" s="177"/>
      <c r="Q496" s="177"/>
      <c r="R496" s="177"/>
      <c r="S496" s="177"/>
      <c r="T496" s="178"/>
      <c r="AT496" s="173" t="s">
        <v>190</v>
      </c>
      <c r="AU496" s="173" t="s">
        <v>82</v>
      </c>
      <c r="AV496" s="14" t="s">
        <v>30</v>
      </c>
      <c r="AW496" s="14" t="s">
        <v>29</v>
      </c>
      <c r="AX496" s="14" t="s">
        <v>73</v>
      </c>
      <c r="AY496" s="173" t="s">
        <v>175</v>
      </c>
    </row>
    <row r="497" spans="1:65" s="14" customFormat="1">
      <c r="B497" s="172"/>
      <c r="D497" s="164" t="s">
        <v>190</v>
      </c>
      <c r="E497" s="173" t="s">
        <v>1</v>
      </c>
      <c r="F497" s="174" t="s">
        <v>2967</v>
      </c>
      <c r="H497" s="173" t="s">
        <v>1</v>
      </c>
      <c r="I497" s="175"/>
      <c r="L497" s="172"/>
      <c r="M497" s="176"/>
      <c r="N497" s="177"/>
      <c r="O497" s="177"/>
      <c r="P497" s="177"/>
      <c r="Q497" s="177"/>
      <c r="R497" s="177"/>
      <c r="S497" s="177"/>
      <c r="T497" s="178"/>
      <c r="AT497" s="173" t="s">
        <v>190</v>
      </c>
      <c r="AU497" s="173" t="s">
        <v>82</v>
      </c>
      <c r="AV497" s="14" t="s">
        <v>30</v>
      </c>
      <c r="AW497" s="14" t="s">
        <v>29</v>
      </c>
      <c r="AX497" s="14" t="s">
        <v>73</v>
      </c>
      <c r="AY497" s="173" t="s">
        <v>175</v>
      </c>
    </row>
    <row r="498" spans="1:65" s="14" customFormat="1">
      <c r="B498" s="172"/>
      <c r="D498" s="164" t="s">
        <v>190</v>
      </c>
      <c r="E498" s="173" t="s">
        <v>1</v>
      </c>
      <c r="F498" s="174" t="s">
        <v>2968</v>
      </c>
      <c r="H498" s="173" t="s">
        <v>1</v>
      </c>
      <c r="I498" s="175"/>
      <c r="L498" s="172"/>
      <c r="M498" s="176"/>
      <c r="N498" s="177"/>
      <c r="O498" s="177"/>
      <c r="P498" s="177"/>
      <c r="Q498" s="177"/>
      <c r="R498" s="177"/>
      <c r="S498" s="177"/>
      <c r="T498" s="178"/>
      <c r="AT498" s="173" t="s">
        <v>190</v>
      </c>
      <c r="AU498" s="173" t="s">
        <v>82</v>
      </c>
      <c r="AV498" s="14" t="s">
        <v>30</v>
      </c>
      <c r="AW498" s="14" t="s">
        <v>29</v>
      </c>
      <c r="AX498" s="14" t="s">
        <v>73</v>
      </c>
      <c r="AY498" s="173" t="s">
        <v>175</v>
      </c>
    </row>
    <row r="499" spans="1:65" s="14" customFormat="1">
      <c r="B499" s="172"/>
      <c r="D499" s="164" t="s">
        <v>190</v>
      </c>
      <c r="E499" s="173" t="s">
        <v>1</v>
      </c>
      <c r="F499" s="174" t="s">
        <v>2969</v>
      </c>
      <c r="H499" s="173" t="s">
        <v>1</v>
      </c>
      <c r="I499" s="175"/>
      <c r="L499" s="172"/>
      <c r="M499" s="176"/>
      <c r="N499" s="177"/>
      <c r="O499" s="177"/>
      <c r="P499" s="177"/>
      <c r="Q499" s="177"/>
      <c r="R499" s="177"/>
      <c r="S499" s="177"/>
      <c r="T499" s="178"/>
      <c r="AT499" s="173" t="s">
        <v>190</v>
      </c>
      <c r="AU499" s="173" t="s">
        <v>82</v>
      </c>
      <c r="AV499" s="14" t="s">
        <v>30</v>
      </c>
      <c r="AW499" s="14" t="s">
        <v>29</v>
      </c>
      <c r="AX499" s="14" t="s">
        <v>73</v>
      </c>
      <c r="AY499" s="173" t="s">
        <v>175</v>
      </c>
    </row>
    <row r="500" spans="1:65" s="14" customFormat="1">
      <c r="B500" s="172"/>
      <c r="D500" s="164" t="s">
        <v>190</v>
      </c>
      <c r="E500" s="173" t="s">
        <v>1</v>
      </c>
      <c r="F500" s="174" t="s">
        <v>2970</v>
      </c>
      <c r="H500" s="173" t="s">
        <v>1</v>
      </c>
      <c r="I500" s="175"/>
      <c r="L500" s="172"/>
      <c r="M500" s="176"/>
      <c r="N500" s="177"/>
      <c r="O500" s="177"/>
      <c r="P500" s="177"/>
      <c r="Q500" s="177"/>
      <c r="R500" s="177"/>
      <c r="S500" s="177"/>
      <c r="T500" s="178"/>
      <c r="AT500" s="173" t="s">
        <v>190</v>
      </c>
      <c r="AU500" s="173" t="s">
        <v>82</v>
      </c>
      <c r="AV500" s="14" t="s">
        <v>30</v>
      </c>
      <c r="AW500" s="14" t="s">
        <v>29</v>
      </c>
      <c r="AX500" s="14" t="s">
        <v>73</v>
      </c>
      <c r="AY500" s="173" t="s">
        <v>175</v>
      </c>
    </row>
    <row r="501" spans="1:65" s="14" customFormat="1">
      <c r="B501" s="172"/>
      <c r="D501" s="164" t="s">
        <v>190</v>
      </c>
      <c r="E501" s="173" t="s">
        <v>1</v>
      </c>
      <c r="F501" s="174" t="s">
        <v>2971</v>
      </c>
      <c r="H501" s="173" t="s">
        <v>1</v>
      </c>
      <c r="I501" s="175"/>
      <c r="L501" s="172"/>
      <c r="M501" s="176"/>
      <c r="N501" s="177"/>
      <c r="O501" s="177"/>
      <c r="P501" s="177"/>
      <c r="Q501" s="177"/>
      <c r="R501" s="177"/>
      <c r="S501" s="177"/>
      <c r="T501" s="178"/>
      <c r="AT501" s="173" t="s">
        <v>190</v>
      </c>
      <c r="AU501" s="173" t="s">
        <v>82</v>
      </c>
      <c r="AV501" s="14" t="s">
        <v>30</v>
      </c>
      <c r="AW501" s="14" t="s">
        <v>29</v>
      </c>
      <c r="AX501" s="14" t="s">
        <v>73</v>
      </c>
      <c r="AY501" s="173" t="s">
        <v>175</v>
      </c>
    </row>
    <row r="502" spans="1:65" s="14" customFormat="1">
      <c r="B502" s="172"/>
      <c r="D502" s="164" t="s">
        <v>190</v>
      </c>
      <c r="E502" s="173" t="s">
        <v>1</v>
      </c>
      <c r="F502" s="174" t="s">
        <v>2972</v>
      </c>
      <c r="H502" s="173" t="s">
        <v>1</v>
      </c>
      <c r="I502" s="175"/>
      <c r="L502" s="172"/>
      <c r="M502" s="176"/>
      <c r="N502" s="177"/>
      <c r="O502" s="177"/>
      <c r="P502" s="177"/>
      <c r="Q502" s="177"/>
      <c r="R502" s="177"/>
      <c r="S502" s="177"/>
      <c r="T502" s="178"/>
      <c r="AT502" s="173" t="s">
        <v>190</v>
      </c>
      <c r="AU502" s="173" t="s">
        <v>82</v>
      </c>
      <c r="AV502" s="14" t="s">
        <v>30</v>
      </c>
      <c r="AW502" s="14" t="s">
        <v>29</v>
      </c>
      <c r="AX502" s="14" t="s">
        <v>73</v>
      </c>
      <c r="AY502" s="173" t="s">
        <v>175</v>
      </c>
    </row>
    <row r="503" spans="1:65" s="14" customFormat="1">
      <c r="B503" s="172"/>
      <c r="D503" s="164" t="s">
        <v>190</v>
      </c>
      <c r="E503" s="173" t="s">
        <v>1</v>
      </c>
      <c r="F503" s="174" t="s">
        <v>2973</v>
      </c>
      <c r="H503" s="173" t="s">
        <v>1</v>
      </c>
      <c r="I503" s="175"/>
      <c r="L503" s="172"/>
      <c r="M503" s="176"/>
      <c r="N503" s="177"/>
      <c r="O503" s="177"/>
      <c r="P503" s="177"/>
      <c r="Q503" s="177"/>
      <c r="R503" s="177"/>
      <c r="S503" s="177"/>
      <c r="T503" s="178"/>
      <c r="AT503" s="173" t="s">
        <v>190</v>
      </c>
      <c r="AU503" s="173" t="s">
        <v>82</v>
      </c>
      <c r="AV503" s="14" t="s">
        <v>30</v>
      </c>
      <c r="AW503" s="14" t="s">
        <v>29</v>
      </c>
      <c r="AX503" s="14" t="s">
        <v>73</v>
      </c>
      <c r="AY503" s="173" t="s">
        <v>175</v>
      </c>
    </row>
    <row r="504" spans="1:65" s="14" customFormat="1">
      <c r="B504" s="172"/>
      <c r="D504" s="164" t="s">
        <v>190</v>
      </c>
      <c r="E504" s="173" t="s">
        <v>1</v>
      </c>
      <c r="F504" s="174" t="s">
        <v>2974</v>
      </c>
      <c r="H504" s="173" t="s">
        <v>1</v>
      </c>
      <c r="I504" s="175"/>
      <c r="L504" s="172"/>
      <c r="M504" s="176"/>
      <c r="N504" s="177"/>
      <c r="O504" s="177"/>
      <c r="P504" s="177"/>
      <c r="Q504" s="177"/>
      <c r="R504" s="177"/>
      <c r="S504" s="177"/>
      <c r="T504" s="178"/>
      <c r="AT504" s="173" t="s">
        <v>190</v>
      </c>
      <c r="AU504" s="173" t="s">
        <v>82</v>
      </c>
      <c r="AV504" s="14" t="s">
        <v>30</v>
      </c>
      <c r="AW504" s="14" t="s">
        <v>29</v>
      </c>
      <c r="AX504" s="14" t="s">
        <v>73</v>
      </c>
      <c r="AY504" s="173" t="s">
        <v>175</v>
      </c>
    </row>
    <row r="505" spans="1:65" s="14" customFormat="1">
      <c r="B505" s="172"/>
      <c r="D505" s="164" t="s">
        <v>190</v>
      </c>
      <c r="E505" s="173" t="s">
        <v>1</v>
      </c>
      <c r="F505" s="174" t="s">
        <v>2975</v>
      </c>
      <c r="H505" s="173" t="s">
        <v>1</v>
      </c>
      <c r="I505" s="175"/>
      <c r="L505" s="172"/>
      <c r="M505" s="176"/>
      <c r="N505" s="177"/>
      <c r="O505" s="177"/>
      <c r="P505" s="177"/>
      <c r="Q505" s="177"/>
      <c r="R505" s="177"/>
      <c r="S505" s="177"/>
      <c r="T505" s="178"/>
      <c r="AT505" s="173" t="s">
        <v>190</v>
      </c>
      <c r="AU505" s="173" t="s">
        <v>82</v>
      </c>
      <c r="AV505" s="14" t="s">
        <v>30</v>
      </c>
      <c r="AW505" s="14" t="s">
        <v>29</v>
      </c>
      <c r="AX505" s="14" t="s">
        <v>73</v>
      </c>
      <c r="AY505" s="173" t="s">
        <v>175</v>
      </c>
    </row>
    <row r="506" spans="1:65" s="14" customFormat="1">
      <c r="B506" s="172"/>
      <c r="D506" s="164" t="s">
        <v>190</v>
      </c>
      <c r="E506" s="173" t="s">
        <v>1</v>
      </c>
      <c r="F506" s="174" t="s">
        <v>2976</v>
      </c>
      <c r="H506" s="173" t="s">
        <v>1</v>
      </c>
      <c r="I506" s="175"/>
      <c r="L506" s="172"/>
      <c r="M506" s="176"/>
      <c r="N506" s="177"/>
      <c r="O506" s="177"/>
      <c r="P506" s="177"/>
      <c r="Q506" s="177"/>
      <c r="R506" s="177"/>
      <c r="S506" s="177"/>
      <c r="T506" s="178"/>
      <c r="AT506" s="173" t="s">
        <v>190</v>
      </c>
      <c r="AU506" s="173" t="s">
        <v>82</v>
      </c>
      <c r="AV506" s="14" t="s">
        <v>30</v>
      </c>
      <c r="AW506" s="14" t="s">
        <v>29</v>
      </c>
      <c r="AX506" s="14" t="s">
        <v>73</v>
      </c>
      <c r="AY506" s="173" t="s">
        <v>175</v>
      </c>
    </row>
    <row r="507" spans="1:65" s="14" customFormat="1">
      <c r="B507" s="172"/>
      <c r="D507" s="164" t="s">
        <v>190</v>
      </c>
      <c r="E507" s="173" t="s">
        <v>1</v>
      </c>
      <c r="F507" s="174" t="s">
        <v>2977</v>
      </c>
      <c r="H507" s="173" t="s">
        <v>1</v>
      </c>
      <c r="I507" s="175"/>
      <c r="L507" s="172"/>
      <c r="M507" s="176"/>
      <c r="N507" s="177"/>
      <c r="O507" s="177"/>
      <c r="P507" s="177"/>
      <c r="Q507" s="177"/>
      <c r="R507" s="177"/>
      <c r="S507" s="177"/>
      <c r="T507" s="178"/>
      <c r="AT507" s="173" t="s">
        <v>190</v>
      </c>
      <c r="AU507" s="173" t="s">
        <v>82</v>
      </c>
      <c r="AV507" s="14" t="s">
        <v>30</v>
      </c>
      <c r="AW507" s="14" t="s">
        <v>29</v>
      </c>
      <c r="AX507" s="14" t="s">
        <v>73</v>
      </c>
      <c r="AY507" s="173" t="s">
        <v>175</v>
      </c>
    </row>
    <row r="508" spans="1:65" s="14" customFormat="1">
      <c r="B508" s="172"/>
      <c r="D508" s="164" t="s">
        <v>190</v>
      </c>
      <c r="E508" s="173" t="s">
        <v>1</v>
      </c>
      <c r="F508" s="174" t="s">
        <v>2648</v>
      </c>
      <c r="H508" s="173" t="s">
        <v>1</v>
      </c>
      <c r="I508" s="175"/>
      <c r="L508" s="172"/>
      <c r="M508" s="176"/>
      <c r="N508" s="177"/>
      <c r="O508" s="177"/>
      <c r="P508" s="177"/>
      <c r="Q508" s="177"/>
      <c r="R508" s="177"/>
      <c r="S508" s="177"/>
      <c r="T508" s="178"/>
      <c r="AT508" s="173" t="s">
        <v>190</v>
      </c>
      <c r="AU508" s="173" t="s">
        <v>82</v>
      </c>
      <c r="AV508" s="14" t="s">
        <v>30</v>
      </c>
      <c r="AW508" s="14" t="s">
        <v>29</v>
      </c>
      <c r="AX508" s="14" t="s">
        <v>73</v>
      </c>
      <c r="AY508" s="173" t="s">
        <v>175</v>
      </c>
    </row>
    <row r="509" spans="1:65" s="13" customFormat="1">
      <c r="B509" s="163"/>
      <c r="D509" s="164" t="s">
        <v>190</v>
      </c>
      <c r="E509" s="165" t="s">
        <v>1</v>
      </c>
      <c r="F509" s="166" t="s">
        <v>30</v>
      </c>
      <c r="H509" s="167">
        <v>1</v>
      </c>
      <c r="I509" s="168"/>
      <c r="L509" s="163"/>
      <c r="M509" s="169"/>
      <c r="N509" s="170"/>
      <c r="O509" s="170"/>
      <c r="P509" s="170"/>
      <c r="Q509" s="170"/>
      <c r="R509" s="170"/>
      <c r="S509" s="170"/>
      <c r="T509" s="171"/>
      <c r="AT509" s="165" t="s">
        <v>190</v>
      </c>
      <c r="AU509" s="165" t="s">
        <v>82</v>
      </c>
      <c r="AV509" s="13" t="s">
        <v>82</v>
      </c>
      <c r="AW509" s="13" t="s">
        <v>29</v>
      </c>
      <c r="AX509" s="13" t="s">
        <v>30</v>
      </c>
      <c r="AY509" s="165" t="s">
        <v>175</v>
      </c>
    </row>
    <row r="510" spans="1:65" s="2" customFormat="1" ht="16.5" customHeight="1">
      <c r="A510" s="33"/>
      <c r="B510" s="149"/>
      <c r="C510" s="150" t="s">
        <v>454</v>
      </c>
      <c r="D510" s="150" t="s">
        <v>181</v>
      </c>
      <c r="E510" s="151" t="s">
        <v>3454</v>
      </c>
      <c r="F510" s="152" t="s">
        <v>3455</v>
      </c>
      <c r="G510" s="153" t="s">
        <v>396</v>
      </c>
      <c r="H510" s="154">
        <v>1</v>
      </c>
      <c r="I510" s="155"/>
      <c r="J510" s="156">
        <f>ROUND(I510*H510,2)</f>
        <v>0</v>
      </c>
      <c r="K510" s="152" t="s">
        <v>1</v>
      </c>
      <c r="L510" s="34"/>
      <c r="M510" s="157" t="s">
        <v>1</v>
      </c>
      <c r="N510" s="158" t="s">
        <v>38</v>
      </c>
      <c r="O510" s="59"/>
      <c r="P510" s="159">
        <f>O510*H510</f>
        <v>0</v>
      </c>
      <c r="Q510" s="159">
        <v>0</v>
      </c>
      <c r="R510" s="159">
        <f>Q510*H510</f>
        <v>0</v>
      </c>
      <c r="S510" s="159">
        <v>0</v>
      </c>
      <c r="T510" s="160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61" t="s">
        <v>184</v>
      </c>
      <c r="AT510" s="161" t="s">
        <v>181</v>
      </c>
      <c r="AU510" s="161" t="s">
        <v>82</v>
      </c>
      <c r="AY510" s="18" t="s">
        <v>175</v>
      </c>
      <c r="BE510" s="162">
        <f>IF(N510="základní",J510,0)</f>
        <v>0</v>
      </c>
      <c r="BF510" s="162">
        <f>IF(N510="snížená",J510,0)</f>
        <v>0</v>
      </c>
      <c r="BG510" s="162">
        <f>IF(N510="zákl. přenesená",J510,0)</f>
        <v>0</v>
      </c>
      <c r="BH510" s="162">
        <f>IF(N510="sníž. přenesená",J510,0)</f>
        <v>0</v>
      </c>
      <c r="BI510" s="162">
        <f>IF(N510="nulová",J510,0)</f>
        <v>0</v>
      </c>
      <c r="BJ510" s="18" t="s">
        <v>30</v>
      </c>
      <c r="BK510" s="162">
        <f>ROUND(I510*H510,2)</f>
        <v>0</v>
      </c>
      <c r="BL510" s="18" t="s">
        <v>184</v>
      </c>
      <c r="BM510" s="161" t="s">
        <v>3456</v>
      </c>
    </row>
    <row r="511" spans="1:65" s="14" customFormat="1">
      <c r="B511" s="172"/>
      <c r="D511" s="164" t="s">
        <v>190</v>
      </c>
      <c r="E511" s="173" t="s">
        <v>1</v>
      </c>
      <c r="F511" s="174" t="s">
        <v>2962</v>
      </c>
      <c r="H511" s="173" t="s">
        <v>1</v>
      </c>
      <c r="I511" s="175"/>
      <c r="L511" s="172"/>
      <c r="M511" s="176"/>
      <c r="N511" s="177"/>
      <c r="O511" s="177"/>
      <c r="P511" s="177"/>
      <c r="Q511" s="177"/>
      <c r="R511" s="177"/>
      <c r="S511" s="177"/>
      <c r="T511" s="178"/>
      <c r="AT511" s="173" t="s">
        <v>190</v>
      </c>
      <c r="AU511" s="173" t="s">
        <v>82</v>
      </c>
      <c r="AV511" s="14" t="s">
        <v>30</v>
      </c>
      <c r="AW511" s="14" t="s">
        <v>29</v>
      </c>
      <c r="AX511" s="14" t="s">
        <v>73</v>
      </c>
      <c r="AY511" s="173" t="s">
        <v>175</v>
      </c>
    </row>
    <row r="512" spans="1:65" s="14" customFormat="1">
      <c r="B512" s="172"/>
      <c r="D512" s="164" t="s">
        <v>190</v>
      </c>
      <c r="E512" s="173" t="s">
        <v>1</v>
      </c>
      <c r="F512" s="174" t="s">
        <v>2963</v>
      </c>
      <c r="H512" s="173" t="s">
        <v>1</v>
      </c>
      <c r="I512" s="175"/>
      <c r="L512" s="172"/>
      <c r="M512" s="176"/>
      <c r="N512" s="177"/>
      <c r="O512" s="177"/>
      <c r="P512" s="177"/>
      <c r="Q512" s="177"/>
      <c r="R512" s="177"/>
      <c r="S512" s="177"/>
      <c r="T512" s="178"/>
      <c r="AT512" s="173" t="s">
        <v>190</v>
      </c>
      <c r="AU512" s="173" t="s">
        <v>82</v>
      </c>
      <c r="AV512" s="14" t="s">
        <v>30</v>
      </c>
      <c r="AW512" s="14" t="s">
        <v>29</v>
      </c>
      <c r="AX512" s="14" t="s">
        <v>73</v>
      </c>
      <c r="AY512" s="173" t="s">
        <v>175</v>
      </c>
    </row>
    <row r="513" spans="2:51" s="14" customFormat="1">
      <c r="B513" s="172"/>
      <c r="D513" s="164" t="s">
        <v>190</v>
      </c>
      <c r="E513" s="173" t="s">
        <v>1</v>
      </c>
      <c r="F513" s="174" t="s">
        <v>2964</v>
      </c>
      <c r="H513" s="173" t="s">
        <v>1</v>
      </c>
      <c r="I513" s="175"/>
      <c r="L513" s="172"/>
      <c r="M513" s="176"/>
      <c r="N513" s="177"/>
      <c r="O513" s="177"/>
      <c r="P513" s="177"/>
      <c r="Q513" s="177"/>
      <c r="R513" s="177"/>
      <c r="S513" s="177"/>
      <c r="T513" s="178"/>
      <c r="AT513" s="173" t="s">
        <v>190</v>
      </c>
      <c r="AU513" s="173" t="s">
        <v>82</v>
      </c>
      <c r="AV513" s="14" t="s">
        <v>30</v>
      </c>
      <c r="AW513" s="14" t="s">
        <v>29</v>
      </c>
      <c r="AX513" s="14" t="s">
        <v>73</v>
      </c>
      <c r="AY513" s="173" t="s">
        <v>175</v>
      </c>
    </row>
    <row r="514" spans="2:51" s="14" customFormat="1">
      <c r="B514" s="172"/>
      <c r="D514" s="164" t="s">
        <v>190</v>
      </c>
      <c r="E514" s="173" t="s">
        <v>1</v>
      </c>
      <c r="F514" s="174" t="s">
        <v>2965</v>
      </c>
      <c r="H514" s="173" t="s">
        <v>1</v>
      </c>
      <c r="I514" s="175"/>
      <c r="L514" s="172"/>
      <c r="M514" s="176"/>
      <c r="N514" s="177"/>
      <c r="O514" s="177"/>
      <c r="P514" s="177"/>
      <c r="Q514" s="177"/>
      <c r="R514" s="177"/>
      <c r="S514" s="177"/>
      <c r="T514" s="178"/>
      <c r="AT514" s="173" t="s">
        <v>190</v>
      </c>
      <c r="AU514" s="173" t="s">
        <v>82</v>
      </c>
      <c r="AV514" s="14" t="s">
        <v>30</v>
      </c>
      <c r="AW514" s="14" t="s">
        <v>29</v>
      </c>
      <c r="AX514" s="14" t="s">
        <v>73</v>
      </c>
      <c r="AY514" s="173" t="s">
        <v>175</v>
      </c>
    </row>
    <row r="515" spans="2:51" s="14" customFormat="1">
      <c r="B515" s="172"/>
      <c r="D515" s="164" t="s">
        <v>190</v>
      </c>
      <c r="E515" s="173" t="s">
        <v>1</v>
      </c>
      <c r="F515" s="174" t="s">
        <v>2966</v>
      </c>
      <c r="H515" s="173" t="s">
        <v>1</v>
      </c>
      <c r="I515" s="175"/>
      <c r="L515" s="172"/>
      <c r="M515" s="176"/>
      <c r="N515" s="177"/>
      <c r="O515" s="177"/>
      <c r="P515" s="177"/>
      <c r="Q515" s="177"/>
      <c r="R515" s="177"/>
      <c r="S515" s="177"/>
      <c r="T515" s="178"/>
      <c r="AT515" s="173" t="s">
        <v>190</v>
      </c>
      <c r="AU515" s="173" t="s">
        <v>82</v>
      </c>
      <c r="AV515" s="14" t="s">
        <v>30</v>
      </c>
      <c r="AW515" s="14" t="s">
        <v>29</v>
      </c>
      <c r="AX515" s="14" t="s">
        <v>73</v>
      </c>
      <c r="AY515" s="173" t="s">
        <v>175</v>
      </c>
    </row>
    <row r="516" spans="2:51" s="14" customFormat="1">
      <c r="B516" s="172"/>
      <c r="D516" s="164" t="s">
        <v>190</v>
      </c>
      <c r="E516" s="173" t="s">
        <v>1</v>
      </c>
      <c r="F516" s="174" t="s">
        <v>2967</v>
      </c>
      <c r="H516" s="173" t="s">
        <v>1</v>
      </c>
      <c r="I516" s="175"/>
      <c r="L516" s="172"/>
      <c r="M516" s="176"/>
      <c r="N516" s="177"/>
      <c r="O516" s="177"/>
      <c r="P516" s="177"/>
      <c r="Q516" s="177"/>
      <c r="R516" s="177"/>
      <c r="S516" s="177"/>
      <c r="T516" s="178"/>
      <c r="AT516" s="173" t="s">
        <v>190</v>
      </c>
      <c r="AU516" s="173" t="s">
        <v>82</v>
      </c>
      <c r="AV516" s="14" t="s">
        <v>30</v>
      </c>
      <c r="AW516" s="14" t="s">
        <v>29</v>
      </c>
      <c r="AX516" s="14" t="s">
        <v>73</v>
      </c>
      <c r="AY516" s="173" t="s">
        <v>175</v>
      </c>
    </row>
    <row r="517" spans="2:51" s="14" customFormat="1">
      <c r="B517" s="172"/>
      <c r="D517" s="164" t="s">
        <v>190</v>
      </c>
      <c r="E517" s="173" t="s">
        <v>1</v>
      </c>
      <c r="F517" s="174" t="s">
        <v>2968</v>
      </c>
      <c r="H517" s="173" t="s">
        <v>1</v>
      </c>
      <c r="I517" s="175"/>
      <c r="L517" s="172"/>
      <c r="M517" s="176"/>
      <c r="N517" s="177"/>
      <c r="O517" s="177"/>
      <c r="P517" s="177"/>
      <c r="Q517" s="177"/>
      <c r="R517" s="177"/>
      <c r="S517" s="177"/>
      <c r="T517" s="178"/>
      <c r="AT517" s="173" t="s">
        <v>190</v>
      </c>
      <c r="AU517" s="173" t="s">
        <v>82</v>
      </c>
      <c r="AV517" s="14" t="s">
        <v>30</v>
      </c>
      <c r="AW517" s="14" t="s">
        <v>29</v>
      </c>
      <c r="AX517" s="14" t="s">
        <v>73</v>
      </c>
      <c r="AY517" s="173" t="s">
        <v>175</v>
      </c>
    </row>
    <row r="518" spans="2:51" s="14" customFormat="1">
      <c r="B518" s="172"/>
      <c r="D518" s="164" t="s">
        <v>190</v>
      </c>
      <c r="E518" s="173" t="s">
        <v>1</v>
      </c>
      <c r="F518" s="174" t="s">
        <v>2969</v>
      </c>
      <c r="H518" s="173" t="s">
        <v>1</v>
      </c>
      <c r="I518" s="175"/>
      <c r="L518" s="172"/>
      <c r="M518" s="176"/>
      <c r="N518" s="177"/>
      <c r="O518" s="177"/>
      <c r="P518" s="177"/>
      <c r="Q518" s="177"/>
      <c r="R518" s="177"/>
      <c r="S518" s="177"/>
      <c r="T518" s="178"/>
      <c r="AT518" s="173" t="s">
        <v>190</v>
      </c>
      <c r="AU518" s="173" t="s">
        <v>82</v>
      </c>
      <c r="AV518" s="14" t="s">
        <v>30</v>
      </c>
      <c r="AW518" s="14" t="s">
        <v>29</v>
      </c>
      <c r="AX518" s="14" t="s">
        <v>73</v>
      </c>
      <c r="AY518" s="173" t="s">
        <v>175</v>
      </c>
    </row>
    <row r="519" spans="2:51" s="14" customFormat="1">
      <c r="B519" s="172"/>
      <c r="D519" s="164" t="s">
        <v>190</v>
      </c>
      <c r="E519" s="173" t="s">
        <v>1</v>
      </c>
      <c r="F519" s="174" t="s">
        <v>2970</v>
      </c>
      <c r="H519" s="173" t="s">
        <v>1</v>
      </c>
      <c r="I519" s="175"/>
      <c r="L519" s="172"/>
      <c r="M519" s="176"/>
      <c r="N519" s="177"/>
      <c r="O519" s="177"/>
      <c r="P519" s="177"/>
      <c r="Q519" s="177"/>
      <c r="R519" s="177"/>
      <c r="S519" s="177"/>
      <c r="T519" s="178"/>
      <c r="AT519" s="173" t="s">
        <v>190</v>
      </c>
      <c r="AU519" s="173" t="s">
        <v>82</v>
      </c>
      <c r="AV519" s="14" t="s">
        <v>30</v>
      </c>
      <c r="AW519" s="14" t="s">
        <v>29</v>
      </c>
      <c r="AX519" s="14" t="s">
        <v>73</v>
      </c>
      <c r="AY519" s="173" t="s">
        <v>175</v>
      </c>
    </row>
    <row r="520" spans="2:51" s="14" customFormat="1">
      <c r="B520" s="172"/>
      <c r="D520" s="164" t="s">
        <v>190</v>
      </c>
      <c r="E520" s="173" t="s">
        <v>1</v>
      </c>
      <c r="F520" s="174" t="s">
        <v>2971</v>
      </c>
      <c r="H520" s="173" t="s">
        <v>1</v>
      </c>
      <c r="I520" s="175"/>
      <c r="L520" s="172"/>
      <c r="M520" s="176"/>
      <c r="N520" s="177"/>
      <c r="O520" s="177"/>
      <c r="P520" s="177"/>
      <c r="Q520" s="177"/>
      <c r="R520" s="177"/>
      <c r="S520" s="177"/>
      <c r="T520" s="178"/>
      <c r="AT520" s="173" t="s">
        <v>190</v>
      </c>
      <c r="AU520" s="173" t="s">
        <v>82</v>
      </c>
      <c r="AV520" s="14" t="s">
        <v>30</v>
      </c>
      <c r="AW520" s="14" t="s">
        <v>29</v>
      </c>
      <c r="AX520" s="14" t="s">
        <v>73</v>
      </c>
      <c r="AY520" s="173" t="s">
        <v>175</v>
      </c>
    </row>
    <row r="521" spans="2:51" s="14" customFormat="1">
      <c r="B521" s="172"/>
      <c r="D521" s="164" t="s">
        <v>190</v>
      </c>
      <c r="E521" s="173" t="s">
        <v>1</v>
      </c>
      <c r="F521" s="174" t="s">
        <v>2972</v>
      </c>
      <c r="H521" s="173" t="s">
        <v>1</v>
      </c>
      <c r="I521" s="175"/>
      <c r="L521" s="172"/>
      <c r="M521" s="176"/>
      <c r="N521" s="177"/>
      <c r="O521" s="177"/>
      <c r="P521" s="177"/>
      <c r="Q521" s="177"/>
      <c r="R521" s="177"/>
      <c r="S521" s="177"/>
      <c r="T521" s="178"/>
      <c r="AT521" s="173" t="s">
        <v>190</v>
      </c>
      <c r="AU521" s="173" t="s">
        <v>82</v>
      </c>
      <c r="AV521" s="14" t="s">
        <v>30</v>
      </c>
      <c r="AW521" s="14" t="s">
        <v>29</v>
      </c>
      <c r="AX521" s="14" t="s">
        <v>73</v>
      </c>
      <c r="AY521" s="173" t="s">
        <v>175</v>
      </c>
    </row>
    <row r="522" spans="2:51" s="14" customFormat="1">
      <c r="B522" s="172"/>
      <c r="D522" s="164" t="s">
        <v>190</v>
      </c>
      <c r="E522" s="173" t="s">
        <v>1</v>
      </c>
      <c r="F522" s="174" t="s">
        <v>2973</v>
      </c>
      <c r="H522" s="173" t="s">
        <v>1</v>
      </c>
      <c r="I522" s="175"/>
      <c r="L522" s="172"/>
      <c r="M522" s="176"/>
      <c r="N522" s="177"/>
      <c r="O522" s="177"/>
      <c r="P522" s="177"/>
      <c r="Q522" s="177"/>
      <c r="R522" s="177"/>
      <c r="S522" s="177"/>
      <c r="T522" s="178"/>
      <c r="AT522" s="173" t="s">
        <v>190</v>
      </c>
      <c r="AU522" s="173" t="s">
        <v>82</v>
      </c>
      <c r="AV522" s="14" t="s">
        <v>30</v>
      </c>
      <c r="AW522" s="14" t="s">
        <v>29</v>
      </c>
      <c r="AX522" s="14" t="s">
        <v>73</v>
      </c>
      <c r="AY522" s="173" t="s">
        <v>175</v>
      </c>
    </row>
    <row r="523" spans="2:51" s="14" customFormat="1">
      <c r="B523" s="172"/>
      <c r="D523" s="164" t="s">
        <v>190</v>
      </c>
      <c r="E523" s="173" t="s">
        <v>1</v>
      </c>
      <c r="F523" s="174" t="s">
        <v>2974</v>
      </c>
      <c r="H523" s="173" t="s">
        <v>1</v>
      </c>
      <c r="I523" s="175"/>
      <c r="L523" s="172"/>
      <c r="M523" s="176"/>
      <c r="N523" s="177"/>
      <c r="O523" s="177"/>
      <c r="P523" s="177"/>
      <c r="Q523" s="177"/>
      <c r="R523" s="177"/>
      <c r="S523" s="177"/>
      <c r="T523" s="178"/>
      <c r="AT523" s="173" t="s">
        <v>190</v>
      </c>
      <c r="AU523" s="173" t="s">
        <v>82</v>
      </c>
      <c r="AV523" s="14" t="s">
        <v>30</v>
      </c>
      <c r="AW523" s="14" t="s">
        <v>29</v>
      </c>
      <c r="AX523" s="14" t="s">
        <v>73</v>
      </c>
      <c r="AY523" s="173" t="s">
        <v>175</v>
      </c>
    </row>
    <row r="524" spans="2:51" s="14" customFormat="1">
      <c r="B524" s="172"/>
      <c r="D524" s="164" t="s">
        <v>190</v>
      </c>
      <c r="E524" s="173" t="s">
        <v>1</v>
      </c>
      <c r="F524" s="174" t="s">
        <v>2975</v>
      </c>
      <c r="H524" s="173" t="s">
        <v>1</v>
      </c>
      <c r="I524" s="175"/>
      <c r="L524" s="172"/>
      <c r="M524" s="176"/>
      <c r="N524" s="177"/>
      <c r="O524" s="177"/>
      <c r="P524" s="177"/>
      <c r="Q524" s="177"/>
      <c r="R524" s="177"/>
      <c r="S524" s="177"/>
      <c r="T524" s="178"/>
      <c r="AT524" s="173" t="s">
        <v>190</v>
      </c>
      <c r="AU524" s="173" t="s">
        <v>82</v>
      </c>
      <c r="AV524" s="14" t="s">
        <v>30</v>
      </c>
      <c r="AW524" s="14" t="s">
        <v>29</v>
      </c>
      <c r="AX524" s="14" t="s">
        <v>73</v>
      </c>
      <c r="AY524" s="173" t="s">
        <v>175</v>
      </c>
    </row>
    <row r="525" spans="2:51" s="14" customFormat="1">
      <c r="B525" s="172"/>
      <c r="D525" s="164" t="s">
        <v>190</v>
      </c>
      <c r="E525" s="173" t="s">
        <v>1</v>
      </c>
      <c r="F525" s="174" t="s">
        <v>2976</v>
      </c>
      <c r="H525" s="173" t="s">
        <v>1</v>
      </c>
      <c r="I525" s="175"/>
      <c r="L525" s="172"/>
      <c r="M525" s="176"/>
      <c r="N525" s="177"/>
      <c r="O525" s="177"/>
      <c r="P525" s="177"/>
      <c r="Q525" s="177"/>
      <c r="R525" s="177"/>
      <c r="S525" s="177"/>
      <c r="T525" s="178"/>
      <c r="AT525" s="173" t="s">
        <v>190</v>
      </c>
      <c r="AU525" s="173" t="s">
        <v>82</v>
      </c>
      <c r="AV525" s="14" t="s">
        <v>30</v>
      </c>
      <c r="AW525" s="14" t="s">
        <v>29</v>
      </c>
      <c r="AX525" s="14" t="s">
        <v>73</v>
      </c>
      <c r="AY525" s="173" t="s">
        <v>175</v>
      </c>
    </row>
    <row r="526" spans="2:51" s="14" customFormat="1">
      <c r="B526" s="172"/>
      <c r="D526" s="164" t="s">
        <v>190</v>
      </c>
      <c r="E526" s="173" t="s">
        <v>1</v>
      </c>
      <c r="F526" s="174" t="s">
        <v>2977</v>
      </c>
      <c r="H526" s="173" t="s">
        <v>1</v>
      </c>
      <c r="I526" s="175"/>
      <c r="L526" s="172"/>
      <c r="M526" s="176"/>
      <c r="N526" s="177"/>
      <c r="O526" s="177"/>
      <c r="P526" s="177"/>
      <c r="Q526" s="177"/>
      <c r="R526" s="177"/>
      <c r="S526" s="177"/>
      <c r="T526" s="178"/>
      <c r="AT526" s="173" t="s">
        <v>190</v>
      </c>
      <c r="AU526" s="173" t="s">
        <v>82</v>
      </c>
      <c r="AV526" s="14" t="s">
        <v>30</v>
      </c>
      <c r="AW526" s="14" t="s">
        <v>29</v>
      </c>
      <c r="AX526" s="14" t="s">
        <v>73</v>
      </c>
      <c r="AY526" s="173" t="s">
        <v>175</v>
      </c>
    </row>
    <row r="527" spans="2:51" s="14" customFormat="1">
      <c r="B527" s="172"/>
      <c r="D527" s="164" t="s">
        <v>190</v>
      </c>
      <c r="E527" s="173" t="s">
        <v>1</v>
      </c>
      <c r="F527" s="174" t="s">
        <v>2648</v>
      </c>
      <c r="H527" s="173" t="s">
        <v>1</v>
      </c>
      <c r="I527" s="175"/>
      <c r="L527" s="172"/>
      <c r="M527" s="176"/>
      <c r="N527" s="177"/>
      <c r="O527" s="177"/>
      <c r="P527" s="177"/>
      <c r="Q527" s="177"/>
      <c r="R527" s="177"/>
      <c r="S527" s="177"/>
      <c r="T527" s="178"/>
      <c r="AT527" s="173" t="s">
        <v>190</v>
      </c>
      <c r="AU527" s="173" t="s">
        <v>82</v>
      </c>
      <c r="AV527" s="14" t="s">
        <v>30</v>
      </c>
      <c r="AW527" s="14" t="s">
        <v>29</v>
      </c>
      <c r="AX527" s="14" t="s">
        <v>73</v>
      </c>
      <c r="AY527" s="173" t="s">
        <v>175</v>
      </c>
    </row>
    <row r="528" spans="2:51" s="13" customFormat="1">
      <c r="B528" s="163"/>
      <c r="D528" s="164" t="s">
        <v>190</v>
      </c>
      <c r="E528" s="165" t="s">
        <v>1</v>
      </c>
      <c r="F528" s="166" t="s">
        <v>30</v>
      </c>
      <c r="H528" s="167">
        <v>1</v>
      </c>
      <c r="I528" s="168"/>
      <c r="L528" s="163"/>
      <c r="M528" s="169"/>
      <c r="N528" s="170"/>
      <c r="O528" s="170"/>
      <c r="P528" s="170"/>
      <c r="Q528" s="170"/>
      <c r="R528" s="170"/>
      <c r="S528" s="170"/>
      <c r="T528" s="171"/>
      <c r="AT528" s="165" t="s">
        <v>190</v>
      </c>
      <c r="AU528" s="165" t="s">
        <v>82</v>
      </c>
      <c r="AV528" s="13" t="s">
        <v>82</v>
      </c>
      <c r="AW528" s="13" t="s">
        <v>29</v>
      </c>
      <c r="AX528" s="13" t="s">
        <v>30</v>
      </c>
      <c r="AY528" s="165" t="s">
        <v>175</v>
      </c>
    </row>
    <row r="529" spans="1:65" s="2" customFormat="1" ht="21.75" customHeight="1">
      <c r="A529" s="33"/>
      <c r="B529" s="149"/>
      <c r="C529" s="150" t="s">
        <v>458</v>
      </c>
      <c r="D529" s="150" t="s">
        <v>181</v>
      </c>
      <c r="E529" s="151" t="s">
        <v>3457</v>
      </c>
      <c r="F529" s="152" t="s">
        <v>3458</v>
      </c>
      <c r="G529" s="153" t="s">
        <v>396</v>
      </c>
      <c r="H529" s="154">
        <v>1</v>
      </c>
      <c r="I529" s="155"/>
      <c r="J529" s="156">
        <f>ROUND(I529*H529,2)</f>
        <v>0</v>
      </c>
      <c r="K529" s="152" t="s">
        <v>1</v>
      </c>
      <c r="L529" s="34"/>
      <c r="M529" s="157" t="s">
        <v>1</v>
      </c>
      <c r="N529" s="158" t="s">
        <v>38</v>
      </c>
      <c r="O529" s="59"/>
      <c r="P529" s="159">
        <f>O529*H529</f>
        <v>0</v>
      </c>
      <c r="Q529" s="159">
        <v>0</v>
      </c>
      <c r="R529" s="159">
        <f>Q529*H529</f>
        <v>0</v>
      </c>
      <c r="S529" s="159">
        <v>0</v>
      </c>
      <c r="T529" s="160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61" t="s">
        <v>184</v>
      </c>
      <c r="AT529" s="161" t="s">
        <v>181</v>
      </c>
      <c r="AU529" s="161" t="s">
        <v>82</v>
      </c>
      <c r="AY529" s="18" t="s">
        <v>175</v>
      </c>
      <c r="BE529" s="162">
        <f>IF(N529="základní",J529,0)</f>
        <v>0</v>
      </c>
      <c r="BF529" s="162">
        <f>IF(N529="snížená",J529,0)</f>
        <v>0</v>
      </c>
      <c r="BG529" s="162">
        <f>IF(N529="zákl. přenesená",J529,0)</f>
        <v>0</v>
      </c>
      <c r="BH529" s="162">
        <f>IF(N529="sníž. přenesená",J529,0)</f>
        <v>0</v>
      </c>
      <c r="BI529" s="162">
        <f>IF(N529="nulová",J529,0)</f>
        <v>0</v>
      </c>
      <c r="BJ529" s="18" t="s">
        <v>30</v>
      </c>
      <c r="BK529" s="162">
        <f>ROUND(I529*H529,2)</f>
        <v>0</v>
      </c>
      <c r="BL529" s="18" t="s">
        <v>184</v>
      </c>
      <c r="BM529" s="161" t="s">
        <v>3459</v>
      </c>
    </row>
    <row r="530" spans="1:65" s="14" customFormat="1">
      <c r="B530" s="172"/>
      <c r="D530" s="164" t="s">
        <v>190</v>
      </c>
      <c r="E530" s="173" t="s">
        <v>1</v>
      </c>
      <c r="F530" s="174" t="s">
        <v>2962</v>
      </c>
      <c r="H530" s="173" t="s">
        <v>1</v>
      </c>
      <c r="I530" s="175"/>
      <c r="L530" s="172"/>
      <c r="M530" s="176"/>
      <c r="N530" s="177"/>
      <c r="O530" s="177"/>
      <c r="P530" s="177"/>
      <c r="Q530" s="177"/>
      <c r="R530" s="177"/>
      <c r="S530" s="177"/>
      <c r="T530" s="178"/>
      <c r="AT530" s="173" t="s">
        <v>190</v>
      </c>
      <c r="AU530" s="173" t="s">
        <v>82</v>
      </c>
      <c r="AV530" s="14" t="s">
        <v>30</v>
      </c>
      <c r="AW530" s="14" t="s">
        <v>29</v>
      </c>
      <c r="AX530" s="14" t="s">
        <v>73</v>
      </c>
      <c r="AY530" s="173" t="s">
        <v>175</v>
      </c>
    </row>
    <row r="531" spans="1:65" s="14" customFormat="1">
      <c r="B531" s="172"/>
      <c r="D531" s="164" t="s">
        <v>190</v>
      </c>
      <c r="E531" s="173" t="s">
        <v>1</v>
      </c>
      <c r="F531" s="174" t="s">
        <v>2963</v>
      </c>
      <c r="H531" s="173" t="s">
        <v>1</v>
      </c>
      <c r="I531" s="175"/>
      <c r="L531" s="172"/>
      <c r="M531" s="176"/>
      <c r="N531" s="177"/>
      <c r="O531" s="177"/>
      <c r="P531" s="177"/>
      <c r="Q531" s="177"/>
      <c r="R531" s="177"/>
      <c r="S531" s="177"/>
      <c r="T531" s="178"/>
      <c r="AT531" s="173" t="s">
        <v>190</v>
      </c>
      <c r="AU531" s="173" t="s">
        <v>82</v>
      </c>
      <c r="AV531" s="14" t="s">
        <v>30</v>
      </c>
      <c r="AW531" s="14" t="s">
        <v>29</v>
      </c>
      <c r="AX531" s="14" t="s">
        <v>73</v>
      </c>
      <c r="AY531" s="173" t="s">
        <v>175</v>
      </c>
    </row>
    <row r="532" spans="1:65" s="14" customFormat="1">
      <c r="B532" s="172"/>
      <c r="D532" s="164" t="s">
        <v>190</v>
      </c>
      <c r="E532" s="173" t="s">
        <v>1</v>
      </c>
      <c r="F532" s="174" t="s">
        <v>2964</v>
      </c>
      <c r="H532" s="173" t="s">
        <v>1</v>
      </c>
      <c r="I532" s="175"/>
      <c r="L532" s="172"/>
      <c r="M532" s="176"/>
      <c r="N532" s="177"/>
      <c r="O532" s="177"/>
      <c r="P532" s="177"/>
      <c r="Q532" s="177"/>
      <c r="R532" s="177"/>
      <c r="S532" s="177"/>
      <c r="T532" s="178"/>
      <c r="AT532" s="173" t="s">
        <v>190</v>
      </c>
      <c r="AU532" s="173" t="s">
        <v>82</v>
      </c>
      <c r="AV532" s="14" t="s">
        <v>30</v>
      </c>
      <c r="AW532" s="14" t="s">
        <v>29</v>
      </c>
      <c r="AX532" s="14" t="s">
        <v>73</v>
      </c>
      <c r="AY532" s="173" t="s">
        <v>175</v>
      </c>
    </row>
    <row r="533" spans="1:65" s="14" customFormat="1">
      <c r="B533" s="172"/>
      <c r="D533" s="164" t="s">
        <v>190</v>
      </c>
      <c r="E533" s="173" t="s">
        <v>1</v>
      </c>
      <c r="F533" s="174" t="s">
        <v>2965</v>
      </c>
      <c r="H533" s="173" t="s">
        <v>1</v>
      </c>
      <c r="I533" s="175"/>
      <c r="L533" s="172"/>
      <c r="M533" s="176"/>
      <c r="N533" s="177"/>
      <c r="O533" s="177"/>
      <c r="P533" s="177"/>
      <c r="Q533" s="177"/>
      <c r="R533" s="177"/>
      <c r="S533" s="177"/>
      <c r="T533" s="178"/>
      <c r="AT533" s="173" t="s">
        <v>190</v>
      </c>
      <c r="AU533" s="173" t="s">
        <v>82</v>
      </c>
      <c r="AV533" s="14" t="s">
        <v>30</v>
      </c>
      <c r="AW533" s="14" t="s">
        <v>29</v>
      </c>
      <c r="AX533" s="14" t="s">
        <v>73</v>
      </c>
      <c r="AY533" s="173" t="s">
        <v>175</v>
      </c>
    </row>
    <row r="534" spans="1:65" s="14" customFormat="1">
      <c r="B534" s="172"/>
      <c r="D534" s="164" t="s">
        <v>190</v>
      </c>
      <c r="E534" s="173" t="s">
        <v>1</v>
      </c>
      <c r="F534" s="174" t="s">
        <v>2966</v>
      </c>
      <c r="H534" s="173" t="s">
        <v>1</v>
      </c>
      <c r="I534" s="175"/>
      <c r="L534" s="172"/>
      <c r="M534" s="176"/>
      <c r="N534" s="177"/>
      <c r="O534" s="177"/>
      <c r="P534" s="177"/>
      <c r="Q534" s="177"/>
      <c r="R534" s="177"/>
      <c r="S534" s="177"/>
      <c r="T534" s="178"/>
      <c r="AT534" s="173" t="s">
        <v>190</v>
      </c>
      <c r="AU534" s="173" t="s">
        <v>82</v>
      </c>
      <c r="AV534" s="14" t="s">
        <v>30</v>
      </c>
      <c r="AW534" s="14" t="s">
        <v>29</v>
      </c>
      <c r="AX534" s="14" t="s">
        <v>73</v>
      </c>
      <c r="AY534" s="173" t="s">
        <v>175</v>
      </c>
    </row>
    <row r="535" spans="1:65" s="14" customFormat="1">
      <c r="B535" s="172"/>
      <c r="D535" s="164" t="s">
        <v>190</v>
      </c>
      <c r="E535" s="173" t="s">
        <v>1</v>
      </c>
      <c r="F535" s="174" t="s">
        <v>2967</v>
      </c>
      <c r="H535" s="173" t="s">
        <v>1</v>
      </c>
      <c r="I535" s="175"/>
      <c r="L535" s="172"/>
      <c r="M535" s="176"/>
      <c r="N535" s="177"/>
      <c r="O535" s="177"/>
      <c r="P535" s="177"/>
      <c r="Q535" s="177"/>
      <c r="R535" s="177"/>
      <c r="S535" s="177"/>
      <c r="T535" s="178"/>
      <c r="AT535" s="173" t="s">
        <v>190</v>
      </c>
      <c r="AU535" s="173" t="s">
        <v>82</v>
      </c>
      <c r="AV535" s="14" t="s">
        <v>30</v>
      </c>
      <c r="AW535" s="14" t="s">
        <v>29</v>
      </c>
      <c r="AX535" s="14" t="s">
        <v>73</v>
      </c>
      <c r="AY535" s="173" t="s">
        <v>175</v>
      </c>
    </row>
    <row r="536" spans="1:65" s="14" customFormat="1">
      <c r="B536" s="172"/>
      <c r="D536" s="164" t="s">
        <v>190</v>
      </c>
      <c r="E536" s="173" t="s">
        <v>1</v>
      </c>
      <c r="F536" s="174" t="s">
        <v>2968</v>
      </c>
      <c r="H536" s="173" t="s">
        <v>1</v>
      </c>
      <c r="I536" s="175"/>
      <c r="L536" s="172"/>
      <c r="M536" s="176"/>
      <c r="N536" s="177"/>
      <c r="O536" s="177"/>
      <c r="P536" s="177"/>
      <c r="Q536" s="177"/>
      <c r="R536" s="177"/>
      <c r="S536" s="177"/>
      <c r="T536" s="178"/>
      <c r="AT536" s="173" t="s">
        <v>190</v>
      </c>
      <c r="AU536" s="173" t="s">
        <v>82</v>
      </c>
      <c r="AV536" s="14" t="s">
        <v>30</v>
      </c>
      <c r="AW536" s="14" t="s">
        <v>29</v>
      </c>
      <c r="AX536" s="14" t="s">
        <v>73</v>
      </c>
      <c r="AY536" s="173" t="s">
        <v>175</v>
      </c>
    </row>
    <row r="537" spans="1:65" s="14" customFormat="1">
      <c r="B537" s="172"/>
      <c r="D537" s="164" t="s">
        <v>190</v>
      </c>
      <c r="E537" s="173" t="s">
        <v>1</v>
      </c>
      <c r="F537" s="174" t="s">
        <v>2969</v>
      </c>
      <c r="H537" s="173" t="s">
        <v>1</v>
      </c>
      <c r="I537" s="175"/>
      <c r="L537" s="172"/>
      <c r="M537" s="176"/>
      <c r="N537" s="177"/>
      <c r="O537" s="177"/>
      <c r="P537" s="177"/>
      <c r="Q537" s="177"/>
      <c r="R537" s="177"/>
      <c r="S537" s="177"/>
      <c r="T537" s="178"/>
      <c r="AT537" s="173" t="s">
        <v>190</v>
      </c>
      <c r="AU537" s="173" t="s">
        <v>82</v>
      </c>
      <c r="AV537" s="14" t="s">
        <v>30</v>
      </c>
      <c r="AW537" s="14" t="s">
        <v>29</v>
      </c>
      <c r="AX537" s="14" t="s">
        <v>73</v>
      </c>
      <c r="AY537" s="173" t="s">
        <v>175</v>
      </c>
    </row>
    <row r="538" spans="1:65" s="14" customFormat="1">
      <c r="B538" s="172"/>
      <c r="D538" s="164" t="s">
        <v>190</v>
      </c>
      <c r="E538" s="173" t="s">
        <v>1</v>
      </c>
      <c r="F538" s="174" t="s">
        <v>2970</v>
      </c>
      <c r="H538" s="173" t="s">
        <v>1</v>
      </c>
      <c r="I538" s="175"/>
      <c r="L538" s="172"/>
      <c r="M538" s="176"/>
      <c r="N538" s="177"/>
      <c r="O538" s="177"/>
      <c r="P538" s="177"/>
      <c r="Q538" s="177"/>
      <c r="R538" s="177"/>
      <c r="S538" s="177"/>
      <c r="T538" s="178"/>
      <c r="AT538" s="173" t="s">
        <v>190</v>
      </c>
      <c r="AU538" s="173" t="s">
        <v>82</v>
      </c>
      <c r="AV538" s="14" t="s">
        <v>30</v>
      </c>
      <c r="AW538" s="14" t="s">
        <v>29</v>
      </c>
      <c r="AX538" s="14" t="s">
        <v>73</v>
      </c>
      <c r="AY538" s="173" t="s">
        <v>175</v>
      </c>
    </row>
    <row r="539" spans="1:65" s="14" customFormat="1">
      <c r="B539" s="172"/>
      <c r="D539" s="164" t="s">
        <v>190</v>
      </c>
      <c r="E539" s="173" t="s">
        <v>1</v>
      </c>
      <c r="F539" s="174" t="s">
        <v>2971</v>
      </c>
      <c r="H539" s="173" t="s">
        <v>1</v>
      </c>
      <c r="I539" s="175"/>
      <c r="L539" s="172"/>
      <c r="M539" s="176"/>
      <c r="N539" s="177"/>
      <c r="O539" s="177"/>
      <c r="P539" s="177"/>
      <c r="Q539" s="177"/>
      <c r="R539" s="177"/>
      <c r="S539" s="177"/>
      <c r="T539" s="178"/>
      <c r="AT539" s="173" t="s">
        <v>190</v>
      </c>
      <c r="AU539" s="173" t="s">
        <v>82</v>
      </c>
      <c r="AV539" s="14" t="s">
        <v>30</v>
      </c>
      <c r="AW539" s="14" t="s">
        <v>29</v>
      </c>
      <c r="AX539" s="14" t="s">
        <v>73</v>
      </c>
      <c r="AY539" s="173" t="s">
        <v>175</v>
      </c>
    </row>
    <row r="540" spans="1:65" s="14" customFormat="1">
      <c r="B540" s="172"/>
      <c r="D540" s="164" t="s">
        <v>190</v>
      </c>
      <c r="E540" s="173" t="s">
        <v>1</v>
      </c>
      <c r="F540" s="174" t="s">
        <v>2972</v>
      </c>
      <c r="H540" s="173" t="s">
        <v>1</v>
      </c>
      <c r="I540" s="175"/>
      <c r="L540" s="172"/>
      <c r="M540" s="176"/>
      <c r="N540" s="177"/>
      <c r="O540" s="177"/>
      <c r="P540" s="177"/>
      <c r="Q540" s="177"/>
      <c r="R540" s="177"/>
      <c r="S540" s="177"/>
      <c r="T540" s="178"/>
      <c r="AT540" s="173" t="s">
        <v>190</v>
      </c>
      <c r="AU540" s="173" t="s">
        <v>82</v>
      </c>
      <c r="AV540" s="14" t="s">
        <v>30</v>
      </c>
      <c r="AW540" s="14" t="s">
        <v>29</v>
      </c>
      <c r="AX540" s="14" t="s">
        <v>73</v>
      </c>
      <c r="AY540" s="173" t="s">
        <v>175</v>
      </c>
    </row>
    <row r="541" spans="1:65" s="14" customFormat="1">
      <c r="B541" s="172"/>
      <c r="D541" s="164" t="s">
        <v>190</v>
      </c>
      <c r="E541" s="173" t="s">
        <v>1</v>
      </c>
      <c r="F541" s="174" t="s">
        <v>2973</v>
      </c>
      <c r="H541" s="173" t="s">
        <v>1</v>
      </c>
      <c r="I541" s="175"/>
      <c r="L541" s="172"/>
      <c r="M541" s="176"/>
      <c r="N541" s="177"/>
      <c r="O541" s="177"/>
      <c r="P541" s="177"/>
      <c r="Q541" s="177"/>
      <c r="R541" s="177"/>
      <c r="S541" s="177"/>
      <c r="T541" s="178"/>
      <c r="AT541" s="173" t="s">
        <v>190</v>
      </c>
      <c r="AU541" s="173" t="s">
        <v>82</v>
      </c>
      <c r="AV541" s="14" t="s">
        <v>30</v>
      </c>
      <c r="AW541" s="14" t="s">
        <v>29</v>
      </c>
      <c r="AX541" s="14" t="s">
        <v>73</v>
      </c>
      <c r="AY541" s="173" t="s">
        <v>175</v>
      </c>
    </row>
    <row r="542" spans="1:65" s="14" customFormat="1">
      <c r="B542" s="172"/>
      <c r="D542" s="164" t="s">
        <v>190</v>
      </c>
      <c r="E542" s="173" t="s">
        <v>1</v>
      </c>
      <c r="F542" s="174" t="s">
        <v>2974</v>
      </c>
      <c r="H542" s="173" t="s">
        <v>1</v>
      </c>
      <c r="I542" s="175"/>
      <c r="L542" s="172"/>
      <c r="M542" s="176"/>
      <c r="N542" s="177"/>
      <c r="O542" s="177"/>
      <c r="P542" s="177"/>
      <c r="Q542" s="177"/>
      <c r="R542" s="177"/>
      <c r="S542" s="177"/>
      <c r="T542" s="178"/>
      <c r="AT542" s="173" t="s">
        <v>190</v>
      </c>
      <c r="AU542" s="173" t="s">
        <v>82</v>
      </c>
      <c r="AV542" s="14" t="s">
        <v>30</v>
      </c>
      <c r="AW542" s="14" t="s">
        <v>29</v>
      </c>
      <c r="AX542" s="14" t="s">
        <v>73</v>
      </c>
      <c r="AY542" s="173" t="s">
        <v>175</v>
      </c>
    </row>
    <row r="543" spans="1:65" s="14" customFormat="1">
      <c r="B543" s="172"/>
      <c r="D543" s="164" t="s">
        <v>190</v>
      </c>
      <c r="E543" s="173" t="s">
        <v>1</v>
      </c>
      <c r="F543" s="174" t="s">
        <v>2975</v>
      </c>
      <c r="H543" s="173" t="s">
        <v>1</v>
      </c>
      <c r="I543" s="175"/>
      <c r="L543" s="172"/>
      <c r="M543" s="176"/>
      <c r="N543" s="177"/>
      <c r="O543" s="177"/>
      <c r="P543" s="177"/>
      <c r="Q543" s="177"/>
      <c r="R543" s="177"/>
      <c r="S543" s="177"/>
      <c r="T543" s="178"/>
      <c r="AT543" s="173" t="s">
        <v>190</v>
      </c>
      <c r="AU543" s="173" t="s">
        <v>82</v>
      </c>
      <c r="AV543" s="14" t="s">
        <v>30</v>
      </c>
      <c r="AW543" s="14" t="s">
        <v>29</v>
      </c>
      <c r="AX543" s="14" t="s">
        <v>73</v>
      </c>
      <c r="AY543" s="173" t="s">
        <v>175</v>
      </c>
    </row>
    <row r="544" spans="1:65" s="14" customFormat="1">
      <c r="B544" s="172"/>
      <c r="D544" s="164" t="s">
        <v>190</v>
      </c>
      <c r="E544" s="173" t="s">
        <v>1</v>
      </c>
      <c r="F544" s="174" t="s">
        <v>2976</v>
      </c>
      <c r="H544" s="173" t="s">
        <v>1</v>
      </c>
      <c r="I544" s="175"/>
      <c r="L544" s="172"/>
      <c r="M544" s="176"/>
      <c r="N544" s="177"/>
      <c r="O544" s="177"/>
      <c r="P544" s="177"/>
      <c r="Q544" s="177"/>
      <c r="R544" s="177"/>
      <c r="S544" s="177"/>
      <c r="T544" s="178"/>
      <c r="AT544" s="173" t="s">
        <v>190</v>
      </c>
      <c r="AU544" s="173" t="s">
        <v>82</v>
      </c>
      <c r="AV544" s="14" t="s">
        <v>30</v>
      </c>
      <c r="AW544" s="14" t="s">
        <v>29</v>
      </c>
      <c r="AX544" s="14" t="s">
        <v>73</v>
      </c>
      <c r="AY544" s="173" t="s">
        <v>175</v>
      </c>
    </row>
    <row r="545" spans="1:65" s="14" customFormat="1">
      <c r="B545" s="172"/>
      <c r="D545" s="164" t="s">
        <v>190</v>
      </c>
      <c r="E545" s="173" t="s">
        <v>1</v>
      </c>
      <c r="F545" s="174" t="s">
        <v>2977</v>
      </c>
      <c r="H545" s="173" t="s">
        <v>1</v>
      </c>
      <c r="I545" s="175"/>
      <c r="L545" s="172"/>
      <c r="M545" s="176"/>
      <c r="N545" s="177"/>
      <c r="O545" s="177"/>
      <c r="P545" s="177"/>
      <c r="Q545" s="177"/>
      <c r="R545" s="177"/>
      <c r="S545" s="177"/>
      <c r="T545" s="178"/>
      <c r="AT545" s="173" t="s">
        <v>190</v>
      </c>
      <c r="AU545" s="173" t="s">
        <v>82</v>
      </c>
      <c r="AV545" s="14" t="s">
        <v>30</v>
      </c>
      <c r="AW545" s="14" t="s">
        <v>29</v>
      </c>
      <c r="AX545" s="14" t="s">
        <v>73</v>
      </c>
      <c r="AY545" s="173" t="s">
        <v>175</v>
      </c>
    </row>
    <row r="546" spans="1:65" s="14" customFormat="1">
      <c r="B546" s="172"/>
      <c r="D546" s="164" t="s">
        <v>190</v>
      </c>
      <c r="E546" s="173" t="s">
        <v>1</v>
      </c>
      <c r="F546" s="174" t="s">
        <v>2648</v>
      </c>
      <c r="H546" s="173" t="s">
        <v>1</v>
      </c>
      <c r="I546" s="175"/>
      <c r="L546" s="172"/>
      <c r="M546" s="176"/>
      <c r="N546" s="177"/>
      <c r="O546" s="177"/>
      <c r="P546" s="177"/>
      <c r="Q546" s="177"/>
      <c r="R546" s="177"/>
      <c r="S546" s="177"/>
      <c r="T546" s="178"/>
      <c r="AT546" s="173" t="s">
        <v>190</v>
      </c>
      <c r="AU546" s="173" t="s">
        <v>82</v>
      </c>
      <c r="AV546" s="14" t="s">
        <v>30</v>
      </c>
      <c r="AW546" s="14" t="s">
        <v>29</v>
      </c>
      <c r="AX546" s="14" t="s">
        <v>73</v>
      </c>
      <c r="AY546" s="173" t="s">
        <v>175</v>
      </c>
    </row>
    <row r="547" spans="1:65" s="13" customFormat="1">
      <c r="B547" s="163"/>
      <c r="D547" s="164" t="s">
        <v>190</v>
      </c>
      <c r="E547" s="165" t="s">
        <v>1</v>
      </c>
      <c r="F547" s="166" t="s">
        <v>30</v>
      </c>
      <c r="H547" s="167">
        <v>1</v>
      </c>
      <c r="I547" s="168"/>
      <c r="L547" s="163"/>
      <c r="M547" s="169"/>
      <c r="N547" s="170"/>
      <c r="O547" s="170"/>
      <c r="P547" s="170"/>
      <c r="Q547" s="170"/>
      <c r="R547" s="170"/>
      <c r="S547" s="170"/>
      <c r="T547" s="171"/>
      <c r="AT547" s="165" t="s">
        <v>190</v>
      </c>
      <c r="AU547" s="165" t="s">
        <v>82</v>
      </c>
      <c r="AV547" s="13" t="s">
        <v>82</v>
      </c>
      <c r="AW547" s="13" t="s">
        <v>29</v>
      </c>
      <c r="AX547" s="13" t="s">
        <v>30</v>
      </c>
      <c r="AY547" s="165" t="s">
        <v>175</v>
      </c>
    </row>
    <row r="548" spans="1:65" s="12" customFormat="1" ht="22.8" customHeight="1">
      <c r="B548" s="136"/>
      <c r="D548" s="137" t="s">
        <v>72</v>
      </c>
      <c r="E548" s="147" t="s">
        <v>198</v>
      </c>
      <c r="F548" s="147" t="s">
        <v>871</v>
      </c>
      <c r="I548" s="139"/>
      <c r="J548" s="148">
        <f>BK548</f>
        <v>0</v>
      </c>
      <c r="L548" s="136"/>
      <c r="M548" s="141"/>
      <c r="N548" s="142"/>
      <c r="O548" s="142"/>
      <c r="P548" s="143">
        <f>SUM(P549:P558)</f>
        <v>0</v>
      </c>
      <c r="Q548" s="142"/>
      <c r="R548" s="143">
        <f>SUM(R549:R558)</f>
        <v>0</v>
      </c>
      <c r="S548" s="142"/>
      <c r="T548" s="144">
        <f>SUM(T549:T558)</f>
        <v>0</v>
      </c>
      <c r="AR548" s="137" t="s">
        <v>30</v>
      </c>
      <c r="AT548" s="145" t="s">
        <v>72</v>
      </c>
      <c r="AU548" s="145" t="s">
        <v>30</v>
      </c>
      <c r="AY548" s="137" t="s">
        <v>175</v>
      </c>
      <c r="BK548" s="146">
        <f>SUM(BK549:BK558)</f>
        <v>0</v>
      </c>
    </row>
    <row r="549" spans="1:65" s="2" customFormat="1" ht="16.5" customHeight="1">
      <c r="A549" s="33"/>
      <c r="B549" s="149"/>
      <c r="C549" s="150" t="s">
        <v>462</v>
      </c>
      <c r="D549" s="150" t="s">
        <v>181</v>
      </c>
      <c r="E549" s="151" t="s">
        <v>3028</v>
      </c>
      <c r="F549" s="152" t="s">
        <v>3029</v>
      </c>
      <c r="G549" s="153" t="s">
        <v>396</v>
      </c>
      <c r="H549" s="154">
        <v>1</v>
      </c>
      <c r="I549" s="155"/>
      <c r="J549" s="156">
        <f>ROUND(I549*H549,2)</f>
        <v>0</v>
      </c>
      <c r="K549" s="152" t="s">
        <v>1</v>
      </c>
      <c r="L549" s="34"/>
      <c r="M549" s="157" t="s">
        <v>1</v>
      </c>
      <c r="N549" s="158" t="s">
        <v>38</v>
      </c>
      <c r="O549" s="59"/>
      <c r="P549" s="159">
        <f>O549*H549</f>
        <v>0</v>
      </c>
      <c r="Q549" s="159">
        <v>0</v>
      </c>
      <c r="R549" s="159">
        <f>Q549*H549</f>
        <v>0</v>
      </c>
      <c r="S549" s="159">
        <v>0</v>
      </c>
      <c r="T549" s="160">
        <f>S549*H549</f>
        <v>0</v>
      </c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R549" s="161" t="s">
        <v>184</v>
      </c>
      <c r="AT549" s="161" t="s">
        <v>181</v>
      </c>
      <c r="AU549" s="161" t="s">
        <v>82</v>
      </c>
      <c r="AY549" s="18" t="s">
        <v>175</v>
      </c>
      <c r="BE549" s="162">
        <f>IF(N549="základní",J549,0)</f>
        <v>0</v>
      </c>
      <c r="BF549" s="162">
        <f>IF(N549="snížená",J549,0)</f>
        <v>0</v>
      </c>
      <c r="BG549" s="162">
        <f>IF(N549="zákl. přenesená",J549,0)</f>
        <v>0</v>
      </c>
      <c r="BH549" s="162">
        <f>IF(N549="sníž. přenesená",J549,0)</f>
        <v>0</v>
      </c>
      <c r="BI549" s="162">
        <f>IF(N549="nulová",J549,0)</f>
        <v>0</v>
      </c>
      <c r="BJ549" s="18" t="s">
        <v>30</v>
      </c>
      <c r="BK549" s="162">
        <f>ROUND(I549*H549,2)</f>
        <v>0</v>
      </c>
      <c r="BL549" s="18" t="s">
        <v>184</v>
      </c>
      <c r="BM549" s="161" t="s">
        <v>3460</v>
      </c>
    </row>
    <row r="550" spans="1:65" s="13" customFormat="1">
      <c r="B550" s="163"/>
      <c r="D550" s="164" t="s">
        <v>190</v>
      </c>
      <c r="E550" s="165" t="s">
        <v>1</v>
      </c>
      <c r="F550" s="166" t="s">
        <v>30</v>
      </c>
      <c r="H550" s="167">
        <v>1</v>
      </c>
      <c r="I550" s="168"/>
      <c r="L550" s="163"/>
      <c r="M550" s="169"/>
      <c r="N550" s="170"/>
      <c r="O550" s="170"/>
      <c r="P550" s="170"/>
      <c r="Q550" s="170"/>
      <c r="R550" s="170"/>
      <c r="S550" s="170"/>
      <c r="T550" s="171"/>
      <c r="AT550" s="165" t="s">
        <v>190</v>
      </c>
      <c r="AU550" s="165" t="s">
        <v>82</v>
      </c>
      <c r="AV550" s="13" t="s">
        <v>82</v>
      </c>
      <c r="AW550" s="13" t="s">
        <v>29</v>
      </c>
      <c r="AX550" s="13" t="s">
        <v>30</v>
      </c>
      <c r="AY550" s="165" t="s">
        <v>175</v>
      </c>
    </row>
    <row r="551" spans="1:65" s="2" customFormat="1" ht="16.5" customHeight="1">
      <c r="A551" s="33"/>
      <c r="B551" s="149"/>
      <c r="C551" s="150" t="s">
        <v>466</v>
      </c>
      <c r="D551" s="150" t="s">
        <v>181</v>
      </c>
      <c r="E551" s="151" t="s">
        <v>3461</v>
      </c>
      <c r="F551" s="152" t="s">
        <v>3462</v>
      </c>
      <c r="G551" s="153" t="s">
        <v>709</v>
      </c>
      <c r="H551" s="154">
        <v>67.664000000000001</v>
      </c>
      <c r="I551" s="155"/>
      <c r="J551" s="156">
        <f>ROUND(I551*H551,2)</f>
        <v>0</v>
      </c>
      <c r="K551" s="152" t="s">
        <v>710</v>
      </c>
      <c r="L551" s="34"/>
      <c r="M551" s="157" t="s">
        <v>1</v>
      </c>
      <c r="N551" s="158" t="s">
        <v>38</v>
      </c>
      <c r="O551" s="59"/>
      <c r="P551" s="159">
        <f>O551*H551</f>
        <v>0</v>
      </c>
      <c r="Q551" s="159">
        <v>0</v>
      </c>
      <c r="R551" s="159">
        <f>Q551*H551</f>
        <v>0</v>
      </c>
      <c r="S551" s="159">
        <v>0</v>
      </c>
      <c r="T551" s="160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61" t="s">
        <v>184</v>
      </c>
      <c r="AT551" s="161" t="s">
        <v>181</v>
      </c>
      <c r="AU551" s="161" t="s">
        <v>82</v>
      </c>
      <c r="AY551" s="18" t="s">
        <v>175</v>
      </c>
      <c r="BE551" s="162">
        <f>IF(N551="základní",J551,0)</f>
        <v>0</v>
      </c>
      <c r="BF551" s="162">
        <f>IF(N551="snížená",J551,0)</f>
        <v>0</v>
      </c>
      <c r="BG551" s="162">
        <f>IF(N551="zákl. přenesená",J551,0)</f>
        <v>0</v>
      </c>
      <c r="BH551" s="162">
        <f>IF(N551="sníž. přenesená",J551,0)</f>
        <v>0</v>
      </c>
      <c r="BI551" s="162">
        <f>IF(N551="nulová",J551,0)</f>
        <v>0</v>
      </c>
      <c r="BJ551" s="18" t="s">
        <v>30</v>
      </c>
      <c r="BK551" s="162">
        <f>ROUND(I551*H551,2)</f>
        <v>0</v>
      </c>
      <c r="BL551" s="18" t="s">
        <v>184</v>
      </c>
      <c r="BM551" s="161" t="s">
        <v>3463</v>
      </c>
    </row>
    <row r="552" spans="1:65" s="13" customFormat="1">
      <c r="B552" s="163"/>
      <c r="D552" s="164" t="s">
        <v>190</v>
      </c>
      <c r="E552" s="165" t="s">
        <v>1</v>
      </c>
      <c r="F552" s="166" t="s">
        <v>3464</v>
      </c>
      <c r="H552" s="167">
        <v>75.790000000000006</v>
      </c>
      <c r="I552" s="168"/>
      <c r="L552" s="163"/>
      <c r="M552" s="169"/>
      <c r="N552" s="170"/>
      <c r="O552" s="170"/>
      <c r="P552" s="170"/>
      <c r="Q552" s="170"/>
      <c r="R552" s="170"/>
      <c r="S552" s="170"/>
      <c r="T552" s="171"/>
      <c r="AT552" s="165" t="s">
        <v>190</v>
      </c>
      <c r="AU552" s="165" t="s">
        <v>82</v>
      </c>
      <c r="AV552" s="13" t="s">
        <v>82</v>
      </c>
      <c r="AW552" s="13" t="s">
        <v>29</v>
      </c>
      <c r="AX552" s="13" t="s">
        <v>73</v>
      </c>
      <c r="AY552" s="165" t="s">
        <v>175</v>
      </c>
    </row>
    <row r="553" spans="1:65" s="13" customFormat="1">
      <c r="B553" s="163"/>
      <c r="D553" s="164" t="s">
        <v>190</v>
      </c>
      <c r="E553" s="165" t="s">
        <v>1</v>
      </c>
      <c r="F553" s="166" t="s">
        <v>3465</v>
      </c>
      <c r="H553" s="167">
        <v>-8.1259999999999994</v>
      </c>
      <c r="I553" s="168"/>
      <c r="L553" s="163"/>
      <c r="M553" s="169"/>
      <c r="N553" s="170"/>
      <c r="O553" s="170"/>
      <c r="P553" s="170"/>
      <c r="Q553" s="170"/>
      <c r="R553" s="170"/>
      <c r="S553" s="170"/>
      <c r="T553" s="171"/>
      <c r="AT553" s="165" t="s">
        <v>190</v>
      </c>
      <c r="AU553" s="165" t="s">
        <v>82</v>
      </c>
      <c r="AV553" s="13" t="s">
        <v>82</v>
      </c>
      <c r="AW553" s="13" t="s">
        <v>29</v>
      </c>
      <c r="AX553" s="13" t="s">
        <v>73</v>
      </c>
      <c r="AY553" s="165" t="s">
        <v>175</v>
      </c>
    </row>
    <row r="554" spans="1:65" s="15" customFormat="1">
      <c r="B554" s="182"/>
      <c r="D554" s="164" t="s">
        <v>190</v>
      </c>
      <c r="E554" s="183" t="s">
        <v>1</v>
      </c>
      <c r="F554" s="184" t="s">
        <v>716</v>
      </c>
      <c r="H554" s="185">
        <v>67.664000000000001</v>
      </c>
      <c r="I554" s="186"/>
      <c r="L554" s="182"/>
      <c r="M554" s="187"/>
      <c r="N554" s="188"/>
      <c r="O554" s="188"/>
      <c r="P554" s="188"/>
      <c r="Q554" s="188"/>
      <c r="R554" s="188"/>
      <c r="S554" s="188"/>
      <c r="T554" s="189"/>
      <c r="AT554" s="183" t="s">
        <v>190</v>
      </c>
      <c r="AU554" s="183" t="s">
        <v>82</v>
      </c>
      <c r="AV554" s="15" t="s">
        <v>184</v>
      </c>
      <c r="AW554" s="15" t="s">
        <v>29</v>
      </c>
      <c r="AX554" s="15" t="s">
        <v>30</v>
      </c>
      <c r="AY554" s="183" t="s">
        <v>175</v>
      </c>
    </row>
    <row r="555" spans="1:65" s="2" customFormat="1" ht="16.5" customHeight="1">
      <c r="A555" s="33"/>
      <c r="B555" s="149"/>
      <c r="C555" s="150" t="s">
        <v>469</v>
      </c>
      <c r="D555" s="150" t="s">
        <v>181</v>
      </c>
      <c r="E555" s="151" t="s">
        <v>3466</v>
      </c>
      <c r="F555" s="152" t="s">
        <v>3467</v>
      </c>
      <c r="G555" s="153" t="s">
        <v>709</v>
      </c>
      <c r="H555" s="154">
        <v>10.117000000000001</v>
      </c>
      <c r="I555" s="155"/>
      <c r="J555" s="156">
        <f>ROUND(I555*H555,2)</f>
        <v>0</v>
      </c>
      <c r="K555" s="152" t="s">
        <v>1</v>
      </c>
      <c r="L555" s="34"/>
      <c r="M555" s="157" t="s">
        <v>1</v>
      </c>
      <c r="N555" s="158" t="s">
        <v>38</v>
      </c>
      <c r="O555" s="59"/>
      <c r="P555" s="159">
        <f>O555*H555</f>
        <v>0</v>
      </c>
      <c r="Q555" s="159">
        <v>0</v>
      </c>
      <c r="R555" s="159">
        <f>Q555*H555</f>
        <v>0</v>
      </c>
      <c r="S555" s="159">
        <v>0</v>
      </c>
      <c r="T555" s="160">
        <f>S555*H555</f>
        <v>0</v>
      </c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R555" s="161" t="s">
        <v>184</v>
      </c>
      <c r="AT555" s="161" t="s">
        <v>181</v>
      </c>
      <c r="AU555" s="161" t="s">
        <v>82</v>
      </c>
      <c r="AY555" s="18" t="s">
        <v>175</v>
      </c>
      <c r="BE555" s="162">
        <f>IF(N555="základní",J555,0)</f>
        <v>0</v>
      </c>
      <c r="BF555" s="162">
        <f>IF(N555="snížená",J555,0)</f>
        <v>0</v>
      </c>
      <c r="BG555" s="162">
        <f>IF(N555="zákl. přenesená",J555,0)</f>
        <v>0</v>
      </c>
      <c r="BH555" s="162">
        <f>IF(N555="sníž. přenesená",J555,0)</f>
        <v>0</v>
      </c>
      <c r="BI555" s="162">
        <f>IF(N555="nulová",J555,0)</f>
        <v>0</v>
      </c>
      <c r="BJ555" s="18" t="s">
        <v>30</v>
      </c>
      <c r="BK555" s="162">
        <f>ROUND(I555*H555,2)</f>
        <v>0</v>
      </c>
      <c r="BL555" s="18" t="s">
        <v>184</v>
      </c>
      <c r="BM555" s="161" t="s">
        <v>3468</v>
      </c>
    </row>
    <row r="556" spans="1:65" s="13" customFormat="1">
      <c r="B556" s="163"/>
      <c r="D556" s="164" t="s">
        <v>190</v>
      </c>
      <c r="E556" s="165" t="s">
        <v>1</v>
      </c>
      <c r="F556" s="166" t="s">
        <v>3354</v>
      </c>
      <c r="H556" s="167">
        <v>10.117000000000001</v>
      </c>
      <c r="I556" s="168"/>
      <c r="L556" s="163"/>
      <c r="M556" s="169"/>
      <c r="N556" s="170"/>
      <c r="O556" s="170"/>
      <c r="P556" s="170"/>
      <c r="Q556" s="170"/>
      <c r="R556" s="170"/>
      <c r="S556" s="170"/>
      <c r="T556" s="171"/>
      <c r="AT556" s="165" t="s">
        <v>190</v>
      </c>
      <c r="AU556" s="165" t="s">
        <v>82</v>
      </c>
      <c r="AV556" s="13" t="s">
        <v>82</v>
      </c>
      <c r="AW556" s="13" t="s">
        <v>29</v>
      </c>
      <c r="AX556" s="13" t="s">
        <v>73</v>
      </c>
      <c r="AY556" s="165" t="s">
        <v>175</v>
      </c>
    </row>
    <row r="557" spans="1:65" s="15" customFormat="1">
      <c r="B557" s="182"/>
      <c r="D557" s="164" t="s">
        <v>190</v>
      </c>
      <c r="E557" s="183" t="s">
        <v>1</v>
      </c>
      <c r="F557" s="184" t="s">
        <v>716</v>
      </c>
      <c r="H557" s="185">
        <v>10.117000000000001</v>
      </c>
      <c r="I557" s="186"/>
      <c r="L557" s="182"/>
      <c r="M557" s="187"/>
      <c r="N557" s="188"/>
      <c r="O557" s="188"/>
      <c r="P557" s="188"/>
      <c r="Q557" s="188"/>
      <c r="R557" s="188"/>
      <c r="S557" s="188"/>
      <c r="T557" s="189"/>
      <c r="AT557" s="183" t="s">
        <v>190</v>
      </c>
      <c r="AU557" s="183" t="s">
        <v>82</v>
      </c>
      <c r="AV557" s="15" t="s">
        <v>184</v>
      </c>
      <c r="AW557" s="15" t="s">
        <v>29</v>
      </c>
      <c r="AX557" s="15" t="s">
        <v>30</v>
      </c>
      <c r="AY557" s="183" t="s">
        <v>175</v>
      </c>
    </row>
    <row r="558" spans="1:65" s="2" customFormat="1" ht="16.5" customHeight="1">
      <c r="A558" s="33"/>
      <c r="B558" s="149"/>
      <c r="C558" s="150" t="s">
        <v>473</v>
      </c>
      <c r="D558" s="150" t="s">
        <v>181</v>
      </c>
      <c r="E558" s="151" t="s">
        <v>2507</v>
      </c>
      <c r="F558" s="152" t="s">
        <v>2508</v>
      </c>
      <c r="G558" s="153" t="s">
        <v>767</v>
      </c>
      <c r="H558" s="154">
        <v>23.843</v>
      </c>
      <c r="I558" s="155"/>
      <c r="J558" s="156">
        <f>ROUND(I558*H558,2)</f>
        <v>0</v>
      </c>
      <c r="K558" s="152" t="s">
        <v>1</v>
      </c>
      <c r="L558" s="34"/>
      <c r="M558" s="157" t="s">
        <v>1</v>
      </c>
      <c r="N558" s="158" t="s">
        <v>38</v>
      </c>
      <c r="O558" s="59"/>
      <c r="P558" s="159">
        <f>O558*H558</f>
        <v>0</v>
      </c>
      <c r="Q558" s="159">
        <v>0</v>
      </c>
      <c r="R558" s="159">
        <f>Q558*H558</f>
        <v>0</v>
      </c>
      <c r="S558" s="159">
        <v>0</v>
      </c>
      <c r="T558" s="160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61" t="s">
        <v>184</v>
      </c>
      <c r="AT558" s="161" t="s">
        <v>181</v>
      </c>
      <c r="AU558" s="161" t="s">
        <v>82</v>
      </c>
      <c r="AY558" s="18" t="s">
        <v>175</v>
      </c>
      <c r="BE558" s="162">
        <f>IF(N558="základní",J558,0)</f>
        <v>0</v>
      </c>
      <c r="BF558" s="162">
        <f>IF(N558="snížená",J558,0)</f>
        <v>0</v>
      </c>
      <c r="BG558" s="162">
        <f>IF(N558="zákl. přenesená",J558,0)</f>
        <v>0</v>
      </c>
      <c r="BH558" s="162">
        <f>IF(N558="sníž. přenesená",J558,0)</f>
        <v>0</v>
      </c>
      <c r="BI558" s="162">
        <f>IF(N558="nulová",J558,0)</f>
        <v>0</v>
      </c>
      <c r="BJ558" s="18" t="s">
        <v>30</v>
      </c>
      <c r="BK558" s="162">
        <f>ROUND(I558*H558,2)</f>
        <v>0</v>
      </c>
      <c r="BL558" s="18" t="s">
        <v>184</v>
      </c>
      <c r="BM558" s="161" t="s">
        <v>3469</v>
      </c>
    </row>
    <row r="559" spans="1:65" s="12" customFormat="1" ht="25.95" customHeight="1">
      <c r="B559" s="136"/>
      <c r="D559" s="137" t="s">
        <v>72</v>
      </c>
      <c r="E559" s="138" t="s">
        <v>2510</v>
      </c>
      <c r="F559" s="138" t="s">
        <v>2511</v>
      </c>
      <c r="I559" s="139"/>
      <c r="J559" s="140">
        <f>BK559</f>
        <v>0</v>
      </c>
      <c r="L559" s="136"/>
      <c r="M559" s="141"/>
      <c r="N559" s="142"/>
      <c r="O559" s="142"/>
      <c r="P559" s="143">
        <f>P560+P578+P605+P726</f>
        <v>0</v>
      </c>
      <c r="Q559" s="142"/>
      <c r="R559" s="143">
        <f>R560+R578+R605+R726</f>
        <v>1.18401186</v>
      </c>
      <c r="S559" s="142"/>
      <c r="T559" s="144">
        <f>T560+T578+T605+T726</f>
        <v>0</v>
      </c>
      <c r="AR559" s="137" t="s">
        <v>82</v>
      </c>
      <c r="AT559" s="145" t="s">
        <v>72</v>
      </c>
      <c r="AU559" s="145" t="s">
        <v>73</v>
      </c>
      <c r="AY559" s="137" t="s">
        <v>175</v>
      </c>
      <c r="BK559" s="146">
        <f>BK560+BK578+BK605+BK726</f>
        <v>0</v>
      </c>
    </row>
    <row r="560" spans="1:65" s="12" customFormat="1" ht="22.8" customHeight="1">
      <c r="B560" s="136"/>
      <c r="D560" s="137" t="s">
        <v>72</v>
      </c>
      <c r="E560" s="147" t="s">
        <v>3032</v>
      </c>
      <c r="F560" s="147" t="s">
        <v>3033</v>
      </c>
      <c r="I560" s="139"/>
      <c r="J560" s="148">
        <f>BK560</f>
        <v>0</v>
      </c>
      <c r="L560" s="136"/>
      <c r="M560" s="141"/>
      <c r="N560" s="142"/>
      <c r="O560" s="142"/>
      <c r="P560" s="143">
        <f>SUM(P561:P577)</f>
        <v>0</v>
      </c>
      <c r="Q560" s="142"/>
      <c r="R560" s="143">
        <f>SUM(R561:R577)</f>
        <v>5.1467499999999999E-2</v>
      </c>
      <c r="S560" s="142"/>
      <c r="T560" s="144">
        <f>SUM(T561:T577)</f>
        <v>0</v>
      </c>
      <c r="AR560" s="137" t="s">
        <v>82</v>
      </c>
      <c r="AT560" s="145" t="s">
        <v>72</v>
      </c>
      <c r="AU560" s="145" t="s">
        <v>30</v>
      </c>
      <c r="AY560" s="137" t="s">
        <v>175</v>
      </c>
      <c r="BK560" s="146">
        <f>SUM(BK561:BK577)</f>
        <v>0</v>
      </c>
    </row>
    <row r="561" spans="1:65" s="2" customFormat="1" ht="21.75" customHeight="1">
      <c r="A561" s="33"/>
      <c r="B561" s="149"/>
      <c r="C561" s="150" t="s">
        <v>477</v>
      </c>
      <c r="D561" s="150" t="s">
        <v>181</v>
      </c>
      <c r="E561" s="151" t="s">
        <v>3470</v>
      </c>
      <c r="F561" s="152" t="s">
        <v>3471</v>
      </c>
      <c r="G561" s="153" t="s">
        <v>709</v>
      </c>
      <c r="H561" s="154">
        <v>20.587</v>
      </c>
      <c r="I561" s="155"/>
      <c r="J561" s="156">
        <f>ROUND(I561*H561,2)</f>
        <v>0</v>
      </c>
      <c r="K561" s="152" t="s">
        <v>1</v>
      </c>
      <c r="L561" s="34"/>
      <c r="M561" s="157" t="s">
        <v>1</v>
      </c>
      <c r="N561" s="158" t="s">
        <v>38</v>
      </c>
      <c r="O561" s="59"/>
      <c r="P561" s="159">
        <f>O561*H561</f>
        <v>0</v>
      </c>
      <c r="Q561" s="159">
        <v>2.5000000000000001E-3</v>
      </c>
      <c r="R561" s="159">
        <f>Q561*H561</f>
        <v>5.1467499999999999E-2</v>
      </c>
      <c r="S561" s="159">
        <v>0</v>
      </c>
      <c r="T561" s="160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61" t="s">
        <v>239</v>
      </c>
      <c r="AT561" s="161" t="s">
        <v>181</v>
      </c>
      <c r="AU561" s="161" t="s">
        <v>82</v>
      </c>
      <c r="AY561" s="18" t="s">
        <v>175</v>
      </c>
      <c r="BE561" s="162">
        <f>IF(N561="základní",J561,0)</f>
        <v>0</v>
      </c>
      <c r="BF561" s="162">
        <f>IF(N561="snížená",J561,0)</f>
        <v>0</v>
      </c>
      <c r="BG561" s="162">
        <f>IF(N561="zákl. přenesená",J561,0)</f>
        <v>0</v>
      </c>
      <c r="BH561" s="162">
        <f>IF(N561="sníž. přenesená",J561,0)</f>
        <v>0</v>
      </c>
      <c r="BI561" s="162">
        <f>IF(N561="nulová",J561,0)</f>
        <v>0</v>
      </c>
      <c r="BJ561" s="18" t="s">
        <v>30</v>
      </c>
      <c r="BK561" s="162">
        <f>ROUND(I561*H561,2)</f>
        <v>0</v>
      </c>
      <c r="BL561" s="18" t="s">
        <v>239</v>
      </c>
      <c r="BM561" s="161" t="s">
        <v>3472</v>
      </c>
    </row>
    <row r="562" spans="1:65" s="14" customFormat="1">
      <c r="B562" s="172"/>
      <c r="D562" s="164" t="s">
        <v>190</v>
      </c>
      <c r="E562" s="173" t="s">
        <v>1</v>
      </c>
      <c r="F562" s="174" t="s">
        <v>3473</v>
      </c>
      <c r="H562" s="173" t="s">
        <v>1</v>
      </c>
      <c r="I562" s="175"/>
      <c r="L562" s="172"/>
      <c r="M562" s="176"/>
      <c r="N562" s="177"/>
      <c r="O562" s="177"/>
      <c r="P562" s="177"/>
      <c r="Q562" s="177"/>
      <c r="R562" s="177"/>
      <c r="S562" s="177"/>
      <c r="T562" s="178"/>
      <c r="AT562" s="173" t="s">
        <v>190</v>
      </c>
      <c r="AU562" s="173" t="s">
        <v>82</v>
      </c>
      <c r="AV562" s="14" t="s">
        <v>30</v>
      </c>
      <c r="AW562" s="14" t="s">
        <v>29</v>
      </c>
      <c r="AX562" s="14" t="s">
        <v>73</v>
      </c>
      <c r="AY562" s="173" t="s">
        <v>175</v>
      </c>
    </row>
    <row r="563" spans="1:65" s="14" customFormat="1">
      <c r="B563" s="172"/>
      <c r="D563" s="164" t="s">
        <v>190</v>
      </c>
      <c r="E563" s="173" t="s">
        <v>1</v>
      </c>
      <c r="F563" s="174" t="s">
        <v>3474</v>
      </c>
      <c r="H563" s="173" t="s">
        <v>1</v>
      </c>
      <c r="I563" s="175"/>
      <c r="L563" s="172"/>
      <c r="M563" s="176"/>
      <c r="N563" s="177"/>
      <c r="O563" s="177"/>
      <c r="P563" s="177"/>
      <c r="Q563" s="177"/>
      <c r="R563" s="177"/>
      <c r="S563" s="177"/>
      <c r="T563" s="178"/>
      <c r="AT563" s="173" t="s">
        <v>190</v>
      </c>
      <c r="AU563" s="173" t="s">
        <v>82</v>
      </c>
      <c r="AV563" s="14" t="s">
        <v>30</v>
      </c>
      <c r="AW563" s="14" t="s">
        <v>29</v>
      </c>
      <c r="AX563" s="14" t="s">
        <v>73</v>
      </c>
      <c r="AY563" s="173" t="s">
        <v>175</v>
      </c>
    </row>
    <row r="564" spans="1:65" s="14" customFormat="1">
      <c r="B564" s="172"/>
      <c r="D564" s="164" t="s">
        <v>190</v>
      </c>
      <c r="E564" s="173" t="s">
        <v>1</v>
      </c>
      <c r="F564" s="174" t="s">
        <v>3475</v>
      </c>
      <c r="H564" s="173" t="s">
        <v>1</v>
      </c>
      <c r="I564" s="175"/>
      <c r="L564" s="172"/>
      <c r="M564" s="176"/>
      <c r="N564" s="177"/>
      <c r="O564" s="177"/>
      <c r="P564" s="177"/>
      <c r="Q564" s="177"/>
      <c r="R564" s="177"/>
      <c r="S564" s="177"/>
      <c r="T564" s="178"/>
      <c r="AT564" s="173" t="s">
        <v>190</v>
      </c>
      <c r="AU564" s="173" t="s">
        <v>82</v>
      </c>
      <c r="AV564" s="14" t="s">
        <v>30</v>
      </c>
      <c r="AW564" s="14" t="s">
        <v>29</v>
      </c>
      <c r="AX564" s="14" t="s">
        <v>73</v>
      </c>
      <c r="AY564" s="173" t="s">
        <v>175</v>
      </c>
    </row>
    <row r="565" spans="1:65" s="14" customFormat="1">
      <c r="B565" s="172"/>
      <c r="D565" s="164" t="s">
        <v>190</v>
      </c>
      <c r="E565" s="173" t="s">
        <v>1</v>
      </c>
      <c r="F565" s="174" t="s">
        <v>3476</v>
      </c>
      <c r="H565" s="173" t="s">
        <v>1</v>
      </c>
      <c r="I565" s="175"/>
      <c r="L565" s="172"/>
      <c r="M565" s="176"/>
      <c r="N565" s="177"/>
      <c r="O565" s="177"/>
      <c r="P565" s="177"/>
      <c r="Q565" s="177"/>
      <c r="R565" s="177"/>
      <c r="S565" s="177"/>
      <c r="T565" s="178"/>
      <c r="AT565" s="173" t="s">
        <v>190</v>
      </c>
      <c r="AU565" s="173" t="s">
        <v>82</v>
      </c>
      <c r="AV565" s="14" t="s">
        <v>30</v>
      </c>
      <c r="AW565" s="14" t="s">
        <v>29</v>
      </c>
      <c r="AX565" s="14" t="s">
        <v>73</v>
      </c>
      <c r="AY565" s="173" t="s">
        <v>175</v>
      </c>
    </row>
    <row r="566" spans="1:65" s="14" customFormat="1">
      <c r="B566" s="172"/>
      <c r="D566" s="164" t="s">
        <v>190</v>
      </c>
      <c r="E566" s="173" t="s">
        <v>1</v>
      </c>
      <c r="F566" s="174" t="s">
        <v>3477</v>
      </c>
      <c r="H566" s="173" t="s">
        <v>1</v>
      </c>
      <c r="I566" s="175"/>
      <c r="L566" s="172"/>
      <c r="M566" s="176"/>
      <c r="N566" s="177"/>
      <c r="O566" s="177"/>
      <c r="P566" s="177"/>
      <c r="Q566" s="177"/>
      <c r="R566" s="177"/>
      <c r="S566" s="177"/>
      <c r="T566" s="178"/>
      <c r="AT566" s="173" t="s">
        <v>190</v>
      </c>
      <c r="AU566" s="173" t="s">
        <v>82</v>
      </c>
      <c r="AV566" s="14" t="s">
        <v>30</v>
      </c>
      <c r="AW566" s="14" t="s">
        <v>29</v>
      </c>
      <c r="AX566" s="14" t="s">
        <v>73</v>
      </c>
      <c r="AY566" s="173" t="s">
        <v>175</v>
      </c>
    </row>
    <row r="567" spans="1:65" s="14" customFormat="1">
      <c r="B567" s="172"/>
      <c r="D567" s="164" t="s">
        <v>190</v>
      </c>
      <c r="E567" s="173" t="s">
        <v>1</v>
      </c>
      <c r="F567" s="174" t="s">
        <v>3478</v>
      </c>
      <c r="H567" s="173" t="s">
        <v>1</v>
      </c>
      <c r="I567" s="175"/>
      <c r="L567" s="172"/>
      <c r="M567" s="176"/>
      <c r="N567" s="177"/>
      <c r="O567" s="177"/>
      <c r="P567" s="177"/>
      <c r="Q567" s="177"/>
      <c r="R567" s="177"/>
      <c r="S567" s="177"/>
      <c r="T567" s="178"/>
      <c r="AT567" s="173" t="s">
        <v>190</v>
      </c>
      <c r="AU567" s="173" t="s">
        <v>82</v>
      </c>
      <c r="AV567" s="14" t="s">
        <v>30</v>
      </c>
      <c r="AW567" s="14" t="s">
        <v>29</v>
      </c>
      <c r="AX567" s="14" t="s">
        <v>73</v>
      </c>
      <c r="AY567" s="173" t="s">
        <v>175</v>
      </c>
    </row>
    <row r="568" spans="1:65" s="14" customFormat="1">
      <c r="B568" s="172"/>
      <c r="D568" s="164" t="s">
        <v>190</v>
      </c>
      <c r="E568" s="173" t="s">
        <v>1</v>
      </c>
      <c r="F568" s="174" t="s">
        <v>3479</v>
      </c>
      <c r="H568" s="173" t="s">
        <v>1</v>
      </c>
      <c r="I568" s="175"/>
      <c r="L568" s="172"/>
      <c r="M568" s="176"/>
      <c r="N568" s="177"/>
      <c r="O568" s="177"/>
      <c r="P568" s="177"/>
      <c r="Q568" s="177"/>
      <c r="R568" s="177"/>
      <c r="S568" s="177"/>
      <c r="T568" s="178"/>
      <c r="AT568" s="173" t="s">
        <v>190</v>
      </c>
      <c r="AU568" s="173" t="s">
        <v>82</v>
      </c>
      <c r="AV568" s="14" t="s">
        <v>30</v>
      </c>
      <c r="AW568" s="14" t="s">
        <v>29</v>
      </c>
      <c r="AX568" s="14" t="s">
        <v>73</v>
      </c>
      <c r="AY568" s="173" t="s">
        <v>175</v>
      </c>
    </row>
    <row r="569" spans="1:65" s="14" customFormat="1">
      <c r="B569" s="172"/>
      <c r="D569" s="164" t="s">
        <v>190</v>
      </c>
      <c r="E569" s="173" t="s">
        <v>1</v>
      </c>
      <c r="F569" s="174" t="s">
        <v>3480</v>
      </c>
      <c r="H569" s="173" t="s">
        <v>1</v>
      </c>
      <c r="I569" s="175"/>
      <c r="L569" s="172"/>
      <c r="M569" s="176"/>
      <c r="N569" s="177"/>
      <c r="O569" s="177"/>
      <c r="P569" s="177"/>
      <c r="Q569" s="177"/>
      <c r="R569" s="177"/>
      <c r="S569" s="177"/>
      <c r="T569" s="178"/>
      <c r="AT569" s="173" t="s">
        <v>190</v>
      </c>
      <c r="AU569" s="173" t="s">
        <v>82</v>
      </c>
      <c r="AV569" s="14" t="s">
        <v>30</v>
      </c>
      <c r="AW569" s="14" t="s">
        <v>29</v>
      </c>
      <c r="AX569" s="14" t="s">
        <v>73</v>
      </c>
      <c r="AY569" s="173" t="s">
        <v>175</v>
      </c>
    </row>
    <row r="570" spans="1:65" s="14" customFormat="1">
      <c r="B570" s="172"/>
      <c r="D570" s="164" t="s">
        <v>190</v>
      </c>
      <c r="E570" s="173" t="s">
        <v>1</v>
      </c>
      <c r="F570" s="174" t="s">
        <v>2760</v>
      </c>
      <c r="H570" s="173" t="s">
        <v>1</v>
      </c>
      <c r="I570" s="175"/>
      <c r="L570" s="172"/>
      <c r="M570" s="176"/>
      <c r="N570" s="177"/>
      <c r="O570" s="177"/>
      <c r="P570" s="177"/>
      <c r="Q570" s="177"/>
      <c r="R570" s="177"/>
      <c r="S570" s="177"/>
      <c r="T570" s="178"/>
      <c r="AT570" s="173" t="s">
        <v>190</v>
      </c>
      <c r="AU570" s="173" t="s">
        <v>82</v>
      </c>
      <c r="AV570" s="14" t="s">
        <v>30</v>
      </c>
      <c r="AW570" s="14" t="s">
        <v>29</v>
      </c>
      <c r="AX570" s="14" t="s">
        <v>73</v>
      </c>
      <c r="AY570" s="173" t="s">
        <v>175</v>
      </c>
    </row>
    <row r="571" spans="1:65" s="13" customFormat="1">
      <c r="B571" s="163"/>
      <c r="D571" s="164" t="s">
        <v>190</v>
      </c>
      <c r="E571" s="165" t="s">
        <v>1</v>
      </c>
      <c r="F571" s="166" t="s">
        <v>3368</v>
      </c>
      <c r="H571" s="167">
        <v>14.718999999999999</v>
      </c>
      <c r="I571" s="168"/>
      <c r="L571" s="163"/>
      <c r="M571" s="169"/>
      <c r="N571" s="170"/>
      <c r="O571" s="170"/>
      <c r="P571" s="170"/>
      <c r="Q571" s="170"/>
      <c r="R571" s="170"/>
      <c r="S571" s="170"/>
      <c r="T571" s="171"/>
      <c r="AT571" s="165" t="s">
        <v>190</v>
      </c>
      <c r="AU571" s="165" t="s">
        <v>82</v>
      </c>
      <c r="AV571" s="13" t="s">
        <v>82</v>
      </c>
      <c r="AW571" s="13" t="s">
        <v>29</v>
      </c>
      <c r="AX571" s="13" t="s">
        <v>73</v>
      </c>
      <c r="AY571" s="165" t="s">
        <v>175</v>
      </c>
    </row>
    <row r="572" spans="1:65" s="13" customFormat="1">
      <c r="B572" s="163"/>
      <c r="D572" s="164" t="s">
        <v>190</v>
      </c>
      <c r="E572" s="165" t="s">
        <v>1</v>
      </c>
      <c r="F572" s="166" t="s">
        <v>3369</v>
      </c>
      <c r="H572" s="167">
        <v>-1.08</v>
      </c>
      <c r="I572" s="168"/>
      <c r="L572" s="163"/>
      <c r="M572" s="169"/>
      <c r="N572" s="170"/>
      <c r="O572" s="170"/>
      <c r="P572" s="170"/>
      <c r="Q572" s="170"/>
      <c r="R572" s="170"/>
      <c r="S572" s="170"/>
      <c r="T572" s="171"/>
      <c r="AT572" s="165" t="s">
        <v>190</v>
      </c>
      <c r="AU572" s="165" t="s">
        <v>82</v>
      </c>
      <c r="AV572" s="13" t="s">
        <v>82</v>
      </c>
      <c r="AW572" s="13" t="s">
        <v>29</v>
      </c>
      <c r="AX572" s="13" t="s">
        <v>73</v>
      </c>
      <c r="AY572" s="165" t="s">
        <v>175</v>
      </c>
    </row>
    <row r="573" spans="1:65" s="13" customFormat="1">
      <c r="B573" s="163"/>
      <c r="D573" s="164" t="s">
        <v>190</v>
      </c>
      <c r="E573" s="165" t="s">
        <v>1</v>
      </c>
      <c r="F573" s="166" t="s">
        <v>3481</v>
      </c>
      <c r="H573" s="167">
        <v>0.73499999999999999</v>
      </c>
      <c r="I573" s="168"/>
      <c r="L573" s="163"/>
      <c r="M573" s="169"/>
      <c r="N573" s="170"/>
      <c r="O573" s="170"/>
      <c r="P573" s="170"/>
      <c r="Q573" s="170"/>
      <c r="R573" s="170"/>
      <c r="S573" s="170"/>
      <c r="T573" s="171"/>
      <c r="AT573" s="165" t="s">
        <v>190</v>
      </c>
      <c r="AU573" s="165" t="s">
        <v>82</v>
      </c>
      <c r="AV573" s="13" t="s">
        <v>82</v>
      </c>
      <c r="AW573" s="13" t="s">
        <v>29</v>
      </c>
      <c r="AX573" s="13" t="s">
        <v>73</v>
      </c>
      <c r="AY573" s="165" t="s">
        <v>175</v>
      </c>
    </row>
    <row r="574" spans="1:65" s="13" customFormat="1">
      <c r="B574" s="163"/>
      <c r="D574" s="164" t="s">
        <v>190</v>
      </c>
      <c r="E574" s="165" t="s">
        <v>1</v>
      </c>
      <c r="F574" s="166" t="s">
        <v>3482</v>
      </c>
      <c r="H574" s="167">
        <v>3.0470000000000002</v>
      </c>
      <c r="I574" s="168"/>
      <c r="L574" s="163"/>
      <c r="M574" s="169"/>
      <c r="N574" s="170"/>
      <c r="O574" s="170"/>
      <c r="P574" s="170"/>
      <c r="Q574" s="170"/>
      <c r="R574" s="170"/>
      <c r="S574" s="170"/>
      <c r="T574" s="171"/>
      <c r="AT574" s="165" t="s">
        <v>190</v>
      </c>
      <c r="AU574" s="165" t="s">
        <v>82</v>
      </c>
      <c r="AV574" s="13" t="s">
        <v>82</v>
      </c>
      <c r="AW574" s="13" t="s">
        <v>29</v>
      </c>
      <c r="AX574" s="13" t="s">
        <v>73</v>
      </c>
      <c r="AY574" s="165" t="s">
        <v>175</v>
      </c>
    </row>
    <row r="575" spans="1:65" s="13" customFormat="1">
      <c r="B575" s="163"/>
      <c r="D575" s="164" t="s">
        <v>190</v>
      </c>
      <c r="E575" s="165" t="s">
        <v>1</v>
      </c>
      <c r="F575" s="166" t="s">
        <v>3483</v>
      </c>
      <c r="H575" s="167">
        <v>1.645</v>
      </c>
      <c r="I575" s="168"/>
      <c r="L575" s="163"/>
      <c r="M575" s="169"/>
      <c r="N575" s="170"/>
      <c r="O575" s="170"/>
      <c r="P575" s="170"/>
      <c r="Q575" s="170"/>
      <c r="R575" s="170"/>
      <c r="S575" s="170"/>
      <c r="T575" s="171"/>
      <c r="AT575" s="165" t="s">
        <v>190</v>
      </c>
      <c r="AU575" s="165" t="s">
        <v>82</v>
      </c>
      <c r="AV575" s="13" t="s">
        <v>82</v>
      </c>
      <c r="AW575" s="13" t="s">
        <v>29</v>
      </c>
      <c r="AX575" s="13" t="s">
        <v>73</v>
      </c>
      <c r="AY575" s="165" t="s">
        <v>175</v>
      </c>
    </row>
    <row r="576" spans="1:65" s="13" customFormat="1">
      <c r="B576" s="163"/>
      <c r="D576" s="164" t="s">
        <v>190</v>
      </c>
      <c r="E576" s="165" t="s">
        <v>1</v>
      </c>
      <c r="F576" s="166" t="s">
        <v>3484</v>
      </c>
      <c r="H576" s="167">
        <v>1.5209999999999999</v>
      </c>
      <c r="I576" s="168"/>
      <c r="L576" s="163"/>
      <c r="M576" s="169"/>
      <c r="N576" s="170"/>
      <c r="O576" s="170"/>
      <c r="P576" s="170"/>
      <c r="Q576" s="170"/>
      <c r="R576" s="170"/>
      <c r="S576" s="170"/>
      <c r="T576" s="171"/>
      <c r="AT576" s="165" t="s">
        <v>190</v>
      </c>
      <c r="AU576" s="165" t="s">
        <v>82</v>
      </c>
      <c r="AV576" s="13" t="s">
        <v>82</v>
      </c>
      <c r="AW576" s="13" t="s">
        <v>29</v>
      </c>
      <c r="AX576" s="13" t="s">
        <v>73</v>
      </c>
      <c r="AY576" s="165" t="s">
        <v>175</v>
      </c>
    </row>
    <row r="577" spans="1:65" s="15" customFormat="1">
      <c r="B577" s="182"/>
      <c r="D577" s="164" t="s">
        <v>190</v>
      </c>
      <c r="E577" s="183" t="s">
        <v>1</v>
      </c>
      <c r="F577" s="184" t="s">
        <v>716</v>
      </c>
      <c r="H577" s="185">
        <v>20.587</v>
      </c>
      <c r="I577" s="186"/>
      <c r="L577" s="182"/>
      <c r="M577" s="187"/>
      <c r="N577" s="188"/>
      <c r="O577" s="188"/>
      <c r="P577" s="188"/>
      <c r="Q577" s="188"/>
      <c r="R577" s="188"/>
      <c r="S577" s="188"/>
      <c r="T577" s="189"/>
      <c r="AT577" s="183" t="s">
        <v>190</v>
      </c>
      <c r="AU577" s="183" t="s">
        <v>82</v>
      </c>
      <c r="AV577" s="15" t="s">
        <v>184</v>
      </c>
      <c r="AW577" s="15" t="s">
        <v>29</v>
      </c>
      <c r="AX577" s="15" t="s">
        <v>30</v>
      </c>
      <c r="AY577" s="183" t="s">
        <v>175</v>
      </c>
    </row>
    <row r="578" spans="1:65" s="12" customFormat="1" ht="22.8" customHeight="1">
      <c r="B578" s="136"/>
      <c r="D578" s="137" t="s">
        <v>72</v>
      </c>
      <c r="E578" s="147" t="s">
        <v>3093</v>
      </c>
      <c r="F578" s="147" t="s">
        <v>3094</v>
      </c>
      <c r="I578" s="139"/>
      <c r="J578" s="148">
        <f>BK578</f>
        <v>0</v>
      </c>
      <c r="L578" s="136"/>
      <c r="M578" s="141"/>
      <c r="N578" s="142"/>
      <c r="O578" s="142"/>
      <c r="P578" s="143">
        <f>SUM(P579:P604)</f>
        <v>0</v>
      </c>
      <c r="Q578" s="142"/>
      <c r="R578" s="143">
        <f>SUM(R579:R604)</f>
        <v>1.00732241</v>
      </c>
      <c r="S578" s="142"/>
      <c r="T578" s="144">
        <f>SUM(T579:T604)</f>
        <v>0</v>
      </c>
      <c r="AR578" s="137" t="s">
        <v>82</v>
      </c>
      <c r="AT578" s="145" t="s">
        <v>72</v>
      </c>
      <c r="AU578" s="145" t="s">
        <v>30</v>
      </c>
      <c r="AY578" s="137" t="s">
        <v>175</v>
      </c>
      <c r="BK578" s="146">
        <f>SUM(BK579:BK604)</f>
        <v>0</v>
      </c>
    </row>
    <row r="579" spans="1:65" s="2" customFormat="1" ht="16.5" customHeight="1">
      <c r="A579" s="33"/>
      <c r="B579" s="149"/>
      <c r="C579" s="150" t="s">
        <v>481</v>
      </c>
      <c r="D579" s="150" t="s">
        <v>181</v>
      </c>
      <c r="E579" s="151" t="s">
        <v>3485</v>
      </c>
      <c r="F579" s="152" t="s">
        <v>3486</v>
      </c>
      <c r="G579" s="153" t="s">
        <v>709</v>
      </c>
      <c r="H579" s="154">
        <v>10.537000000000001</v>
      </c>
      <c r="I579" s="155"/>
      <c r="J579" s="156">
        <f>ROUND(I579*H579,2)</f>
        <v>0</v>
      </c>
      <c r="K579" s="152" t="s">
        <v>710</v>
      </c>
      <c r="L579" s="34"/>
      <c r="M579" s="157" t="s">
        <v>1</v>
      </c>
      <c r="N579" s="158" t="s">
        <v>38</v>
      </c>
      <c r="O579" s="59"/>
      <c r="P579" s="159">
        <f>O579*H579</f>
        <v>0</v>
      </c>
      <c r="Q579" s="159">
        <v>2.5999999999999998E-4</v>
      </c>
      <c r="R579" s="159">
        <f>Q579*H579</f>
        <v>2.7396199999999999E-3</v>
      </c>
      <c r="S579" s="159">
        <v>0</v>
      </c>
      <c r="T579" s="160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61" t="s">
        <v>239</v>
      </c>
      <c r="AT579" s="161" t="s">
        <v>181</v>
      </c>
      <c r="AU579" s="161" t="s">
        <v>82</v>
      </c>
      <c r="AY579" s="18" t="s">
        <v>175</v>
      </c>
      <c r="BE579" s="162">
        <f>IF(N579="základní",J579,0)</f>
        <v>0</v>
      </c>
      <c r="BF579" s="162">
        <f>IF(N579="snížená",J579,0)</f>
        <v>0</v>
      </c>
      <c r="BG579" s="162">
        <f>IF(N579="zákl. přenesená",J579,0)</f>
        <v>0</v>
      </c>
      <c r="BH579" s="162">
        <f>IF(N579="sníž. přenesená",J579,0)</f>
        <v>0</v>
      </c>
      <c r="BI579" s="162">
        <f>IF(N579="nulová",J579,0)</f>
        <v>0</v>
      </c>
      <c r="BJ579" s="18" t="s">
        <v>30</v>
      </c>
      <c r="BK579" s="162">
        <f>ROUND(I579*H579,2)</f>
        <v>0</v>
      </c>
      <c r="BL579" s="18" t="s">
        <v>239</v>
      </c>
      <c r="BM579" s="161" t="s">
        <v>3487</v>
      </c>
    </row>
    <row r="580" spans="1:65" s="14" customFormat="1">
      <c r="B580" s="172"/>
      <c r="D580" s="164" t="s">
        <v>190</v>
      </c>
      <c r="E580" s="173" t="s">
        <v>1</v>
      </c>
      <c r="F580" s="174" t="s">
        <v>2760</v>
      </c>
      <c r="H580" s="173" t="s">
        <v>1</v>
      </c>
      <c r="I580" s="175"/>
      <c r="L580" s="172"/>
      <c r="M580" s="176"/>
      <c r="N580" s="177"/>
      <c r="O580" s="177"/>
      <c r="P580" s="177"/>
      <c r="Q580" s="177"/>
      <c r="R580" s="177"/>
      <c r="S580" s="177"/>
      <c r="T580" s="178"/>
      <c r="AT580" s="173" t="s">
        <v>190</v>
      </c>
      <c r="AU580" s="173" t="s">
        <v>82</v>
      </c>
      <c r="AV580" s="14" t="s">
        <v>30</v>
      </c>
      <c r="AW580" s="14" t="s">
        <v>29</v>
      </c>
      <c r="AX580" s="14" t="s">
        <v>73</v>
      </c>
      <c r="AY580" s="173" t="s">
        <v>175</v>
      </c>
    </row>
    <row r="581" spans="1:65" s="13" customFormat="1">
      <c r="B581" s="163"/>
      <c r="D581" s="164" t="s">
        <v>190</v>
      </c>
      <c r="E581" s="165" t="s">
        <v>1</v>
      </c>
      <c r="F581" s="166" t="s">
        <v>3354</v>
      </c>
      <c r="H581" s="167">
        <v>10.117000000000001</v>
      </c>
      <c r="I581" s="168"/>
      <c r="L581" s="163"/>
      <c r="M581" s="169"/>
      <c r="N581" s="170"/>
      <c r="O581" s="170"/>
      <c r="P581" s="170"/>
      <c r="Q581" s="170"/>
      <c r="R581" s="170"/>
      <c r="S581" s="170"/>
      <c r="T581" s="171"/>
      <c r="AT581" s="165" t="s">
        <v>190</v>
      </c>
      <c r="AU581" s="165" t="s">
        <v>82</v>
      </c>
      <c r="AV581" s="13" t="s">
        <v>82</v>
      </c>
      <c r="AW581" s="13" t="s">
        <v>29</v>
      </c>
      <c r="AX581" s="13" t="s">
        <v>73</v>
      </c>
      <c r="AY581" s="165" t="s">
        <v>175</v>
      </c>
    </row>
    <row r="582" spans="1:65" s="13" customFormat="1">
      <c r="B582" s="163"/>
      <c r="D582" s="164" t="s">
        <v>190</v>
      </c>
      <c r="E582" s="165" t="s">
        <v>1</v>
      </c>
      <c r="F582" s="166" t="s">
        <v>3369</v>
      </c>
      <c r="H582" s="167">
        <v>-1.08</v>
      </c>
      <c r="I582" s="168"/>
      <c r="L582" s="163"/>
      <c r="M582" s="169"/>
      <c r="N582" s="170"/>
      <c r="O582" s="170"/>
      <c r="P582" s="170"/>
      <c r="Q582" s="170"/>
      <c r="R582" s="170"/>
      <c r="S582" s="170"/>
      <c r="T582" s="171"/>
      <c r="AT582" s="165" t="s">
        <v>190</v>
      </c>
      <c r="AU582" s="165" t="s">
        <v>82</v>
      </c>
      <c r="AV582" s="13" t="s">
        <v>82</v>
      </c>
      <c r="AW582" s="13" t="s">
        <v>29</v>
      </c>
      <c r="AX582" s="13" t="s">
        <v>73</v>
      </c>
      <c r="AY582" s="165" t="s">
        <v>175</v>
      </c>
    </row>
    <row r="583" spans="1:65" s="13" customFormat="1">
      <c r="B583" s="163"/>
      <c r="D583" s="164" t="s">
        <v>190</v>
      </c>
      <c r="E583" s="165" t="s">
        <v>1</v>
      </c>
      <c r="F583" s="166" t="s">
        <v>3488</v>
      </c>
      <c r="H583" s="167">
        <v>1.5</v>
      </c>
      <c r="I583" s="168"/>
      <c r="L583" s="163"/>
      <c r="M583" s="169"/>
      <c r="N583" s="170"/>
      <c r="O583" s="170"/>
      <c r="P583" s="170"/>
      <c r="Q583" s="170"/>
      <c r="R583" s="170"/>
      <c r="S583" s="170"/>
      <c r="T583" s="171"/>
      <c r="AT583" s="165" t="s">
        <v>190</v>
      </c>
      <c r="AU583" s="165" t="s">
        <v>82</v>
      </c>
      <c r="AV583" s="13" t="s">
        <v>82</v>
      </c>
      <c r="AW583" s="13" t="s">
        <v>29</v>
      </c>
      <c r="AX583" s="13" t="s">
        <v>73</v>
      </c>
      <c r="AY583" s="165" t="s">
        <v>175</v>
      </c>
    </row>
    <row r="584" spans="1:65" s="15" customFormat="1">
      <c r="B584" s="182"/>
      <c r="D584" s="164" t="s">
        <v>190</v>
      </c>
      <c r="E584" s="183" t="s">
        <v>1</v>
      </c>
      <c r="F584" s="184" t="s">
        <v>716</v>
      </c>
      <c r="H584" s="185">
        <v>10.537000000000001</v>
      </c>
      <c r="I584" s="186"/>
      <c r="L584" s="182"/>
      <c r="M584" s="187"/>
      <c r="N584" s="188"/>
      <c r="O584" s="188"/>
      <c r="P584" s="188"/>
      <c r="Q584" s="188"/>
      <c r="R584" s="188"/>
      <c r="S584" s="188"/>
      <c r="T584" s="189"/>
      <c r="AT584" s="183" t="s">
        <v>190</v>
      </c>
      <c r="AU584" s="183" t="s">
        <v>82</v>
      </c>
      <c r="AV584" s="15" t="s">
        <v>184</v>
      </c>
      <c r="AW584" s="15" t="s">
        <v>29</v>
      </c>
      <c r="AX584" s="15" t="s">
        <v>30</v>
      </c>
      <c r="AY584" s="183" t="s">
        <v>175</v>
      </c>
    </row>
    <row r="585" spans="1:65" s="2" customFormat="1" ht="16.5" customHeight="1">
      <c r="A585" s="33"/>
      <c r="B585" s="149"/>
      <c r="C585" s="150" t="s">
        <v>485</v>
      </c>
      <c r="D585" s="150" t="s">
        <v>181</v>
      </c>
      <c r="E585" s="151" t="s">
        <v>3351</v>
      </c>
      <c r="F585" s="152" t="s">
        <v>3352</v>
      </c>
      <c r="G585" s="153" t="s">
        <v>709</v>
      </c>
      <c r="H585" s="154">
        <v>76.497</v>
      </c>
      <c r="I585" s="155"/>
      <c r="J585" s="156">
        <f>ROUND(I585*H585,2)</f>
        <v>0</v>
      </c>
      <c r="K585" s="152" t="s">
        <v>710</v>
      </c>
      <c r="L585" s="34"/>
      <c r="M585" s="157" t="s">
        <v>1</v>
      </c>
      <c r="N585" s="158" t="s">
        <v>38</v>
      </c>
      <c r="O585" s="59"/>
      <c r="P585" s="159">
        <f>O585*H585</f>
        <v>0</v>
      </c>
      <c r="Q585" s="159">
        <v>2.5999999999999998E-4</v>
      </c>
      <c r="R585" s="159">
        <f>Q585*H585</f>
        <v>1.9889219999999999E-2</v>
      </c>
      <c r="S585" s="159">
        <v>0</v>
      </c>
      <c r="T585" s="160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61" t="s">
        <v>239</v>
      </c>
      <c r="AT585" s="161" t="s">
        <v>181</v>
      </c>
      <c r="AU585" s="161" t="s">
        <v>82</v>
      </c>
      <c r="AY585" s="18" t="s">
        <v>175</v>
      </c>
      <c r="BE585" s="162">
        <f>IF(N585="základní",J585,0)</f>
        <v>0</v>
      </c>
      <c r="BF585" s="162">
        <f>IF(N585="snížená",J585,0)</f>
        <v>0</v>
      </c>
      <c r="BG585" s="162">
        <f>IF(N585="zákl. přenesená",J585,0)</f>
        <v>0</v>
      </c>
      <c r="BH585" s="162">
        <f>IF(N585="sníž. přenesená",J585,0)</f>
        <v>0</v>
      </c>
      <c r="BI585" s="162">
        <f>IF(N585="nulová",J585,0)</f>
        <v>0</v>
      </c>
      <c r="BJ585" s="18" t="s">
        <v>30</v>
      </c>
      <c r="BK585" s="162">
        <f>ROUND(I585*H585,2)</f>
        <v>0</v>
      </c>
      <c r="BL585" s="18" t="s">
        <v>239</v>
      </c>
      <c r="BM585" s="161" t="s">
        <v>3489</v>
      </c>
    </row>
    <row r="586" spans="1:65" s="13" customFormat="1">
      <c r="B586" s="163"/>
      <c r="D586" s="164" t="s">
        <v>190</v>
      </c>
      <c r="E586" s="165" t="s">
        <v>1</v>
      </c>
      <c r="F586" s="166" t="s">
        <v>3490</v>
      </c>
      <c r="H586" s="167">
        <v>76.497</v>
      </c>
      <c r="I586" s="168"/>
      <c r="L586" s="163"/>
      <c r="M586" s="169"/>
      <c r="N586" s="170"/>
      <c r="O586" s="170"/>
      <c r="P586" s="170"/>
      <c r="Q586" s="170"/>
      <c r="R586" s="170"/>
      <c r="S586" s="170"/>
      <c r="T586" s="171"/>
      <c r="AT586" s="165" t="s">
        <v>190</v>
      </c>
      <c r="AU586" s="165" t="s">
        <v>82</v>
      </c>
      <c r="AV586" s="13" t="s">
        <v>82</v>
      </c>
      <c r="AW586" s="13" t="s">
        <v>29</v>
      </c>
      <c r="AX586" s="13" t="s">
        <v>73</v>
      </c>
      <c r="AY586" s="165" t="s">
        <v>175</v>
      </c>
    </row>
    <row r="587" spans="1:65" s="15" customFormat="1">
      <c r="B587" s="182"/>
      <c r="D587" s="164" t="s">
        <v>190</v>
      </c>
      <c r="E587" s="183" t="s">
        <v>1</v>
      </c>
      <c r="F587" s="184" t="s">
        <v>716</v>
      </c>
      <c r="H587" s="185">
        <v>76.497</v>
      </c>
      <c r="I587" s="186"/>
      <c r="L587" s="182"/>
      <c r="M587" s="187"/>
      <c r="N587" s="188"/>
      <c r="O587" s="188"/>
      <c r="P587" s="188"/>
      <c r="Q587" s="188"/>
      <c r="R587" s="188"/>
      <c r="S587" s="188"/>
      <c r="T587" s="189"/>
      <c r="AT587" s="183" t="s">
        <v>190</v>
      </c>
      <c r="AU587" s="183" t="s">
        <v>82</v>
      </c>
      <c r="AV587" s="15" t="s">
        <v>184</v>
      </c>
      <c r="AW587" s="15" t="s">
        <v>29</v>
      </c>
      <c r="AX587" s="15" t="s">
        <v>30</v>
      </c>
      <c r="AY587" s="183" t="s">
        <v>175</v>
      </c>
    </row>
    <row r="588" spans="1:65" s="2" customFormat="1" ht="21.75" customHeight="1">
      <c r="A588" s="33"/>
      <c r="B588" s="149"/>
      <c r="C588" s="150" t="s">
        <v>489</v>
      </c>
      <c r="D588" s="150" t="s">
        <v>181</v>
      </c>
      <c r="E588" s="151" t="s">
        <v>3491</v>
      </c>
      <c r="F588" s="152" t="s">
        <v>3492</v>
      </c>
      <c r="G588" s="153" t="s">
        <v>709</v>
      </c>
      <c r="H588" s="154">
        <v>9.0370000000000008</v>
      </c>
      <c r="I588" s="155"/>
      <c r="J588" s="156">
        <f>ROUND(I588*H588,2)</f>
        <v>0</v>
      </c>
      <c r="K588" s="152" t="s">
        <v>710</v>
      </c>
      <c r="L588" s="34"/>
      <c r="M588" s="157" t="s">
        <v>1</v>
      </c>
      <c r="N588" s="158" t="s">
        <v>38</v>
      </c>
      <c r="O588" s="59"/>
      <c r="P588" s="159">
        <f>O588*H588</f>
        <v>0</v>
      </c>
      <c r="Q588" s="159">
        <v>6.0299999999999998E-3</v>
      </c>
      <c r="R588" s="159">
        <f>Q588*H588</f>
        <v>5.4493110000000004E-2</v>
      </c>
      <c r="S588" s="159">
        <v>0</v>
      </c>
      <c r="T588" s="160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61" t="s">
        <v>239</v>
      </c>
      <c r="AT588" s="161" t="s">
        <v>181</v>
      </c>
      <c r="AU588" s="161" t="s">
        <v>82</v>
      </c>
      <c r="AY588" s="18" t="s">
        <v>175</v>
      </c>
      <c r="BE588" s="162">
        <f>IF(N588="základní",J588,0)</f>
        <v>0</v>
      </c>
      <c r="BF588" s="162">
        <f>IF(N588="snížená",J588,0)</f>
        <v>0</v>
      </c>
      <c r="BG588" s="162">
        <f>IF(N588="zákl. přenesená",J588,0)</f>
        <v>0</v>
      </c>
      <c r="BH588" s="162">
        <f>IF(N588="sníž. přenesená",J588,0)</f>
        <v>0</v>
      </c>
      <c r="BI588" s="162">
        <f>IF(N588="nulová",J588,0)</f>
        <v>0</v>
      </c>
      <c r="BJ588" s="18" t="s">
        <v>30</v>
      </c>
      <c r="BK588" s="162">
        <f>ROUND(I588*H588,2)</f>
        <v>0</v>
      </c>
      <c r="BL588" s="18" t="s">
        <v>239</v>
      </c>
      <c r="BM588" s="161" t="s">
        <v>3493</v>
      </c>
    </row>
    <row r="589" spans="1:65" s="14" customFormat="1">
      <c r="B589" s="172"/>
      <c r="D589" s="164" t="s">
        <v>190</v>
      </c>
      <c r="E589" s="173" t="s">
        <v>1</v>
      </c>
      <c r="F589" s="174" t="s">
        <v>2760</v>
      </c>
      <c r="H589" s="173" t="s">
        <v>1</v>
      </c>
      <c r="I589" s="175"/>
      <c r="L589" s="172"/>
      <c r="M589" s="176"/>
      <c r="N589" s="177"/>
      <c r="O589" s="177"/>
      <c r="P589" s="177"/>
      <c r="Q589" s="177"/>
      <c r="R589" s="177"/>
      <c r="S589" s="177"/>
      <c r="T589" s="178"/>
      <c r="AT589" s="173" t="s">
        <v>190</v>
      </c>
      <c r="AU589" s="173" t="s">
        <v>82</v>
      </c>
      <c r="AV589" s="14" t="s">
        <v>30</v>
      </c>
      <c r="AW589" s="14" t="s">
        <v>29</v>
      </c>
      <c r="AX589" s="14" t="s">
        <v>73</v>
      </c>
      <c r="AY589" s="173" t="s">
        <v>175</v>
      </c>
    </row>
    <row r="590" spans="1:65" s="13" customFormat="1">
      <c r="B590" s="163"/>
      <c r="D590" s="164" t="s">
        <v>190</v>
      </c>
      <c r="E590" s="165" t="s">
        <v>1</v>
      </c>
      <c r="F590" s="166" t="s">
        <v>3354</v>
      </c>
      <c r="H590" s="167">
        <v>10.117000000000001</v>
      </c>
      <c r="I590" s="168"/>
      <c r="L590" s="163"/>
      <c r="M590" s="169"/>
      <c r="N590" s="170"/>
      <c r="O590" s="170"/>
      <c r="P590" s="170"/>
      <c r="Q590" s="170"/>
      <c r="R590" s="170"/>
      <c r="S590" s="170"/>
      <c r="T590" s="171"/>
      <c r="AT590" s="165" t="s">
        <v>190</v>
      </c>
      <c r="AU590" s="165" t="s">
        <v>82</v>
      </c>
      <c r="AV590" s="13" t="s">
        <v>82</v>
      </c>
      <c r="AW590" s="13" t="s">
        <v>29</v>
      </c>
      <c r="AX590" s="13" t="s">
        <v>73</v>
      </c>
      <c r="AY590" s="165" t="s">
        <v>175</v>
      </c>
    </row>
    <row r="591" spans="1:65" s="13" customFormat="1">
      <c r="B591" s="163"/>
      <c r="D591" s="164" t="s">
        <v>190</v>
      </c>
      <c r="E591" s="165" t="s">
        <v>1</v>
      </c>
      <c r="F591" s="166" t="s">
        <v>3369</v>
      </c>
      <c r="H591" s="167">
        <v>-1.08</v>
      </c>
      <c r="I591" s="168"/>
      <c r="L591" s="163"/>
      <c r="M591" s="169"/>
      <c r="N591" s="170"/>
      <c r="O591" s="170"/>
      <c r="P591" s="170"/>
      <c r="Q591" s="170"/>
      <c r="R591" s="170"/>
      <c r="S591" s="170"/>
      <c r="T591" s="171"/>
      <c r="AT591" s="165" t="s">
        <v>190</v>
      </c>
      <c r="AU591" s="165" t="s">
        <v>82</v>
      </c>
      <c r="AV591" s="13" t="s">
        <v>82</v>
      </c>
      <c r="AW591" s="13" t="s">
        <v>29</v>
      </c>
      <c r="AX591" s="13" t="s">
        <v>73</v>
      </c>
      <c r="AY591" s="165" t="s">
        <v>175</v>
      </c>
    </row>
    <row r="592" spans="1:65" s="15" customFormat="1">
      <c r="B592" s="182"/>
      <c r="D592" s="164" t="s">
        <v>190</v>
      </c>
      <c r="E592" s="183" t="s">
        <v>1</v>
      </c>
      <c r="F592" s="184" t="s">
        <v>716</v>
      </c>
      <c r="H592" s="185">
        <v>9.0370000000000008</v>
      </c>
      <c r="I592" s="186"/>
      <c r="L592" s="182"/>
      <c r="M592" s="187"/>
      <c r="N592" s="188"/>
      <c r="O592" s="188"/>
      <c r="P592" s="188"/>
      <c r="Q592" s="188"/>
      <c r="R592" s="188"/>
      <c r="S592" s="188"/>
      <c r="T592" s="189"/>
      <c r="AT592" s="183" t="s">
        <v>190</v>
      </c>
      <c r="AU592" s="183" t="s">
        <v>82</v>
      </c>
      <c r="AV592" s="15" t="s">
        <v>184</v>
      </c>
      <c r="AW592" s="15" t="s">
        <v>29</v>
      </c>
      <c r="AX592" s="15" t="s">
        <v>30</v>
      </c>
      <c r="AY592" s="183" t="s">
        <v>175</v>
      </c>
    </row>
    <row r="593" spans="1:65" s="2" customFormat="1" ht="24.15" customHeight="1">
      <c r="A593" s="33"/>
      <c r="B593" s="149"/>
      <c r="C593" s="150" t="s">
        <v>493</v>
      </c>
      <c r="D593" s="150" t="s">
        <v>181</v>
      </c>
      <c r="E593" s="151" t="s">
        <v>3494</v>
      </c>
      <c r="F593" s="152" t="s">
        <v>3495</v>
      </c>
      <c r="G593" s="153" t="s">
        <v>709</v>
      </c>
      <c r="H593" s="154">
        <v>76.497</v>
      </c>
      <c r="I593" s="155"/>
      <c r="J593" s="156">
        <f>ROUND(I593*H593,2)</f>
        <v>0</v>
      </c>
      <c r="K593" s="152" t="s">
        <v>710</v>
      </c>
      <c r="L593" s="34"/>
      <c r="M593" s="157" t="s">
        <v>1</v>
      </c>
      <c r="N593" s="158" t="s">
        <v>38</v>
      </c>
      <c r="O593" s="59"/>
      <c r="P593" s="159">
        <f>O593*H593</f>
        <v>0</v>
      </c>
      <c r="Q593" s="159">
        <v>6.1199999999999996E-3</v>
      </c>
      <c r="R593" s="159">
        <f>Q593*H593</f>
        <v>0.46816163999999999</v>
      </c>
      <c r="S593" s="159">
        <v>0</v>
      </c>
      <c r="T593" s="160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61" t="s">
        <v>239</v>
      </c>
      <c r="AT593" s="161" t="s">
        <v>181</v>
      </c>
      <c r="AU593" s="161" t="s">
        <v>82</v>
      </c>
      <c r="AY593" s="18" t="s">
        <v>175</v>
      </c>
      <c r="BE593" s="162">
        <f>IF(N593="základní",J593,0)</f>
        <v>0</v>
      </c>
      <c r="BF593" s="162">
        <f>IF(N593="snížená",J593,0)</f>
        <v>0</v>
      </c>
      <c r="BG593" s="162">
        <f>IF(N593="zákl. přenesená",J593,0)</f>
        <v>0</v>
      </c>
      <c r="BH593" s="162">
        <f>IF(N593="sníž. přenesená",J593,0)</f>
        <v>0</v>
      </c>
      <c r="BI593" s="162">
        <f>IF(N593="nulová",J593,0)</f>
        <v>0</v>
      </c>
      <c r="BJ593" s="18" t="s">
        <v>30</v>
      </c>
      <c r="BK593" s="162">
        <f>ROUND(I593*H593,2)</f>
        <v>0</v>
      </c>
      <c r="BL593" s="18" t="s">
        <v>239</v>
      </c>
      <c r="BM593" s="161" t="s">
        <v>3496</v>
      </c>
    </row>
    <row r="594" spans="1:65" s="13" customFormat="1">
      <c r="B594" s="163"/>
      <c r="D594" s="164" t="s">
        <v>190</v>
      </c>
      <c r="E594" s="165" t="s">
        <v>1</v>
      </c>
      <c r="F594" s="166" t="s">
        <v>3490</v>
      </c>
      <c r="H594" s="167">
        <v>76.497</v>
      </c>
      <c r="I594" s="168"/>
      <c r="L594" s="163"/>
      <c r="M594" s="169"/>
      <c r="N594" s="170"/>
      <c r="O594" s="170"/>
      <c r="P594" s="170"/>
      <c r="Q594" s="170"/>
      <c r="R594" s="170"/>
      <c r="S594" s="170"/>
      <c r="T594" s="171"/>
      <c r="AT594" s="165" t="s">
        <v>190</v>
      </c>
      <c r="AU594" s="165" t="s">
        <v>82</v>
      </c>
      <c r="AV594" s="13" t="s">
        <v>82</v>
      </c>
      <c r="AW594" s="13" t="s">
        <v>29</v>
      </c>
      <c r="AX594" s="13" t="s">
        <v>73</v>
      </c>
      <c r="AY594" s="165" t="s">
        <v>175</v>
      </c>
    </row>
    <row r="595" spans="1:65" s="15" customFormat="1">
      <c r="B595" s="182"/>
      <c r="D595" s="164" t="s">
        <v>190</v>
      </c>
      <c r="E595" s="183" t="s">
        <v>1</v>
      </c>
      <c r="F595" s="184" t="s">
        <v>716</v>
      </c>
      <c r="H595" s="185">
        <v>76.497</v>
      </c>
      <c r="I595" s="186"/>
      <c r="L595" s="182"/>
      <c r="M595" s="187"/>
      <c r="N595" s="188"/>
      <c r="O595" s="188"/>
      <c r="P595" s="188"/>
      <c r="Q595" s="188"/>
      <c r="R595" s="188"/>
      <c r="S595" s="188"/>
      <c r="T595" s="189"/>
      <c r="AT595" s="183" t="s">
        <v>190</v>
      </c>
      <c r="AU595" s="183" t="s">
        <v>82</v>
      </c>
      <c r="AV595" s="15" t="s">
        <v>184</v>
      </c>
      <c r="AW595" s="15" t="s">
        <v>29</v>
      </c>
      <c r="AX595" s="15" t="s">
        <v>30</v>
      </c>
      <c r="AY595" s="183" t="s">
        <v>175</v>
      </c>
    </row>
    <row r="596" spans="1:65" s="2" customFormat="1" ht="16.5" customHeight="1">
      <c r="A596" s="33"/>
      <c r="B596" s="149"/>
      <c r="C596" s="190" t="s">
        <v>179</v>
      </c>
      <c r="D596" s="190" t="s">
        <v>764</v>
      </c>
      <c r="E596" s="191" t="s">
        <v>3101</v>
      </c>
      <c r="F596" s="192" t="s">
        <v>3102</v>
      </c>
      <c r="G596" s="193" t="s">
        <v>709</v>
      </c>
      <c r="H596" s="194">
        <v>89.811000000000007</v>
      </c>
      <c r="I596" s="195"/>
      <c r="J596" s="196">
        <f>ROUND(I596*H596,2)</f>
        <v>0</v>
      </c>
      <c r="K596" s="192" t="s">
        <v>710</v>
      </c>
      <c r="L596" s="197"/>
      <c r="M596" s="198" t="s">
        <v>1</v>
      </c>
      <c r="N596" s="199" t="s">
        <v>38</v>
      </c>
      <c r="O596" s="59"/>
      <c r="P596" s="159">
        <f>O596*H596</f>
        <v>0</v>
      </c>
      <c r="Q596" s="159">
        <v>8.9999999999999998E-4</v>
      </c>
      <c r="R596" s="159">
        <f>Q596*H596</f>
        <v>8.082990000000001E-2</v>
      </c>
      <c r="S596" s="159">
        <v>0</v>
      </c>
      <c r="T596" s="160">
        <f>S596*H596</f>
        <v>0</v>
      </c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R596" s="161" t="s">
        <v>302</v>
      </c>
      <c r="AT596" s="161" t="s">
        <v>764</v>
      </c>
      <c r="AU596" s="161" t="s">
        <v>82</v>
      </c>
      <c r="AY596" s="18" t="s">
        <v>175</v>
      </c>
      <c r="BE596" s="162">
        <f>IF(N596="základní",J596,0)</f>
        <v>0</v>
      </c>
      <c r="BF596" s="162">
        <f>IF(N596="snížená",J596,0)</f>
        <v>0</v>
      </c>
      <c r="BG596" s="162">
        <f>IF(N596="zákl. přenesená",J596,0)</f>
        <v>0</v>
      </c>
      <c r="BH596" s="162">
        <f>IF(N596="sníž. přenesená",J596,0)</f>
        <v>0</v>
      </c>
      <c r="BI596" s="162">
        <f>IF(N596="nulová",J596,0)</f>
        <v>0</v>
      </c>
      <c r="BJ596" s="18" t="s">
        <v>30</v>
      </c>
      <c r="BK596" s="162">
        <f>ROUND(I596*H596,2)</f>
        <v>0</v>
      </c>
      <c r="BL596" s="18" t="s">
        <v>239</v>
      </c>
      <c r="BM596" s="161" t="s">
        <v>3497</v>
      </c>
    </row>
    <row r="597" spans="1:65" s="13" customFormat="1">
      <c r="B597" s="163"/>
      <c r="D597" s="164" t="s">
        <v>190</v>
      </c>
      <c r="E597" s="165" t="s">
        <v>1</v>
      </c>
      <c r="F597" s="166" t="s">
        <v>3498</v>
      </c>
      <c r="H597" s="167">
        <v>9.4890000000000008</v>
      </c>
      <c r="I597" s="168"/>
      <c r="L597" s="163"/>
      <c r="M597" s="169"/>
      <c r="N597" s="170"/>
      <c r="O597" s="170"/>
      <c r="P597" s="170"/>
      <c r="Q597" s="170"/>
      <c r="R597" s="170"/>
      <c r="S597" s="170"/>
      <c r="T597" s="171"/>
      <c r="AT597" s="165" t="s">
        <v>190</v>
      </c>
      <c r="AU597" s="165" t="s">
        <v>82</v>
      </c>
      <c r="AV597" s="13" t="s">
        <v>82</v>
      </c>
      <c r="AW597" s="13" t="s">
        <v>29</v>
      </c>
      <c r="AX597" s="13" t="s">
        <v>73</v>
      </c>
      <c r="AY597" s="165" t="s">
        <v>175</v>
      </c>
    </row>
    <row r="598" spans="1:65" s="13" customFormat="1">
      <c r="B598" s="163"/>
      <c r="D598" s="164" t="s">
        <v>190</v>
      </c>
      <c r="E598" s="165" t="s">
        <v>1</v>
      </c>
      <c r="F598" s="166" t="s">
        <v>3499</v>
      </c>
      <c r="H598" s="167">
        <v>80.322000000000003</v>
      </c>
      <c r="I598" s="168"/>
      <c r="L598" s="163"/>
      <c r="M598" s="169"/>
      <c r="N598" s="170"/>
      <c r="O598" s="170"/>
      <c r="P598" s="170"/>
      <c r="Q598" s="170"/>
      <c r="R598" s="170"/>
      <c r="S598" s="170"/>
      <c r="T598" s="171"/>
      <c r="AT598" s="165" t="s">
        <v>190</v>
      </c>
      <c r="AU598" s="165" t="s">
        <v>82</v>
      </c>
      <c r="AV598" s="13" t="s">
        <v>82</v>
      </c>
      <c r="AW598" s="13" t="s">
        <v>29</v>
      </c>
      <c r="AX598" s="13" t="s">
        <v>73</v>
      </c>
      <c r="AY598" s="165" t="s">
        <v>175</v>
      </c>
    </row>
    <row r="599" spans="1:65" s="15" customFormat="1">
      <c r="B599" s="182"/>
      <c r="D599" s="164" t="s">
        <v>190</v>
      </c>
      <c r="E599" s="183" t="s">
        <v>1</v>
      </c>
      <c r="F599" s="184" t="s">
        <v>716</v>
      </c>
      <c r="H599" s="185">
        <v>89.811000000000007</v>
      </c>
      <c r="I599" s="186"/>
      <c r="L599" s="182"/>
      <c r="M599" s="187"/>
      <c r="N599" s="188"/>
      <c r="O599" s="188"/>
      <c r="P599" s="188"/>
      <c r="Q599" s="188"/>
      <c r="R599" s="188"/>
      <c r="S599" s="188"/>
      <c r="T599" s="189"/>
      <c r="AT599" s="183" t="s">
        <v>190</v>
      </c>
      <c r="AU599" s="183" t="s">
        <v>82</v>
      </c>
      <c r="AV599" s="15" t="s">
        <v>184</v>
      </c>
      <c r="AW599" s="15" t="s">
        <v>29</v>
      </c>
      <c r="AX599" s="15" t="s">
        <v>30</v>
      </c>
      <c r="AY599" s="183" t="s">
        <v>175</v>
      </c>
    </row>
    <row r="600" spans="1:65" s="2" customFormat="1" ht="16.5" customHeight="1">
      <c r="A600" s="33"/>
      <c r="B600" s="149"/>
      <c r="C600" s="150" t="s">
        <v>418</v>
      </c>
      <c r="D600" s="150" t="s">
        <v>181</v>
      </c>
      <c r="E600" s="151" t="s">
        <v>3500</v>
      </c>
      <c r="F600" s="152" t="s">
        <v>3501</v>
      </c>
      <c r="G600" s="153" t="s">
        <v>709</v>
      </c>
      <c r="H600" s="154">
        <v>10.537000000000001</v>
      </c>
      <c r="I600" s="155"/>
      <c r="J600" s="156">
        <f>ROUND(I600*H600,2)</f>
        <v>0</v>
      </c>
      <c r="K600" s="152" t="s">
        <v>710</v>
      </c>
      <c r="L600" s="34"/>
      <c r="M600" s="157" t="s">
        <v>1</v>
      </c>
      <c r="N600" s="158" t="s">
        <v>38</v>
      </c>
      <c r="O600" s="59"/>
      <c r="P600" s="159">
        <f>O600*H600</f>
        <v>0</v>
      </c>
      <c r="Q600" s="159">
        <v>4.3800000000000002E-3</v>
      </c>
      <c r="R600" s="159">
        <f>Q600*H600</f>
        <v>4.6152060000000009E-2</v>
      </c>
      <c r="S600" s="159">
        <v>0</v>
      </c>
      <c r="T600" s="160">
        <f>S600*H600</f>
        <v>0</v>
      </c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R600" s="161" t="s">
        <v>239</v>
      </c>
      <c r="AT600" s="161" t="s">
        <v>181</v>
      </c>
      <c r="AU600" s="161" t="s">
        <v>82</v>
      </c>
      <c r="AY600" s="18" t="s">
        <v>175</v>
      </c>
      <c r="BE600" s="162">
        <f>IF(N600="základní",J600,0)</f>
        <v>0</v>
      </c>
      <c r="BF600" s="162">
        <f>IF(N600="snížená",J600,0)</f>
        <v>0</v>
      </c>
      <c r="BG600" s="162">
        <f>IF(N600="zákl. přenesená",J600,0)</f>
        <v>0</v>
      </c>
      <c r="BH600" s="162">
        <f>IF(N600="sníž. přenesená",J600,0)</f>
        <v>0</v>
      </c>
      <c r="BI600" s="162">
        <f>IF(N600="nulová",J600,0)</f>
        <v>0</v>
      </c>
      <c r="BJ600" s="18" t="s">
        <v>30</v>
      </c>
      <c r="BK600" s="162">
        <f>ROUND(I600*H600,2)</f>
        <v>0</v>
      </c>
      <c r="BL600" s="18" t="s">
        <v>239</v>
      </c>
      <c r="BM600" s="161" t="s">
        <v>3502</v>
      </c>
    </row>
    <row r="601" spans="1:65" s="13" customFormat="1">
      <c r="B601" s="163"/>
      <c r="D601" s="164" t="s">
        <v>190</v>
      </c>
      <c r="E601" s="165" t="s">
        <v>1</v>
      </c>
      <c r="F601" s="166" t="s">
        <v>3503</v>
      </c>
      <c r="H601" s="167">
        <v>10.537000000000001</v>
      </c>
      <c r="I601" s="168"/>
      <c r="L601" s="163"/>
      <c r="M601" s="169"/>
      <c r="N601" s="170"/>
      <c r="O601" s="170"/>
      <c r="P601" s="170"/>
      <c r="Q601" s="170"/>
      <c r="R601" s="170"/>
      <c r="S601" s="170"/>
      <c r="T601" s="171"/>
      <c r="AT601" s="165" t="s">
        <v>190</v>
      </c>
      <c r="AU601" s="165" t="s">
        <v>82</v>
      </c>
      <c r="AV601" s="13" t="s">
        <v>82</v>
      </c>
      <c r="AW601" s="13" t="s">
        <v>29</v>
      </c>
      <c r="AX601" s="13" t="s">
        <v>30</v>
      </c>
      <c r="AY601" s="165" t="s">
        <v>175</v>
      </c>
    </row>
    <row r="602" spans="1:65" s="2" customFormat="1" ht="16.5" customHeight="1">
      <c r="A602" s="33"/>
      <c r="B602" s="149"/>
      <c r="C602" s="150" t="s">
        <v>496</v>
      </c>
      <c r="D602" s="150" t="s">
        <v>181</v>
      </c>
      <c r="E602" s="151" t="s">
        <v>3504</v>
      </c>
      <c r="F602" s="152" t="s">
        <v>3505</v>
      </c>
      <c r="G602" s="153" t="s">
        <v>709</v>
      </c>
      <c r="H602" s="154">
        <v>76.497</v>
      </c>
      <c r="I602" s="155"/>
      <c r="J602" s="156">
        <f>ROUND(I602*H602,2)</f>
        <v>0</v>
      </c>
      <c r="K602" s="152" t="s">
        <v>710</v>
      </c>
      <c r="L602" s="34"/>
      <c r="M602" s="157" t="s">
        <v>1</v>
      </c>
      <c r="N602" s="158" t="s">
        <v>38</v>
      </c>
      <c r="O602" s="59"/>
      <c r="P602" s="159">
        <f>O602*H602</f>
        <v>0</v>
      </c>
      <c r="Q602" s="159">
        <v>4.3800000000000002E-3</v>
      </c>
      <c r="R602" s="159">
        <f>Q602*H602</f>
        <v>0.33505686000000001</v>
      </c>
      <c r="S602" s="159">
        <v>0</v>
      </c>
      <c r="T602" s="160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61" t="s">
        <v>239</v>
      </c>
      <c r="AT602" s="161" t="s">
        <v>181</v>
      </c>
      <c r="AU602" s="161" t="s">
        <v>82</v>
      </c>
      <c r="AY602" s="18" t="s">
        <v>175</v>
      </c>
      <c r="BE602" s="162">
        <f>IF(N602="základní",J602,0)</f>
        <v>0</v>
      </c>
      <c r="BF602" s="162">
        <f>IF(N602="snížená",J602,0)</f>
        <v>0</v>
      </c>
      <c r="BG602" s="162">
        <f>IF(N602="zákl. přenesená",J602,0)</f>
        <v>0</v>
      </c>
      <c r="BH602" s="162">
        <f>IF(N602="sníž. přenesená",J602,0)</f>
        <v>0</v>
      </c>
      <c r="BI602" s="162">
        <f>IF(N602="nulová",J602,0)</f>
        <v>0</v>
      </c>
      <c r="BJ602" s="18" t="s">
        <v>30</v>
      </c>
      <c r="BK602" s="162">
        <f>ROUND(I602*H602,2)</f>
        <v>0</v>
      </c>
      <c r="BL602" s="18" t="s">
        <v>239</v>
      </c>
      <c r="BM602" s="161" t="s">
        <v>3506</v>
      </c>
    </row>
    <row r="603" spans="1:65" s="13" customFormat="1">
      <c r="B603" s="163"/>
      <c r="D603" s="164" t="s">
        <v>190</v>
      </c>
      <c r="E603" s="165" t="s">
        <v>1</v>
      </c>
      <c r="F603" s="166" t="s">
        <v>3507</v>
      </c>
      <c r="H603" s="167">
        <v>76.497</v>
      </c>
      <c r="I603" s="168"/>
      <c r="L603" s="163"/>
      <c r="M603" s="169"/>
      <c r="N603" s="170"/>
      <c r="O603" s="170"/>
      <c r="P603" s="170"/>
      <c r="Q603" s="170"/>
      <c r="R603" s="170"/>
      <c r="S603" s="170"/>
      <c r="T603" s="171"/>
      <c r="AT603" s="165" t="s">
        <v>190</v>
      </c>
      <c r="AU603" s="165" t="s">
        <v>82</v>
      </c>
      <c r="AV603" s="13" t="s">
        <v>82</v>
      </c>
      <c r="AW603" s="13" t="s">
        <v>29</v>
      </c>
      <c r="AX603" s="13" t="s">
        <v>30</v>
      </c>
      <c r="AY603" s="165" t="s">
        <v>175</v>
      </c>
    </row>
    <row r="604" spans="1:65" s="2" customFormat="1" ht="16.5" customHeight="1">
      <c r="A604" s="33"/>
      <c r="B604" s="149"/>
      <c r="C604" s="150" t="s">
        <v>508</v>
      </c>
      <c r="D604" s="150" t="s">
        <v>181</v>
      </c>
      <c r="E604" s="151" t="s">
        <v>3106</v>
      </c>
      <c r="F604" s="152" t="s">
        <v>3107</v>
      </c>
      <c r="G604" s="153" t="s">
        <v>767</v>
      </c>
      <c r="H604" s="154">
        <v>1.0069999999999999</v>
      </c>
      <c r="I604" s="155"/>
      <c r="J604" s="156">
        <f>ROUND(I604*H604,2)</f>
        <v>0</v>
      </c>
      <c r="K604" s="152" t="s">
        <v>710</v>
      </c>
      <c r="L604" s="34"/>
      <c r="M604" s="157" t="s">
        <v>1</v>
      </c>
      <c r="N604" s="158" t="s">
        <v>38</v>
      </c>
      <c r="O604" s="59"/>
      <c r="P604" s="159">
        <f>O604*H604</f>
        <v>0</v>
      </c>
      <c r="Q604" s="159">
        <v>0</v>
      </c>
      <c r="R604" s="159">
        <f>Q604*H604</f>
        <v>0</v>
      </c>
      <c r="S604" s="159">
        <v>0</v>
      </c>
      <c r="T604" s="160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61" t="s">
        <v>239</v>
      </c>
      <c r="AT604" s="161" t="s">
        <v>181</v>
      </c>
      <c r="AU604" s="161" t="s">
        <v>82</v>
      </c>
      <c r="AY604" s="18" t="s">
        <v>175</v>
      </c>
      <c r="BE604" s="162">
        <f>IF(N604="základní",J604,0)</f>
        <v>0</v>
      </c>
      <c r="BF604" s="162">
        <f>IF(N604="snížená",J604,0)</f>
        <v>0</v>
      </c>
      <c r="BG604" s="162">
        <f>IF(N604="zákl. přenesená",J604,0)</f>
        <v>0</v>
      </c>
      <c r="BH604" s="162">
        <f>IF(N604="sníž. přenesená",J604,0)</f>
        <v>0</v>
      </c>
      <c r="BI604" s="162">
        <f>IF(N604="nulová",J604,0)</f>
        <v>0</v>
      </c>
      <c r="BJ604" s="18" t="s">
        <v>30</v>
      </c>
      <c r="BK604" s="162">
        <f>ROUND(I604*H604,2)</f>
        <v>0</v>
      </c>
      <c r="BL604" s="18" t="s">
        <v>239</v>
      </c>
      <c r="BM604" s="161" t="s">
        <v>3508</v>
      </c>
    </row>
    <row r="605" spans="1:65" s="12" customFormat="1" ht="22.8" customHeight="1">
      <c r="B605" s="136"/>
      <c r="D605" s="137" t="s">
        <v>72</v>
      </c>
      <c r="E605" s="147" t="s">
        <v>2512</v>
      </c>
      <c r="F605" s="147" t="s">
        <v>2513</v>
      </c>
      <c r="I605" s="139"/>
      <c r="J605" s="148">
        <f>BK605</f>
        <v>0</v>
      </c>
      <c r="L605" s="136"/>
      <c r="M605" s="141"/>
      <c r="N605" s="142"/>
      <c r="O605" s="142"/>
      <c r="P605" s="143">
        <f>SUM(P606:P725)</f>
        <v>0</v>
      </c>
      <c r="Q605" s="142"/>
      <c r="R605" s="143">
        <f>SUM(R606:R725)</f>
        <v>0</v>
      </c>
      <c r="S605" s="142"/>
      <c r="T605" s="144">
        <f>SUM(T606:T725)</f>
        <v>0</v>
      </c>
      <c r="AR605" s="137" t="s">
        <v>82</v>
      </c>
      <c r="AT605" s="145" t="s">
        <v>72</v>
      </c>
      <c r="AU605" s="145" t="s">
        <v>30</v>
      </c>
      <c r="AY605" s="137" t="s">
        <v>175</v>
      </c>
      <c r="BK605" s="146">
        <f>SUM(BK606:BK725)</f>
        <v>0</v>
      </c>
    </row>
    <row r="606" spans="1:65" s="2" customFormat="1" ht="16.5" customHeight="1">
      <c r="A606" s="33"/>
      <c r="B606" s="149"/>
      <c r="C606" s="150" t="s">
        <v>512</v>
      </c>
      <c r="D606" s="150" t="s">
        <v>181</v>
      </c>
      <c r="E606" s="151" t="s">
        <v>3509</v>
      </c>
      <c r="F606" s="152" t="s">
        <v>3510</v>
      </c>
      <c r="G606" s="153" t="s">
        <v>396</v>
      </c>
      <c r="H606" s="154">
        <v>1</v>
      </c>
      <c r="I606" s="155"/>
      <c r="J606" s="156">
        <f>ROUND(I606*H606,2)</f>
        <v>0</v>
      </c>
      <c r="K606" s="152" t="s">
        <v>1</v>
      </c>
      <c r="L606" s="34"/>
      <c r="M606" s="157" t="s">
        <v>1</v>
      </c>
      <c r="N606" s="158" t="s">
        <v>38</v>
      </c>
      <c r="O606" s="59"/>
      <c r="P606" s="159">
        <f>O606*H606</f>
        <v>0</v>
      </c>
      <c r="Q606" s="159">
        <v>0</v>
      </c>
      <c r="R606" s="159">
        <f>Q606*H606</f>
        <v>0</v>
      </c>
      <c r="S606" s="159">
        <v>0</v>
      </c>
      <c r="T606" s="160">
        <f>S606*H606</f>
        <v>0</v>
      </c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R606" s="161" t="s">
        <v>239</v>
      </c>
      <c r="AT606" s="161" t="s">
        <v>181</v>
      </c>
      <c r="AU606" s="161" t="s">
        <v>82</v>
      </c>
      <c r="AY606" s="18" t="s">
        <v>175</v>
      </c>
      <c r="BE606" s="162">
        <f>IF(N606="základní",J606,0)</f>
        <v>0</v>
      </c>
      <c r="BF606" s="162">
        <f>IF(N606="snížená",J606,0)</f>
        <v>0</v>
      </c>
      <c r="BG606" s="162">
        <f>IF(N606="zákl. přenesená",J606,0)</f>
        <v>0</v>
      </c>
      <c r="BH606" s="162">
        <f>IF(N606="sníž. přenesená",J606,0)</f>
        <v>0</v>
      </c>
      <c r="BI606" s="162">
        <f>IF(N606="nulová",J606,0)</f>
        <v>0</v>
      </c>
      <c r="BJ606" s="18" t="s">
        <v>30</v>
      </c>
      <c r="BK606" s="162">
        <f>ROUND(I606*H606,2)</f>
        <v>0</v>
      </c>
      <c r="BL606" s="18" t="s">
        <v>239</v>
      </c>
      <c r="BM606" s="161" t="s">
        <v>3511</v>
      </c>
    </row>
    <row r="607" spans="1:65" s="14" customFormat="1">
      <c r="B607" s="172"/>
      <c r="D607" s="164" t="s">
        <v>190</v>
      </c>
      <c r="E607" s="173" t="s">
        <v>1</v>
      </c>
      <c r="F607" s="174" t="s">
        <v>3512</v>
      </c>
      <c r="H607" s="173" t="s">
        <v>1</v>
      </c>
      <c r="I607" s="175"/>
      <c r="L607" s="172"/>
      <c r="M607" s="176"/>
      <c r="N607" s="177"/>
      <c r="O607" s="177"/>
      <c r="P607" s="177"/>
      <c r="Q607" s="177"/>
      <c r="R607" s="177"/>
      <c r="S607" s="177"/>
      <c r="T607" s="178"/>
      <c r="AT607" s="173" t="s">
        <v>190</v>
      </c>
      <c r="AU607" s="173" t="s">
        <v>82</v>
      </c>
      <c r="AV607" s="14" t="s">
        <v>30</v>
      </c>
      <c r="AW607" s="14" t="s">
        <v>29</v>
      </c>
      <c r="AX607" s="14" t="s">
        <v>73</v>
      </c>
      <c r="AY607" s="173" t="s">
        <v>175</v>
      </c>
    </row>
    <row r="608" spans="1:65" s="14" customFormat="1">
      <c r="B608" s="172"/>
      <c r="D608" s="164" t="s">
        <v>190</v>
      </c>
      <c r="E608" s="173" t="s">
        <v>1</v>
      </c>
      <c r="F608" s="174" t="s">
        <v>3149</v>
      </c>
      <c r="H608" s="173" t="s">
        <v>1</v>
      </c>
      <c r="I608" s="175"/>
      <c r="L608" s="172"/>
      <c r="M608" s="176"/>
      <c r="N608" s="177"/>
      <c r="O608" s="177"/>
      <c r="P608" s="177"/>
      <c r="Q608" s="177"/>
      <c r="R608" s="177"/>
      <c r="S608" s="177"/>
      <c r="T608" s="178"/>
      <c r="AT608" s="173" t="s">
        <v>190</v>
      </c>
      <c r="AU608" s="173" t="s">
        <v>82</v>
      </c>
      <c r="AV608" s="14" t="s">
        <v>30</v>
      </c>
      <c r="AW608" s="14" t="s">
        <v>29</v>
      </c>
      <c r="AX608" s="14" t="s">
        <v>73</v>
      </c>
      <c r="AY608" s="173" t="s">
        <v>175</v>
      </c>
    </row>
    <row r="609" spans="1:65" s="14" customFormat="1">
      <c r="B609" s="172"/>
      <c r="D609" s="164" t="s">
        <v>190</v>
      </c>
      <c r="E609" s="173" t="s">
        <v>1</v>
      </c>
      <c r="F609" s="174" t="s">
        <v>3150</v>
      </c>
      <c r="H609" s="173" t="s">
        <v>1</v>
      </c>
      <c r="I609" s="175"/>
      <c r="L609" s="172"/>
      <c r="M609" s="176"/>
      <c r="N609" s="177"/>
      <c r="O609" s="177"/>
      <c r="P609" s="177"/>
      <c r="Q609" s="177"/>
      <c r="R609" s="177"/>
      <c r="S609" s="177"/>
      <c r="T609" s="178"/>
      <c r="AT609" s="173" t="s">
        <v>190</v>
      </c>
      <c r="AU609" s="173" t="s">
        <v>82</v>
      </c>
      <c r="AV609" s="14" t="s">
        <v>30</v>
      </c>
      <c r="AW609" s="14" t="s">
        <v>29</v>
      </c>
      <c r="AX609" s="14" t="s">
        <v>73</v>
      </c>
      <c r="AY609" s="173" t="s">
        <v>175</v>
      </c>
    </row>
    <row r="610" spans="1:65" s="14" customFormat="1">
      <c r="B610" s="172"/>
      <c r="D610" s="164" t="s">
        <v>190</v>
      </c>
      <c r="E610" s="173" t="s">
        <v>1</v>
      </c>
      <c r="F610" s="174" t="s">
        <v>3151</v>
      </c>
      <c r="H610" s="173" t="s">
        <v>1</v>
      </c>
      <c r="I610" s="175"/>
      <c r="L610" s="172"/>
      <c r="M610" s="176"/>
      <c r="N610" s="177"/>
      <c r="O610" s="177"/>
      <c r="P610" s="177"/>
      <c r="Q610" s="177"/>
      <c r="R610" s="177"/>
      <c r="S610" s="177"/>
      <c r="T610" s="178"/>
      <c r="AT610" s="173" t="s">
        <v>190</v>
      </c>
      <c r="AU610" s="173" t="s">
        <v>82</v>
      </c>
      <c r="AV610" s="14" t="s">
        <v>30</v>
      </c>
      <c r="AW610" s="14" t="s">
        <v>29</v>
      </c>
      <c r="AX610" s="14" t="s">
        <v>73</v>
      </c>
      <c r="AY610" s="173" t="s">
        <v>175</v>
      </c>
    </row>
    <row r="611" spans="1:65" s="14" customFormat="1">
      <c r="B611" s="172"/>
      <c r="D611" s="164" t="s">
        <v>190</v>
      </c>
      <c r="E611" s="173" t="s">
        <v>1</v>
      </c>
      <c r="F611" s="174" t="s">
        <v>3513</v>
      </c>
      <c r="H611" s="173" t="s">
        <v>1</v>
      </c>
      <c r="I611" s="175"/>
      <c r="L611" s="172"/>
      <c r="M611" s="176"/>
      <c r="N611" s="177"/>
      <c r="O611" s="177"/>
      <c r="P611" s="177"/>
      <c r="Q611" s="177"/>
      <c r="R611" s="177"/>
      <c r="S611" s="177"/>
      <c r="T611" s="178"/>
      <c r="AT611" s="173" t="s">
        <v>190</v>
      </c>
      <c r="AU611" s="173" t="s">
        <v>82</v>
      </c>
      <c r="AV611" s="14" t="s">
        <v>30</v>
      </c>
      <c r="AW611" s="14" t="s">
        <v>29</v>
      </c>
      <c r="AX611" s="14" t="s">
        <v>73</v>
      </c>
      <c r="AY611" s="173" t="s">
        <v>175</v>
      </c>
    </row>
    <row r="612" spans="1:65" s="14" customFormat="1">
      <c r="B612" s="172"/>
      <c r="D612" s="164" t="s">
        <v>190</v>
      </c>
      <c r="E612" s="173" t="s">
        <v>1</v>
      </c>
      <c r="F612" s="174" t="s">
        <v>3514</v>
      </c>
      <c r="H612" s="173" t="s">
        <v>1</v>
      </c>
      <c r="I612" s="175"/>
      <c r="L612" s="172"/>
      <c r="M612" s="176"/>
      <c r="N612" s="177"/>
      <c r="O612" s="177"/>
      <c r="P612" s="177"/>
      <c r="Q612" s="177"/>
      <c r="R612" s="177"/>
      <c r="S612" s="177"/>
      <c r="T612" s="178"/>
      <c r="AT612" s="173" t="s">
        <v>190</v>
      </c>
      <c r="AU612" s="173" t="s">
        <v>82</v>
      </c>
      <c r="AV612" s="14" t="s">
        <v>30</v>
      </c>
      <c r="AW612" s="14" t="s">
        <v>29</v>
      </c>
      <c r="AX612" s="14" t="s">
        <v>73</v>
      </c>
      <c r="AY612" s="173" t="s">
        <v>175</v>
      </c>
    </row>
    <row r="613" spans="1:65" s="14" customFormat="1">
      <c r="B613" s="172"/>
      <c r="D613" s="164" t="s">
        <v>190</v>
      </c>
      <c r="E613" s="173" t="s">
        <v>1</v>
      </c>
      <c r="F613" s="174" t="s">
        <v>3515</v>
      </c>
      <c r="H613" s="173" t="s">
        <v>1</v>
      </c>
      <c r="I613" s="175"/>
      <c r="L613" s="172"/>
      <c r="M613" s="176"/>
      <c r="N613" s="177"/>
      <c r="O613" s="177"/>
      <c r="P613" s="177"/>
      <c r="Q613" s="177"/>
      <c r="R613" s="177"/>
      <c r="S613" s="177"/>
      <c r="T613" s="178"/>
      <c r="AT613" s="173" t="s">
        <v>190</v>
      </c>
      <c r="AU613" s="173" t="s">
        <v>82</v>
      </c>
      <c r="AV613" s="14" t="s">
        <v>30</v>
      </c>
      <c r="AW613" s="14" t="s">
        <v>29</v>
      </c>
      <c r="AX613" s="14" t="s">
        <v>73</v>
      </c>
      <c r="AY613" s="173" t="s">
        <v>175</v>
      </c>
    </row>
    <row r="614" spans="1:65" s="14" customFormat="1">
      <c r="B614" s="172"/>
      <c r="D614" s="164" t="s">
        <v>190</v>
      </c>
      <c r="E614" s="173" t="s">
        <v>1</v>
      </c>
      <c r="F614" s="174" t="s">
        <v>3152</v>
      </c>
      <c r="H614" s="173" t="s">
        <v>1</v>
      </c>
      <c r="I614" s="175"/>
      <c r="L614" s="172"/>
      <c r="M614" s="176"/>
      <c r="N614" s="177"/>
      <c r="O614" s="177"/>
      <c r="P614" s="177"/>
      <c r="Q614" s="177"/>
      <c r="R614" s="177"/>
      <c r="S614" s="177"/>
      <c r="T614" s="178"/>
      <c r="AT614" s="173" t="s">
        <v>190</v>
      </c>
      <c r="AU614" s="173" t="s">
        <v>82</v>
      </c>
      <c r="AV614" s="14" t="s">
        <v>30</v>
      </c>
      <c r="AW614" s="14" t="s">
        <v>29</v>
      </c>
      <c r="AX614" s="14" t="s">
        <v>73</v>
      </c>
      <c r="AY614" s="173" t="s">
        <v>175</v>
      </c>
    </row>
    <row r="615" spans="1:65" s="14" customFormat="1">
      <c r="B615" s="172"/>
      <c r="D615" s="164" t="s">
        <v>190</v>
      </c>
      <c r="E615" s="173" t="s">
        <v>1</v>
      </c>
      <c r="F615" s="174" t="s">
        <v>3153</v>
      </c>
      <c r="H615" s="173" t="s">
        <v>1</v>
      </c>
      <c r="I615" s="175"/>
      <c r="L615" s="172"/>
      <c r="M615" s="176"/>
      <c r="N615" s="177"/>
      <c r="O615" s="177"/>
      <c r="P615" s="177"/>
      <c r="Q615" s="177"/>
      <c r="R615" s="177"/>
      <c r="S615" s="177"/>
      <c r="T615" s="178"/>
      <c r="AT615" s="173" t="s">
        <v>190</v>
      </c>
      <c r="AU615" s="173" t="s">
        <v>82</v>
      </c>
      <c r="AV615" s="14" t="s">
        <v>30</v>
      </c>
      <c r="AW615" s="14" t="s">
        <v>29</v>
      </c>
      <c r="AX615" s="14" t="s">
        <v>73</v>
      </c>
      <c r="AY615" s="173" t="s">
        <v>175</v>
      </c>
    </row>
    <row r="616" spans="1:65" s="14" customFormat="1">
      <c r="B616" s="172"/>
      <c r="D616" s="164" t="s">
        <v>190</v>
      </c>
      <c r="E616" s="173" t="s">
        <v>1</v>
      </c>
      <c r="F616" s="174" t="s">
        <v>3154</v>
      </c>
      <c r="H616" s="173" t="s">
        <v>1</v>
      </c>
      <c r="I616" s="175"/>
      <c r="L616" s="172"/>
      <c r="M616" s="176"/>
      <c r="N616" s="177"/>
      <c r="O616" s="177"/>
      <c r="P616" s="177"/>
      <c r="Q616" s="177"/>
      <c r="R616" s="177"/>
      <c r="S616" s="177"/>
      <c r="T616" s="178"/>
      <c r="AT616" s="173" t="s">
        <v>190</v>
      </c>
      <c r="AU616" s="173" t="s">
        <v>82</v>
      </c>
      <c r="AV616" s="14" t="s">
        <v>30</v>
      </c>
      <c r="AW616" s="14" t="s">
        <v>29</v>
      </c>
      <c r="AX616" s="14" t="s">
        <v>73</v>
      </c>
      <c r="AY616" s="173" t="s">
        <v>175</v>
      </c>
    </row>
    <row r="617" spans="1:65" s="14" customFormat="1">
      <c r="B617" s="172"/>
      <c r="D617" s="164" t="s">
        <v>190</v>
      </c>
      <c r="E617" s="173" t="s">
        <v>1</v>
      </c>
      <c r="F617" s="174" t="s">
        <v>3139</v>
      </c>
      <c r="H617" s="173" t="s">
        <v>1</v>
      </c>
      <c r="I617" s="175"/>
      <c r="L617" s="172"/>
      <c r="M617" s="176"/>
      <c r="N617" s="177"/>
      <c r="O617" s="177"/>
      <c r="P617" s="177"/>
      <c r="Q617" s="177"/>
      <c r="R617" s="177"/>
      <c r="S617" s="177"/>
      <c r="T617" s="178"/>
      <c r="AT617" s="173" t="s">
        <v>190</v>
      </c>
      <c r="AU617" s="173" t="s">
        <v>82</v>
      </c>
      <c r="AV617" s="14" t="s">
        <v>30</v>
      </c>
      <c r="AW617" s="14" t="s">
        <v>29</v>
      </c>
      <c r="AX617" s="14" t="s">
        <v>73</v>
      </c>
      <c r="AY617" s="173" t="s">
        <v>175</v>
      </c>
    </row>
    <row r="618" spans="1:65" s="14" customFormat="1">
      <c r="B618" s="172"/>
      <c r="D618" s="164" t="s">
        <v>190</v>
      </c>
      <c r="E618" s="173" t="s">
        <v>1</v>
      </c>
      <c r="F618" s="174" t="s">
        <v>3140</v>
      </c>
      <c r="H618" s="173" t="s">
        <v>1</v>
      </c>
      <c r="I618" s="175"/>
      <c r="L618" s="172"/>
      <c r="M618" s="176"/>
      <c r="N618" s="177"/>
      <c r="O618" s="177"/>
      <c r="P618" s="177"/>
      <c r="Q618" s="177"/>
      <c r="R618" s="177"/>
      <c r="S618" s="177"/>
      <c r="T618" s="178"/>
      <c r="AT618" s="173" t="s">
        <v>190</v>
      </c>
      <c r="AU618" s="173" t="s">
        <v>82</v>
      </c>
      <c r="AV618" s="14" t="s">
        <v>30</v>
      </c>
      <c r="AW618" s="14" t="s">
        <v>29</v>
      </c>
      <c r="AX618" s="14" t="s">
        <v>73</v>
      </c>
      <c r="AY618" s="173" t="s">
        <v>175</v>
      </c>
    </row>
    <row r="619" spans="1:65" s="14" customFormat="1">
      <c r="B619" s="172"/>
      <c r="D619" s="164" t="s">
        <v>190</v>
      </c>
      <c r="E619" s="173" t="s">
        <v>1</v>
      </c>
      <c r="F619" s="174" t="s">
        <v>3141</v>
      </c>
      <c r="H619" s="173" t="s">
        <v>1</v>
      </c>
      <c r="I619" s="175"/>
      <c r="L619" s="172"/>
      <c r="M619" s="176"/>
      <c r="N619" s="177"/>
      <c r="O619" s="177"/>
      <c r="P619" s="177"/>
      <c r="Q619" s="177"/>
      <c r="R619" s="177"/>
      <c r="S619" s="177"/>
      <c r="T619" s="178"/>
      <c r="AT619" s="173" t="s">
        <v>190</v>
      </c>
      <c r="AU619" s="173" t="s">
        <v>82</v>
      </c>
      <c r="AV619" s="14" t="s">
        <v>30</v>
      </c>
      <c r="AW619" s="14" t="s">
        <v>29</v>
      </c>
      <c r="AX619" s="14" t="s">
        <v>73</v>
      </c>
      <c r="AY619" s="173" t="s">
        <v>175</v>
      </c>
    </row>
    <row r="620" spans="1:65" s="14" customFormat="1">
      <c r="B620" s="172"/>
      <c r="D620" s="164" t="s">
        <v>190</v>
      </c>
      <c r="E620" s="173" t="s">
        <v>1</v>
      </c>
      <c r="F620" s="174" t="s">
        <v>3142</v>
      </c>
      <c r="H620" s="173" t="s">
        <v>1</v>
      </c>
      <c r="I620" s="175"/>
      <c r="L620" s="172"/>
      <c r="M620" s="176"/>
      <c r="N620" s="177"/>
      <c r="O620" s="177"/>
      <c r="P620" s="177"/>
      <c r="Q620" s="177"/>
      <c r="R620" s="177"/>
      <c r="S620" s="177"/>
      <c r="T620" s="178"/>
      <c r="AT620" s="173" t="s">
        <v>190</v>
      </c>
      <c r="AU620" s="173" t="s">
        <v>82</v>
      </c>
      <c r="AV620" s="14" t="s">
        <v>30</v>
      </c>
      <c r="AW620" s="14" t="s">
        <v>29</v>
      </c>
      <c r="AX620" s="14" t="s">
        <v>73</v>
      </c>
      <c r="AY620" s="173" t="s">
        <v>175</v>
      </c>
    </row>
    <row r="621" spans="1:65" s="14" customFormat="1">
      <c r="B621" s="172"/>
      <c r="D621" s="164" t="s">
        <v>190</v>
      </c>
      <c r="E621" s="173" t="s">
        <v>1</v>
      </c>
      <c r="F621" s="174" t="s">
        <v>2648</v>
      </c>
      <c r="H621" s="173" t="s">
        <v>1</v>
      </c>
      <c r="I621" s="175"/>
      <c r="L621" s="172"/>
      <c r="M621" s="176"/>
      <c r="N621" s="177"/>
      <c r="O621" s="177"/>
      <c r="P621" s="177"/>
      <c r="Q621" s="177"/>
      <c r="R621" s="177"/>
      <c r="S621" s="177"/>
      <c r="T621" s="178"/>
      <c r="AT621" s="173" t="s">
        <v>190</v>
      </c>
      <c r="AU621" s="173" t="s">
        <v>82</v>
      </c>
      <c r="AV621" s="14" t="s">
        <v>30</v>
      </c>
      <c r="AW621" s="14" t="s">
        <v>29</v>
      </c>
      <c r="AX621" s="14" t="s">
        <v>73</v>
      </c>
      <c r="AY621" s="173" t="s">
        <v>175</v>
      </c>
    </row>
    <row r="622" spans="1:65" s="13" customFormat="1">
      <c r="B622" s="163"/>
      <c r="D622" s="164" t="s">
        <v>190</v>
      </c>
      <c r="E622" s="165" t="s">
        <v>1</v>
      </c>
      <c r="F622" s="166" t="s">
        <v>30</v>
      </c>
      <c r="H622" s="167">
        <v>1</v>
      </c>
      <c r="I622" s="168"/>
      <c r="L622" s="163"/>
      <c r="M622" s="169"/>
      <c r="N622" s="170"/>
      <c r="O622" s="170"/>
      <c r="P622" s="170"/>
      <c r="Q622" s="170"/>
      <c r="R622" s="170"/>
      <c r="S622" s="170"/>
      <c r="T622" s="171"/>
      <c r="AT622" s="165" t="s">
        <v>190</v>
      </c>
      <c r="AU622" s="165" t="s">
        <v>82</v>
      </c>
      <c r="AV622" s="13" t="s">
        <v>82</v>
      </c>
      <c r="AW622" s="13" t="s">
        <v>29</v>
      </c>
      <c r="AX622" s="13" t="s">
        <v>30</v>
      </c>
      <c r="AY622" s="165" t="s">
        <v>175</v>
      </c>
    </row>
    <row r="623" spans="1:65" s="2" customFormat="1" ht="16.5" customHeight="1">
      <c r="A623" s="33"/>
      <c r="B623" s="149"/>
      <c r="C623" s="150" t="s">
        <v>516</v>
      </c>
      <c r="D623" s="150" t="s">
        <v>181</v>
      </c>
      <c r="E623" s="151" t="s">
        <v>3516</v>
      </c>
      <c r="F623" s="152" t="s">
        <v>3144</v>
      </c>
      <c r="G623" s="153" t="s">
        <v>396</v>
      </c>
      <c r="H623" s="154">
        <v>2</v>
      </c>
      <c r="I623" s="155"/>
      <c r="J623" s="156">
        <f>ROUND(I623*H623,2)</f>
        <v>0</v>
      </c>
      <c r="K623" s="152" t="s">
        <v>1</v>
      </c>
      <c r="L623" s="34"/>
      <c r="M623" s="157" t="s">
        <v>1</v>
      </c>
      <c r="N623" s="158" t="s">
        <v>38</v>
      </c>
      <c r="O623" s="59"/>
      <c r="P623" s="159">
        <f>O623*H623</f>
        <v>0</v>
      </c>
      <c r="Q623" s="159">
        <v>0</v>
      </c>
      <c r="R623" s="159">
        <f>Q623*H623</f>
        <v>0</v>
      </c>
      <c r="S623" s="159">
        <v>0</v>
      </c>
      <c r="T623" s="160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61" t="s">
        <v>239</v>
      </c>
      <c r="AT623" s="161" t="s">
        <v>181</v>
      </c>
      <c r="AU623" s="161" t="s">
        <v>82</v>
      </c>
      <c r="AY623" s="18" t="s">
        <v>175</v>
      </c>
      <c r="BE623" s="162">
        <f>IF(N623="základní",J623,0)</f>
        <v>0</v>
      </c>
      <c r="BF623" s="162">
        <f>IF(N623="snížená",J623,0)</f>
        <v>0</v>
      </c>
      <c r="BG623" s="162">
        <f>IF(N623="zákl. přenesená",J623,0)</f>
        <v>0</v>
      </c>
      <c r="BH623" s="162">
        <f>IF(N623="sníž. přenesená",J623,0)</f>
        <v>0</v>
      </c>
      <c r="BI623" s="162">
        <f>IF(N623="nulová",J623,0)</f>
        <v>0</v>
      </c>
      <c r="BJ623" s="18" t="s">
        <v>30</v>
      </c>
      <c r="BK623" s="162">
        <f>ROUND(I623*H623,2)</f>
        <v>0</v>
      </c>
      <c r="BL623" s="18" t="s">
        <v>239</v>
      </c>
      <c r="BM623" s="161" t="s">
        <v>3517</v>
      </c>
    </row>
    <row r="624" spans="1:65" s="14" customFormat="1">
      <c r="B624" s="172"/>
      <c r="D624" s="164" t="s">
        <v>190</v>
      </c>
      <c r="E624" s="173" t="s">
        <v>1</v>
      </c>
      <c r="F624" s="174" t="s">
        <v>3512</v>
      </c>
      <c r="H624" s="173" t="s">
        <v>1</v>
      </c>
      <c r="I624" s="175"/>
      <c r="L624" s="172"/>
      <c r="M624" s="176"/>
      <c r="N624" s="177"/>
      <c r="O624" s="177"/>
      <c r="P624" s="177"/>
      <c r="Q624" s="177"/>
      <c r="R624" s="177"/>
      <c r="S624" s="177"/>
      <c r="T624" s="178"/>
      <c r="AT624" s="173" t="s">
        <v>190</v>
      </c>
      <c r="AU624" s="173" t="s">
        <v>82</v>
      </c>
      <c r="AV624" s="14" t="s">
        <v>30</v>
      </c>
      <c r="AW624" s="14" t="s">
        <v>29</v>
      </c>
      <c r="AX624" s="14" t="s">
        <v>73</v>
      </c>
      <c r="AY624" s="173" t="s">
        <v>175</v>
      </c>
    </row>
    <row r="625" spans="1:65" s="14" customFormat="1">
      <c r="B625" s="172"/>
      <c r="D625" s="164" t="s">
        <v>190</v>
      </c>
      <c r="E625" s="173" t="s">
        <v>1</v>
      </c>
      <c r="F625" s="174" t="s">
        <v>3147</v>
      </c>
      <c r="H625" s="173" t="s">
        <v>1</v>
      </c>
      <c r="I625" s="175"/>
      <c r="L625" s="172"/>
      <c r="M625" s="176"/>
      <c r="N625" s="177"/>
      <c r="O625" s="177"/>
      <c r="P625" s="177"/>
      <c r="Q625" s="177"/>
      <c r="R625" s="177"/>
      <c r="S625" s="177"/>
      <c r="T625" s="178"/>
      <c r="AT625" s="173" t="s">
        <v>190</v>
      </c>
      <c r="AU625" s="173" t="s">
        <v>82</v>
      </c>
      <c r="AV625" s="14" t="s">
        <v>30</v>
      </c>
      <c r="AW625" s="14" t="s">
        <v>29</v>
      </c>
      <c r="AX625" s="14" t="s">
        <v>73</v>
      </c>
      <c r="AY625" s="173" t="s">
        <v>175</v>
      </c>
    </row>
    <row r="626" spans="1:65" s="14" customFormat="1">
      <c r="B626" s="172"/>
      <c r="D626" s="164" t="s">
        <v>190</v>
      </c>
      <c r="E626" s="173" t="s">
        <v>1</v>
      </c>
      <c r="F626" s="174" t="s">
        <v>3148</v>
      </c>
      <c r="H626" s="173" t="s">
        <v>1</v>
      </c>
      <c r="I626" s="175"/>
      <c r="L626" s="172"/>
      <c r="M626" s="176"/>
      <c r="N626" s="177"/>
      <c r="O626" s="177"/>
      <c r="P626" s="177"/>
      <c r="Q626" s="177"/>
      <c r="R626" s="177"/>
      <c r="S626" s="177"/>
      <c r="T626" s="178"/>
      <c r="AT626" s="173" t="s">
        <v>190</v>
      </c>
      <c r="AU626" s="173" t="s">
        <v>82</v>
      </c>
      <c r="AV626" s="14" t="s">
        <v>30</v>
      </c>
      <c r="AW626" s="14" t="s">
        <v>29</v>
      </c>
      <c r="AX626" s="14" t="s">
        <v>73</v>
      </c>
      <c r="AY626" s="173" t="s">
        <v>175</v>
      </c>
    </row>
    <row r="627" spans="1:65" s="14" customFormat="1">
      <c r="B627" s="172"/>
      <c r="D627" s="164" t="s">
        <v>190</v>
      </c>
      <c r="E627" s="173" t="s">
        <v>1</v>
      </c>
      <c r="F627" s="174" t="s">
        <v>3149</v>
      </c>
      <c r="H627" s="173" t="s">
        <v>1</v>
      </c>
      <c r="I627" s="175"/>
      <c r="L627" s="172"/>
      <c r="M627" s="176"/>
      <c r="N627" s="177"/>
      <c r="O627" s="177"/>
      <c r="P627" s="177"/>
      <c r="Q627" s="177"/>
      <c r="R627" s="177"/>
      <c r="S627" s="177"/>
      <c r="T627" s="178"/>
      <c r="AT627" s="173" t="s">
        <v>190</v>
      </c>
      <c r="AU627" s="173" t="s">
        <v>82</v>
      </c>
      <c r="AV627" s="14" t="s">
        <v>30</v>
      </c>
      <c r="AW627" s="14" t="s">
        <v>29</v>
      </c>
      <c r="AX627" s="14" t="s">
        <v>73</v>
      </c>
      <c r="AY627" s="173" t="s">
        <v>175</v>
      </c>
    </row>
    <row r="628" spans="1:65" s="14" customFormat="1">
      <c r="B628" s="172"/>
      <c r="D628" s="164" t="s">
        <v>190</v>
      </c>
      <c r="E628" s="173" t="s">
        <v>1</v>
      </c>
      <c r="F628" s="174" t="s">
        <v>3150</v>
      </c>
      <c r="H628" s="173" t="s">
        <v>1</v>
      </c>
      <c r="I628" s="175"/>
      <c r="L628" s="172"/>
      <c r="M628" s="176"/>
      <c r="N628" s="177"/>
      <c r="O628" s="177"/>
      <c r="P628" s="177"/>
      <c r="Q628" s="177"/>
      <c r="R628" s="177"/>
      <c r="S628" s="177"/>
      <c r="T628" s="178"/>
      <c r="AT628" s="173" t="s">
        <v>190</v>
      </c>
      <c r="AU628" s="173" t="s">
        <v>82</v>
      </c>
      <c r="AV628" s="14" t="s">
        <v>30</v>
      </c>
      <c r="AW628" s="14" t="s">
        <v>29</v>
      </c>
      <c r="AX628" s="14" t="s">
        <v>73</v>
      </c>
      <c r="AY628" s="173" t="s">
        <v>175</v>
      </c>
    </row>
    <row r="629" spans="1:65" s="14" customFormat="1">
      <c r="B629" s="172"/>
      <c r="D629" s="164" t="s">
        <v>190</v>
      </c>
      <c r="E629" s="173" t="s">
        <v>1</v>
      </c>
      <c r="F629" s="174" t="s">
        <v>3151</v>
      </c>
      <c r="H629" s="173" t="s">
        <v>1</v>
      </c>
      <c r="I629" s="175"/>
      <c r="L629" s="172"/>
      <c r="M629" s="176"/>
      <c r="N629" s="177"/>
      <c r="O629" s="177"/>
      <c r="P629" s="177"/>
      <c r="Q629" s="177"/>
      <c r="R629" s="177"/>
      <c r="S629" s="177"/>
      <c r="T629" s="178"/>
      <c r="AT629" s="173" t="s">
        <v>190</v>
      </c>
      <c r="AU629" s="173" t="s">
        <v>82</v>
      </c>
      <c r="AV629" s="14" t="s">
        <v>30</v>
      </c>
      <c r="AW629" s="14" t="s">
        <v>29</v>
      </c>
      <c r="AX629" s="14" t="s">
        <v>73</v>
      </c>
      <c r="AY629" s="173" t="s">
        <v>175</v>
      </c>
    </row>
    <row r="630" spans="1:65" s="14" customFormat="1">
      <c r="B630" s="172"/>
      <c r="D630" s="164" t="s">
        <v>190</v>
      </c>
      <c r="E630" s="173" t="s">
        <v>1</v>
      </c>
      <c r="F630" s="174" t="s">
        <v>3152</v>
      </c>
      <c r="H630" s="173" t="s">
        <v>1</v>
      </c>
      <c r="I630" s="175"/>
      <c r="L630" s="172"/>
      <c r="M630" s="176"/>
      <c r="N630" s="177"/>
      <c r="O630" s="177"/>
      <c r="P630" s="177"/>
      <c r="Q630" s="177"/>
      <c r="R630" s="177"/>
      <c r="S630" s="177"/>
      <c r="T630" s="178"/>
      <c r="AT630" s="173" t="s">
        <v>190</v>
      </c>
      <c r="AU630" s="173" t="s">
        <v>82</v>
      </c>
      <c r="AV630" s="14" t="s">
        <v>30</v>
      </c>
      <c r="AW630" s="14" t="s">
        <v>29</v>
      </c>
      <c r="AX630" s="14" t="s">
        <v>73</v>
      </c>
      <c r="AY630" s="173" t="s">
        <v>175</v>
      </c>
    </row>
    <row r="631" spans="1:65" s="14" customFormat="1">
      <c r="B631" s="172"/>
      <c r="D631" s="164" t="s">
        <v>190</v>
      </c>
      <c r="E631" s="173" t="s">
        <v>1</v>
      </c>
      <c r="F631" s="174" t="s">
        <v>3153</v>
      </c>
      <c r="H631" s="173" t="s">
        <v>1</v>
      </c>
      <c r="I631" s="175"/>
      <c r="L631" s="172"/>
      <c r="M631" s="176"/>
      <c r="N631" s="177"/>
      <c r="O631" s="177"/>
      <c r="P631" s="177"/>
      <c r="Q631" s="177"/>
      <c r="R631" s="177"/>
      <c r="S631" s="177"/>
      <c r="T631" s="178"/>
      <c r="AT631" s="173" t="s">
        <v>190</v>
      </c>
      <c r="AU631" s="173" t="s">
        <v>82</v>
      </c>
      <c r="AV631" s="14" t="s">
        <v>30</v>
      </c>
      <c r="AW631" s="14" t="s">
        <v>29</v>
      </c>
      <c r="AX631" s="14" t="s">
        <v>73</v>
      </c>
      <c r="AY631" s="173" t="s">
        <v>175</v>
      </c>
    </row>
    <row r="632" spans="1:65" s="14" customFormat="1">
      <c r="B632" s="172"/>
      <c r="D632" s="164" t="s">
        <v>190</v>
      </c>
      <c r="E632" s="173" t="s">
        <v>1</v>
      </c>
      <c r="F632" s="174" t="s">
        <v>3154</v>
      </c>
      <c r="H632" s="173" t="s">
        <v>1</v>
      </c>
      <c r="I632" s="175"/>
      <c r="L632" s="172"/>
      <c r="M632" s="176"/>
      <c r="N632" s="177"/>
      <c r="O632" s="177"/>
      <c r="P632" s="177"/>
      <c r="Q632" s="177"/>
      <c r="R632" s="177"/>
      <c r="S632" s="177"/>
      <c r="T632" s="178"/>
      <c r="AT632" s="173" t="s">
        <v>190</v>
      </c>
      <c r="AU632" s="173" t="s">
        <v>82</v>
      </c>
      <c r="AV632" s="14" t="s">
        <v>30</v>
      </c>
      <c r="AW632" s="14" t="s">
        <v>29</v>
      </c>
      <c r="AX632" s="14" t="s">
        <v>73</v>
      </c>
      <c r="AY632" s="173" t="s">
        <v>175</v>
      </c>
    </row>
    <row r="633" spans="1:65" s="14" customFormat="1">
      <c r="B633" s="172"/>
      <c r="D633" s="164" t="s">
        <v>190</v>
      </c>
      <c r="E633" s="173" t="s">
        <v>1</v>
      </c>
      <c r="F633" s="174" t="s">
        <v>3139</v>
      </c>
      <c r="H633" s="173" t="s">
        <v>1</v>
      </c>
      <c r="I633" s="175"/>
      <c r="L633" s="172"/>
      <c r="M633" s="176"/>
      <c r="N633" s="177"/>
      <c r="O633" s="177"/>
      <c r="P633" s="177"/>
      <c r="Q633" s="177"/>
      <c r="R633" s="177"/>
      <c r="S633" s="177"/>
      <c r="T633" s="178"/>
      <c r="AT633" s="173" t="s">
        <v>190</v>
      </c>
      <c r="AU633" s="173" t="s">
        <v>82</v>
      </c>
      <c r="AV633" s="14" t="s">
        <v>30</v>
      </c>
      <c r="AW633" s="14" t="s">
        <v>29</v>
      </c>
      <c r="AX633" s="14" t="s">
        <v>73</v>
      </c>
      <c r="AY633" s="173" t="s">
        <v>175</v>
      </c>
    </row>
    <row r="634" spans="1:65" s="14" customFormat="1">
      <c r="B634" s="172"/>
      <c r="D634" s="164" t="s">
        <v>190</v>
      </c>
      <c r="E634" s="173" t="s">
        <v>1</v>
      </c>
      <c r="F634" s="174" t="s">
        <v>3140</v>
      </c>
      <c r="H634" s="173" t="s">
        <v>1</v>
      </c>
      <c r="I634" s="175"/>
      <c r="L634" s="172"/>
      <c r="M634" s="176"/>
      <c r="N634" s="177"/>
      <c r="O634" s="177"/>
      <c r="P634" s="177"/>
      <c r="Q634" s="177"/>
      <c r="R634" s="177"/>
      <c r="S634" s="177"/>
      <c r="T634" s="178"/>
      <c r="AT634" s="173" t="s">
        <v>190</v>
      </c>
      <c r="AU634" s="173" t="s">
        <v>82</v>
      </c>
      <c r="AV634" s="14" t="s">
        <v>30</v>
      </c>
      <c r="AW634" s="14" t="s">
        <v>29</v>
      </c>
      <c r="AX634" s="14" t="s">
        <v>73</v>
      </c>
      <c r="AY634" s="173" t="s">
        <v>175</v>
      </c>
    </row>
    <row r="635" spans="1:65" s="14" customFormat="1">
      <c r="B635" s="172"/>
      <c r="D635" s="164" t="s">
        <v>190</v>
      </c>
      <c r="E635" s="173" t="s">
        <v>1</v>
      </c>
      <c r="F635" s="174" t="s">
        <v>3141</v>
      </c>
      <c r="H635" s="173" t="s">
        <v>1</v>
      </c>
      <c r="I635" s="175"/>
      <c r="L635" s="172"/>
      <c r="M635" s="176"/>
      <c r="N635" s="177"/>
      <c r="O635" s="177"/>
      <c r="P635" s="177"/>
      <c r="Q635" s="177"/>
      <c r="R635" s="177"/>
      <c r="S635" s="177"/>
      <c r="T635" s="178"/>
      <c r="AT635" s="173" t="s">
        <v>190</v>
      </c>
      <c r="AU635" s="173" t="s">
        <v>82</v>
      </c>
      <c r="AV635" s="14" t="s">
        <v>30</v>
      </c>
      <c r="AW635" s="14" t="s">
        <v>29</v>
      </c>
      <c r="AX635" s="14" t="s">
        <v>73</v>
      </c>
      <c r="AY635" s="173" t="s">
        <v>175</v>
      </c>
    </row>
    <row r="636" spans="1:65" s="14" customFormat="1">
      <c r="B636" s="172"/>
      <c r="D636" s="164" t="s">
        <v>190</v>
      </c>
      <c r="E636" s="173" t="s">
        <v>1</v>
      </c>
      <c r="F636" s="174" t="s">
        <v>3142</v>
      </c>
      <c r="H636" s="173" t="s">
        <v>1</v>
      </c>
      <c r="I636" s="175"/>
      <c r="L636" s="172"/>
      <c r="M636" s="176"/>
      <c r="N636" s="177"/>
      <c r="O636" s="177"/>
      <c r="P636" s="177"/>
      <c r="Q636" s="177"/>
      <c r="R636" s="177"/>
      <c r="S636" s="177"/>
      <c r="T636" s="178"/>
      <c r="AT636" s="173" t="s">
        <v>190</v>
      </c>
      <c r="AU636" s="173" t="s">
        <v>82</v>
      </c>
      <c r="AV636" s="14" t="s">
        <v>30</v>
      </c>
      <c r="AW636" s="14" t="s">
        <v>29</v>
      </c>
      <c r="AX636" s="14" t="s">
        <v>73</v>
      </c>
      <c r="AY636" s="173" t="s">
        <v>175</v>
      </c>
    </row>
    <row r="637" spans="1:65" s="14" customFormat="1">
      <c r="B637" s="172"/>
      <c r="D637" s="164" t="s">
        <v>190</v>
      </c>
      <c r="E637" s="173" t="s">
        <v>1</v>
      </c>
      <c r="F637" s="174" t="s">
        <v>2648</v>
      </c>
      <c r="H637" s="173" t="s">
        <v>1</v>
      </c>
      <c r="I637" s="175"/>
      <c r="L637" s="172"/>
      <c r="M637" s="176"/>
      <c r="N637" s="177"/>
      <c r="O637" s="177"/>
      <c r="P637" s="177"/>
      <c r="Q637" s="177"/>
      <c r="R637" s="177"/>
      <c r="S637" s="177"/>
      <c r="T637" s="178"/>
      <c r="AT637" s="173" t="s">
        <v>190</v>
      </c>
      <c r="AU637" s="173" t="s">
        <v>82</v>
      </c>
      <c r="AV637" s="14" t="s">
        <v>30</v>
      </c>
      <c r="AW637" s="14" t="s">
        <v>29</v>
      </c>
      <c r="AX637" s="14" t="s">
        <v>73</v>
      </c>
      <c r="AY637" s="173" t="s">
        <v>175</v>
      </c>
    </row>
    <row r="638" spans="1:65" s="13" customFormat="1">
      <c r="B638" s="163"/>
      <c r="D638" s="164" t="s">
        <v>190</v>
      </c>
      <c r="E638" s="165" t="s">
        <v>1</v>
      </c>
      <c r="F638" s="166" t="s">
        <v>82</v>
      </c>
      <c r="H638" s="167">
        <v>2</v>
      </c>
      <c r="I638" s="168"/>
      <c r="L638" s="163"/>
      <c r="M638" s="169"/>
      <c r="N638" s="170"/>
      <c r="O638" s="170"/>
      <c r="P638" s="170"/>
      <c r="Q638" s="170"/>
      <c r="R638" s="170"/>
      <c r="S638" s="170"/>
      <c r="T638" s="171"/>
      <c r="AT638" s="165" t="s">
        <v>190</v>
      </c>
      <c r="AU638" s="165" t="s">
        <v>82</v>
      </c>
      <c r="AV638" s="13" t="s">
        <v>82</v>
      </c>
      <c r="AW638" s="13" t="s">
        <v>29</v>
      </c>
      <c r="AX638" s="13" t="s">
        <v>30</v>
      </c>
      <c r="AY638" s="165" t="s">
        <v>175</v>
      </c>
    </row>
    <row r="639" spans="1:65" s="2" customFormat="1" ht="16.5" customHeight="1">
      <c r="A639" s="33"/>
      <c r="B639" s="149"/>
      <c r="C639" s="150" t="s">
        <v>520</v>
      </c>
      <c r="D639" s="150" t="s">
        <v>181</v>
      </c>
      <c r="E639" s="151" t="s">
        <v>3518</v>
      </c>
      <c r="F639" s="152" t="s">
        <v>3519</v>
      </c>
      <c r="G639" s="153" t="s">
        <v>396</v>
      </c>
      <c r="H639" s="154">
        <v>1</v>
      </c>
      <c r="I639" s="155"/>
      <c r="J639" s="156">
        <f>ROUND(I639*H639,2)</f>
        <v>0</v>
      </c>
      <c r="K639" s="152" t="s">
        <v>1</v>
      </c>
      <c r="L639" s="34"/>
      <c r="M639" s="157" t="s">
        <v>1</v>
      </c>
      <c r="N639" s="158" t="s">
        <v>38</v>
      </c>
      <c r="O639" s="59"/>
      <c r="P639" s="159">
        <f>O639*H639</f>
        <v>0</v>
      </c>
      <c r="Q639" s="159">
        <v>0</v>
      </c>
      <c r="R639" s="159">
        <f>Q639*H639</f>
        <v>0</v>
      </c>
      <c r="S639" s="159">
        <v>0</v>
      </c>
      <c r="T639" s="160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1" t="s">
        <v>239</v>
      </c>
      <c r="AT639" s="161" t="s">
        <v>181</v>
      </c>
      <c r="AU639" s="161" t="s">
        <v>82</v>
      </c>
      <c r="AY639" s="18" t="s">
        <v>175</v>
      </c>
      <c r="BE639" s="162">
        <f>IF(N639="základní",J639,0)</f>
        <v>0</v>
      </c>
      <c r="BF639" s="162">
        <f>IF(N639="snížená",J639,0)</f>
        <v>0</v>
      </c>
      <c r="BG639" s="162">
        <f>IF(N639="zákl. přenesená",J639,0)</f>
        <v>0</v>
      </c>
      <c r="BH639" s="162">
        <f>IF(N639="sníž. přenesená",J639,0)</f>
        <v>0</v>
      </c>
      <c r="BI639" s="162">
        <f>IF(N639="nulová",J639,0)</f>
        <v>0</v>
      </c>
      <c r="BJ639" s="18" t="s">
        <v>30</v>
      </c>
      <c r="BK639" s="162">
        <f>ROUND(I639*H639,2)</f>
        <v>0</v>
      </c>
      <c r="BL639" s="18" t="s">
        <v>239</v>
      </c>
      <c r="BM639" s="161" t="s">
        <v>3520</v>
      </c>
    </row>
    <row r="640" spans="1:65" s="14" customFormat="1">
      <c r="B640" s="172"/>
      <c r="D640" s="164" t="s">
        <v>190</v>
      </c>
      <c r="E640" s="173" t="s">
        <v>1</v>
      </c>
      <c r="F640" s="174" t="s">
        <v>3521</v>
      </c>
      <c r="H640" s="173" t="s">
        <v>1</v>
      </c>
      <c r="I640" s="175"/>
      <c r="L640" s="172"/>
      <c r="M640" s="176"/>
      <c r="N640" s="177"/>
      <c r="O640" s="177"/>
      <c r="P640" s="177"/>
      <c r="Q640" s="177"/>
      <c r="R640" s="177"/>
      <c r="S640" s="177"/>
      <c r="T640" s="178"/>
      <c r="AT640" s="173" t="s">
        <v>190</v>
      </c>
      <c r="AU640" s="173" t="s">
        <v>82</v>
      </c>
      <c r="AV640" s="14" t="s">
        <v>30</v>
      </c>
      <c r="AW640" s="14" t="s">
        <v>29</v>
      </c>
      <c r="AX640" s="14" t="s">
        <v>73</v>
      </c>
      <c r="AY640" s="173" t="s">
        <v>175</v>
      </c>
    </row>
    <row r="641" spans="2:51" s="14" customFormat="1">
      <c r="B641" s="172"/>
      <c r="D641" s="164" t="s">
        <v>190</v>
      </c>
      <c r="E641" s="173" t="s">
        <v>1</v>
      </c>
      <c r="F641" s="174" t="s">
        <v>3522</v>
      </c>
      <c r="H641" s="173" t="s">
        <v>1</v>
      </c>
      <c r="I641" s="175"/>
      <c r="L641" s="172"/>
      <c r="M641" s="176"/>
      <c r="N641" s="177"/>
      <c r="O641" s="177"/>
      <c r="P641" s="177"/>
      <c r="Q641" s="177"/>
      <c r="R641" s="177"/>
      <c r="S641" s="177"/>
      <c r="T641" s="178"/>
      <c r="AT641" s="173" t="s">
        <v>190</v>
      </c>
      <c r="AU641" s="173" t="s">
        <v>82</v>
      </c>
      <c r="AV641" s="14" t="s">
        <v>30</v>
      </c>
      <c r="AW641" s="14" t="s">
        <v>29</v>
      </c>
      <c r="AX641" s="14" t="s">
        <v>73</v>
      </c>
      <c r="AY641" s="173" t="s">
        <v>175</v>
      </c>
    </row>
    <row r="642" spans="2:51" s="14" customFormat="1">
      <c r="B642" s="172"/>
      <c r="D642" s="164" t="s">
        <v>190</v>
      </c>
      <c r="E642" s="173" t="s">
        <v>1</v>
      </c>
      <c r="F642" s="174" t="s">
        <v>3123</v>
      </c>
      <c r="H642" s="173" t="s">
        <v>1</v>
      </c>
      <c r="I642" s="175"/>
      <c r="L642" s="172"/>
      <c r="M642" s="176"/>
      <c r="N642" s="177"/>
      <c r="O642" s="177"/>
      <c r="P642" s="177"/>
      <c r="Q642" s="177"/>
      <c r="R642" s="177"/>
      <c r="S642" s="177"/>
      <c r="T642" s="178"/>
      <c r="AT642" s="173" t="s">
        <v>190</v>
      </c>
      <c r="AU642" s="173" t="s">
        <v>82</v>
      </c>
      <c r="AV642" s="14" t="s">
        <v>30</v>
      </c>
      <c r="AW642" s="14" t="s">
        <v>29</v>
      </c>
      <c r="AX642" s="14" t="s">
        <v>73</v>
      </c>
      <c r="AY642" s="173" t="s">
        <v>175</v>
      </c>
    </row>
    <row r="643" spans="2:51" s="14" customFormat="1">
      <c r="B643" s="172"/>
      <c r="D643" s="164" t="s">
        <v>190</v>
      </c>
      <c r="E643" s="173" t="s">
        <v>1</v>
      </c>
      <c r="F643" s="174" t="s">
        <v>3124</v>
      </c>
      <c r="H643" s="173" t="s">
        <v>1</v>
      </c>
      <c r="I643" s="175"/>
      <c r="L643" s="172"/>
      <c r="M643" s="176"/>
      <c r="N643" s="177"/>
      <c r="O643" s="177"/>
      <c r="P643" s="177"/>
      <c r="Q643" s="177"/>
      <c r="R643" s="177"/>
      <c r="S643" s="177"/>
      <c r="T643" s="178"/>
      <c r="AT643" s="173" t="s">
        <v>190</v>
      </c>
      <c r="AU643" s="173" t="s">
        <v>82</v>
      </c>
      <c r="AV643" s="14" t="s">
        <v>30</v>
      </c>
      <c r="AW643" s="14" t="s">
        <v>29</v>
      </c>
      <c r="AX643" s="14" t="s">
        <v>73</v>
      </c>
      <c r="AY643" s="173" t="s">
        <v>175</v>
      </c>
    </row>
    <row r="644" spans="2:51" s="14" customFormat="1">
      <c r="B644" s="172"/>
      <c r="D644" s="164" t="s">
        <v>190</v>
      </c>
      <c r="E644" s="173" t="s">
        <v>1</v>
      </c>
      <c r="F644" s="174" t="s">
        <v>3125</v>
      </c>
      <c r="H644" s="173" t="s">
        <v>1</v>
      </c>
      <c r="I644" s="175"/>
      <c r="L644" s="172"/>
      <c r="M644" s="176"/>
      <c r="N644" s="177"/>
      <c r="O644" s="177"/>
      <c r="P644" s="177"/>
      <c r="Q644" s="177"/>
      <c r="R644" s="177"/>
      <c r="S644" s="177"/>
      <c r="T644" s="178"/>
      <c r="AT644" s="173" t="s">
        <v>190</v>
      </c>
      <c r="AU644" s="173" t="s">
        <v>82</v>
      </c>
      <c r="AV644" s="14" t="s">
        <v>30</v>
      </c>
      <c r="AW644" s="14" t="s">
        <v>29</v>
      </c>
      <c r="AX644" s="14" t="s">
        <v>73</v>
      </c>
      <c r="AY644" s="173" t="s">
        <v>175</v>
      </c>
    </row>
    <row r="645" spans="2:51" s="14" customFormat="1">
      <c r="B645" s="172"/>
      <c r="D645" s="164" t="s">
        <v>190</v>
      </c>
      <c r="E645" s="173" t="s">
        <v>1</v>
      </c>
      <c r="F645" s="174" t="s">
        <v>3126</v>
      </c>
      <c r="H645" s="173" t="s">
        <v>1</v>
      </c>
      <c r="I645" s="175"/>
      <c r="L645" s="172"/>
      <c r="M645" s="176"/>
      <c r="N645" s="177"/>
      <c r="O645" s="177"/>
      <c r="P645" s="177"/>
      <c r="Q645" s="177"/>
      <c r="R645" s="177"/>
      <c r="S645" s="177"/>
      <c r="T645" s="178"/>
      <c r="AT645" s="173" t="s">
        <v>190</v>
      </c>
      <c r="AU645" s="173" t="s">
        <v>82</v>
      </c>
      <c r="AV645" s="14" t="s">
        <v>30</v>
      </c>
      <c r="AW645" s="14" t="s">
        <v>29</v>
      </c>
      <c r="AX645" s="14" t="s">
        <v>73</v>
      </c>
      <c r="AY645" s="173" t="s">
        <v>175</v>
      </c>
    </row>
    <row r="646" spans="2:51" s="14" customFormat="1">
      <c r="B646" s="172"/>
      <c r="D646" s="164" t="s">
        <v>190</v>
      </c>
      <c r="E646" s="173" t="s">
        <v>1</v>
      </c>
      <c r="F646" s="174" t="s">
        <v>3127</v>
      </c>
      <c r="H646" s="173" t="s">
        <v>1</v>
      </c>
      <c r="I646" s="175"/>
      <c r="L646" s="172"/>
      <c r="M646" s="176"/>
      <c r="N646" s="177"/>
      <c r="O646" s="177"/>
      <c r="P646" s="177"/>
      <c r="Q646" s="177"/>
      <c r="R646" s="177"/>
      <c r="S646" s="177"/>
      <c r="T646" s="178"/>
      <c r="AT646" s="173" t="s">
        <v>190</v>
      </c>
      <c r="AU646" s="173" t="s">
        <v>82</v>
      </c>
      <c r="AV646" s="14" t="s">
        <v>30</v>
      </c>
      <c r="AW646" s="14" t="s">
        <v>29</v>
      </c>
      <c r="AX646" s="14" t="s">
        <v>73</v>
      </c>
      <c r="AY646" s="173" t="s">
        <v>175</v>
      </c>
    </row>
    <row r="647" spans="2:51" s="14" customFormat="1">
      <c r="B647" s="172"/>
      <c r="D647" s="164" t="s">
        <v>190</v>
      </c>
      <c r="E647" s="173" t="s">
        <v>1</v>
      </c>
      <c r="F647" s="174" t="s">
        <v>3128</v>
      </c>
      <c r="H647" s="173" t="s">
        <v>1</v>
      </c>
      <c r="I647" s="175"/>
      <c r="L647" s="172"/>
      <c r="M647" s="176"/>
      <c r="N647" s="177"/>
      <c r="O647" s="177"/>
      <c r="P647" s="177"/>
      <c r="Q647" s="177"/>
      <c r="R647" s="177"/>
      <c r="S647" s="177"/>
      <c r="T647" s="178"/>
      <c r="AT647" s="173" t="s">
        <v>190</v>
      </c>
      <c r="AU647" s="173" t="s">
        <v>82</v>
      </c>
      <c r="AV647" s="14" t="s">
        <v>30</v>
      </c>
      <c r="AW647" s="14" t="s">
        <v>29</v>
      </c>
      <c r="AX647" s="14" t="s">
        <v>73</v>
      </c>
      <c r="AY647" s="173" t="s">
        <v>175</v>
      </c>
    </row>
    <row r="648" spans="2:51" s="14" customFormat="1">
      <c r="B648" s="172"/>
      <c r="D648" s="164" t="s">
        <v>190</v>
      </c>
      <c r="E648" s="173" t="s">
        <v>1</v>
      </c>
      <c r="F648" s="174" t="s">
        <v>3129</v>
      </c>
      <c r="H648" s="173" t="s">
        <v>1</v>
      </c>
      <c r="I648" s="175"/>
      <c r="L648" s="172"/>
      <c r="M648" s="176"/>
      <c r="N648" s="177"/>
      <c r="O648" s="177"/>
      <c r="P648" s="177"/>
      <c r="Q648" s="177"/>
      <c r="R648" s="177"/>
      <c r="S648" s="177"/>
      <c r="T648" s="178"/>
      <c r="AT648" s="173" t="s">
        <v>190</v>
      </c>
      <c r="AU648" s="173" t="s">
        <v>82</v>
      </c>
      <c r="AV648" s="14" t="s">
        <v>30</v>
      </c>
      <c r="AW648" s="14" t="s">
        <v>29</v>
      </c>
      <c r="AX648" s="14" t="s">
        <v>73</v>
      </c>
      <c r="AY648" s="173" t="s">
        <v>175</v>
      </c>
    </row>
    <row r="649" spans="2:51" s="14" customFormat="1">
      <c r="B649" s="172"/>
      <c r="D649" s="164" t="s">
        <v>190</v>
      </c>
      <c r="E649" s="173" t="s">
        <v>1</v>
      </c>
      <c r="F649" s="174" t="s">
        <v>3130</v>
      </c>
      <c r="H649" s="173" t="s">
        <v>1</v>
      </c>
      <c r="I649" s="175"/>
      <c r="L649" s="172"/>
      <c r="M649" s="176"/>
      <c r="N649" s="177"/>
      <c r="O649" s="177"/>
      <c r="P649" s="177"/>
      <c r="Q649" s="177"/>
      <c r="R649" s="177"/>
      <c r="S649" s="177"/>
      <c r="T649" s="178"/>
      <c r="AT649" s="173" t="s">
        <v>190</v>
      </c>
      <c r="AU649" s="173" t="s">
        <v>82</v>
      </c>
      <c r="AV649" s="14" t="s">
        <v>30</v>
      </c>
      <c r="AW649" s="14" t="s">
        <v>29</v>
      </c>
      <c r="AX649" s="14" t="s">
        <v>73</v>
      </c>
      <c r="AY649" s="173" t="s">
        <v>175</v>
      </c>
    </row>
    <row r="650" spans="2:51" s="14" customFormat="1">
      <c r="B650" s="172"/>
      <c r="D650" s="164" t="s">
        <v>190</v>
      </c>
      <c r="E650" s="173" t="s">
        <v>1</v>
      </c>
      <c r="F650" s="174" t="s">
        <v>3131</v>
      </c>
      <c r="H650" s="173" t="s">
        <v>1</v>
      </c>
      <c r="I650" s="175"/>
      <c r="L650" s="172"/>
      <c r="M650" s="176"/>
      <c r="N650" s="177"/>
      <c r="O650" s="177"/>
      <c r="P650" s="177"/>
      <c r="Q650" s="177"/>
      <c r="R650" s="177"/>
      <c r="S650" s="177"/>
      <c r="T650" s="178"/>
      <c r="AT650" s="173" t="s">
        <v>190</v>
      </c>
      <c r="AU650" s="173" t="s">
        <v>82</v>
      </c>
      <c r="AV650" s="14" t="s">
        <v>30</v>
      </c>
      <c r="AW650" s="14" t="s">
        <v>29</v>
      </c>
      <c r="AX650" s="14" t="s">
        <v>73</v>
      </c>
      <c r="AY650" s="173" t="s">
        <v>175</v>
      </c>
    </row>
    <row r="651" spans="2:51" s="14" customFormat="1">
      <c r="B651" s="172"/>
      <c r="D651" s="164" t="s">
        <v>190</v>
      </c>
      <c r="E651" s="173" t="s">
        <v>1</v>
      </c>
      <c r="F651" s="174" t="s">
        <v>3132</v>
      </c>
      <c r="H651" s="173" t="s">
        <v>1</v>
      </c>
      <c r="I651" s="175"/>
      <c r="L651" s="172"/>
      <c r="M651" s="176"/>
      <c r="N651" s="177"/>
      <c r="O651" s="177"/>
      <c r="P651" s="177"/>
      <c r="Q651" s="177"/>
      <c r="R651" s="177"/>
      <c r="S651" s="177"/>
      <c r="T651" s="178"/>
      <c r="AT651" s="173" t="s">
        <v>190</v>
      </c>
      <c r="AU651" s="173" t="s">
        <v>82</v>
      </c>
      <c r="AV651" s="14" t="s">
        <v>30</v>
      </c>
      <c r="AW651" s="14" t="s">
        <v>29</v>
      </c>
      <c r="AX651" s="14" t="s">
        <v>73</v>
      </c>
      <c r="AY651" s="173" t="s">
        <v>175</v>
      </c>
    </row>
    <row r="652" spans="2:51" s="14" customFormat="1">
      <c r="B652" s="172"/>
      <c r="D652" s="164" t="s">
        <v>190</v>
      </c>
      <c r="E652" s="173" t="s">
        <v>1</v>
      </c>
      <c r="F652" s="174" t="s">
        <v>3133</v>
      </c>
      <c r="H652" s="173" t="s">
        <v>1</v>
      </c>
      <c r="I652" s="175"/>
      <c r="L652" s="172"/>
      <c r="M652" s="176"/>
      <c r="N652" s="177"/>
      <c r="O652" s="177"/>
      <c r="P652" s="177"/>
      <c r="Q652" s="177"/>
      <c r="R652" s="177"/>
      <c r="S652" s="177"/>
      <c r="T652" s="178"/>
      <c r="AT652" s="173" t="s">
        <v>190</v>
      </c>
      <c r="AU652" s="173" t="s">
        <v>82</v>
      </c>
      <c r="AV652" s="14" t="s">
        <v>30</v>
      </c>
      <c r="AW652" s="14" t="s">
        <v>29</v>
      </c>
      <c r="AX652" s="14" t="s">
        <v>73</v>
      </c>
      <c r="AY652" s="173" t="s">
        <v>175</v>
      </c>
    </row>
    <row r="653" spans="2:51" s="14" customFormat="1">
      <c r="B653" s="172"/>
      <c r="D653" s="164" t="s">
        <v>190</v>
      </c>
      <c r="E653" s="173" t="s">
        <v>1</v>
      </c>
      <c r="F653" s="174" t="s">
        <v>3134</v>
      </c>
      <c r="H653" s="173" t="s">
        <v>1</v>
      </c>
      <c r="I653" s="175"/>
      <c r="L653" s="172"/>
      <c r="M653" s="176"/>
      <c r="N653" s="177"/>
      <c r="O653" s="177"/>
      <c r="P653" s="177"/>
      <c r="Q653" s="177"/>
      <c r="R653" s="177"/>
      <c r="S653" s="177"/>
      <c r="T653" s="178"/>
      <c r="AT653" s="173" t="s">
        <v>190</v>
      </c>
      <c r="AU653" s="173" t="s">
        <v>82</v>
      </c>
      <c r="AV653" s="14" t="s">
        <v>30</v>
      </c>
      <c r="AW653" s="14" t="s">
        <v>29</v>
      </c>
      <c r="AX653" s="14" t="s">
        <v>73</v>
      </c>
      <c r="AY653" s="173" t="s">
        <v>175</v>
      </c>
    </row>
    <row r="654" spans="2:51" s="14" customFormat="1">
      <c r="B654" s="172"/>
      <c r="D654" s="164" t="s">
        <v>190</v>
      </c>
      <c r="E654" s="173" t="s">
        <v>1</v>
      </c>
      <c r="F654" s="174" t="s">
        <v>3135</v>
      </c>
      <c r="H654" s="173" t="s">
        <v>1</v>
      </c>
      <c r="I654" s="175"/>
      <c r="L654" s="172"/>
      <c r="M654" s="176"/>
      <c r="N654" s="177"/>
      <c r="O654" s="177"/>
      <c r="P654" s="177"/>
      <c r="Q654" s="177"/>
      <c r="R654" s="177"/>
      <c r="S654" s="177"/>
      <c r="T654" s="178"/>
      <c r="AT654" s="173" t="s">
        <v>190</v>
      </c>
      <c r="AU654" s="173" t="s">
        <v>82</v>
      </c>
      <c r="AV654" s="14" t="s">
        <v>30</v>
      </c>
      <c r="AW654" s="14" t="s">
        <v>29</v>
      </c>
      <c r="AX654" s="14" t="s">
        <v>73</v>
      </c>
      <c r="AY654" s="173" t="s">
        <v>175</v>
      </c>
    </row>
    <row r="655" spans="2:51" s="14" customFormat="1">
      <c r="B655" s="172"/>
      <c r="D655" s="164" t="s">
        <v>190</v>
      </c>
      <c r="E655" s="173" t="s">
        <v>1</v>
      </c>
      <c r="F655" s="174" t="s">
        <v>3523</v>
      </c>
      <c r="H655" s="173" t="s">
        <v>1</v>
      </c>
      <c r="I655" s="175"/>
      <c r="L655" s="172"/>
      <c r="M655" s="176"/>
      <c r="N655" s="177"/>
      <c r="O655" s="177"/>
      <c r="P655" s="177"/>
      <c r="Q655" s="177"/>
      <c r="R655" s="177"/>
      <c r="S655" s="177"/>
      <c r="T655" s="178"/>
      <c r="AT655" s="173" t="s">
        <v>190</v>
      </c>
      <c r="AU655" s="173" t="s">
        <v>82</v>
      </c>
      <c r="AV655" s="14" t="s">
        <v>30</v>
      </c>
      <c r="AW655" s="14" t="s">
        <v>29</v>
      </c>
      <c r="AX655" s="14" t="s">
        <v>73</v>
      </c>
      <c r="AY655" s="173" t="s">
        <v>175</v>
      </c>
    </row>
    <row r="656" spans="2:51" s="14" customFormat="1">
      <c r="B656" s="172"/>
      <c r="D656" s="164" t="s">
        <v>190</v>
      </c>
      <c r="E656" s="173" t="s">
        <v>1</v>
      </c>
      <c r="F656" s="174" t="s">
        <v>3524</v>
      </c>
      <c r="H656" s="173" t="s">
        <v>1</v>
      </c>
      <c r="I656" s="175"/>
      <c r="L656" s="172"/>
      <c r="M656" s="176"/>
      <c r="N656" s="177"/>
      <c r="O656" s="177"/>
      <c r="P656" s="177"/>
      <c r="Q656" s="177"/>
      <c r="R656" s="177"/>
      <c r="S656" s="177"/>
      <c r="T656" s="178"/>
      <c r="AT656" s="173" t="s">
        <v>190</v>
      </c>
      <c r="AU656" s="173" t="s">
        <v>82</v>
      </c>
      <c r="AV656" s="14" t="s">
        <v>30</v>
      </c>
      <c r="AW656" s="14" t="s">
        <v>29</v>
      </c>
      <c r="AX656" s="14" t="s">
        <v>73</v>
      </c>
      <c r="AY656" s="173" t="s">
        <v>175</v>
      </c>
    </row>
    <row r="657" spans="1:65" s="14" customFormat="1">
      <c r="B657" s="172"/>
      <c r="D657" s="164" t="s">
        <v>190</v>
      </c>
      <c r="E657" s="173" t="s">
        <v>1</v>
      </c>
      <c r="F657" s="174" t="s">
        <v>3525</v>
      </c>
      <c r="H657" s="173" t="s">
        <v>1</v>
      </c>
      <c r="I657" s="175"/>
      <c r="L657" s="172"/>
      <c r="M657" s="176"/>
      <c r="N657" s="177"/>
      <c r="O657" s="177"/>
      <c r="P657" s="177"/>
      <c r="Q657" s="177"/>
      <c r="R657" s="177"/>
      <c r="S657" s="177"/>
      <c r="T657" s="178"/>
      <c r="AT657" s="173" t="s">
        <v>190</v>
      </c>
      <c r="AU657" s="173" t="s">
        <v>82</v>
      </c>
      <c r="AV657" s="14" t="s">
        <v>30</v>
      </c>
      <c r="AW657" s="14" t="s">
        <v>29</v>
      </c>
      <c r="AX657" s="14" t="s">
        <v>73</v>
      </c>
      <c r="AY657" s="173" t="s">
        <v>175</v>
      </c>
    </row>
    <row r="658" spans="1:65" s="14" customFormat="1">
      <c r="B658" s="172"/>
      <c r="D658" s="164" t="s">
        <v>190</v>
      </c>
      <c r="E658" s="173" t="s">
        <v>1</v>
      </c>
      <c r="F658" s="174" t="s">
        <v>3526</v>
      </c>
      <c r="H658" s="173" t="s">
        <v>1</v>
      </c>
      <c r="I658" s="175"/>
      <c r="L658" s="172"/>
      <c r="M658" s="176"/>
      <c r="N658" s="177"/>
      <c r="O658" s="177"/>
      <c r="P658" s="177"/>
      <c r="Q658" s="177"/>
      <c r="R658" s="177"/>
      <c r="S658" s="177"/>
      <c r="T658" s="178"/>
      <c r="AT658" s="173" t="s">
        <v>190</v>
      </c>
      <c r="AU658" s="173" t="s">
        <v>82</v>
      </c>
      <c r="AV658" s="14" t="s">
        <v>30</v>
      </c>
      <c r="AW658" s="14" t="s">
        <v>29</v>
      </c>
      <c r="AX658" s="14" t="s">
        <v>73</v>
      </c>
      <c r="AY658" s="173" t="s">
        <v>175</v>
      </c>
    </row>
    <row r="659" spans="1:65" s="14" customFormat="1">
      <c r="B659" s="172"/>
      <c r="D659" s="164" t="s">
        <v>190</v>
      </c>
      <c r="E659" s="173" t="s">
        <v>1</v>
      </c>
      <c r="F659" s="174" t="s">
        <v>3139</v>
      </c>
      <c r="H659" s="173" t="s">
        <v>1</v>
      </c>
      <c r="I659" s="175"/>
      <c r="L659" s="172"/>
      <c r="M659" s="176"/>
      <c r="N659" s="177"/>
      <c r="O659" s="177"/>
      <c r="P659" s="177"/>
      <c r="Q659" s="177"/>
      <c r="R659" s="177"/>
      <c r="S659" s="177"/>
      <c r="T659" s="178"/>
      <c r="AT659" s="173" t="s">
        <v>190</v>
      </c>
      <c r="AU659" s="173" t="s">
        <v>82</v>
      </c>
      <c r="AV659" s="14" t="s">
        <v>30</v>
      </c>
      <c r="AW659" s="14" t="s">
        <v>29</v>
      </c>
      <c r="AX659" s="14" t="s">
        <v>73</v>
      </c>
      <c r="AY659" s="173" t="s">
        <v>175</v>
      </c>
    </row>
    <row r="660" spans="1:65" s="14" customFormat="1">
      <c r="B660" s="172"/>
      <c r="D660" s="164" t="s">
        <v>190</v>
      </c>
      <c r="E660" s="173" t="s">
        <v>1</v>
      </c>
      <c r="F660" s="174" t="s">
        <v>3140</v>
      </c>
      <c r="H660" s="173" t="s">
        <v>1</v>
      </c>
      <c r="I660" s="175"/>
      <c r="L660" s="172"/>
      <c r="M660" s="176"/>
      <c r="N660" s="177"/>
      <c r="O660" s="177"/>
      <c r="P660" s="177"/>
      <c r="Q660" s="177"/>
      <c r="R660" s="177"/>
      <c r="S660" s="177"/>
      <c r="T660" s="178"/>
      <c r="AT660" s="173" t="s">
        <v>190</v>
      </c>
      <c r="AU660" s="173" t="s">
        <v>82</v>
      </c>
      <c r="AV660" s="14" t="s">
        <v>30</v>
      </c>
      <c r="AW660" s="14" t="s">
        <v>29</v>
      </c>
      <c r="AX660" s="14" t="s">
        <v>73</v>
      </c>
      <c r="AY660" s="173" t="s">
        <v>175</v>
      </c>
    </row>
    <row r="661" spans="1:65" s="14" customFormat="1">
      <c r="B661" s="172"/>
      <c r="D661" s="164" t="s">
        <v>190</v>
      </c>
      <c r="E661" s="173" t="s">
        <v>1</v>
      </c>
      <c r="F661" s="174" t="s">
        <v>3141</v>
      </c>
      <c r="H661" s="173" t="s">
        <v>1</v>
      </c>
      <c r="I661" s="175"/>
      <c r="L661" s="172"/>
      <c r="M661" s="176"/>
      <c r="N661" s="177"/>
      <c r="O661" s="177"/>
      <c r="P661" s="177"/>
      <c r="Q661" s="177"/>
      <c r="R661" s="177"/>
      <c r="S661" s="177"/>
      <c r="T661" s="178"/>
      <c r="AT661" s="173" t="s">
        <v>190</v>
      </c>
      <c r="AU661" s="173" t="s">
        <v>82</v>
      </c>
      <c r="AV661" s="14" t="s">
        <v>30</v>
      </c>
      <c r="AW661" s="14" t="s">
        <v>29</v>
      </c>
      <c r="AX661" s="14" t="s">
        <v>73</v>
      </c>
      <c r="AY661" s="173" t="s">
        <v>175</v>
      </c>
    </row>
    <row r="662" spans="1:65" s="14" customFormat="1">
      <c r="B662" s="172"/>
      <c r="D662" s="164" t="s">
        <v>190</v>
      </c>
      <c r="E662" s="173" t="s">
        <v>1</v>
      </c>
      <c r="F662" s="174" t="s">
        <v>3142</v>
      </c>
      <c r="H662" s="173" t="s">
        <v>1</v>
      </c>
      <c r="I662" s="175"/>
      <c r="L662" s="172"/>
      <c r="M662" s="176"/>
      <c r="N662" s="177"/>
      <c r="O662" s="177"/>
      <c r="P662" s="177"/>
      <c r="Q662" s="177"/>
      <c r="R662" s="177"/>
      <c r="S662" s="177"/>
      <c r="T662" s="178"/>
      <c r="AT662" s="173" t="s">
        <v>190</v>
      </c>
      <c r="AU662" s="173" t="s">
        <v>82</v>
      </c>
      <c r="AV662" s="14" t="s">
        <v>30</v>
      </c>
      <c r="AW662" s="14" t="s">
        <v>29</v>
      </c>
      <c r="AX662" s="14" t="s">
        <v>73</v>
      </c>
      <c r="AY662" s="173" t="s">
        <v>175</v>
      </c>
    </row>
    <row r="663" spans="1:65" s="14" customFormat="1">
      <c r="B663" s="172"/>
      <c r="D663" s="164" t="s">
        <v>190</v>
      </c>
      <c r="E663" s="173" t="s">
        <v>1</v>
      </c>
      <c r="F663" s="174" t="s">
        <v>2648</v>
      </c>
      <c r="H663" s="173" t="s">
        <v>1</v>
      </c>
      <c r="I663" s="175"/>
      <c r="L663" s="172"/>
      <c r="M663" s="176"/>
      <c r="N663" s="177"/>
      <c r="O663" s="177"/>
      <c r="P663" s="177"/>
      <c r="Q663" s="177"/>
      <c r="R663" s="177"/>
      <c r="S663" s="177"/>
      <c r="T663" s="178"/>
      <c r="AT663" s="173" t="s">
        <v>190</v>
      </c>
      <c r="AU663" s="173" t="s">
        <v>82</v>
      </c>
      <c r="AV663" s="14" t="s">
        <v>30</v>
      </c>
      <c r="AW663" s="14" t="s">
        <v>29</v>
      </c>
      <c r="AX663" s="14" t="s">
        <v>73</v>
      </c>
      <c r="AY663" s="173" t="s">
        <v>175</v>
      </c>
    </row>
    <row r="664" spans="1:65" s="13" customFormat="1">
      <c r="B664" s="163"/>
      <c r="D664" s="164" t="s">
        <v>190</v>
      </c>
      <c r="E664" s="165" t="s">
        <v>1</v>
      </c>
      <c r="F664" s="166" t="s">
        <v>30</v>
      </c>
      <c r="H664" s="167">
        <v>1</v>
      </c>
      <c r="I664" s="168"/>
      <c r="L664" s="163"/>
      <c r="M664" s="169"/>
      <c r="N664" s="170"/>
      <c r="O664" s="170"/>
      <c r="P664" s="170"/>
      <c r="Q664" s="170"/>
      <c r="R664" s="170"/>
      <c r="S664" s="170"/>
      <c r="T664" s="171"/>
      <c r="AT664" s="165" t="s">
        <v>190</v>
      </c>
      <c r="AU664" s="165" t="s">
        <v>82</v>
      </c>
      <c r="AV664" s="13" t="s">
        <v>82</v>
      </c>
      <c r="AW664" s="13" t="s">
        <v>29</v>
      </c>
      <c r="AX664" s="13" t="s">
        <v>30</v>
      </c>
      <c r="AY664" s="165" t="s">
        <v>175</v>
      </c>
    </row>
    <row r="665" spans="1:65" s="2" customFormat="1" ht="16.5" customHeight="1">
      <c r="A665" s="33"/>
      <c r="B665" s="149"/>
      <c r="C665" s="150" t="s">
        <v>524</v>
      </c>
      <c r="D665" s="150" t="s">
        <v>181</v>
      </c>
      <c r="E665" s="151" t="s">
        <v>3527</v>
      </c>
      <c r="F665" s="152" t="s">
        <v>3528</v>
      </c>
      <c r="G665" s="153" t="s">
        <v>396</v>
      </c>
      <c r="H665" s="154">
        <v>1</v>
      </c>
      <c r="I665" s="155"/>
      <c r="J665" s="156">
        <f>ROUND(I665*H665,2)</f>
        <v>0</v>
      </c>
      <c r="K665" s="152" t="s">
        <v>1</v>
      </c>
      <c r="L665" s="34"/>
      <c r="M665" s="157" t="s">
        <v>1</v>
      </c>
      <c r="N665" s="158" t="s">
        <v>38</v>
      </c>
      <c r="O665" s="59"/>
      <c r="P665" s="159">
        <f>O665*H665</f>
        <v>0</v>
      </c>
      <c r="Q665" s="159">
        <v>0</v>
      </c>
      <c r="R665" s="159">
        <f>Q665*H665</f>
        <v>0</v>
      </c>
      <c r="S665" s="159">
        <v>0</v>
      </c>
      <c r="T665" s="160">
        <f>S665*H665</f>
        <v>0</v>
      </c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R665" s="161" t="s">
        <v>239</v>
      </c>
      <c r="AT665" s="161" t="s">
        <v>181</v>
      </c>
      <c r="AU665" s="161" t="s">
        <v>82</v>
      </c>
      <c r="AY665" s="18" t="s">
        <v>175</v>
      </c>
      <c r="BE665" s="162">
        <f>IF(N665="základní",J665,0)</f>
        <v>0</v>
      </c>
      <c r="BF665" s="162">
        <f>IF(N665="snížená",J665,0)</f>
        <v>0</v>
      </c>
      <c r="BG665" s="162">
        <f>IF(N665="zákl. přenesená",J665,0)</f>
        <v>0</v>
      </c>
      <c r="BH665" s="162">
        <f>IF(N665="sníž. přenesená",J665,0)</f>
        <v>0</v>
      </c>
      <c r="BI665" s="162">
        <f>IF(N665="nulová",J665,0)</f>
        <v>0</v>
      </c>
      <c r="BJ665" s="18" t="s">
        <v>30</v>
      </c>
      <c r="BK665" s="162">
        <f>ROUND(I665*H665,2)</f>
        <v>0</v>
      </c>
      <c r="BL665" s="18" t="s">
        <v>239</v>
      </c>
      <c r="BM665" s="161" t="s">
        <v>3529</v>
      </c>
    </row>
    <row r="666" spans="1:65" s="14" customFormat="1">
      <c r="B666" s="172"/>
      <c r="D666" s="164" t="s">
        <v>190</v>
      </c>
      <c r="E666" s="173" t="s">
        <v>1</v>
      </c>
      <c r="F666" s="174" t="s">
        <v>3530</v>
      </c>
      <c r="H666" s="173" t="s">
        <v>1</v>
      </c>
      <c r="I666" s="175"/>
      <c r="L666" s="172"/>
      <c r="M666" s="176"/>
      <c r="N666" s="177"/>
      <c r="O666" s="177"/>
      <c r="P666" s="177"/>
      <c r="Q666" s="177"/>
      <c r="R666" s="177"/>
      <c r="S666" s="177"/>
      <c r="T666" s="178"/>
      <c r="AT666" s="173" t="s">
        <v>190</v>
      </c>
      <c r="AU666" s="173" t="s">
        <v>82</v>
      </c>
      <c r="AV666" s="14" t="s">
        <v>30</v>
      </c>
      <c r="AW666" s="14" t="s">
        <v>29</v>
      </c>
      <c r="AX666" s="14" t="s">
        <v>73</v>
      </c>
      <c r="AY666" s="173" t="s">
        <v>175</v>
      </c>
    </row>
    <row r="667" spans="1:65" s="14" customFormat="1">
      <c r="B667" s="172"/>
      <c r="D667" s="164" t="s">
        <v>190</v>
      </c>
      <c r="E667" s="173" t="s">
        <v>1</v>
      </c>
      <c r="F667" s="174" t="s">
        <v>3531</v>
      </c>
      <c r="H667" s="173" t="s">
        <v>1</v>
      </c>
      <c r="I667" s="175"/>
      <c r="L667" s="172"/>
      <c r="M667" s="176"/>
      <c r="N667" s="177"/>
      <c r="O667" s="177"/>
      <c r="P667" s="177"/>
      <c r="Q667" s="177"/>
      <c r="R667" s="177"/>
      <c r="S667" s="177"/>
      <c r="T667" s="178"/>
      <c r="AT667" s="173" t="s">
        <v>190</v>
      </c>
      <c r="AU667" s="173" t="s">
        <v>82</v>
      </c>
      <c r="AV667" s="14" t="s">
        <v>30</v>
      </c>
      <c r="AW667" s="14" t="s">
        <v>29</v>
      </c>
      <c r="AX667" s="14" t="s">
        <v>73</v>
      </c>
      <c r="AY667" s="173" t="s">
        <v>175</v>
      </c>
    </row>
    <row r="668" spans="1:65" s="14" customFormat="1">
      <c r="B668" s="172"/>
      <c r="D668" s="164" t="s">
        <v>190</v>
      </c>
      <c r="E668" s="173" t="s">
        <v>1</v>
      </c>
      <c r="F668" s="174" t="s">
        <v>3532</v>
      </c>
      <c r="H668" s="173" t="s">
        <v>1</v>
      </c>
      <c r="I668" s="175"/>
      <c r="L668" s="172"/>
      <c r="M668" s="176"/>
      <c r="N668" s="177"/>
      <c r="O668" s="177"/>
      <c r="P668" s="177"/>
      <c r="Q668" s="177"/>
      <c r="R668" s="177"/>
      <c r="S668" s="177"/>
      <c r="T668" s="178"/>
      <c r="AT668" s="173" t="s">
        <v>190</v>
      </c>
      <c r="AU668" s="173" t="s">
        <v>82</v>
      </c>
      <c r="AV668" s="14" t="s">
        <v>30</v>
      </c>
      <c r="AW668" s="14" t="s">
        <v>29</v>
      </c>
      <c r="AX668" s="14" t="s">
        <v>73</v>
      </c>
      <c r="AY668" s="173" t="s">
        <v>175</v>
      </c>
    </row>
    <row r="669" spans="1:65" s="14" customFormat="1">
      <c r="B669" s="172"/>
      <c r="D669" s="164" t="s">
        <v>190</v>
      </c>
      <c r="E669" s="173" t="s">
        <v>1</v>
      </c>
      <c r="F669" s="174" t="s">
        <v>3533</v>
      </c>
      <c r="H669" s="173" t="s">
        <v>1</v>
      </c>
      <c r="I669" s="175"/>
      <c r="L669" s="172"/>
      <c r="M669" s="176"/>
      <c r="N669" s="177"/>
      <c r="O669" s="177"/>
      <c r="P669" s="177"/>
      <c r="Q669" s="177"/>
      <c r="R669" s="177"/>
      <c r="S669" s="177"/>
      <c r="T669" s="178"/>
      <c r="AT669" s="173" t="s">
        <v>190</v>
      </c>
      <c r="AU669" s="173" t="s">
        <v>82</v>
      </c>
      <c r="AV669" s="14" t="s">
        <v>30</v>
      </c>
      <c r="AW669" s="14" t="s">
        <v>29</v>
      </c>
      <c r="AX669" s="14" t="s">
        <v>73</v>
      </c>
      <c r="AY669" s="173" t="s">
        <v>175</v>
      </c>
    </row>
    <row r="670" spans="1:65" s="14" customFormat="1">
      <c r="B670" s="172"/>
      <c r="D670" s="164" t="s">
        <v>190</v>
      </c>
      <c r="E670" s="173" t="s">
        <v>1</v>
      </c>
      <c r="F670" s="174" t="s">
        <v>3534</v>
      </c>
      <c r="H670" s="173" t="s">
        <v>1</v>
      </c>
      <c r="I670" s="175"/>
      <c r="L670" s="172"/>
      <c r="M670" s="176"/>
      <c r="N670" s="177"/>
      <c r="O670" s="177"/>
      <c r="P670" s="177"/>
      <c r="Q670" s="177"/>
      <c r="R670" s="177"/>
      <c r="S670" s="177"/>
      <c r="T670" s="178"/>
      <c r="AT670" s="173" t="s">
        <v>190</v>
      </c>
      <c r="AU670" s="173" t="s">
        <v>82</v>
      </c>
      <c r="AV670" s="14" t="s">
        <v>30</v>
      </c>
      <c r="AW670" s="14" t="s">
        <v>29</v>
      </c>
      <c r="AX670" s="14" t="s">
        <v>73</v>
      </c>
      <c r="AY670" s="173" t="s">
        <v>175</v>
      </c>
    </row>
    <row r="671" spans="1:65" s="14" customFormat="1">
      <c r="B671" s="172"/>
      <c r="D671" s="164" t="s">
        <v>190</v>
      </c>
      <c r="E671" s="173" t="s">
        <v>1</v>
      </c>
      <c r="F671" s="174" t="s">
        <v>3535</v>
      </c>
      <c r="H671" s="173" t="s">
        <v>1</v>
      </c>
      <c r="I671" s="175"/>
      <c r="L671" s="172"/>
      <c r="M671" s="176"/>
      <c r="N671" s="177"/>
      <c r="O671" s="177"/>
      <c r="P671" s="177"/>
      <c r="Q671" s="177"/>
      <c r="R671" s="177"/>
      <c r="S671" s="177"/>
      <c r="T671" s="178"/>
      <c r="AT671" s="173" t="s">
        <v>190</v>
      </c>
      <c r="AU671" s="173" t="s">
        <v>82</v>
      </c>
      <c r="AV671" s="14" t="s">
        <v>30</v>
      </c>
      <c r="AW671" s="14" t="s">
        <v>29</v>
      </c>
      <c r="AX671" s="14" t="s">
        <v>73</v>
      </c>
      <c r="AY671" s="173" t="s">
        <v>175</v>
      </c>
    </row>
    <row r="672" spans="1:65" s="14" customFormat="1">
      <c r="B672" s="172"/>
      <c r="D672" s="164" t="s">
        <v>190</v>
      </c>
      <c r="E672" s="173" t="s">
        <v>1</v>
      </c>
      <c r="F672" s="174" t="s">
        <v>3536</v>
      </c>
      <c r="H672" s="173" t="s">
        <v>1</v>
      </c>
      <c r="I672" s="175"/>
      <c r="L672" s="172"/>
      <c r="M672" s="176"/>
      <c r="N672" s="177"/>
      <c r="O672" s="177"/>
      <c r="P672" s="177"/>
      <c r="Q672" s="177"/>
      <c r="R672" s="177"/>
      <c r="S672" s="177"/>
      <c r="T672" s="178"/>
      <c r="AT672" s="173" t="s">
        <v>190</v>
      </c>
      <c r="AU672" s="173" t="s">
        <v>82</v>
      </c>
      <c r="AV672" s="14" t="s">
        <v>30</v>
      </c>
      <c r="AW672" s="14" t="s">
        <v>29</v>
      </c>
      <c r="AX672" s="14" t="s">
        <v>73</v>
      </c>
      <c r="AY672" s="173" t="s">
        <v>175</v>
      </c>
    </row>
    <row r="673" spans="1:65" s="14" customFormat="1">
      <c r="B673" s="172"/>
      <c r="D673" s="164" t="s">
        <v>190</v>
      </c>
      <c r="E673" s="173" t="s">
        <v>1</v>
      </c>
      <c r="F673" s="174" t="s">
        <v>3537</v>
      </c>
      <c r="H673" s="173" t="s">
        <v>1</v>
      </c>
      <c r="I673" s="175"/>
      <c r="L673" s="172"/>
      <c r="M673" s="176"/>
      <c r="N673" s="177"/>
      <c r="O673" s="177"/>
      <c r="P673" s="177"/>
      <c r="Q673" s="177"/>
      <c r="R673" s="177"/>
      <c r="S673" s="177"/>
      <c r="T673" s="178"/>
      <c r="AT673" s="173" t="s">
        <v>190</v>
      </c>
      <c r="AU673" s="173" t="s">
        <v>82</v>
      </c>
      <c r="AV673" s="14" t="s">
        <v>30</v>
      </c>
      <c r="AW673" s="14" t="s">
        <v>29</v>
      </c>
      <c r="AX673" s="14" t="s">
        <v>73</v>
      </c>
      <c r="AY673" s="173" t="s">
        <v>175</v>
      </c>
    </row>
    <row r="674" spans="1:65" s="14" customFormat="1">
      <c r="B674" s="172"/>
      <c r="D674" s="164" t="s">
        <v>190</v>
      </c>
      <c r="E674" s="173" t="s">
        <v>1</v>
      </c>
      <c r="F674" s="174" t="s">
        <v>3538</v>
      </c>
      <c r="H674" s="173" t="s">
        <v>1</v>
      </c>
      <c r="I674" s="175"/>
      <c r="L674" s="172"/>
      <c r="M674" s="176"/>
      <c r="N674" s="177"/>
      <c r="O674" s="177"/>
      <c r="P674" s="177"/>
      <c r="Q674" s="177"/>
      <c r="R674" s="177"/>
      <c r="S674" s="177"/>
      <c r="T674" s="178"/>
      <c r="AT674" s="173" t="s">
        <v>190</v>
      </c>
      <c r="AU674" s="173" t="s">
        <v>82</v>
      </c>
      <c r="AV674" s="14" t="s">
        <v>30</v>
      </c>
      <c r="AW674" s="14" t="s">
        <v>29</v>
      </c>
      <c r="AX674" s="14" t="s">
        <v>73</v>
      </c>
      <c r="AY674" s="173" t="s">
        <v>175</v>
      </c>
    </row>
    <row r="675" spans="1:65" s="14" customFormat="1">
      <c r="B675" s="172"/>
      <c r="D675" s="164" t="s">
        <v>190</v>
      </c>
      <c r="E675" s="173" t="s">
        <v>1</v>
      </c>
      <c r="F675" s="174" t="s">
        <v>3539</v>
      </c>
      <c r="H675" s="173" t="s">
        <v>1</v>
      </c>
      <c r="I675" s="175"/>
      <c r="L675" s="172"/>
      <c r="M675" s="176"/>
      <c r="N675" s="177"/>
      <c r="O675" s="177"/>
      <c r="P675" s="177"/>
      <c r="Q675" s="177"/>
      <c r="R675" s="177"/>
      <c r="S675" s="177"/>
      <c r="T675" s="178"/>
      <c r="AT675" s="173" t="s">
        <v>190</v>
      </c>
      <c r="AU675" s="173" t="s">
        <v>82</v>
      </c>
      <c r="AV675" s="14" t="s">
        <v>30</v>
      </c>
      <c r="AW675" s="14" t="s">
        <v>29</v>
      </c>
      <c r="AX675" s="14" t="s">
        <v>73</v>
      </c>
      <c r="AY675" s="173" t="s">
        <v>175</v>
      </c>
    </row>
    <row r="676" spans="1:65" s="14" customFormat="1">
      <c r="B676" s="172"/>
      <c r="D676" s="164" t="s">
        <v>190</v>
      </c>
      <c r="E676" s="173" t="s">
        <v>1</v>
      </c>
      <c r="F676" s="174" t="s">
        <v>3540</v>
      </c>
      <c r="H676" s="173" t="s">
        <v>1</v>
      </c>
      <c r="I676" s="175"/>
      <c r="L676" s="172"/>
      <c r="M676" s="176"/>
      <c r="N676" s="177"/>
      <c r="O676" s="177"/>
      <c r="P676" s="177"/>
      <c r="Q676" s="177"/>
      <c r="R676" s="177"/>
      <c r="S676" s="177"/>
      <c r="T676" s="178"/>
      <c r="AT676" s="173" t="s">
        <v>190</v>
      </c>
      <c r="AU676" s="173" t="s">
        <v>82</v>
      </c>
      <c r="AV676" s="14" t="s">
        <v>30</v>
      </c>
      <c r="AW676" s="14" t="s">
        <v>29</v>
      </c>
      <c r="AX676" s="14" t="s">
        <v>73</v>
      </c>
      <c r="AY676" s="173" t="s">
        <v>175</v>
      </c>
    </row>
    <row r="677" spans="1:65" s="14" customFormat="1">
      <c r="B677" s="172"/>
      <c r="D677" s="164" t="s">
        <v>190</v>
      </c>
      <c r="E677" s="173" t="s">
        <v>1</v>
      </c>
      <c r="F677" s="174" t="s">
        <v>3541</v>
      </c>
      <c r="H677" s="173" t="s">
        <v>1</v>
      </c>
      <c r="I677" s="175"/>
      <c r="L677" s="172"/>
      <c r="M677" s="176"/>
      <c r="N677" s="177"/>
      <c r="O677" s="177"/>
      <c r="P677" s="177"/>
      <c r="Q677" s="177"/>
      <c r="R677" s="177"/>
      <c r="S677" s="177"/>
      <c r="T677" s="178"/>
      <c r="AT677" s="173" t="s">
        <v>190</v>
      </c>
      <c r="AU677" s="173" t="s">
        <v>82</v>
      </c>
      <c r="AV677" s="14" t="s">
        <v>30</v>
      </c>
      <c r="AW677" s="14" t="s">
        <v>29</v>
      </c>
      <c r="AX677" s="14" t="s">
        <v>73</v>
      </c>
      <c r="AY677" s="173" t="s">
        <v>175</v>
      </c>
    </row>
    <row r="678" spans="1:65" s="14" customFormat="1">
      <c r="B678" s="172"/>
      <c r="D678" s="164" t="s">
        <v>190</v>
      </c>
      <c r="E678" s="173" t="s">
        <v>1</v>
      </c>
      <c r="F678" s="174" t="s">
        <v>3139</v>
      </c>
      <c r="H678" s="173" t="s">
        <v>1</v>
      </c>
      <c r="I678" s="175"/>
      <c r="L678" s="172"/>
      <c r="M678" s="176"/>
      <c r="N678" s="177"/>
      <c r="O678" s="177"/>
      <c r="P678" s="177"/>
      <c r="Q678" s="177"/>
      <c r="R678" s="177"/>
      <c r="S678" s="177"/>
      <c r="T678" s="178"/>
      <c r="AT678" s="173" t="s">
        <v>190</v>
      </c>
      <c r="AU678" s="173" t="s">
        <v>82</v>
      </c>
      <c r="AV678" s="14" t="s">
        <v>30</v>
      </c>
      <c r="AW678" s="14" t="s">
        <v>29</v>
      </c>
      <c r="AX678" s="14" t="s">
        <v>73</v>
      </c>
      <c r="AY678" s="173" t="s">
        <v>175</v>
      </c>
    </row>
    <row r="679" spans="1:65" s="14" customFormat="1">
      <c r="B679" s="172"/>
      <c r="D679" s="164" t="s">
        <v>190</v>
      </c>
      <c r="E679" s="173" t="s">
        <v>1</v>
      </c>
      <c r="F679" s="174" t="s">
        <v>3140</v>
      </c>
      <c r="H679" s="173" t="s">
        <v>1</v>
      </c>
      <c r="I679" s="175"/>
      <c r="L679" s="172"/>
      <c r="M679" s="176"/>
      <c r="N679" s="177"/>
      <c r="O679" s="177"/>
      <c r="P679" s="177"/>
      <c r="Q679" s="177"/>
      <c r="R679" s="177"/>
      <c r="S679" s="177"/>
      <c r="T679" s="178"/>
      <c r="AT679" s="173" t="s">
        <v>190</v>
      </c>
      <c r="AU679" s="173" t="s">
        <v>82</v>
      </c>
      <c r="AV679" s="14" t="s">
        <v>30</v>
      </c>
      <c r="AW679" s="14" t="s">
        <v>29</v>
      </c>
      <c r="AX679" s="14" t="s">
        <v>73</v>
      </c>
      <c r="AY679" s="173" t="s">
        <v>175</v>
      </c>
    </row>
    <row r="680" spans="1:65" s="14" customFormat="1">
      <c r="B680" s="172"/>
      <c r="D680" s="164" t="s">
        <v>190</v>
      </c>
      <c r="E680" s="173" t="s">
        <v>1</v>
      </c>
      <c r="F680" s="174" t="s">
        <v>3141</v>
      </c>
      <c r="H680" s="173" t="s">
        <v>1</v>
      </c>
      <c r="I680" s="175"/>
      <c r="L680" s="172"/>
      <c r="M680" s="176"/>
      <c r="N680" s="177"/>
      <c r="O680" s="177"/>
      <c r="P680" s="177"/>
      <c r="Q680" s="177"/>
      <c r="R680" s="177"/>
      <c r="S680" s="177"/>
      <c r="T680" s="178"/>
      <c r="AT680" s="173" t="s">
        <v>190</v>
      </c>
      <c r="AU680" s="173" t="s">
        <v>82</v>
      </c>
      <c r="AV680" s="14" t="s">
        <v>30</v>
      </c>
      <c r="AW680" s="14" t="s">
        <v>29</v>
      </c>
      <c r="AX680" s="14" t="s">
        <v>73</v>
      </c>
      <c r="AY680" s="173" t="s">
        <v>175</v>
      </c>
    </row>
    <row r="681" spans="1:65" s="14" customFormat="1">
      <c r="B681" s="172"/>
      <c r="D681" s="164" t="s">
        <v>190</v>
      </c>
      <c r="E681" s="173" t="s">
        <v>1</v>
      </c>
      <c r="F681" s="174" t="s">
        <v>3142</v>
      </c>
      <c r="H681" s="173" t="s">
        <v>1</v>
      </c>
      <c r="I681" s="175"/>
      <c r="L681" s="172"/>
      <c r="M681" s="176"/>
      <c r="N681" s="177"/>
      <c r="O681" s="177"/>
      <c r="P681" s="177"/>
      <c r="Q681" s="177"/>
      <c r="R681" s="177"/>
      <c r="S681" s="177"/>
      <c r="T681" s="178"/>
      <c r="AT681" s="173" t="s">
        <v>190</v>
      </c>
      <c r="AU681" s="173" t="s">
        <v>82</v>
      </c>
      <c r="AV681" s="14" t="s">
        <v>30</v>
      </c>
      <c r="AW681" s="14" t="s">
        <v>29</v>
      </c>
      <c r="AX681" s="14" t="s">
        <v>73</v>
      </c>
      <c r="AY681" s="173" t="s">
        <v>175</v>
      </c>
    </row>
    <row r="682" spans="1:65" s="14" customFormat="1">
      <c r="B682" s="172"/>
      <c r="D682" s="164" t="s">
        <v>190</v>
      </c>
      <c r="E682" s="173" t="s">
        <v>1</v>
      </c>
      <c r="F682" s="174" t="s">
        <v>2648</v>
      </c>
      <c r="H682" s="173" t="s">
        <v>1</v>
      </c>
      <c r="I682" s="175"/>
      <c r="L682" s="172"/>
      <c r="M682" s="176"/>
      <c r="N682" s="177"/>
      <c r="O682" s="177"/>
      <c r="P682" s="177"/>
      <c r="Q682" s="177"/>
      <c r="R682" s="177"/>
      <c r="S682" s="177"/>
      <c r="T682" s="178"/>
      <c r="AT682" s="173" t="s">
        <v>190</v>
      </c>
      <c r="AU682" s="173" t="s">
        <v>82</v>
      </c>
      <c r="AV682" s="14" t="s">
        <v>30</v>
      </c>
      <c r="AW682" s="14" t="s">
        <v>29</v>
      </c>
      <c r="AX682" s="14" t="s">
        <v>73</v>
      </c>
      <c r="AY682" s="173" t="s">
        <v>175</v>
      </c>
    </row>
    <row r="683" spans="1:65" s="13" customFormat="1">
      <c r="B683" s="163"/>
      <c r="D683" s="164" t="s">
        <v>190</v>
      </c>
      <c r="E683" s="165" t="s">
        <v>1</v>
      </c>
      <c r="F683" s="166" t="s">
        <v>30</v>
      </c>
      <c r="H683" s="167">
        <v>1</v>
      </c>
      <c r="I683" s="168"/>
      <c r="L683" s="163"/>
      <c r="M683" s="169"/>
      <c r="N683" s="170"/>
      <c r="O683" s="170"/>
      <c r="P683" s="170"/>
      <c r="Q683" s="170"/>
      <c r="R683" s="170"/>
      <c r="S683" s="170"/>
      <c r="T683" s="171"/>
      <c r="AT683" s="165" t="s">
        <v>190</v>
      </c>
      <c r="AU683" s="165" t="s">
        <v>82</v>
      </c>
      <c r="AV683" s="13" t="s">
        <v>82</v>
      </c>
      <c r="AW683" s="13" t="s">
        <v>29</v>
      </c>
      <c r="AX683" s="13" t="s">
        <v>30</v>
      </c>
      <c r="AY683" s="165" t="s">
        <v>175</v>
      </c>
    </row>
    <row r="684" spans="1:65" s="2" customFormat="1" ht="16.5" customHeight="1">
      <c r="A684" s="33"/>
      <c r="B684" s="149"/>
      <c r="C684" s="150" t="s">
        <v>528</v>
      </c>
      <c r="D684" s="150" t="s">
        <v>181</v>
      </c>
      <c r="E684" s="151" t="s">
        <v>3542</v>
      </c>
      <c r="F684" s="152" t="s">
        <v>3543</v>
      </c>
      <c r="G684" s="153" t="s">
        <v>396</v>
      </c>
      <c r="H684" s="154">
        <v>2</v>
      </c>
      <c r="I684" s="155"/>
      <c r="J684" s="156">
        <f>ROUND(I684*H684,2)</f>
        <v>0</v>
      </c>
      <c r="K684" s="152" t="s">
        <v>1</v>
      </c>
      <c r="L684" s="34"/>
      <c r="M684" s="157" t="s">
        <v>1</v>
      </c>
      <c r="N684" s="158" t="s">
        <v>38</v>
      </c>
      <c r="O684" s="59"/>
      <c r="P684" s="159">
        <f>O684*H684</f>
        <v>0</v>
      </c>
      <c r="Q684" s="159">
        <v>0</v>
      </c>
      <c r="R684" s="159">
        <f>Q684*H684</f>
        <v>0</v>
      </c>
      <c r="S684" s="159">
        <v>0</v>
      </c>
      <c r="T684" s="160">
        <f>S684*H684</f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1" t="s">
        <v>239</v>
      </c>
      <c r="AT684" s="161" t="s">
        <v>181</v>
      </c>
      <c r="AU684" s="161" t="s">
        <v>82</v>
      </c>
      <c r="AY684" s="18" t="s">
        <v>175</v>
      </c>
      <c r="BE684" s="162">
        <f>IF(N684="základní",J684,0)</f>
        <v>0</v>
      </c>
      <c r="BF684" s="162">
        <f>IF(N684="snížená",J684,0)</f>
        <v>0</v>
      </c>
      <c r="BG684" s="162">
        <f>IF(N684="zákl. přenesená",J684,0)</f>
        <v>0</v>
      </c>
      <c r="BH684" s="162">
        <f>IF(N684="sníž. přenesená",J684,0)</f>
        <v>0</v>
      </c>
      <c r="BI684" s="162">
        <f>IF(N684="nulová",J684,0)</f>
        <v>0</v>
      </c>
      <c r="BJ684" s="18" t="s">
        <v>30</v>
      </c>
      <c r="BK684" s="162">
        <f>ROUND(I684*H684,2)</f>
        <v>0</v>
      </c>
      <c r="BL684" s="18" t="s">
        <v>239</v>
      </c>
      <c r="BM684" s="161" t="s">
        <v>3544</v>
      </c>
    </row>
    <row r="685" spans="1:65" s="14" customFormat="1">
      <c r="B685" s="172"/>
      <c r="D685" s="164" t="s">
        <v>190</v>
      </c>
      <c r="E685" s="173" t="s">
        <v>1</v>
      </c>
      <c r="F685" s="174" t="s">
        <v>3167</v>
      </c>
      <c r="H685" s="173" t="s">
        <v>1</v>
      </c>
      <c r="I685" s="175"/>
      <c r="L685" s="172"/>
      <c r="M685" s="176"/>
      <c r="N685" s="177"/>
      <c r="O685" s="177"/>
      <c r="P685" s="177"/>
      <c r="Q685" s="177"/>
      <c r="R685" s="177"/>
      <c r="S685" s="177"/>
      <c r="T685" s="178"/>
      <c r="AT685" s="173" t="s">
        <v>190</v>
      </c>
      <c r="AU685" s="173" t="s">
        <v>82</v>
      </c>
      <c r="AV685" s="14" t="s">
        <v>30</v>
      </c>
      <c r="AW685" s="14" t="s">
        <v>29</v>
      </c>
      <c r="AX685" s="14" t="s">
        <v>73</v>
      </c>
      <c r="AY685" s="173" t="s">
        <v>175</v>
      </c>
    </row>
    <row r="686" spans="1:65" s="14" customFormat="1">
      <c r="B686" s="172"/>
      <c r="D686" s="164" t="s">
        <v>190</v>
      </c>
      <c r="E686" s="173" t="s">
        <v>1</v>
      </c>
      <c r="F686" s="174" t="s">
        <v>3168</v>
      </c>
      <c r="H686" s="173" t="s">
        <v>1</v>
      </c>
      <c r="I686" s="175"/>
      <c r="L686" s="172"/>
      <c r="M686" s="176"/>
      <c r="N686" s="177"/>
      <c r="O686" s="177"/>
      <c r="P686" s="177"/>
      <c r="Q686" s="177"/>
      <c r="R686" s="177"/>
      <c r="S686" s="177"/>
      <c r="T686" s="178"/>
      <c r="AT686" s="173" t="s">
        <v>190</v>
      </c>
      <c r="AU686" s="173" t="s">
        <v>82</v>
      </c>
      <c r="AV686" s="14" t="s">
        <v>30</v>
      </c>
      <c r="AW686" s="14" t="s">
        <v>29</v>
      </c>
      <c r="AX686" s="14" t="s">
        <v>73</v>
      </c>
      <c r="AY686" s="173" t="s">
        <v>175</v>
      </c>
    </row>
    <row r="687" spans="1:65" s="14" customFormat="1">
      <c r="B687" s="172"/>
      <c r="D687" s="164" t="s">
        <v>190</v>
      </c>
      <c r="E687" s="173" t="s">
        <v>1</v>
      </c>
      <c r="F687" s="174" t="s">
        <v>3169</v>
      </c>
      <c r="H687" s="173" t="s">
        <v>1</v>
      </c>
      <c r="I687" s="175"/>
      <c r="L687" s="172"/>
      <c r="M687" s="176"/>
      <c r="N687" s="177"/>
      <c r="O687" s="177"/>
      <c r="P687" s="177"/>
      <c r="Q687" s="177"/>
      <c r="R687" s="177"/>
      <c r="S687" s="177"/>
      <c r="T687" s="178"/>
      <c r="AT687" s="173" t="s">
        <v>190</v>
      </c>
      <c r="AU687" s="173" t="s">
        <v>82</v>
      </c>
      <c r="AV687" s="14" t="s">
        <v>30</v>
      </c>
      <c r="AW687" s="14" t="s">
        <v>29</v>
      </c>
      <c r="AX687" s="14" t="s">
        <v>73</v>
      </c>
      <c r="AY687" s="173" t="s">
        <v>175</v>
      </c>
    </row>
    <row r="688" spans="1:65" s="14" customFormat="1">
      <c r="B688" s="172"/>
      <c r="D688" s="164" t="s">
        <v>190</v>
      </c>
      <c r="E688" s="173" t="s">
        <v>1</v>
      </c>
      <c r="F688" s="174" t="s">
        <v>3170</v>
      </c>
      <c r="H688" s="173" t="s">
        <v>1</v>
      </c>
      <c r="I688" s="175"/>
      <c r="L688" s="172"/>
      <c r="M688" s="176"/>
      <c r="N688" s="177"/>
      <c r="O688" s="177"/>
      <c r="P688" s="177"/>
      <c r="Q688" s="177"/>
      <c r="R688" s="177"/>
      <c r="S688" s="177"/>
      <c r="T688" s="178"/>
      <c r="AT688" s="173" t="s">
        <v>190</v>
      </c>
      <c r="AU688" s="173" t="s">
        <v>82</v>
      </c>
      <c r="AV688" s="14" t="s">
        <v>30</v>
      </c>
      <c r="AW688" s="14" t="s">
        <v>29</v>
      </c>
      <c r="AX688" s="14" t="s">
        <v>73</v>
      </c>
      <c r="AY688" s="173" t="s">
        <v>175</v>
      </c>
    </row>
    <row r="689" spans="1:65" s="14" customFormat="1">
      <c r="B689" s="172"/>
      <c r="D689" s="164" t="s">
        <v>190</v>
      </c>
      <c r="E689" s="173" t="s">
        <v>1</v>
      </c>
      <c r="F689" s="174" t="s">
        <v>3171</v>
      </c>
      <c r="H689" s="173" t="s">
        <v>1</v>
      </c>
      <c r="I689" s="175"/>
      <c r="L689" s="172"/>
      <c r="M689" s="176"/>
      <c r="N689" s="177"/>
      <c r="O689" s="177"/>
      <c r="P689" s="177"/>
      <c r="Q689" s="177"/>
      <c r="R689" s="177"/>
      <c r="S689" s="177"/>
      <c r="T689" s="178"/>
      <c r="AT689" s="173" t="s">
        <v>190</v>
      </c>
      <c r="AU689" s="173" t="s">
        <v>82</v>
      </c>
      <c r="AV689" s="14" t="s">
        <v>30</v>
      </c>
      <c r="AW689" s="14" t="s">
        <v>29</v>
      </c>
      <c r="AX689" s="14" t="s">
        <v>73</v>
      </c>
      <c r="AY689" s="173" t="s">
        <v>175</v>
      </c>
    </row>
    <row r="690" spans="1:65" s="14" customFormat="1">
      <c r="B690" s="172"/>
      <c r="D690" s="164" t="s">
        <v>190</v>
      </c>
      <c r="E690" s="173" t="s">
        <v>1</v>
      </c>
      <c r="F690" s="174" t="s">
        <v>3172</v>
      </c>
      <c r="H690" s="173" t="s">
        <v>1</v>
      </c>
      <c r="I690" s="175"/>
      <c r="L690" s="172"/>
      <c r="M690" s="176"/>
      <c r="N690" s="177"/>
      <c r="O690" s="177"/>
      <c r="P690" s="177"/>
      <c r="Q690" s="177"/>
      <c r="R690" s="177"/>
      <c r="S690" s="177"/>
      <c r="T690" s="178"/>
      <c r="AT690" s="173" t="s">
        <v>190</v>
      </c>
      <c r="AU690" s="173" t="s">
        <v>82</v>
      </c>
      <c r="AV690" s="14" t="s">
        <v>30</v>
      </c>
      <c r="AW690" s="14" t="s">
        <v>29</v>
      </c>
      <c r="AX690" s="14" t="s">
        <v>73</v>
      </c>
      <c r="AY690" s="173" t="s">
        <v>175</v>
      </c>
    </row>
    <row r="691" spans="1:65" s="14" customFormat="1">
      <c r="B691" s="172"/>
      <c r="D691" s="164" t="s">
        <v>190</v>
      </c>
      <c r="E691" s="173" t="s">
        <v>1</v>
      </c>
      <c r="F691" s="174" t="s">
        <v>3173</v>
      </c>
      <c r="H691" s="173" t="s">
        <v>1</v>
      </c>
      <c r="I691" s="175"/>
      <c r="L691" s="172"/>
      <c r="M691" s="176"/>
      <c r="N691" s="177"/>
      <c r="O691" s="177"/>
      <c r="P691" s="177"/>
      <c r="Q691" s="177"/>
      <c r="R691" s="177"/>
      <c r="S691" s="177"/>
      <c r="T691" s="178"/>
      <c r="AT691" s="173" t="s">
        <v>190</v>
      </c>
      <c r="AU691" s="173" t="s">
        <v>82</v>
      </c>
      <c r="AV691" s="14" t="s">
        <v>30</v>
      </c>
      <c r="AW691" s="14" t="s">
        <v>29</v>
      </c>
      <c r="AX691" s="14" t="s">
        <v>73</v>
      </c>
      <c r="AY691" s="173" t="s">
        <v>175</v>
      </c>
    </row>
    <row r="692" spans="1:65" s="14" customFormat="1">
      <c r="B692" s="172"/>
      <c r="D692" s="164" t="s">
        <v>190</v>
      </c>
      <c r="E692" s="173" t="s">
        <v>1</v>
      </c>
      <c r="F692" s="174" t="s">
        <v>3139</v>
      </c>
      <c r="H692" s="173" t="s">
        <v>1</v>
      </c>
      <c r="I692" s="175"/>
      <c r="L692" s="172"/>
      <c r="M692" s="176"/>
      <c r="N692" s="177"/>
      <c r="O692" s="177"/>
      <c r="P692" s="177"/>
      <c r="Q692" s="177"/>
      <c r="R692" s="177"/>
      <c r="S692" s="177"/>
      <c r="T692" s="178"/>
      <c r="AT692" s="173" t="s">
        <v>190</v>
      </c>
      <c r="AU692" s="173" t="s">
        <v>82</v>
      </c>
      <c r="AV692" s="14" t="s">
        <v>30</v>
      </c>
      <c r="AW692" s="14" t="s">
        <v>29</v>
      </c>
      <c r="AX692" s="14" t="s">
        <v>73</v>
      </c>
      <c r="AY692" s="173" t="s">
        <v>175</v>
      </c>
    </row>
    <row r="693" spans="1:65" s="14" customFormat="1">
      <c r="B693" s="172"/>
      <c r="D693" s="164" t="s">
        <v>190</v>
      </c>
      <c r="E693" s="173" t="s">
        <v>1</v>
      </c>
      <c r="F693" s="174" t="s">
        <v>3140</v>
      </c>
      <c r="H693" s="173" t="s">
        <v>1</v>
      </c>
      <c r="I693" s="175"/>
      <c r="L693" s="172"/>
      <c r="M693" s="176"/>
      <c r="N693" s="177"/>
      <c r="O693" s="177"/>
      <c r="P693" s="177"/>
      <c r="Q693" s="177"/>
      <c r="R693" s="177"/>
      <c r="S693" s="177"/>
      <c r="T693" s="178"/>
      <c r="AT693" s="173" t="s">
        <v>190</v>
      </c>
      <c r="AU693" s="173" t="s">
        <v>82</v>
      </c>
      <c r="AV693" s="14" t="s">
        <v>30</v>
      </c>
      <c r="AW693" s="14" t="s">
        <v>29</v>
      </c>
      <c r="AX693" s="14" t="s">
        <v>73</v>
      </c>
      <c r="AY693" s="173" t="s">
        <v>175</v>
      </c>
    </row>
    <row r="694" spans="1:65" s="14" customFormat="1">
      <c r="B694" s="172"/>
      <c r="D694" s="164" t="s">
        <v>190</v>
      </c>
      <c r="E694" s="173" t="s">
        <v>1</v>
      </c>
      <c r="F694" s="174" t="s">
        <v>3141</v>
      </c>
      <c r="H694" s="173" t="s">
        <v>1</v>
      </c>
      <c r="I694" s="175"/>
      <c r="L694" s="172"/>
      <c r="M694" s="176"/>
      <c r="N694" s="177"/>
      <c r="O694" s="177"/>
      <c r="P694" s="177"/>
      <c r="Q694" s="177"/>
      <c r="R694" s="177"/>
      <c r="S694" s="177"/>
      <c r="T694" s="178"/>
      <c r="AT694" s="173" t="s">
        <v>190</v>
      </c>
      <c r="AU694" s="173" t="s">
        <v>82</v>
      </c>
      <c r="AV694" s="14" t="s">
        <v>30</v>
      </c>
      <c r="AW694" s="14" t="s">
        <v>29</v>
      </c>
      <c r="AX694" s="14" t="s">
        <v>73</v>
      </c>
      <c r="AY694" s="173" t="s">
        <v>175</v>
      </c>
    </row>
    <row r="695" spans="1:65" s="14" customFormat="1">
      <c r="B695" s="172"/>
      <c r="D695" s="164" t="s">
        <v>190</v>
      </c>
      <c r="E695" s="173" t="s">
        <v>1</v>
      </c>
      <c r="F695" s="174" t="s">
        <v>3142</v>
      </c>
      <c r="H695" s="173" t="s">
        <v>1</v>
      </c>
      <c r="I695" s="175"/>
      <c r="L695" s="172"/>
      <c r="M695" s="176"/>
      <c r="N695" s="177"/>
      <c r="O695" s="177"/>
      <c r="P695" s="177"/>
      <c r="Q695" s="177"/>
      <c r="R695" s="177"/>
      <c r="S695" s="177"/>
      <c r="T695" s="178"/>
      <c r="AT695" s="173" t="s">
        <v>190</v>
      </c>
      <c r="AU695" s="173" t="s">
        <v>82</v>
      </c>
      <c r="AV695" s="14" t="s">
        <v>30</v>
      </c>
      <c r="AW695" s="14" t="s">
        <v>29</v>
      </c>
      <c r="AX695" s="14" t="s">
        <v>73</v>
      </c>
      <c r="AY695" s="173" t="s">
        <v>175</v>
      </c>
    </row>
    <row r="696" spans="1:65" s="14" customFormat="1">
      <c r="B696" s="172"/>
      <c r="D696" s="164" t="s">
        <v>190</v>
      </c>
      <c r="E696" s="173" t="s">
        <v>1</v>
      </c>
      <c r="F696" s="174" t="s">
        <v>2648</v>
      </c>
      <c r="H696" s="173" t="s">
        <v>1</v>
      </c>
      <c r="I696" s="175"/>
      <c r="L696" s="172"/>
      <c r="M696" s="176"/>
      <c r="N696" s="177"/>
      <c r="O696" s="177"/>
      <c r="P696" s="177"/>
      <c r="Q696" s="177"/>
      <c r="R696" s="177"/>
      <c r="S696" s="177"/>
      <c r="T696" s="178"/>
      <c r="AT696" s="173" t="s">
        <v>190</v>
      </c>
      <c r="AU696" s="173" t="s">
        <v>82</v>
      </c>
      <c r="AV696" s="14" t="s">
        <v>30</v>
      </c>
      <c r="AW696" s="14" t="s">
        <v>29</v>
      </c>
      <c r="AX696" s="14" t="s">
        <v>73</v>
      </c>
      <c r="AY696" s="173" t="s">
        <v>175</v>
      </c>
    </row>
    <row r="697" spans="1:65" s="13" customFormat="1">
      <c r="B697" s="163"/>
      <c r="D697" s="164" t="s">
        <v>190</v>
      </c>
      <c r="E697" s="165" t="s">
        <v>1</v>
      </c>
      <c r="F697" s="166" t="s">
        <v>82</v>
      </c>
      <c r="H697" s="167">
        <v>2</v>
      </c>
      <c r="I697" s="168"/>
      <c r="L697" s="163"/>
      <c r="M697" s="169"/>
      <c r="N697" s="170"/>
      <c r="O697" s="170"/>
      <c r="P697" s="170"/>
      <c r="Q697" s="170"/>
      <c r="R697" s="170"/>
      <c r="S697" s="170"/>
      <c r="T697" s="171"/>
      <c r="AT697" s="165" t="s">
        <v>190</v>
      </c>
      <c r="AU697" s="165" t="s">
        <v>82</v>
      </c>
      <c r="AV697" s="13" t="s">
        <v>82</v>
      </c>
      <c r="AW697" s="13" t="s">
        <v>29</v>
      </c>
      <c r="AX697" s="13" t="s">
        <v>30</v>
      </c>
      <c r="AY697" s="165" t="s">
        <v>175</v>
      </c>
    </row>
    <row r="698" spans="1:65" s="2" customFormat="1" ht="16.5" customHeight="1">
      <c r="A698" s="33"/>
      <c r="B698" s="149"/>
      <c r="C698" s="150" t="s">
        <v>531</v>
      </c>
      <c r="D698" s="150" t="s">
        <v>181</v>
      </c>
      <c r="E698" s="151" t="s">
        <v>3545</v>
      </c>
      <c r="F698" s="152" t="s">
        <v>3546</v>
      </c>
      <c r="G698" s="153" t="s">
        <v>3157</v>
      </c>
      <c r="H698" s="154">
        <v>2</v>
      </c>
      <c r="I698" s="155"/>
      <c r="J698" s="156">
        <f>ROUND(I698*H698,2)</f>
        <v>0</v>
      </c>
      <c r="K698" s="152" t="s">
        <v>1</v>
      </c>
      <c r="L698" s="34"/>
      <c r="M698" s="157" t="s">
        <v>1</v>
      </c>
      <c r="N698" s="158" t="s">
        <v>38</v>
      </c>
      <c r="O698" s="59"/>
      <c r="P698" s="159">
        <f>O698*H698</f>
        <v>0</v>
      </c>
      <c r="Q698" s="159">
        <v>0</v>
      </c>
      <c r="R698" s="159">
        <f>Q698*H698</f>
        <v>0</v>
      </c>
      <c r="S698" s="159">
        <v>0</v>
      </c>
      <c r="T698" s="160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61" t="s">
        <v>239</v>
      </c>
      <c r="AT698" s="161" t="s">
        <v>181</v>
      </c>
      <c r="AU698" s="161" t="s">
        <v>82</v>
      </c>
      <c r="AY698" s="18" t="s">
        <v>175</v>
      </c>
      <c r="BE698" s="162">
        <f>IF(N698="základní",J698,0)</f>
        <v>0</v>
      </c>
      <c r="BF698" s="162">
        <f>IF(N698="snížená",J698,0)</f>
        <v>0</v>
      </c>
      <c r="BG698" s="162">
        <f>IF(N698="zákl. přenesená",J698,0)</f>
        <v>0</v>
      </c>
      <c r="BH698" s="162">
        <f>IF(N698="sníž. přenesená",J698,0)</f>
        <v>0</v>
      </c>
      <c r="BI698" s="162">
        <f>IF(N698="nulová",J698,0)</f>
        <v>0</v>
      </c>
      <c r="BJ698" s="18" t="s">
        <v>30</v>
      </c>
      <c r="BK698" s="162">
        <f>ROUND(I698*H698,2)</f>
        <v>0</v>
      </c>
      <c r="BL698" s="18" t="s">
        <v>239</v>
      </c>
      <c r="BM698" s="161" t="s">
        <v>3547</v>
      </c>
    </row>
    <row r="699" spans="1:65" s="14" customFormat="1">
      <c r="B699" s="172"/>
      <c r="D699" s="164" t="s">
        <v>190</v>
      </c>
      <c r="E699" s="173" t="s">
        <v>1</v>
      </c>
      <c r="F699" s="174" t="s">
        <v>3159</v>
      </c>
      <c r="H699" s="173" t="s">
        <v>1</v>
      </c>
      <c r="I699" s="175"/>
      <c r="L699" s="172"/>
      <c r="M699" s="176"/>
      <c r="N699" s="177"/>
      <c r="O699" s="177"/>
      <c r="P699" s="177"/>
      <c r="Q699" s="177"/>
      <c r="R699" s="177"/>
      <c r="S699" s="177"/>
      <c r="T699" s="178"/>
      <c r="AT699" s="173" t="s">
        <v>190</v>
      </c>
      <c r="AU699" s="173" t="s">
        <v>82</v>
      </c>
      <c r="AV699" s="14" t="s">
        <v>30</v>
      </c>
      <c r="AW699" s="14" t="s">
        <v>29</v>
      </c>
      <c r="AX699" s="14" t="s">
        <v>73</v>
      </c>
      <c r="AY699" s="173" t="s">
        <v>175</v>
      </c>
    </row>
    <row r="700" spans="1:65" s="14" customFormat="1">
      <c r="B700" s="172"/>
      <c r="D700" s="164" t="s">
        <v>190</v>
      </c>
      <c r="E700" s="173" t="s">
        <v>1</v>
      </c>
      <c r="F700" s="174" t="s">
        <v>3160</v>
      </c>
      <c r="H700" s="173" t="s">
        <v>1</v>
      </c>
      <c r="I700" s="175"/>
      <c r="L700" s="172"/>
      <c r="M700" s="176"/>
      <c r="N700" s="177"/>
      <c r="O700" s="177"/>
      <c r="P700" s="177"/>
      <c r="Q700" s="177"/>
      <c r="R700" s="177"/>
      <c r="S700" s="177"/>
      <c r="T700" s="178"/>
      <c r="AT700" s="173" t="s">
        <v>190</v>
      </c>
      <c r="AU700" s="173" t="s">
        <v>82</v>
      </c>
      <c r="AV700" s="14" t="s">
        <v>30</v>
      </c>
      <c r="AW700" s="14" t="s">
        <v>29</v>
      </c>
      <c r="AX700" s="14" t="s">
        <v>73</v>
      </c>
      <c r="AY700" s="173" t="s">
        <v>175</v>
      </c>
    </row>
    <row r="701" spans="1:65" s="14" customFormat="1">
      <c r="B701" s="172"/>
      <c r="D701" s="164" t="s">
        <v>190</v>
      </c>
      <c r="E701" s="173" t="s">
        <v>1</v>
      </c>
      <c r="F701" s="174" t="s">
        <v>3161</v>
      </c>
      <c r="H701" s="173" t="s">
        <v>1</v>
      </c>
      <c r="I701" s="175"/>
      <c r="L701" s="172"/>
      <c r="M701" s="176"/>
      <c r="N701" s="177"/>
      <c r="O701" s="177"/>
      <c r="P701" s="177"/>
      <c r="Q701" s="177"/>
      <c r="R701" s="177"/>
      <c r="S701" s="177"/>
      <c r="T701" s="178"/>
      <c r="AT701" s="173" t="s">
        <v>190</v>
      </c>
      <c r="AU701" s="173" t="s">
        <v>82</v>
      </c>
      <c r="AV701" s="14" t="s">
        <v>30</v>
      </c>
      <c r="AW701" s="14" t="s">
        <v>29</v>
      </c>
      <c r="AX701" s="14" t="s">
        <v>73</v>
      </c>
      <c r="AY701" s="173" t="s">
        <v>175</v>
      </c>
    </row>
    <row r="702" spans="1:65" s="14" customFormat="1">
      <c r="B702" s="172"/>
      <c r="D702" s="164" t="s">
        <v>190</v>
      </c>
      <c r="E702" s="173" t="s">
        <v>1</v>
      </c>
      <c r="F702" s="174" t="s">
        <v>3162</v>
      </c>
      <c r="H702" s="173" t="s">
        <v>1</v>
      </c>
      <c r="I702" s="175"/>
      <c r="L702" s="172"/>
      <c r="M702" s="176"/>
      <c r="N702" s="177"/>
      <c r="O702" s="177"/>
      <c r="P702" s="177"/>
      <c r="Q702" s="177"/>
      <c r="R702" s="177"/>
      <c r="S702" s="177"/>
      <c r="T702" s="178"/>
      <c r="AT702" s="173" t="s">
        <v>190</v>
      </c>
      <c r="AU702" s="173" t="s">
        <v>82</v>
      </c>
      <c r="AV702" s="14" t="s">
        <v>30</v>
      </c>
      <c r="AW702" s="14" t="s">
        <v>29</v>
      </c>
      <c r="AX702" s="14" t="s">
        <v>73</v>
      </c>
      <c r="AY702" s="173" t="s">
        <v>175</v>
      </c>
    </row>
    <row r="703" spans="1:65" s="14" customFormat="1">
      <c r="B703" s="172"/>
      <c r="D703" s="164" t="s">
        <v>190</v>
      </c>
      <c r="E703" s="173" t="s">
        <v>1</v>
      </c>
      <c r="F703" s="174" t="s">
        <v>3163</v>
      </c>
      <c r="H703" s="173" t="s">
        <v>1</v>
      </c>
      <c r="I703" s="175"/>
      <c r="L703" s="172"/>
      <c r="M703" s="176"/>
      <c r="N703" s="177"/>
      <c r="O703" s="177"/>
      <c r="P703" s="177"/>
      <c r="Q703" s="177"/>
      <c r="R703" s="177"/>
      <c r="S703" s="177"/>
      <c r="T703" s="178"/>
      <c r="AT703" s="173" t="s">
        <v>190</v>
      </c>
      <c r="AU703" s="173" t="s">
        <v>82</v>
      </c>
      <c r="AV703" s="14" t="s">
        <v>30</v>
      </c>
      <c r="AW703" s="14" t="s">
        <v>29</v>
      </c>
      <c r="AX703" s="14" t="s">
        <v>73</v>
      </c>
      <c r="AY703" s="173" t="s">
        <v>175</v>
      </c>
    </row>
    <row r="704" spans="1:65" s="14" customFormat="1">
      <c r="B704" s="172"/>
      <c r="D704" s="164" t="s">
        <v>190</v>
      </c>
      <c r="E704" s="173" t="s">
        <v>1</v>
      </c>
      <c r="F704" s="174" t="s">
        <v>3153</v>
      </c>
      <c r="H704" s="173" t="s">
        <v>1</v>
      </c>
      <c r="I704" s="175"/>
      <c r="L704" s="172"/>
      <c r="M704" s="176"/>
      <c r="N704" s="177"/>
      <c r="O704" s="177"/>
      <c r="P704" s="177"/>
      <c r="Q704" s="177"/>
      <c r="R704" s="177"/>
      <c r="S704" s="177"/>
      <c r="T704" s="178"/>
      <c r="AT704" s="173" t="s">
        <v>190</v>
      </c>
      <c r="AU704" s="173" t="s">
        <v>82</v>
      </c>
      <c r="AV704" s="14" t="s">
        <v>30</v>
      </c>
      <c r="AW704" s="14" t="s">
        <v>29</v>
      </c>
      <c r="AX704" s="14" t="s">
        <v>73</v>
      </c>
      <c r="AY704" s="173" t="s">
        <v>175</v>
      </c>
    </row>
    <row r="705" spans="1:65" s="14" customFormat="1">
      <c r="B705" s="172"/>
      <c r="D705" s="164" t="s">
        <v>190</v>
      </c>
      <c r="E705" s="173" t="s">
        <v>1</v>
      </c>
      <c r="F705" s="174" t="s">
        <v>3154</v>
      </c>
      <c r="H705" s="173" t="s">
        <v>1</v>
      </c>
      <c r="I705" s="175"/>
      <c r="L705" s="172"/>
      <c r="M705" s="176"/>
      <c r="N705" s="177"/>
      <c r="O705" s="177"/>
      <c r="P705" s="177"/>
      <c r="Q705" s="177"/>
      <c r="R705" s="177"/>
      <c r="S705" s="177"/>
      <c r="T705" s="178"/>
      <c r="AT705" s="173" t="s">
        <v>190</v>
      </c>
      <c r="AU705" s="173" t="s">
        <v>82</v>
      </c>
      <c r="AV705" s="14" t="s">
        <v>30</v>
      </c>
      <c r="AW705" s="14" t="s">
        <v>29</v>
      </c>
      <c r="AX705" s="14" t="s">
        <v>73</v>
      </c>
      <c r="AY705" s="173" t="s">
        <v>175</v>
      </c>
    </row>
    <row r="706" spans="1:65" s="14" customFormat="1">
      <c r="B706" s="172"/>
      <c r="D706" s="164" t="s">
        <v>190</v>
      </c>
      <c r="E706" s="173" t="s">
        <v>1</v>
      </c>
      <c r="F706" s="174" t="s">
        <v>3139</v>
      </c>
      <c r="H706" s="173" t="s">
        <v>1</v>
      </c>
      <c r="I706" s="175"/>
      <c r="L706" s="172"/>
      <c r="M706" s="176"/>
      <c r="N706" s="177"/>
      <c r="O706" s="177"/>
      <c r="P706" s="177"/>
      <c r="Q706" s="177"/>
      <c r="R706" s="177"/>
      <c r="S706" s="177"/>
      <c r="T706" s="178"/>
      <c r="AT706" s="173" t="s">
        <v>190</v>
      </c>
      <c r="AU706" s="173" t="s">
        <v>82</v>
      </c>
      <c r="AV706" s="14" t="s">
        <v>30</v>
      </c>
      <c r="AW706" s="14" t="s">
        <v>29</v>
      </c>
      <c r="AX706" s="14" t="s">
        <v>73</v>
      </c>
      <c r="AY706" s="173" t="s">
        <v>175</v>
      </c>
    </row>
    <row r="707" spans="1:65" s="14" customFormat="1">
      <c r="B707" s="172"/>
      <c r="D707" s="164" t="s">
        <v>190</v>
      </c>
      <c r="E707" s="173" t="s">
        <v>1</v>
      </c>
      <c r="F707" s="174" t="s">
        <v>3140</v>
      </c>
      <c r="H707" s="173" t="s">
        <v>1</v>
      </c>
      <c r="I707" s="175"/>
      <c r="L707" s="172"/>
      <c r="M707" s="176"/>
      <c r="N707" s="177"/>
      <c r="O707" s="177"/>
      <c r="P707" s="177"/>
      <c r="Q707" s="177"/>
      <c r="R707" s="177"/>
      <c r="S707" s="177"/>
      <c r="T707" s="178"/>
      <c r="AT707" s="173" t="s">
        <v>190</v>
      </c>
      <c r="AU707" s="173" t="s">
        <v>82</v>
      </c>
      <c r="AV707" s="14" t="s">
        <v>30</v>
      </c>
      <c r="AW707" s="14" t="s">
        <v>29</v>
      </c>
      <c r="AX707" s="14" t="s">
        <v>73</v>
      </c>
      <c r="AY707" s="173" t="s">
        <v>175</v>
      </c>
    </row>
    <row r="708" spans="1:65" s="14" customFormat="1">
      <c r="B708" s="172"/>
      <c r="D708" s="164" t="s">
        <v>190</v>
      </c>
      <c r="E708" s="173" t="s">
        <v>1</v>
      </c>
      <c r="F708" s="174" t="s">
        <v>3141</v>
      </c>
      <c r="H708" s="173" t="s">
        <v>1</v>
      </c>
      <c r="I708" s="175"/>
      <c r="L708" s="172"/>
      <c r="M708" s="176"/>
      <c r="N708" s="177"/>
      <c r="O708" s="177"/>
      <c r="P708" s="177"/>
      <c r="Q708" s="177"/>
      <c r="R708" s="177"/>
      <c r="S708" s="177"/>
      <c r="T708" s="178"/>
      <c r="AT708" s="173" t="s">
        <v>190</v>
      </c>
      <c r="AU708" s="173" t="s">
        <v>82</v>
      </c>
      <c r="AV708" s="14" t="s">
        <v>30</v>
      </c>
      <c r="AW708" s="14" t="s">
        <v>29</v>
      </c>
      <c r="AX708" s="14" t="s">
        <v>73</v>
      </c>
      <c r="AY708" s="173" t="s">
        <v>175</v>
      </c>
    </row>
    <row r="709" spans="1:65" s="14" customFormat="1">
      <c r="B709" s="172"/>
      <c r="D709" s="164" t="s">
        <v>190</v>
      </c>
      <c r="E709" s="173" t="s">
        <v>1</v>
      </c>
      <c r="F709" s="174" t="s">
        <v>3142</v>
      </c>
      <c r="H709" s="173" t="s">
        <v>1</v>
      </c>
      <c r="I709" s="175"/>
      <c r="L709" s="172"/>
      <c r="M709" s="176"/>
      <c r="N709" s="177"/>
      <c r="O709" s="177"/>
      <c r="P709" s="177"/>
      <c r="Q709" s="177"/>
      <c r="R709" s="177"/>
      <c r="S709" s="177"/>
      <c r="T709" s="178"/>
      <c r="AT709" s="173" t="s">
        <v>190</v>
      </c>
      <c r="AU709" s="173" t="s">
        <v>82</v>
      </c>
      <c r="AV709" s="14" t="s">
        <v>30</v>
      </c>
      <c r="AW709" s="14" t="s">
        <v>29</v>
      </c>
      <c r="AX709" s="14" t="s">
        <v>73</v>
      </c>
      <c r="AY709" s="173" t="s">
        <v>175</v>
      </c>
    </row>
    <row r="710" spans="1:65" s="14" customFormat="1">
      <c r="B710" s="172"/>
      <c r="D710" s="164" t="s">
        <v>190</v>
      </c>
      <c r="E710" s="173" t="s">
        <v>1</v>
      </c>
      <c r="F710" s="174" t="s">
        <v>2648</v>
      </c>
      <c r="H710" s="173" t="s">
        <v>1</v>
      </c>
      <c r="I710" s="175"/>
      <c r="L710" s="172"/>
      <c r="M710" s="176"/>
      <c r="N710" s="177"/>
      <c r="O710" s="177"/>
      <c r="P710" s="177"/>
      <c r="Q710" s="177"/>
      <c r="R710" s="177"/>
      <c r="S710" s="177"/>
      <c r="T710" s="178"/>
      <c r="AT710" s="173" t="s">
        <v>190</v>
      </c>
      <c r="AU710" s="173" t="s">
        <v>82</v>
      </c>
      <c r="AV710" s="14" t="s">
        <v>30</v>
      </c>
      <c r="AW710" s="14" t="s">
        <v>29</v>
      </c>
      <c r="AX710" s="14" t="s">
        <v>73</v>
      </c>
      <c r="AY710" s="173" t="s">
        <v>175</v>
      </c>
    </row>
    <row r="711" spans="1:65" s="13" customFormat="1">
      <c r="B711" s="163"/>
      <c r="D711" s="164" t="s">
        <v>190</v>
      </c>
      <c r="E711" s="165" t="s">
        <v>1</v>
      </c>
      <c r="F711" s="166" t="s">
        <v>82</v>
      </c>
      <c r="H711" s="167">
        <v>2</v>
      </c>
      <c r="I711" s="168"/>
      <c r="L711" s="163"/>
      <c r="M711" s="169"/>
      <c r="N711" s="170"/>
      <c r="O711" s="170"/>
      <c r="P711" s="170"/>
      <c r="Q711" s="170"/>
      <c r="R711" s="170"/>
      <c r="S711" s="170"/>
      <c r="T711" s="171"/>
      <c r="AT711" s="165" t="s">
        <v>190</v>
      </c>
      <c r="AU711" s="165" t="s">
        <v>82</v>
      </c>
      <c r="AV711" s="13" t="s">
        <v>82</v>
      </c>
      <c r="AW711" s="13" t="s">
        <v>29</v>
      </c>
      <c r="AX711" s="13" t="s">
        <v>30</v>
      </c>
      <c r="AY711" s="165" t="s">
        <v>175</v>
      </c>
    </row>
    <row r="712" spans="1:65" s="2" customFormat="1" ht="16.5" customHeight="1">
      <c r="A712" s="33"/>
      <c r="B712" s="149"/>
      <c r="C712" s="150" t="s">
        <v>535</v>
      </c>
      <c r="D712" s="150" t="s">
        <v>181</v>
      </c>
      <c r="E712" s="151" t="s">
        <v>3548</v>
      </c>
      <c r="F712" s="152" t="s">
        <v>3549</v>
      </c>
      <c r="G712" s="153" t="s">
        <v>396</v>
      </c>
      <c r="H712" s="154">
        <v>1</v>
      </c>
      <c r="I712" s="155"/>
      <c r="J712" s="156">
        <f>ROUND(I712*H712,2)</f>
        <v>0</v>
      </c>
      <c r="K712" s="152" t="s">
        <v>1</v>
      </c>
      <c r="L712" s="34"/>
      <c r="M712" s="157" t="s">
        <v>1</v>
      </c>
      <c r="N712" s="158" t="s">
        <v>38</v>
      </c>
      <c r="O712" s="59"/>
      <c r="P712" s="159">
        <f>O712*H712</f>
        <v>0</v>
      </c>
      <c r="Q712" s="159">
        <v>0</v>
      </c>
      <c r="R712" s="159">
        <f>Q712*H712</f>
        <v>0</v>
      </c>
      <c r="S712" s="159">
        <v>0</v>
      </c>
      <c r="T712" s="160">
        <f>S712*H712</f>
        <v>0</v>
      </c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R712" s="161" t="s">
        <v>239</v>
      </c>
      <c r="AT712" s="161" t="s">
        <v>181</v>
      </c>
      <c r="AU712" s="161" t="s">
        <v>82</v>
      </c>
      <c r="AY712" s="18" t="s">
        <v>175</v>
      </c>
      <c r="BE712" s="162">
        <f>IF(N712="základní",J712,0)</f>
        <v>0</v>
      </c>
      <c r="BF712" s="162">
        <f>IF(N712="snížená",J712,0)</f>
        <v>0</v>
      </c>
      <c r="BG712" s="162">
        <f>IF(N712="zákl. přenesená",J712,0)</f>
        <v>0</v>
      </c>
      <c r="BH712" s="162">
        <f>IF(N712="sníž. přenesená",J712,0)</f>
        <v>0</v>
      </c>
      <c r="BI712" s="162">
        <f>IF(N712="nulová",J712,0)</f>
        <v>0</v>
      </c>
      <c r="BJ712" s="18" t="s">
        <v>30</v>
      </c>
      <c r="BK712" s="162">
        <f>ROUND(I712*H712,2)</f>
        <v>0</v>
      </c>
      <c r="BL712" s="18" t="s">
        <v>239</v>
      </c>
      <c r="BM712" s="161" t="s">
        <v>3550</v>
      </c>
    </row>
    <row r="713" spans="1:65" s="14" customFormat="1">
      <c r="B713" s="172"/>
      <c r="D713" s="164" t="s">
        <v>190</v>
      </c>
      <c r="E713" s="173" t="s">
        <v>1</v>
      </c>
      <c r="F713" s="174" t="s">
        <v>3530</v>
      </c>
      <c r="H713" s="173" t="s">
        <v>1</v>
      </c>
      <c r="I713" s="175"/>
      <c r="L713" s="172"/>
      <c r="M713" s="176"/>
      <c r="N713" s="177"/>
      <c r="O713" s="177"/>
      <c r="P713" s="177"/>
      <c r="Q713" s="177"/>
      <c r="R713" s="177"/>
      <c r="S713" s="177"/>
      <c r="T713" s="178"/>
      <c r="AT713" s="173" t="s">
        <v>190</v>
      </c>
      <c r="AU713" s="173" t="s">
        <v>82</v>
      </c>
      <c r="AV713" s="14" t="s">
        <v>30</v>
      </c>
      <c r="AW713" s="14" t="s">
        <v>29</v>
      </c>
      <c r="AX713" s="14" t="s">
        <v>73</v>
      </c>
      <c r="AY713" s="173" t="s">
        <v>175</v>
      </c>
    </row>
    <row r="714" spans="1:65" s="14" customFormat="1">
      <c r="B714" s="172"/>
      <c r="D714" s="164" t="s">
        <v>190</v>
      </c>
      <c r="E714" s="173" t="s">
        <v>1</v>
      </c>
      <c r="F714" s="174" t="s">
        <v>3551</v>
      </c>
      <c r="H714" s="173" t="s">
        <v>1</v>
      </c>
      <c r="I714" s="175"/>
      <c r="L714" s="172"/>
      <c r="M714" s="176"/>
      <c r="N714" s="177"/>
      <c r="O714" s="177"/>
      <c r="P714" s="177"/>
      <c r="Q714" s="177"/>
      <c r="R714" s="177"/>
      <c r="S714" s="177"/>
      <c r="T714" s="178"/>
      <c r="AT714" s="173" t="s">
        <v>190</v>
      </c>
      <c r="AU714" s="173" t="s">
        <v>82</v>
      </c>
      <c r="AV714" s="14" t="s">
        <v>30</v>
      </c>
      <c r="AW714" s="14" t="s">
        <v>29</v>
      </c>
      <c r="AX714" s="14" t="s">
        <v>73</v>
      </c>
      <c r="AY714" s="173" t="s">
        <v>175</v>
      </c>
    </row>
    <row r="715" spans="1:65" s="14" customFormat="1">
      <c r="B715" s="172"/>
      <c r="D715" s="164" t="s">
        <v>190</v>
      </c>
      <c r="E715" s="173" t="s">
        <v>1</v>
      </c>
      <c r="F715" s="174" t="s">
        <v>3532</v>
      </c>
      <c r="H715" s="173" t="s">
        <v>1</v>
      </c>
      <c r="I715" s="175"/>
      <c r="L715" s="172"/>
      <c r="M715" s="176"/>
      <c r="N715" s="177"/>
      <c r="O715" s="177"/>
      <c r="P715" s="177"/>
      <c r="Q715" s="177"/>
      <c r="R715" s="177"/>
      <c r="S715" s="177"/>
      <c r="T715" s="178"/>
      <c r="AT715" s="173" t="s">
        <v>190</v>
      </c>
      <c r="AU715" s="173" t="s">
        <v>82</v>
      </c>
      <c r="AV715" s="14" t="s">
        <v>30</v>
      </c>
      <c r="AW715" s="14" t="s">
        <v>29</v>
      </c>
      <c r="AX715" s="14" t="s">
        <v>73</v>
      </c>
      <c r="AY715" s="173" t="s">
        <v>175</v>
      </c>
    </row>
    <row r="716" spans="1:65" s="14" customFormat="1">
      <c r="B716" s="172"/>
      <c r="D716" s="164" t="s">
        <v>190</v>
      </c>
      <c r="E716" s="173" t="s">
        <v>1</v>
      </c>
      <c r="F716" s="174" t="s">
        <v>3552</v>
      </c>
      <c r="H716" s="173" t="s">
        <v>1</v>
      </c>
      <c r="I716" s="175"/>
      <c r="L716" s="172"/>
      <c r="M716" s="176"/>
      <c r="N716" s="177"/>
      <c r="O716" s="177"/>
      <c r="P716" s="177"/>
      <c r="Q716" s="177"/>
      <c r="R716" s="177"/>
      <c r="S716" s="177"/>
      <c r="T716" s="178"/>
      <c r="AT716" s="173" t="s">
        <v>190</v>
      </c>
      <c r="AU716" s="173" t="s">
        <v>82</v>
      </c>
      <c r="AV716" s="14" t="s">
        <v>30</v>
      </c>
      <c r="AW716" s="14" t="s">
        <v>29</v>
      </c>
      <c r="AX716" s="14" t="s">
        <v>73</v>
      </c>
      <c r="AY716" s="173" t="s">
        <v>175</v>
      </c>
    </row>
    <row r="717" spans="1:65" s="14" customFormat="1">
      <c r="B717" s="172"/>
      <c r="D717" s="164" t="s">
        <v>190</v>
      </c>
      <c r="E717" s="173" t="s">
        <v>1</v>
      </c>
      <c r="F717" s="174" t="s">
        <v>3553</v>
      </c>
      <c r="H717" s="173" t="s">
        <v>1</v>
      </c>
      <c r="I717" s="175"/>
      <c r="L717" s="172"/>
      <c r="M717" s="176"/>
      <c r="N717" s="177"/>
      <c r="O717" s="177"/>
      <c r="P717" s="177"/>
      <c r="Q717" s="177"/>
      <c r="R717" s="177"/>
      <c r="S717" s="177"/>
      <c r="T717" s="178"/>
      <c r="AT717" s="173" t="s">
        <v>190</v>
      </c>
      <c r="AU717" s="173" t="s">
        <v>82</v>
      </c>
      <c r="AV717" s="14" t="s">
        <v>30</v>
      </c>
      <c r="AW717" s="14" t="s">
        <v>29</v>
      </c>
      <c r="AX717" s="14" t="s">
        <v>73</v>
      </c>
      <c r="AY717" s="173" t="s">
        <v>175</v>
      </c>
    </row>
    <row r="718" spans="1:65" s="14" customFormat="1">
      <c r="B718" s="172"/>
      <c r="D718" s="164" t="s">
        <v>190</v>
      </c>
      <c r="E718" s="173" t="s">
        <v>1</v>
      </c>
      <c r="F718" s="174" t="s">
        <v>3540</v>
      </c>
      <c r="H718" s="173" t="s">
        <v>1</v>
      </c>
      <c r="I718" s="175"/>
      <c r="L718" s="172"/>
      <c r="M718" s="176"/>
      <c r="N718" s="177"/>
      <c r="O718" s="177"/>
      <c r="P718" s="177"/>
      <c r="Q718" s="177"/>
      <c r="R718" s="177"/>
      <c r="S718" s="177"/>
      <c r="T718" s="178"/>
      <c r="AT718" s="173" t="s">
        <v>190</v>
      </c>
      <c r="AU718" s="173" t="s">
        <v>82</v>
      </c>
      <c r="AV718" s="14" t="s">
        <v>30</v>
      </c>
      <c r="AW718" s="14" t="s">
        <v>29</v>
      </c>
      <c r="AX718" s="14" t="s">
        <v>73</v>
      </c>
      <c r="AY718" s="173" t="s">
        <v>175</v>
      </c>
    </row>
    <row r="719" spans="1:65" s="14" customFormat="1">
      <c r="B719" s="172"/>
      <c r="D719" s="164" t="s">
        <v>190</v>
      </c>
      <c r="E719" s="173" t="s">
        <v>1</v>
      </c>
      <c r="F719" s="174" t="s">
        <v>3541</v>
      </c>
      <c r="H719" s="173" t="s">
        <v>1</v>
      </c>
      <c r="I719" s="175"/>
      <c r="L719" s="172"/>
      <c r="M719" s="176"/>
      <c r="N719" s="177"/>
      <c r="O719" s="177"/>
      <c r="P719" s="177"/>
      <c r="Q719" s="177"/>
      <c r="R719" s="177"/>
      <c r="S719" s="177"/>
      <c r="T719" s="178"/>
      <c r="AT719" s="173" t="s">
        <v>190</v>
      </c>
      <c r="AU719" s="173" t="s">
        <v>82</v>
      </c>
      <c r="AV719" s="14" t="s">
        <v>30</v>
      </c>
      <c r="AW719" s="14" t="s">
        <v>29</v>
      </c>
      <c r="AX719" s="14" t="s">
        <v>73</v>
      </c>
      <c r="AY719" s="173" t="s">
        <v>175</v>
      </c>
    </row>
    <row r="720" spans="1:65" s="14" customFormat="1">
      <c r="B720" s="172"/>
      <c r="D720" s="164" t="s">
        <v>190</v>
      </c>
      <c r="E720" s="173" t="s">
        <v>1</v>
      </c>
      <c r="F720" s="174" t="s">
        <v>3139</v>
      </c>
      <c r="H720" s="173" t="s">
        <v>1</v>
      </c>
      <c r="I720" s="175"/>
      <c r="L720" s="172"/>
      <c r="M720" s="176"/>
      <c r="N720" s="177"/>
      <c r="O720" s="177"/>
      <c r="P720" s="177"/>
      <c r="Q720" s="177"/>
      <c r="R720" s="177"/>
      <c r="S720" s="177"/>
      <c r="T720" s="178"/>
      <c r="AT720" s="173" t="s">
        <v>190</v>
      </c>
      <c r="AU720" s="173" t="s">
        <v>82</v>
      </c>
      <c r="AV720" s="14" t="s">
        <v>30</v>
      </c>
      <c r="AW720" s="14" t="s">
        <v>29</v>
      </c>
      <c r="AX720" s="14" t="s">
        <v>73</v>
      </c>
      <c r="AY720" s="173" t="s">
        <v>175</v>
      </c>
    </row>
    <row r="721" spans="1:65" s="14" customFormat="1">
      <c r="B721" s="172"/>
      <c r="D721" s="164" t="s">
        <v>190</v>
      </c>
      <c r="E721" s="173" t="s">
        <v>1</v>
      </c>
      <c r="F721" s="174" t="s">
        <v>3140</v>
      </c>
      <c r="H721" s="173" t="s">
        <v>1</v>
      </c>
      <c r="I721" s="175"/>
      <c r="L721" s="172"/>
      <c r="M721" s="176"/>
      <c r="N721" s="177"/>
      <c r="O721" s="177"/>
      <c r="P721" s="177"/>
      <c r="Q721" s="177"/>
      <c r="R721" s="177"/>
      <c r="S721" s="177"/>
      <c r="T721" s="178"/>
      <c r="AT721" s="173" t="s">
        <v>190</v>
      </c>
      <c r="AU721" s="173" t="s">
        <v>82</v>
      </c>
      <c r="AV721" s="14" t="s">
        <v>30</v>
      </c>
      <c r="AW721" s="14" t="s">
        <v>29</v>
      </c>
      <c r="AX721" s="14" t="s">
        <v>73</v>
      </c>
      <c r="AY721" s="173" t="s">
        <v>175</v>
      </c>
    </row>
    <row r="722" spans="1:65" s="14" customFormat="1">
      <c r="B722" s="172"/>
      <c r="D722" s="164" t="s">
        <v>190</v>
      </c>
      <c r="E722" s="173" t="s">
        <v>1</v>
      </c>
      <c r="F722" s="174" t="s">
        <v>3141</v>
      </c>
      <c r="H722" s="173" t="s">
        <v>1</v>
      </c>
      <c r="I722" s="175"/>
      <c r="L722" s="172"/>
      <c r="M722" s="176"/>
      <c r="N722" s="177"/>
      <c r="O722" s="177"/>
      <c r="P722" s="177"/>
      <c r="Q722" s="177"/>
      <c r="R722" s="177"/>
      <c r="S722" s="177"/>
      <c r="T722" s="178"/>
      <c r="AT722" s="173" t="s">
        <v>190</v>
      </c>
      <c r="AU722" s="173" t="s">
        <v>82</v>
      </c>
      <c r="AV722" s="14" t="s">
        <v>30</v>
      </c>
      <c r="AW722" s="14" t="s">
        <v>29</v>
      </c>
      <c r="AX722" s="14" t="s">
        <v>73</v>
      </c>
      <c r="AY722" s="173" t="s">
        <v>175</v>
      </c>
    </row>
    <row r="723" spans="1:65" s="14" customFormat="1">
      <c r="B723" s="172"/>
      <c r="D723" s="164" t="s">
        <v>190</v>
      </c>
      <c r="E723" s="173" t="s">
        <v>1</v>
      </c>
      <c r="F723" s="174" t="s">
        <v>3142</v>
      </c>
      <c r="H723" s="173" t="s">
        <v>1</v>
      </c>
      <c r="I723" s="175"/>
      <c r="L723" s="172"/>
      <c r="M723" s="176"/>
      <c r="N723" s="177"/>
      <c r="O723" s="177"/>
      <c r="P723" s="177"/>
      <c r="Q723" s="177"/>
      <c r="R723" s="177"/>
      <c r="S723" s="177"/>
      <c r="T723" s="178"/>
      <c r="AT723" s="173" t="s">
        <v>190</v>
      </c>
      <c r="AU723" s="173" t="s">
        <v>82</v>
      </c>
      <c r="AV723" s="14" t="s">
        <v>30</v>
      </c>
      <c r="AW723" s="14" t="s">
        <v>29</v>
      </c>
      <c r="AX723" s="14" t="s">
        <v>73</v>
      </c>
      <c r="AY723" s="173" t="s">
        <v>175</v>
      </c>
    </row>
    <row r="724" spans="1:65" s="14" customFormat="1">
      <c r="B724" s="172"/>
      <c r="D724" s="164" t="s">
        <v>190</v>
      </c>
      <c r="E724" s="173" t="s">
        <v>1</v>
      </c>
      <c r="F724" s="174" t="s">
        <v>2648</v>
      </c>
      <c r="H724" s="173" t="s">
        <v>1</v>
      </c>
      <c r="I724" s="175"/>
      <c r="L724" s="172"/>
      <c r="M724" s="176"/>
      <c r="N724" s="177"/>
      <c r="O724" s="177"/>
      <c r="P724" s="177"/>
      <c r="Q724" s="177"/>
      <c r="R724" s="177"/>
      <c r="S724" s="177"/>
      <c r="T724" s="178"/>
      <c r="AT724" s="173" t="s">
        <v>190</v>
      </c>
      <c r="AU724" s="173" t="s">
        <v>82</v>
      </c>
      <c r="AV724" s="14" t="s">
        <v>30</v>
      </c>
      <c r="AW724" s="14" t="s">
        <v>29</v>
      </c>
      <c r="AX724" s="14" t="s">
        <v>73</v>
      </c>
      <c r="AY724" s="173" t="s">
        <v>175</v>
      </c>
    </row>
    <row r="725" spans="1:65" s="13" customFormat="1">
      <c r="B725" s="163"/>
      <c r="D725" s="164" t="s">
        <v>190</v>
      </c>
      <c r="E725" s="165" t="s">
        <v>1</v>
      </c>
      <c r="F725" s="166" t="s">
        <v>30</v>
      </c>
      <c r="H725" s="167">
        <v>1</v>
      </c>
      <c r="I725" s="168"/>
      <c r="L725" s="163"/>
      <c r="M725" s="169"/>
      <c r="N725" s="170"/>
      <c r="O725" s="170"/>
      <c r="P725" s="170"/>
      <c r="Q725" s="170"/>
      <c r="R725" s="170"/>
      <c r="S725" s="170"/>
      <c r="T725" s="171"/>
      <c r="AT725" s="165" t="s">
        <v>190</v>
      </c>
      <c r="AU725" s="165" t="s">
        <v>82</v>
      </c>
      <c r="AV725" s="13" t="s">
        <v>82</v>
      </c>
      <c r="AW725" s="13" t="s">
        <v>29</v>
      </c>
      <c r="AX725" s="13" t="s">
        <v>30</v>
      </c>
      <c r="AY725" s="165" t="s">
        <v>175</v>
      </c>
    </row>
    <row r="726" spans="1:65" s="12" customFormat="1" ht="22.8" customHeight="1">
      <c r="B726" s="136"/>
      <c r="D726" s="137" t="s">
        <v>72</v>
      </c>
      <c r="E726" s="147" t="s">
        <v>3193</v>
      </c>
      <c r="F726" s="147" t="s">
        <v>3194</v>
      </c>
      <c r="I726" s="139"/>
      <c r="J726" s="148">
        <f>BK726</f>
        <v>0</v>
      </c>
      <c r="L726" s="136"/>
      <c r="M726" s="141"/>
      <c r="N726" s="142"/>
      <c r="O726" s="142"/>
      <c r="P726" s="143">
        <f>SUM(P727:P743)</f>
        <v>0</v>
      </c>
      <c r="Q726" s="142"/>
      <c r="R726" s="143">
        <f>SUM(R727:R743)</f>
        <v>0.12522195</v>
      </c>
      <c r="S726" s="142"/>
      <c r="T726" s="144">
        <f>SUM(T727:T743)</f>
        <v>0</v>
      </c>
      <c r="AR726" s="137" t="s">
        <v>82</v>
      </c>
      <c r="AT726" s="145" t="s">
        <v>72</v>
      </c>
      <c r="AU726" s="145" t="s">
        <v>30</v>
      </c>
      <c r="AY726" s="137" t="s">
        <v>175</v>
      </c>
      <c r="BK726" s="146">
        <f>SUM(BK727:BK743)</f>
        <v>0</v>
      </c>
    </row>
    <row r="727" spans="1:65" s="2" customFormat="1" ht="16.5" customHeight="1">
      <c r="A727" s="33"/>
      <c r="B727" s="149"/>
      <c r="C727" s="150" t="s">
        <v>539</v>
      </c>
      <c r="D727" s="150" t="s">
        <v>181</v>
      </c>
      <c r="E727" s="151" t="s">
        <v>3195</v>
      </c>
      <c r="F727" s="152" t="s">
        <v>3196</v>
      </c>
      <c r="G727" s="153" t="s">
        <v>709</v>
      </c>
      <c r="H727" s="154">
        <v>13.250999999999999</v>
      </c>
      <c r="I727" s="155"/>
      <c r="J727" s="156">
        <f>ROUND(I727*H727,2)</f>
        <v>0</v>
      </c>
      <c r="K727" s="152" t="s">
        <v>710</v>
      </c>
      <c r="L727" s="34"/>
      <c r="M727" s="157" t="s">
        <v>1</v>
      </c>
      <c r="N727" s="158" t="s">
        <v>38</v>
      </c>
      <c r="O727" s="59"/>
      <c r="P727" s="159">
        <f>O727*H727</f>
        <v>0</v>
      </c>
      <c r="Q727" s="159">
        <v>0</v>
      </c>
      <c r="R727" s="159">
        <f>Q727*H727</f>
        <v>0</v>
      </c>
      <c r="S727" s="159">
        <v>0</v>
      </c>
      <c r="T727" s="160">
        <f>S727*H727</f>
        <v>0</v>
      </c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R727" s="161" t="s">
        <v>239</v>
      </c>
      <c r="AT727" s="161" t="s">
        <v>181</v>
      </c>
      <c r="AU727" s="161" t="s">
        <v>82</v>
      </c>
      <c r="AY727" s="18" t="s">
        <v>175</v>
      </c>
      <c r="BE727" s="162">
        <f>IF(N727="základní",J727,0)</f>
        <v>0</v>
      </c>
      <c r="BF727" s="162">
        <f>IF(N727="snížená",J727,0)</f>
        <v>0</v>
      </c>
      <c r="BG727" s="162">
        <f>IF(N727="zákl. přenesená",J727,0)</f>
        <v>0</v>
      </c>
      <c r="BH727" s="162">
        <f>IF(N727="sníž. přenesená",J727,0)</f>
        <v>0</v>
      </c>
      <c r="BI727" s="162">
        <f>IF(N727="nulová",J727,0)</f>
        <v>0</v>
      </c>
      <c r="BJ727" s="18" t="s">
        <v>30</v>
      </c>
      <c r="BK727" s="162">
        <f>ROUND(I727*H727,2)</f>
        <v>0</v>
      </c>
      <c r="BL727" s="18" t="s">
        <v>239</v>
      </c>
      <c r="BM727" s="161" t="s">
        <v>3554</v>
      </c>
    </row>
    <row r="728" spans="1:65" s="14" customFormat="1">
      <c r="B728" s="172"/>
      <c r="D728" s="164" t="s">
        <v>190</v>
      </c>
      <c r="E728" s="173" t="s">
        <v>1</v>
      </c>
      <c r="F728" s="174" t="s">
        <v>2632</v>
      </c>
      <c r="H728" s="173" t="s">
        <v>1</v>
      </c>
      <c r="I728" s="175"/>
      <c r="L728" s="172"/>
      <c r="M728" s="176"/>
      <c r="N728" s="177"/>
      <c r="O728" s="177"/>
      <c r="P728" s="177"/>
      <c r="Q728" s="177"/>
      <c r="R728" s="177"/>
      <c r="S728" s="177"/>
      <c r="T728" s="178"/>
      <c r="AT728" s="173" t="s">
        <v>190</v>
      </c>
      <c r="AU728" s="173" t="s">
        <v>82</v>
      </c>
      <c r="AV728" s="14" t="s">
        <v>30</v>
      </c>
      <c r="AW728" s="14" t="s">
        <v>29</v>
      </c>
      <c r="AX728" s="14" t="s">
        <v>73</v>
      </c>
      <c r="AY728" s="173" t="s">
        <v>175</v>
      </c>
    </row>
    <row r="729" spans="1:65" s="13" customFormat="1">
      <c r="B729" s="163"/>
      <c r="D729" s="164" t="s">
        <v>190</v>
      </c>
      <c r="E729" s="165" t="s">
        <v>1</v>
      </c>
      <c r="F729" s="166" t="s">
        <v>3354</v>
      </c>
      <c r="H729" s="167">
        <v>10.117000000000001</v>
      </c>
      <c r="I729" s="168"/>
      <c r="L729" s="163"/>
      <c r="M729" s="169"/>
      <c r="N729" s="170"/>
      <c r="O729" s="170"/>
      <c r="P729" s="170"/>
      <c r="Q729" s="170"/>
      <c r="R729" s="170"/>
      <c r="S729" s="170"/>
      <c r="T729" s="171"/>
      <c r="AT729" s="165" t="s">
        <v>190</v>
      </c>
      <c r="AU729" s="165" t="s">
        <v>82</v>
      </c>
      <c r="AV729" s="13" t="s">
        <v>82</v>
      </c>
      <c r="AW729" s="13" t="s">
        <v>29</v>
      </c>
      <c r="AX729" s="13" t="s">
        <v>73</v>
      </c>
      <c r="AY729" s="165" t="s">
        <v>175</v>
      </c>
    </row>
    <row r="730" spans="1:65" s="14" customFormat="1">
      <c r="B730" s="172"/>
      <c r="D730" s="164" t="s">
        <v>190</v>
      </c>
      <c r="E730" s="173" t="s">
        <v>1</v>
      </c>
      <c r="F730" s="174" t="s">
        <v>3555</v>
      </c>
      <c r="H730" s="173" t="s">
        <v>1</v>
      </c>
      <c r="I730" s="175"/>
      <c r="L730" s="172"/>
      <c r="M730" s="176"/>
      <c r="N730" s="177"/>
      <c r="O730" s="177"/>
      <c r="P730" s="177"/>
      <c r="Q730" s="177"/>
      <c r="R730" s="177"/>
      <c r="S730" s="177"/>
      <c r="T730" s="178"/>
      <c r="AT730" s="173" t="s">
        <v>190</v>
      </c>
      <c r="AU730" s="173" t="s">
        <v>82</v>
      </c>
      <c r="AV730" s="14" t="s">
        <v>30</v>
      </c>
      <c r="AW730" s="14" t="s">
        <v>29</v>
      </c>
      <c r="AX730" s="14" t="s">
        <v>73</v>
      </c>
      <c r="AY730" s="173" t="s">
        <v>175</v>
      </c>
    </row>
    <row r="731" spans="1:65" s="13" customFormat="1">
      <c r="B731" s="163"/>
      <c r="D731" s="164" t="s">
        <v>190</v>
      </c>
      <c r="E731" s="165" t="s">
        <v>1</v>
      </c>
      <c r="F731" s="166" t="s">
        <v>3556</v>
      </c>
      <c r="H731" s="167">
        <v>1.4139999999999999</v>
      </c>
      <c r="I731" s="168"/>
      <c r="L731" s="163"/>
      <c r="M731" s="169"/>
      <c r="N731" s="170"/>
      <c r="O731" s="170"/>
      <c r="P731" s="170"/>
      <c r="Q731" s="170"/>
      <c r="R731" s="170"/>
      <c r="S731" s="170"/>
      <c r="T731" s="171"/>
      <c r="AT731" s="165" t="s">
        <v>190</v>
      </c>
      <c r="AU731" s="165" t="s">
        <v>82</v>
      </c>
      <c r="AV731" s="13" t="s">
        <v>82</v>
      </c>
      <c r="AW731" s="13" t="s">
        <v>29</v>
      </c>
      <c r="AX731" s="13" t="s">
        <v>73</v>
      </c>
      <c r="AY731" s="165" t="s">
        <v>175</v>
      </c>
    </row>
    <row r="732" spans="1:65" s="14" customFormat="1">
      <c r="B732" s="172"/>
      <c r="D732" s="164" t="s">
        <v>190</v>
      </c>
      <c r="E732" s="173" t="s">
        <v>1</v>
      </c>
      <c r="F732" s="174" t="s">
        <v>3557</v>
      </c>
      <c r="H732" s="173" t="s">
        <v>1</v>
      </c>
      <c r="I732" s="175"/>
      <c r="L732" s="172"/>
      <c r="M732" s="176"/>
      <c r="N732" s="177"/>
      <c r="O732" s="177"/>
      <c r="P732" s="177"/>
      <c r="Q732" s="177"/>
      <c r="R732" s="177"/>
      <c r="S732" s="177"/>
      <c r="T732" s="178"/>
      <c r="AT732" s="173" t="s">
        <v>190</v>
      </c>
      <c r="AU732" s="173" t="s">
        <v>82</v>
      </c>
      <c r="AV732" s="14" t="s">
        <v>30</v>
      </c>
      <c r="AW732" s="14" t="s">
        <v>29</v>
      </c>
      <c r="AX732" s="14" t="s">
        <v>73</v>
      </c>
      <c r="AY732" s="173" t="s">
        <v>175</v>
      </c>
    </row>
    <row r="733" spans="1:65" s="13" customFormat="1">
      <c r="B733" s="163"/>
      <c r="D733" s="164" t="s">
        <v>190</v>
      </c>
      <c r="E733" s="165" t="s">
        <v>1</v>
      </c>
      <c r="F733" s="166" t="s">
        <v>3344</v>
      </c>
      <c r="H733" s="167">
        <v>0.72</v>
      </c>
      <c r="I733" s="168"/>
      <c r="L733" s="163"/>
      <c r="M733" s="169"/>
      <c r="N733" s="170"/>
      <c r="O733" s="170"/>
      <c r="P733" s="170"/>
      <c r="Q733" s="170"/>
      <c r="R733" s="170"/>
      <c r="S733" s="170"/>
      <c r="T733" s="171"/>
      <c r="AT733" s="165" t="s">
        <v>190</v>
      </c>
      <c r="AU733" s="165" t="s">
        <v>82</v>
      </c>
      <c r="AV733" s="13" t="s">
        <v>82</v>
      </c>
      <c r="AW733" s="13" t="s">
        <v>29</v>
      </c>
      <c r="AX733" s="13" t="s">
        <v>73</v>
      </c>
      <c r="AY733" s="165" t="s">
        <v>175</v>
      </c>
    </row>
    <row r="734" spans="1:65" s="13" customFormat="1">
      <c r="B734" s="163"/>
      <c r="D734" s="164" t="s">
        <v>190</v>
      </c>
      <c r="E734" s="165" t="s">
        <v>1</v>
      </c>
      <c r="F734" s="166" t="s">
        <v>3345</v>
      </c>
      <c r="H734" s="167">
        <v>0.5</v>
      </c>
      <c r="I734" s="168"/>
      <c r="L734" s="163"/>
      <c r="M734" s="169"/>
      <c r="N734" s="170"/>
      <c r="O734" s="170"/>
      <c r="P734" s="170"/>
      <c r="Q734" s="170"/>
      <c r="R734" s="170"/>
      <c r="S734" s="170"/>
      <c r="T734" s="171"/>
      <c r="AT734" s="165" t="s">
        <v>190</v>
      </c>
      <c r="AU734" s="165" t="s">
        <v>82</v>
      </c>
      <c r="AV734" s="13" t="s">
        <v>82</v>
      </c>
      <c r="AW734" s="13" t="s">
        <v>29</v>
      </c>
      <c r="AX734" s="13" t="s">
        <v>73</v>
      </c>
      <c r="AY734" s="165" t="s">
        <v>175</v>
      </c>
    </row>
    <row r="735" spans="1:65" s="13" customFormat="1">
      <c r="B735" s="163"/>
      <c r="D735" s="164" t="s">
        <v>190</v>
      </c>
      <c r="E735" s="165" t="s">
        <v>1</v>
      </c>
      <c r="F735" s="166" t="s">
        <v>3345</v>
      </c>
      <c r="H735" s="167">
        <v>0.5</v>
      </c>
      <c r="I735" s="168"/>
      <c r="L735" s="163"/>
      <c r="M735" s="169"/>
      <c r="N735" s="170"/>
      <c r="O735" s="170"/>
      <c r="P735" s="170"/>
      <c r="Q735" s="170"/>
      <c r="R735" s="170"/>
      <c r="S735" s="170"/>
      <c r="T735" s="171"/>
      <c r="AT735" s="165" t="s">
        <v>190</v>
      </c>
      <c r="AU735" s="165" t="s">
        <v>82</v>
      </c>
      <c r="AV735" s="13" t="s">
        <v>82</v>
      </c>
      <c r="AW735" s="13" t="s">
        <v>29</v>
      </c>
      <c r="AX735" s="13" t="s">
        <v>73</v>
      </c>
      <c r="AY735" s="165" t="s">
        <v>175</v>
      </c>
    </row>
    <row r="736" spans="1:65" s="15" customFormat="1">
      <c r="B736" s="182"/>
      <c r="D736" s="164" t="s">
        <v>190</v>
      </c>
      <c r="E736" s="183" t="s">
        <v>1</v>
      </c>
      <c r="F736" s="184" t="s">
        <v>716</v>
      </c>
      <c r="H736" s="185">
        <v>13.250999999999999</v>
      </c>
      <c r="I736" s="186"/>
      <c r="L736" s="182"/>
      <c r="M736" s="187"/>
      <c r="N736" s="188"/>
      <c r="O736" s="188"/>
      <c r="P736" s="188"/>
      <c r="Q736" s="188"/>
      <c r="R736" s="188"/>
      <c r="S736" s="188"/>
      <c r="T736" s="189"/>
      <c r="AT736" s="183" t="s">
        <v>190</v>
      </c>
      <c r="AU736" s="183" t="s">
        <v>82</v>
      </c>
      <c r="AV736" s="15" t="s">
        <v>184</v>
      </c>
      <c r="AW736" s="15" t="s">
        <v>29</v>
      </c>
      <c r="AX736" s="15" t="s">
        <v>30</v>
      </c>
      <c r="AY736" s="183" t="s">
        <v>175</v>
      </c>
    </row>
    <row r="737" spans="1:65" s="2" customFormat="1" ht="16.5" customHeight="1">
      <c r="A737" s="33"/>
      <c r="B737" s="149"/>
      <c r="C737" s="150" t="s">
        <v>543</v>
      </c>
      <c r="D737" s="150" t="s">
        <v>181</v>
      </c>
      <c r="E737" s="151" t="s">
        <v>3207</v>
      </c>
      <c r="F737" s="152" t="s">
        <v>3208</v>
      </c>
      <c r="G737" s="153" t="s">
        <v>709</v>
      </c>
      <c r="H737" s="154">
        <v>13.250999999999999</v>
      </c>
      <c r="I737" s="155"/>
      <c r="J737" s="156">
        <f>ROUND(I737*H737,2)</f>
        <v>0</v>
      </c>
      <c r="K737" s="152" t="s">
        <v>710</v>
      </c>
      <c r="L737" s="34"/>
      <c r="M737" s="157" t="s">
        <v>1</v>
      </c>
      <c r="N737" s="158" t="s">
        <v>38</v>
      </c>
      <c r="O737" s="59"/>
      <c r="P737" s="159">
        <f>O737*H737</f>
        <v>0</v>
      </c>
      <c r="Q737" s="159">
        <v>5.5000000000000003E-4</v>
      </c>
      <c r="R737" s="159">
        <f>Q737*H737</f>
        <v>7.2880499999999999E-3</v>
      </c>
      <c r="S737" s="159">
        <v>0</v>
      </c>
      <c r="T737" s="160">
        <f>S737*H737</f>
        <v>0</v>
      </c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R737" s="161" t="s">
        <v>239</v>
      </c>
      <c r="AT737" s="161" t="s">
        <v>181</v>
      </c>
      <c r="AU737" s="161" t="s">
        <v>82</v>
      </c>
      <c r="AY737" s="18" t="s">
        <v>175</v>
      </c>
      <c r="BE737" s="162">
        <f>IF(N737="základní",J737,0)</f>
        <v>0</v>
      </c>
      <c r="BF737" s="162">
        <f>IF(N737="snížená",J737,0)</f>
        <v>0</v>
      </c>
      <c r="BG737" s="162">
        <f>IF(N737="zákl. přenesená",J737,0)</f>
        <v>0</v>
      </c>
      <c r="BH737" s="162">
        <f>IF(N737="sníž. přenesená",J737,0)</f>
        <v>0</v>
      </c>
      <c r="BI737" s="162">
        <f>IF(N737="nulová",J737,0)</f>
        <v>0</v>
      </c>
      <c r="BJ737" s="18" t="s">
        <v>30</v>
      </c>
      <c r="BK737" s="162">
        <f>ROUND(I737*H737,2)</f>
        <v>0</v>
      </c>
      <c r="BL737" s="18" t="s">
        <v>239</v>
      </c>
      <c r="BM737" s="161" t="s">
        <v>3558</v>
      </c>
    </row>
    <row r="738" spans="1:65" s="13" customFormat="1">
      <c r="B738" s="163"/>
      <c r="D738" s="164" t="s">
        <v>190</v>
      </c>
      <c r="E738" s="165" t="s">
        <v>1</v>
      </c>
      <c r="F738" s="166" t="s">
        <v>3559</v>
      </c>
      <c r="H738" s="167">
        <v>13.250999999999999</v>
      </c>
      <c r="I738" s="168"/>
      <c r="L738" s="163"/>
      <c r="M738" s="169"/>
      <c r="N738" s="170"/>
      <c r="O738" s="170"/>
      <c r="P738" s="170"/>
      <c r="Q738" s="170"/>
      <c r="R738" s="170"/>
      <c r="S738" s="170"/>
      <c r="T738" s="171"/>
      <c r="AT738" s="165" t="s">
        <v>190</v>
      </c>
      <c r="AU738" s="165" t="s">
        <v>82</v>
      </c>
      <c r="AV738" s="13" t="s">
        <v>82</v>
      </c>
      <c r="AW738" s="13" t="s">
        <v>29</v>
      </c>
      <c r="AX738" s="13" t="s">
        <v>30</v>
      </c>
      <c r="AY738" s="165" t="s">
        <v>175</v>
      </c>
    </row>
    <row r="739" spans="1:65" s="2" customFormat="1" ht="16.5" customHeight="1">
      <c r="A739" s="33"/>
      <c r="B739" s="149"/>
      <c r="C739" s="150" t="s">
        <v>546</v>
      </c>
      <c r="D739" s="150" t="s">
        <v>181</v>
      </c>
      <c r="E739" s="151" t="s">
        <v>3211</v>
      </c>
      <c r="F739" s="152" t="s">
        <v>3560</v>
      </c>
      <c r="G739" s="153" t="s">
        <v>709</v>
      </c>
      <c r="H739" s="154">
        <v>13.250999999999999</v>
      </c>
      <c r="I739" s="155"/>
      <c r="J739" s="156">
        <f>ROUND(I739*H739,2)</f>
        <v>0</v>
      </c>
      <c r="K739" s="152" t="s">
        <v>710</v>
      </c>
      <c r="L739" s="34"/>
      <c r="M739" s="157" t="s">
        <v>1</v>
      </c>
      <c r="N739" s="158" t="s">
        <v>38</v>
      </c>
      <c r="O739" s="59"/>
      <c r="P739" s="159">
        <f>O739*H739</f>
        <v>0</v>
      </c>
      <c r="Q739" s="159">
        <v>5.4000000000000003E-3</v>
      </c>
      <c r="R739" s="159">
        <f>Q739*H739</f>
        <v>7.1555400000000005E-2</v>
      </c>
      <c r="S739" s="159">
        <v>0</v>
      </c>
      <c r="T739" s="160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61" t="s">
        <v>239</v>
      </c>
      <c r="AT739" s="161" t="s">
        <v>181</v>
      </c>
      <c r="AU739" s="161" t="s">
        <v>82</v>
      </c>
      <c r="AY739" s="18" t="s">
        <v>175</v>
      </c>
      <c r="BE739" s="162">
        <f>IF(N739="základní",J739,0)</f>
        <v>0</v>
      </c>
      <c r="BF739" s="162">
        <f>IF(N739="snížená",J739,0)</f>
        <v>0</v>
      </c>
      <c r="BG739" s="162">
        <f>IF(N739="zákl. přenesená",J739,0)</f>
        <v>0</v>
      </c>
      <c r="BH739" s="162">
        <f>IF(N739="sníž. přenesená",J739,0)</f>
        <v>0</v>
      </c>
      <c r="BI739" s="162">
        <f>IF(N739="nulová",J739,0)</f>
        <v>0</v>
      </c>
      <c r="BJ739" s="18" t="s">
        <v>30</v>
      </c>
      <c r="BK739" s="162">
        <f>ROUND(I739*H739,2)</f>
        <v>0</v>
      </c>
      <c r="BL739" s="18" t="s">
        <v>239</v>
      </c>
      <c r="BM739" s="161" t="s">
        <v>3561</v>
      </c>
    </row>
    <row r="740" spans="1:65" s="13" customFormat="1">
      <c r="B740" s="163"/>
      <c r="D740" s="164" t="s">
        <v>190</v>
      </c>
      <c r="E740" s="165" t="s">
        <v>1</v>
      </c>
      <c r="F740" s="166" t="s">
        <v>3559</v>
      </c>
      <c r="H740" s="167">
        <v>13.250999999999999</v>
      </c>
      <c r="I740" s="168"/>
      <c r="L740" s="163"/>
      <c r="M740" s="169"/>
      <c r="N740" s="170"/>
      <c r="O740" s="170"/>
      <c r="P740" s="170"/>
      <c r="Q740" s="170"/>
      <c r="R740" s="170"/>
      <c r="S740" s="170"/>
      <c r="T740" s="171"/>
      <c r="AT740" s="165" t="s">
        <v>190</v>
      </c>
      <c r="AU740" s="165" t="s">
        <v>82</v>
      </c>
      <c r="AV740" s="13" t="s">
        <v>82</v>
      </c>
      <c r="AW740" s="13" t="s">
        <v>29</v>
      </c>
      <c r="AX740" s="13" t="s">
        <v>30</v>
      </c>
      <c r="AY740" s="165" t="s">
        <v>175</v>
      </c>
    </row>
    <row r="741" spans="1:65" s="2" customFormat="1" ht="16.5" customHeight="1">
      <c r="A741" s="33"/>
      <c r="B741" s="149"/>
      <c r="C741" s="150" t="s">
        <v>549</v>
      </c>
      <c r="D741" s="150" t="s">
        <v>181</v>
      </c>
      <c r="E741" s="151" t="s">
        <v>3214</v>
      </c>
      <c r="F741" s="152" t="s">
        <v>3215</v>
      </c>
      <c r="G741" s="153" t="s">
        <v>709</v>
      </c>
      <c r="H741" s="154">
        <v>13.250999999999999</v>
      </c>
      <c r="I741" s="155"/>
      <c r="J741" s="156">
        <f>ROUND(I741*H741,2)</f>
        <v>0</v>
      </c>
      <c r="K741" s="152" t="s">
        <v>710</v>
      </c>
      <c r="L741" s="34"/>
      <c r="M741" s="157" t="s">
        <v>1</v>
      </c>
      <c r="N741" s="158" t="s">
        <v>38</v>
      </c>
      <c r="O741" s="59"/>
      <c r="P741" s="159">
        <f>O741*H741</f>
        <v>0</v>
      </c>
      <c r="Q741" s="159">
        <v>3.5000000000000001E-3</v>
      </c>
      <c r="R741" s="159">
        <f>Q741*H741</f>
        <v>4.6378499999999996E-2</v>
      </c>
      <c r="S741" s="159">
        <v>0</v>
      </c>
      <c r="T741" s="160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61" t="s">
        <v>239</v>
      </c>
      <c r="AT741" s="161" t="s">
        <v>181</v>
      </c>
      <c r="AU741" s="161" t="s">
        <v>82</v>
      </c>
      <c r="AY741" s="18" t="s">
        <v>175</v>
      </c>
      <c r="BE741" s="162">
        <f>IF(N741="základní",J741,0)</f>
        <v>0</v>
      </c>
      <c r="BF741" s="162">
        <f>IF(N741="snížená",J741,0)</f>
        <v>0</v>
      </c>
      <c r="BG741" s="162">
        <f>IF(N741="zákl. přenesená",J741,0)</f>
        <v>0</v>
      </c>
      <c r="BH741" s="162">
        <f>IF(N741="sníž. přenesená",J741,0)</f>
        <v>0</v>
      </c>
      <c r="BI741" s="162">
        <f>IF(N741="nulová",J741,0)</f>
        <v>0</v>
      </c>
      <c r="BJ741" s="18" t="s">
        <v>30</v>
      </c>
      <c r="BK741" s="162">
        <f>ROUND(I741*H741,2)</f>
        <v>0</v>
      </c>
      <c r="BL741" s="18" t="s">
        <v>239</v>
      </c>
      <c r="BM741" s="161" t="s">
        <v>3562</v>
      </c>
    </row>
    <row r="742" spans="1:65" s="13" customFormat="1">
      <c r="B742" s="163"/>
      <c r="D742" s="164" t="s">
        <v>190</v>
      </c>
      <c r="E742" s="165" t="s">
        <v>1</v>
      </c>
      <c r="F742" s="166" t="s">
        <v>3559</v>
      </c>
      <c r="H742" s="167">
        <v>13.250999999999999</v>
      </c>
      <c r="I742" s="168"/>
      <c r="L742" s="163"/>
      <c r="M742" s="169"/>
      <c r="N742" s="170"/>
      <c r="O742" s="170"/>
      <c r="P742" s="170"/>
      <c r="Q742" s="170"/>
      <c r="R742" s="170"/>
      <c r="S742" s="170"/>
      <c r="T742" s="171"/>
      <c r="AT742" s="165" t="s">
        <v>190</v>
      </c>
      <c r="AU742" s="165" t="s">
        <v>82</v>
      </c>
      <c r="AV742" s="13" t="s">
        <v>82</v>
      </c>
      <c r="AW742" s="13" t="s">
        <v>29</v>
      </c>
      <c r="AX742" s="13" t="s">
        <v>30</v>
      </c>
      <c r="AY742" s="165" t="s">
        <v>175</v>
      </c>
    </row>
    <row r="743" spans="1:65" s="2" customFormat="1" ht="16.5" customHeight="1">
      <c r="A743" s="33"/>
      <c r="B743" s="149"/>
      <c r="C743" s="150" t="s">
        <v>552</v>
      </c>
      <c r="D743" s="150" t="s">
        <v>181</v>
      </c>
      <c r="E743" s="151" t="s">
        <v>3217</v>
      </c>
      <c r="F743" s="152" t="s">
        <v>3218</v>
      </c>
      <c r="G743" s="153" t="s">
        <v>767</v>
      </c>
      <c r="H743" s="154">
        <v>0.125</v>
      </c>
      <c r="I743" s="155"/>
      <c r="J743" s="156">
        <f>ROUND(I743*H743,2)</f>
        <v>0</v>
      </c>
      <c r="K743" s="152" t="s">
        <v>710</v>
      </c>
      <c r="L743" s="34"/>
      <c r="M743" s="200" t="s">
        <v>1</v>
      </c>
      <c r="N743" s="201" t="s">
        <v>38</v>
      </c>
      <c r="O743" s="202"/>
      <c r="P743" s="203">
        <f>O743*H743</f>
        <v>0</v>
      </c>
      <c r="Q743" s="203">
        <v>0</v>
      </c>
      <c r="R743" s="203">
        <f>Q743*H743</f>
        <v>0</v>
      </c>
      <c r="S743" s="203">
        <v>0</v>
      </c>
      <c r="T743" s="204">
        <f>S743*H743</f>
        <v>0</v>
      </c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R743" s="161" t="s">
        <v>239</v>
      </c>
      <c r="AT743" s="161" t="s">
        <v>181</v>
      </c>
      <c r="AU743" s="161" t="s">
        <v>82</v>
      </c>
      <c r="AY743" s="18" t="s">
        <v>175</v>
      </c>
      <c r="BE743" s="162">
        <f>IF(N743="základní",J743,0)</f>
        <v>0</v>
      </c>
      <c r="BF743" s="162">
        <f>IF(N743="snížená",J743,0)</f>
        <v>0</v>
      </c>
      <c r="BG743" s="162">
        <f>IF(N743="zákl. přenesená",J743,0)</f>
        <v>0</v>
      </c>
      <c r="BH743" s="162">
        <f>IF(N743="sníž. přenesená",J743,0)</f>
        <v>0</v>
      </c>
      <c r="BI743" s="162">
        <f>IF(N743="nulová",J743,0)</f>
        <v>0</v>
      </c>
      <c r="BJ743" s="18" t="s">
        <v>30</v>
      </c>
      <c r="BK743" s="162">
        <f>ROUND(I743*H743,2)</f>
        <v>0</v>
      </c>
      <c r="BL743" s="18" t="s">
        <v>239</v>
      </c>
      <c r="BM743" s="161" t="s">
        <v>3563</v>
      </c>
    </row>
    <row r="744" spans="1:65" s="2" customFormat="1" ht="6.9" customHeight="1">
      <c r="A744" s="33"/>
      <c r="B744" s="48"/>
      <c r="C744" s="49"/>
      <c r="D744" s="49"/>
      <c r="E744" s="49"/>
      <c r="F744" s="49"/>
      <c r="G744" s="49"/>
      <c r="H744" s="49"/>
      <c r="I744" s="49"/>
      <c r="J744" s="49"/>
      <c r="K744" s="49"/>
      <c r="L744" s="34"/>
      <c r="M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</row>
  </sheetData>
  <autoFilter ref="C136:K743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00"/>
  <sheetViews>
    <sheetView showGridLines="0" workbookViewId="0">
      <selection activeCell="J16" sqref="J1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120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ht="13.2">
      <c r="B8" s="21"/>
      <c r="D8" s="28" t="s">
        <v>146</v>
      </c>
      <c r="L8" s="21"/>
    </row>
    <row r="9" spans="1:46" s="1" customFormat="1" ht="16.5" customHeight="1">
      <c r="B9" s="21"/>
      <c r="E9" s="261" t="s">
        <v>1508</v>
      </c>
      <c r="F9" s="238"/>
      <c r="G9" s="238"/>
      <c r="H9" s="238"/>
      <c r="L9" s="21"/>
    </row>
    <row r="10" spans="1:46" s="1" customFormat="1" ht="12" customHeight="1">
      <c r="B10" s="21"/>
      <c r="D10" s="28" t="s">
        <v>703</v>
      </c>
      <c r="L10" s="21"/>
    </row>
    <row r="11" spans="1:46" s="2" customFormat="1" ht="16.5" customHeight="1">
      <c r="A11" s="33"/>
      <c r="B11" s="34"/>
      <c r="C11" s="33"/>
      <c r="D11" s="33"/>
      <c r="E11" s="264" t="s">
        <v>2520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2521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8" t="s">
        <v>3564</v>
      </c>
      <c r="F13" s="260"/>
      <c r="G13" s="260"/>
      <c r="H13" s="260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28" t="s">
        <v>22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23</v>
      </c>
      <c r="E18" s="33"/>
      <c r="F18" s="33"/>
      <c r="G18" s="33"/>
      <c r="H18" s="33"/>
      <c r="I18" s="28" t="s">
        <v>24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28" t="s">
        <v>25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24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3" t="str">
        <f>'Rekapitulace stavby'!E14</f>
        <v>Vyplň údaj</v>
      </c>
      <c r="F22" s="249"/>
      <c r="G22" s="249"/>
      <c r="H22" s="249"/>
      <c r="I22" s="28" t="s">
        <v>25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24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28" t="s">
        <v>25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24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25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3" t="s">
        <v>1</v>
      </c>
      <c r="F31" s="253"/>
      <c r="G31" s="253"/>
      <c r="H31" s="253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33</v>
      </c>
      <c r="E34" s="33"/>
      <c r="F34" s="33"/>
      <c r="G34" s="33"/>
      <c r="H34" s="33"/>
      <c r="I34" s="33"/>
      <c r="J34" s="72">
        <f>ROUND(J137,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37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4" t="s">
        <v>37</v>
      </c>
      <c r="E37" s="28" t="s">
        <v>38</v>
      </c>
      <c r="F37" s="105">
        <f>ROUND((SUM(BE137:BE799)),  0)</f>
        <v>0</v>
      </c>
      <c r="G37" s="33"/>
      <c r="H37" s="33"/>
      <c r="I37" s="106">
        <v>0.21</v>
      </c>
      <c r="J37" s="105">
        <f>ROUND(((SUM(BE137:BE799))*I37),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28" t="s">
        <v>39</v>
      </c>
      <c r="F38" s="105">
        <f>ROUND((SUM(BF137:BF799)),  0)</f>
        <v>0</v>
      </c>
      <c r="G38" s="33"/>
      <c r="H38" s="33"/>
      <c r="I38" s="106">
        <v>0.12</v>
      </c>
      <c r="J38" s="105">
        <f>ROUND(((SUM(BF137:BF799))*I38),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40</v>
      </c>
      <c r="F39" s="105">
        <f>ROUND((SUM(BG137:BG799)),  0)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41</v>
      </c>
      <c r="F40" s="105">
        <f>ROUND((SUM(BH137:BH799)),  0)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28" t="s">
        <v>42</v>
      </c>
      <c r="F41" s="105">
        <f>ROUND((SUM(BI137:BI799)),  0)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43</v>
      </c>
      <c r="E43" s="61"/>
      <c r="F43" s="61"/>
      <c r="G43" s="109" t="s">
        <v>44</v>
      </c>
      <c r="H43" s="110" t="s">
        <v>45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1" customFormat="1" ht="16.5" customHeight="1">
      <c r="B87" s="21"/>
      <c r="E87" s="261" t="s">
        <v>1508</v>
      </c>
      <c r="F87" s="238"/>
      <c r="G87" s="238"/>
      <c r="H87" s="238"/>
      <c r="L87" s="21"/>
    </row>
    <row r="88" spans="1:31" s="1" customFormat="1" ht="12" customHeight="1">
      <c r="B88" s="21"/>
      <c r="C88" s="28" t="s">
        <v>703</v>
      </c>
      <c r="L88" s="21"/>
    </row>
    <row r="89" spans="1:31" s="2" customFormat="1" ht="16.5" customHeight="1">
      <c r="A89" s="33"/>
      <c r="B89" s="34"/>
      <c r="C89" s="33"/>
      <c r="D89" s="33"/>
      <c r="E89" s="264" t="s">
        <v>2520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2521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8" t="str">
        <f>E13</f>
        <v>SO 332.3 - Armaturní šachta 3</v>
      </c>
      <c r="F91" s="260"/>
      <c r="G91" s="260"/>
      <c r="H91" s="260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23</v>
      </c>
      <c r="D95" s="33"/>
      <c r="E95" s="33"/>
      <c r="F95" s="26" t="str">
        <f>E19</f>
        <v xml:space="preserve"> </v>
      </c>
      <c r="G95" s="33"/>
      <c r="H95" s="33"/>
      <c r="I95" s="28" t="s">
        <v>28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>Vyplň údaj</v>
      </c>
      <c r="G96" s="33"/>
      <c r="H96" s="33"/>
      <c r="I96" s="28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149</v>
      </c>
      <c r="D98" s="107"/>
      <c r="E98" s="107"/>
      <c r="F98" s="107"/>
      <c r="G98" s="107"/>
      <c r="H98" s="107"/>
      <c r="I98" s="107"/>
      <c r="J98" s="116" t="s">
        <v>150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8" customHeight="1">
      <c r="A100" s="33"/>
      <c r="B100" s="34"/>
      <c r="C100" s="117" t="s">
        <v>151</v>
      </c>
      <c r="D100" s="33"/>
      <c r="E100" s="33"/>
      <c r="F100" s="33"/>
      <c r="G100" s="33"/>
      <c r="H100" s="33"/>
      <c r="I100" s="33"/>
      <c r="J100" s="72">
        <f>J137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152</v>
      </c>
    </row>
    <row r="101" spans="1:47" s="9" customFormat="1" ht="24.9" customHeight="1">
      <c r="B101" s="118"/>
      <c r="D101" s="119" t="s">
        <v>153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1:47" s="10" customFormat="1" ht="19.95" customHeight="1">
      <c r="B102" s="122"/>
      <c r="D102" s="123" t="s">
        <v>154</v>
      </c>
      <c r="E102" s="124"/>
      <c r="F102" s="124"/>
      <c r="G102" s="124"/>
      <c r="H102" s="124"/>
      <c r="I102" s="124"/>
      <c r="J102" s="125">
        <f>J139</f>
        <v>0</v>
      </c>
      <c r="L102" s="122"/>
    </row>
    <row r="103" spans="1:47" s="10" customFormat="1" ht="19.95" customHeight="1">
      <c r="B103" s="122"/>
      <c r="D103" s="123" t="s">
        <v>1093</v>
      </c>
      <c r="E103" s="124"/>
      <c r="F103" s="124"/>
      <c r="G103" s="124"/>
      <c r="H103" s="124"/>
      <c r="I103" s="124"/>
      <c r="J103" s="125">
        <f>J239</f>
        <v>0</v>
      </c>
      <c r="L103" s="122"/>
    </row>
    <row r="104" spans="1:47" s="10" customFormat="1" ht="19.95" customHeight="1">
      <c r="B104" s="122"/>
      <c r="D104" s="123" t="s">
        <v>1346</v>
      </c>
      <c r="E104" s="124"/>
      <c r="F104" s="124"/>
      <c r="G104" s="124"/>
      <c r="H104" s="124"/>
      <c r="I104" s="124"/>
      <c r="J104" s="125">
        <f>J248</f>
        <v>0</v>
      </c>
      <c r="L104" s="122"/>
    </row>
    <row r="105" spans="1:47" s="10" customFormat="1" ht="19.95" customHeight="1">
      <c r="B105" s="122"/>
      <c r="D105" s="123" t="s">
        <v>1347</v>
      </c>
      <c r="E105" s="124"/>
      <c r="F105" s="124"/>
      <c r="G105" s="124"/>
      <c r="H105" s="124"/>
      <c r="I105" s="124"/>
      <c r="J105" s="125">
        <f>J287</f>
        <v>0</v>
      </c>
      <c r="L105" s="122"/>
    </row>
    <row r="106" spans="1:47" s="10" customFormat="1" ht="19.95" customHeight="1">
      <c r="B106" s="122"/>
      <c r="D106" s="123" t="s">
        <v>2523</v>
      </c>
      <c r="E106" s="124"/>
      <c r="F106" s="124"/>
      <c r="G106" s="124"/>
      <c r="H106" s="124"/>
      <c r="I106" s="124"/>
      <c r="J106" s="125">
        <f>J298</f>
        <v>0</v>
      </c>
      <c r="L106" s="122"/>
    </row>
    <row r="107" spans="1:47" s="10" customFormat="1" ht="19.95" customHeight="1">
      <c r="B107" s="122"/>
      <c r="D107" s="123" t="s">
        <v>155</v>
      </c>
      <c r="E107" s="124"/>
      <c r="F107" s="124"/>
      <c r="G107" s="124"/>
      <c r="H107" s="124"/>
      <c r="I107" s="124"/>
      <c r="J107" s="125">
        <f>J327</f>
        <v>0</v>
      </c>
      <c r="L107" s="122"/>
    </row>
    <row r="108" spans="1:47" s="10" customFormat="1" ht="19.95" customHeight="1">
      <c r="B108" s="122"/>
      <c r="D108" s="123" t="s">
        <v>706</v>
      </c>
      <c r="E108" s="124"/>
      <c r="F108" s="124"/>
      <c r="G108" s="124"/>
      <c r="H108" s="124"/>
      <c r="I108" s="124"/>
      <c r="J108" s="125">
        <f>J602</f>
        <v>0</v>
      </c>
      <c r="L108" s="122"/>
    </row>
    <row r="109" spans="1:47" s="9" customFormat="1" ht="24.9" customHeight="1">
      <c r="B109" s="118"/>
      <c r="D109" s="119" t="s">
        <v>1511</v>
      </c>
      <c r="E109" s="120"/>
      <c r="F109" s="120"/>
      <c r="G109" s="120"/>
      <c r="H109" s="120"/>
      <c r="I109" s="120"/>
      <c r="J109" s="121">
        <f>J616</f>
        <v>0</v>
      </c>
      <c r="L109" s="118"/>
    </row>
    <row r="110" spans="1:47" s="10" customFormat="1" ht="19.95" customHeight="1">
      <c r="B110" s="122"/>
      <c r="D110" s="123" t="s">
        <v>2524</v>
      </c>
      <c r="E110" s="124"/>
      <c r="F110" s="124"/>
      <c r="G110" s="124"/>
      <c r="H110" s="124"/>
      <c r="I110" s="124"/>
      <c r="J110" s="125">
        <f>J617</f>
        <v>0</v>
      </c>
      <c r="L110" s="122"/>
    </row>
    <row r="111" spans="1:47" s="10" customFormat="1" ht="19.95" customHeight="1">
      <c r="B111" s="122"/>
      <c r="D111" s="123" t="s">
        <v>2525</v>
      </c>
      <c r="E111" s="124"/>
      <c r="F111" s="124"/>
      <c r="G111" s="124"/>
      <c r="H111" s="124"/>
      <c r="I111" s="124"/>
      <c r="J111" s="125">
        <f>J632</f>
        <v>0</v>
      </c>
      <c r="L111" s="122"/>
    </row>
    <row r="112" spans="1:47" s="10" customFormat="1" ht="19.95" customHeight="1">
      <c r="B112" s="122"/>
      <c r="D112" s="123" t="s">
        <v>1512</v>
      </c>
      <c r="E112" s="124"/>
      <c r="F112" s="124"/>
      <c r="G112" s="124"/>
      <c r="H112" s="124"/>
      <c r="I112" s="124"/>
      <c r="J112" s="125">
        <f>J659</f>
        <v>0</v>
      </c>
      <c r="L112" s="122"/>
    </row>
    <row r="113" spans="1:31" s="10" customFormat="1" ht="19.95" customHeight="1">
      <c r="B113" s="122"/>
      <c r="D113" s="123" t="s">
        <v>3565</v>
      </c>
      <c r="E113" s="124"/>
      <c r="F113" s="124"/>
      <c r="G113" s="124"/>
      <c r="H113" s="124"/>
      <c r="I113" s="124"/>
      <c r="J113" s="125">
        <f>J780</f>
        <v>0</v>
      </c>
      <c r="L113" s="122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>
      <c r="A119" s="3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>
      <c r="A120" s="33"/>
      <c r="B120" s="34"/>
      <c r="C120" s="22" t="s">
        <v>160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1" t="str">
        <f>E7</f>
        <v>Brno, VMO Kohoutova, Sládkova - rekonstrukce vodovodu -  část I</v>
      </c>
      <c r="F123" s="262"/>
      <c r="G123" s="262"/>
      <c r="H123" s="262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146</v>
      </c>
      <c r="L124" s="21"/>
    </row>
    <row r="125" spans="1:31" s="1" customFormat="1" ht="16.5" customHeight="1">
      <c r="B125" s="21"/>
      <c r="E125" s="261" t="s">
        <v>1508</v>
      </c>
      <c r="F125" s="238"/>
      <c r="G125" s="238"/>
      <c r="H125" s="238"/>
      <c r="L125" s="21"/>
    </row>
    <row r="126" spans="1:31" s="1" customFormat="1" ht="12" customHeight="1">
      <c r="B126" s="21"/>
      <c r="C126" s="28" t="s">
        <v>703</v>
      </c>
      <c r="L126" s="21"/>
    </row>
    <row r="127" spans="1:31" s="2" customFormat="1" ht="16.5" customHeight="1">
      <c r="A127" s="33"/>
      <c r="B127" s="34"/>
      <c r="C127" s="33"/>
      <c r="D127" s="33"/>
      <c r="E127" s="264" t="s">
        <v>2520</v>
      </c>
      <c r="F127" s="260"/>
      <c r="G127" s="260"/>
      <c r="H127" s="260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2521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58" t="str">
        <f>E13</f>
        <v>SO 332.3 - Armaturní šachta 3</v>
      </c>
      <c r="F129" s="260"/>
      <c r="G129" s="260"/>
      <c r="H129" s="260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F16</f>
        <v xml:space="preserve"> </v>
      </c>
      <c r="G131" s="33"/>
      <c r="H131" s="33"/>
      <c r="I131" s="28" t="s">
        <v>22</v>
      </c>
      <c r="J131" s="56" t="str">
        <f>IF(J16="","",J16)</f>
        <v/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8" t="s">
        <v>23</v>
      </c>
      <c r="D133" s="33"/>
      <c r="E133" s="33"/>
      <c r="F133" s="26" t="str">
        <f>E19</f>
        <v xml:space="preserve"> </v>
      </c>
      <c r="G133" s="33"/>
      <c r="H133" s="33"/>
      <c r="I133" s="28" t="s">
        <v>28</v>
      </c>
      <c r="J133" s="31" t="str">
        <f>E25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15" customHeight="1">
      <c r="A134" s="33"/>
      <c r="B134" s="34"/>
      <c r="C134" s="28" t="s">
        <v>26</v>
      </c>
      <c r="D134" s="33"/>
      <c r="E134" s="33"/>
      <c r="F134" s="26" t="str">
        <f>IF(E22="","",E22)</f>
        <v>Vyplň údaj</v>
      </c>
      <c r="G134" s="33"/>
      <c r="H134" s="33"/>
      <c r="I134" s="28" t="s">
        <v>31</v>
      </c>
      <c r="J134" s="31" t="str">
        <f>E28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26"/>
      <c r="B136" s="127"/>
      <c r="C136" s="128" t="s">
        <v>161</v>
      </c>
      <c r="D136" s="129" t="s">
        <v>58</v>
      </c>
      <c r="E136" s="129" t="s">
        <v>54</v>
      </c>
      <c r="F136" s="129" t="s">
        <v>55</v>
      </c>
      <c r="G136" s="129" t="s">
        <v>162</v>
      </c>
      <c r="H136" s="129" t="s">
        <v>163</v>
      </c>
      <c r="I136" s="129" t="s">
        <v>164</v>
      </c>
      <c r="J136" s="129" t="s">
        <v>150</v>
      </c>
      <c r="K136" s="130" t="s">
        <v>165</v>
      </c>
      <c r="L136" s="131"/>
      <c r="M136" s="63" t="s">
        <v>1</v>
      </c>
      <c r="N136" s="64" t="s">
        <v>37</v>
      </c>
      <c r="O136" s="64" t="s">
        <v>166</v>
      </c>
      <c r="P136" s="64" t="s">
        <v>167</v>
      </c>
      <c r="Q136" s="64" t="s">
        <v>168</v>
      </c>
      <c r="R136" s="64" t="s">
        <v>169</v>
      </c>
      <c r="S136" s="64" t="s">
        <v>170</v>
      </c>
      <c r="T136" s="65" t="s">
        <v>171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8" customHeight="1">
      <c r="A137" s="33"/>
      <c r="B137" s="34"/>
      <c r="C137" s="70" t="s">
        <v>172</v>
      </c>
      <c r="D137" s="33"/>
      <c r="E137" s="33"/>
      <c r="F137" s="33"/>
      <c r="G137" s="33"/>
      <c r="H137" s="33"/>
      <c r="I137" s="33"/>
      <c r="J137" s="132">
        <f>BK137</f>
        <v>0</v>
      </c>
      <c r="K137" s="33"/>
      <c r="L137" s="34"/>
      <c r="M137" s="66"/>
      <c r="N137" s="57"/>
      <c r="O137" s="67"/>
      <c r="P137" s="133">
        <f>P138+P616</f>
        <v>0</v>
      </c>
      <c r="Q137" s="67"/>
      <c r="R137" s="133">
        <f>R138+R616</f>
        <v>61.615615400000003</v>
      </c>
      <c r="S137" s="67"/>
      <c r="T137" s="134">
        <f>T138+T616</f>
        <v>0.45500000000000002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72</v>
      </c>
      <c r="AU137" s="18" t="s">
        <v>152</v>
      </c>
      <c r="BK137" s="135">
        <f>BK138+BK616</f>
        <v>0</v>
      </c>
    </row>
    <row r="138" spans="1:65" s="12" customFormat="1" ht="25.95" customHeight="1">
      <c r="B138" s="136"/>
      <c r="D138" s="137" t="s">
        <v>72</v>
      </c>
      <c r="E138" s="138" t="s">
        <v>173</v>
      </c>
      <c r="F138" s="138" t="s">
        <v>174</v>
      </c>
      <c r="I138" s="139"/>
      <c r="J138" s="140">
        <f>BK138</f>
        <v>0</v>
      </c>
      <c r="L138" s="136"/>
      <c r="M138" s="141"/>
      <c r="N138" s="142"/>
      <c r="O138" s="142"/>
      <c r="P138" s="143">
        <f>P139+P239+P248+P287+P298+P327+P602</f>
        <v>0</v>
      </c>
      <c r="Q138" s="142"/>
      <c r="R138" s="143">
        <f>R139+R239+R248+R287+R298+R327+R602</f>
        <v>60.045708500000003</v>
      </c>
      <c r="S138" s="142"/>
      <c r="T138" s="144">
        <f>T139+T239+T248+T287+T298+T327+T602</f>
        <v>0.45500000000000002</v>
      </c>
      <c r="AR138" s="137" t="s">
        <v>30</v>
      </c>
      <c r="AT138" s="145" t="s">
        <v>72</v>
      </c>
      <c r="AU138" s="145" t="s">
        <v>73</v>
      </c>
      <c r="AY138" s="137" t="s">
        <v>175</v>
      </c>
      <c r="BK138" s="146">
        <f>BK139+BK239+BK248+BK287+BK298+BK327+BK602</f>
        <v>0</v>
      </c>
    </row>
    <row r="139" spans="1:65" s="12" customFormat="1" ht="22.8" customHeight="1">
      <c r="B139" s="136"/>
      <c r="D139" s="137" t="s">
        <v>72</v>
      </c>
      <c r="E139" s="147" t="s">
        <v>30</v>
      </c>
      <c r="F139" s="147" t="s">
        <v>176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SUM(P140:P238)</f>
        <v>0</v>
      </c>
      <c r="Q139" s="142"/>
      <c r="R139" s="143">
        <f>SUM(R140:R238)</f>
        <v>0.23346855999999999</v>
      </c>
      <c r="S139" s="142"/>
      <c r="T139" s="144">
        <f>SUM(T140:T238)</f>
        <v>0</v>
      </c>
      <c r="AR139" s="137" t="s">
        <v>30</v>
      </c>
      <c r="AT139" s="145" t="s">
        <v>72</v>
      </c>
      <c r="AU139" s="145" t="s">
        <v>30</v>
      </c>
      <c r="AY139" s="137" t="s">
        <v>175</v>
      </c>
      <c r="BK139" s="146">
        <f>SUM(BK140:BK238)</f>
        <v>0</v>
      </c>
    </row>
    <row r="140" spans="1:65" s="2" customFormat="1" ht="16.5" customHeight="1">
      <c r="A140" s="33"/>
      <c r="B140" s="149"/>
      <c r="C140" s="150" t="s">
        <v>30</v>
      </c>
      <c r="D140" s="150" t="s">
        <v>181</v>
      </c>
      <c r="E140" s="151" t="s">
        <v>1563</v>
      </c>
      <c r="F140" s="152" t="s">
        <v>1564</v>
      </c>
      <c r="G140" s="153" t="s">
        <v>1565</v>
      </c>
      <c r="H140" s="154">
        <v>0</v>
      </c>
      <c r="I140" s="155"/>
      <c r="J140" s="156">
        <f>ROUND(I140*H140,2)</f>
        <v>0</v>
      </c>
      <c r="K140" s="152" t="s">
        <v>710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3.0000000000000001E-5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184</v>
      </c>
      <c r="AT140" s="161" t="s">
        <v>181</v>
      </c>
      <c r="AU140" s="161" t="s">
        <v>82</v>
      </c>
      <c r="AY140" s="18" t="s">
        <v>175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30</v>
      </c>
      <c r="BK140" s="162">
        <f>ROUND(I140*H140,2)</f>
        <v>0</v>
      </c>
      <c r="BL140" s="18" t="s">
        <v>184</v>
      </c>
      <c r="BM140" s="161" t="s">
        <v>3566</v>
      </c>
    </row>
    <row r="141" spans="1:65" s="14" customFormat="1">
      <c r="B141" s="172"/>
      <c r="D141" s="164" t="s">
        <v>190</v>
      </c>
      <c r="E141" s="173" t="s">
        <v>1</v>
      </c>
      <c r="F141" s="174" t="s">
        <v>2529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3" customFormat="1">
      <c r="B142" s="163"/>
      <c r="D142" s="164" t="s">
        <v>190</v>
      </c>
      <c r="E142" s="165" t="s">
        <v>1</v>
      </c>
      <c r="F142" s="166" t="s">
        <v>73</v>
      </c>
      <c r="H142" s="167">
        <v>0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82</v>
      </c>
      <c r="AV142" s="13" t="s">
        <v>82</v>
      </c>
      <c r="AW142" s="13" t="s">
        <v>29</v>
      </c>
      <c r="AX142" s="13" t="s">
        <v>30</v>
      </c>
      <c r="AY142" s="165" t="s">
        <v>175</v>
      </c>
    </row>
    <row r="143" spans="1:65" s="2" customFormat="1" ht="24.15" customHeight="1">
      <c r="A143" s="33"/>
      <c r="B143" s="149"/>
      <c r="C143" s="150" t="s">
        <v>82</v>
      </c>
      <c r="D143" s="150" t="s">
        <v>181</v>
      </c>
      <c r="E143" s="151" t="s">
        <v>3567</v>
      </c>
      <c r="F143" s="152" t="s">
        <v>3568</v>
      </c>
      <c r="G143" s="153" t="s">
        <v>745</v>
      </c>
      <c r="H143" s="154">
        <v>98.474000000000004</v>
      </c>
      <c r="I143" s="155"/>
      <c r="J143" s="156">
        <f>ROUND(I143*H143,2)</f>
        <v>0</v>
      </c>
      <c r="K143" s="152" t="s">
        <v>710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184</v>
      </c>
      <c r="AT143" s="161" t="s">
        <v>181</v>
      </c>
      <c r="AU143" s="161" t="s">
        <v>82</v>
      </c>
      <c r="AY143" s="18" t="s">
        <v>175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30</v>
      </c>
      <c r="BK143" s="162">
        <f>ROUND(I143*H143,2)</f>
        <v>0</v>
      </c>
      <c r="BL143" s="18" t="s">
        <v>184</v>
      </c>
      <c r="BM143" s="161" t="s">
        <v>3569</v>
      </c>
    </row>
    <row r="144" spans="1:65" s="14" customFormat="1">
      <c r="B144" s="172"/>
      <c r="D144" s="164" t="s">
        <v>190</v>
      </c>
      <c r="E144" s="173" t="s">
        <v>1</v>
      </c>
      <c r="F144" s="174" t="s">
        <v>3570</v>
      </c>
      <c r="H144" s="173" t="s">
        <v>1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190</v>
      </c>
      <c r="AU144" s="173" t="s">
        <v>82</v>
      </c>
      <c r="AV144" s="14" t="s">
        <v>30</v>
      </c>
      <c r="AW144" s="14" t="s">
        <v>29</v>
      </c>
      <c r="AX144" s="14" t="s">
        <v>73</v>
      </c>
      <c r="AY144" s="173" t="s">
        <v>175</v>
      </c>
    </row>
    <row r="145" spans="1:65" s="14" customFormat="1">
      <c r="B145" s="172"/>
      <c r="D145" s="164" t="s">
        <v>190</v>
      </c>
      <c r="E145" s="173" t="s">
        <v>1</v>
      </c>
      <c r="F145" s="174" t="s">
        <v>1643</v>
      </c>
      <c r="H145" s="173" t="s">
        <v>1</v>
      </c>
      <c r="I145" s="175"/>
      <c r="L145" s="172"/>
      <c r="M145" s="176"/>
      <c r="N145" s="177"/>
      <c r="O145" s="177"/>
      <c r="P145" s="177"/>
      <c r="Q145" s="177"/>
      <c r="R145" s="177"/>
      <c r="S145" s="177"/>
      <c r="T145" s="178"/>
      <c r="AT145" s="173" t="s">
        <v>190</v>
      </c>
      <c r="AU145" s="173" t="s">
        <v>82</v>
      </c>
      <c r="AV145" s="14" t="s">
        <v>30</v>
      </c>
      <c r="AW145" s="14" t="s">
        <v>29</v>
      </c>
      <c r="AX145" s="14" t="s">
        <v>73</v>
      </c>
      <c r="AY145" s="173" t="s">
        <v>175</v>
      </c>
    </row>
    <row r="146" spans="1:65" s="13" customFormat="1">
      <c r="B146" s="163"/>
      <c r="D146" s="164" t="s">
        <v>190</v>
      </c>
      <c r="E146" s="165" t="s">
        <v>1</v>
      </c>
      <c r="F146" s="166" t="s">
        <v>3571</v>
      </c>
      <c r="H146" s="167">
        <v>358.95600000000002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190</v>
      </c>
      <c r="AU146" s="165" t="s">
        <v>82</v>
      </c>
      <c r="AV146" s="13" t="s">
        <v>82</v>
      </c>
      <c r="AW146" s="13" t="s">
        <v>29</v>
      </c>
      <c r="AX146" s="13" t="s">
        <v>73</v>
      </c>
      <c r="AY146" s="165" t="s">
        <v>175</v>
      </c>
    </row>
    <row r="147" spans="1:65" s="14" customFormat="1">
      <c r="B147" s="172"/>
      <c r="D147" s="164" t="s">
        <v>190</v>
      </c>
      <c r="E147" s="173" t="s">
        <v>1</v>
      </c>
      <c r="F147" s="174" t="s">
        <v>3572</v>
      </c>
      <c r="H147" s="173" t="s">
        <v>1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190</v>
      </c>
      <c r="AU147" s="173" t="s">
        <v>82</v>
      </c>
      <c r="AV147" s="14" t="s">
        <v>30</v>
      </c>
      <c r="AW147" s="14" t="s">
        <v>29</v>
      </c>
      <c r="AX147" s="14" t="s">
        <v>73</v>
      </c>
      <c r="AY147" s="173" t="s">
        <v>175</v>
      </c>
    </row>
    <row r="148" spans="1:65" s="14" customFormat="1">
      <c r="B148" s="172"/>
      <c r="D148" s="164" t="s">
        <v>190</v>
      </c>
      <c r="E148" s="173" t="s">
        <v>1</v>
      </c>
      <c r="F148" s="174" t="s">
        <v>2585</v>
      </c>
      <c r="H148" s="173" t="s">
        <v>1</v>
      </c>
      <c r="I148" s="175"/>
      <c r="L148" s="172"/>
      <c r="M148" s="176"/>
      <c r="N148" s="177"/>
      <c r="O148" s="177"/>
      <c r="P148" s="177"/>
      <c r="Q148" s="177"/>
      <c r="R148" s="177"/>
      <c r="S148" s="177"/>
      <c r="T148" s="178"/>
      <c r="AT148" s="173" t="s">
        <v>190</v>
      </c>
      <c r="AU148" s="173" t="s">
        <v>82</v>
      </c>
      <c r="AV148" s="14" t="s">
        <v>30</v>
      </c>
      <c r="AW148" s="14" t="s">
        <v>29</v>
      </c>
      <c r="AX148" s="14" t="s">
        <v>73</v>
      </c>
      <c r="AY148" s="173" t="s">
        <v>175</v>
      </c>
    </row>
    <row r="149" spans="1:65" s="13" customFormat="1">
      <c r="B149" s="163"/>
      <c r="D149" s="164" t="s">
        <v>190</v>
      </c>
      <c r="E149" s="165" t="s">
        <v>1</v>
      </c>
      <c r="F149" s="166" t="s">
        <v>3573</v>
      </c>
      <c r="H149" s="167">
        <v>-117.599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190</v>
      </c>
      <c r="AU149" s="165" t="s">
        <v>82</v>
      </c>
      <c r="AV149" s="13" t="s">
        <v>82</v>
      </c>
      <c r="AW149" s="13" t="s">
        <v>29</v>
      </c>
      <c r="AX149" s="13" t="s">
        <v>73</v>
      </c>
      <c r="AY149" s="165" t="s">
        <v>175</v>
      </c>
    </row>
    <row r="150" spans="1:65" s="15" customFormat="1">
      <c r="B150" s="182"/>
      <c r="D150" s="164" t="s">
        <v>190</v>
      </c>
      <c r="E150" s="183" t="s">
        <v>1</v>
      </c>
      <c r="F150" s="184" t="s">
        <v>716</v>
      </c>
      <c r="H150" s="185">
        <v>241.357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190</v>
      </c>
      <c r="AU150" s="183" t="s">
        <v>82</v>
      </c>
      <c r="AV150" s="15" t="s">
        <v>184</v>
      </c>
      <c r="AW150" s="15" t="s">
        <v>29</v>
      </c>
      <c r="AX150" s="15" t="s">
        <v>73</v>
      </c>
      <c r="AY150" s="183" t="s">
        <v>175</v>
      </c>
    </row>
    <row r="151" spans="1:65" s="13" customFormat="1">
      <c r="B151" s="163"/>
      <c r="D151" s="164" t="s">
        <v>190</v>
      </c>
      <c r="E151" s="165" t="s">
        <v>1</v>
      </c>
      <c r="F151" s="166" t="s">
        <v>3574</v>
      </c>
      <c r="H151" s="167">
        <v>98.474000000000004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190</v>
      </c>
      <c r="AU151" s="165" t="s">
        <v>82</v>
      </c>
      <c r="AV151" s="13" t="s">
        <v>82</v>
      </c>
      <c r="AW151" s="13" t="s">
        <v>29</v>
      </c>
      <c r="AX151" s="13" t="s">
        <v>30</v>
      </c>
      <c r="AY151" s="165" t="s">
        <v>175</v>
      </c>
    </row>
    <row r="152" spans="1:65" s="2" customFormat="1" ht="24.15" customHeight="1">
      <c r="A152" s="33"/>
      <c r="B152" s="149"/>
      <c r="C152" s="150" t="s">
        <v>113</v>
      </c>
      <c r="D152" s="150" t="s">
        <v>181</v>
      </c>
      <c r="E152" s="151" t="s">
        <v>3575</v>
      </c>
      <c r="F152" s="152" t="s">
        <v>3576</v>
      </c>
      <c r="G152" s="153" t="s">
        <v>745</v>
      </c>
      <c r="H152" s="154">
        <v>65.649000000000001</v>
      </c>
      <c r="I152" s="155"/>
      <c r="J152" s="156">
        <f>ROUND(I152*H152,2)</f>
        <v>0</v>
      </c>
      <c r="K152" s="152" t="s">
        <v>710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184</v>
      </c>
      <c r="AT152" s="161" t="s">
        <v>181</v>
      </c>
      <c r="AU152" s="161" t="s">
        <v>82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3577</v>
      </c>
    </row>
    <row r="153" spans="1:65" s="13" customFormat="1">
      <c r="B153" s="163"/>
      <c r="D153" s="164" t="s">
        <v>190</v>
      </c>
      <c r="E153" s="165" t="s">
        <v>1</v>
      </c>
      <c r="F153" s="166" t="s">
        <v>3578</v>
      </c>
      <c r="H153" s="167">
        <v>65.649000000000001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82</v>
      </c>
      <c r="AV153" s="13" t="s">
        <v>82</v>
      </c>
      <c r="AW153" s="13" t="s">
        <v>29</v>
      </c>
      <c r="AX153" s="13" t="s">
        <v>30</v>
      </c>
      <c r="AY153" s="165" t="s">
        <v>175</v>
      </c>
    </row>
    <row r="154" spans="1:65" s="2" customFormat="1" ht="24.15" customHeight="1">
      <c r="A154" s="33"/>
      <c r="B154" s="149"/>
      <c r="C154" s="150" t="s">
        <v>184</v>
      </c>
      <c r="D154" s="150" t="s">
        <v>181</v>
      </c>
      <c r="E154" s="151" t="s">
        <v>3235</v>
      </c>
      <c r="F154" s="152" t="s">
        <v>3579</v>
      </c>
      <c r="G154" s="153" t="s">
        <v>745</v>
      </c>
      <c r="H154" s="154">
        <v>46.341000000000001</v>
      </c>
      <c r="I154" s="155"/>
      <c r="J154" s="156">
        <f>ROUND(I154*H154,2)</f>
        <v>0</v>
      </c>
      <c r="K154" s="152" t="s">
        <v>710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184</v>
      </c>
      <c r="AT154" s="161" t="s">
        <v>181</v>
      </c>
      <c r="AU154" s="161" t="s">
        <v>82</v>
      </c>
      <c r="AY154" s="18" t="s">
        <v>175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30</v>
      </c>
      <c r="BK154" s="162">
        <f>ROUND(I154*H154,2)</f>
        <v>0</v>
      </c>
      <c r="BL154" s="18" t="s">
        <v>184</v>
      </c>
      <c r="BM154" s="161" t="s">
        <v>3580</v>
      </c>
    </row>
    <row r="155" spans="1:65" s="13" customFormat="1">
      <c r="B155" s="163"/>
      <c r="D155" s="164" t="s">
        <v>190</v>
      </c>
      <c r="E155" s="165" t="s">
        <v>1</v>
      </c>
      <c r="F155" s="166" t="s">
        <v>3581</v>
      </c>
      <c r="H155" s="167">
        <v>46.341000000000001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24.15" customHeight="1">
      <c r="A156" s="33"/>
      <c r="B156" s="149"/>
      <c r="C156" s="150" t="s">
        <v>199</v>
      </c>
      <c r="D156" s="150" t="s">
        <v>181</v>
      </c>
      <c r="E156" s="151" t="s">
        <v>3239</v>
      </c>
      <c r="F156" s="152" t="s">
        <v>3240</v>
      </c>
      <c r="G156" s="153" t="s">
        <v>745</v>
      </c>
      <c r="H156" s="154">
        <v>30.893999999999998</v>
      </c>
      <c r="I156" s="155"/>
      <c r="J156" s="156">
        <f>ROUND(I156*H156,2)</f>
        <v>0</v>
      </c>
      <c r="K156" s="152" t="s">
        <v>710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3582</v>
      </c>
    </row>
    <row r="157" spans="1:65" s="13" customFormat="1">
      <c r="B157" s="163"/>
      <c r="D157" s="164" t="s">
        <v>190</v>
      </c>
      <c r="E157" s="165" t="s">
        <v>1</v>
      </c>
      <c r="F157" s="166" t="s">
        <v>3583</v>
      </c>
      <c r="H157" s="167">
        <v>30.893999999999998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203</v>
      </c>
      <c r="D158" s="150" t="s">
        <v>181</v>
      </c>
      <c r="E158" s="151" t="s">
        <v>3584</v>
      </c>
      <c r="F158" s="152" t="s">
        <v>3585</v>
      </c>
      <c r="G158" s="153" t="s">
        <v>709</v>
      </c>
      <c r="H158" s="154">
        <v>161.01</v>
      </c>
      <c r="I158" s="155"/>
      <c r="J158" s="156">
        <f>ROUND(I158*H158,2)</f>
        <v>0</v>
      </c>
      <c r="K158" s="152" t="s">
        <v>710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7.2000000000000005E-4</v>
      </c>
      <c r="R158" s="159">
        <f>Q158*H158</f>
        <v>0.11592719999999999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82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3586</v>
      </c>
    </row>
    <row r="159" spans="1:65" s="13" customFormat="1">
      <c r="B159" s="163"/>
      <c r="D159" s="164" t="s">
        <v>190</v>
      </c>
      <c r="E159" s="165" t="s">
        <v>1</v>
      </c>
      <c r="F159" s="166" t="s">
        <v>3587</v>
      </c>
      <c r="H159" s="167">
        <v>161.01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73</v>
      </c>
      <c r="AY159" s="165" t="s">
        <v>175</v>
      </c>
    </row>
    <row r="160" spans="1:65" s="15" customFormat="1">
      <c r="B160" s="182"/>
      <c r="D160" s="164" t="s">
        <v>190</v>
      </c>
      <c r="E160" s="183" t="s">
        <v>1</v>
      </c>
      <c r="F160" s="184" t="s">
        <v>716</v>
      </c>
      <c r="H160" s="185">
        <v>161.01</v>
      </c>
      <c r="I160" s="186"/>
      <c r="L160" s="182"/>
      <c r="M160" s="187"/>
      <c r="N160" s="188"/>
      <c r="O160" s="188"/>
      <c r="P160" s="188"/>
      <c r="Q160" s="188"/>
      <c r="R160" s="188"/>
      <c r="S160" s="188"/>
      <c r="T160" s="189"/>
      <c r="AT160" s="183" t="s">
        <v>190</v>
      </c>
      <c r="AU160" s="183" t="s">
        <v>82</v>
      </c>
      <c r="AV160" s="15" t="s">
        <v>184</v>
      </c>
      <c r="AW160" s="15" t="s">
        <v>29</v>
      </c>
      <c r="AX160" s="15" t="s">
        <v>30</v>
      </c>
      <c r="AY160" s="183" t="s">
        <v>175</v>
      </c>
    </row>
    <row r="161" spans="1:65" s="2" customFormat="1" ht="16.5" customHeight="1">
      <c r="A161" s="33"/>
      <c r="B161" s="149"/>
      <c r="C161" s="150" t="s">
        <v>207</v>
      </c>
      <c r="D161" s="150" t="s">
        <v>181</v>
      </c>
      <c r="E161" s="151" t="s">
        <v>3588</v>
      </c>
      <c r="F161" s="152" t="s">
        <v>3589</v>
      </c>
      <c r="G161" s="153" t="s">
        <v>709</v>
      </c>
      <c r="H161" s="154">
        <v>161.01</v>
      </c>
      <c r="I161" s="155"/>
      <c r="J161" s="156">
        <f>ROUND(I161*H161,2)</f>
        <v>0</v>
      </c>
      <c r="K161" s="152" t="s">
        <v>710</v>
      </c>
      <c r="L161" s="34"/>
      <c r="M161" s="157" t="s">
        <v>1</v>
      </c>
      <c r="N161" s="158" t="s">
        <v>38</v>
      </c>
      <c r="O161" s="59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1" t="s">
        <v>184</v>
      </c>
      <c r="AT161" s="161" t="s">
        <v>181</v>
      </c>
      <c r="AU161" s="161" t="s">
        <v>82</v>
      </c>
      <c r="AY161" s="18" t="s">
        <v>175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8" t="s">
        <v>30</v>
      </c>
      <c r="BK161" s="162">
        <f>ROUND(I161*H161,2)</f>
        <v>0</v>
      </c>
      <c r="BL161" s="18" t="s">
        <v>184</v>
      </c>
      <c r="BM161" s="161" t="s">
        <v>3590</v>
      </c>
    </row>
    <row r="162" spans="1:65" s="13" customFormat="1">
      <c r="B162" s="163"/>
      <c r="D162" s="164" t="s">
        <v>190</v>
      </c>
      <c r="E162" s="165" t="s">
        <v>1</v>
      </c>
      <c r="F162" s="166" t="s">
        <v>3591</v>
      </c>
      <c r="H162" s="167">
        <v>161.01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190</v>
      </c>
      <c r="AU162" s="165" t="s">
        <v>82</v>
      </c>
      <c r="AV162" s="13" t="s">
        <v>82</v>
      </c>
      <c r="AW162" s="13" t="s">
        <v>29</v>
      </c>
      <c r="AX162" s="13" t="s">
        <v>30</v>
      </c>
      <c r="AY162" s="165" t="s">
        <v>175</v>
      </c>
    </row>
    <row r="163" spans="1:65" s="2" customFormat="1" ht="16.5" customHeight="1">
      <c r="A163" s="33"/>
      <c r="B163" s="149"/>
      <c r="C163" s="150" t="s">
        <v>177</v>
      </c>
      <c r="D163" s="150" t="s">
        <v>181</v>
      </c>
      <c r="E163" s="151" t="s">
        <v>3592</v>
      </c>
      <c r="F163" s="152" t="s">
        <v>3593</v>
      </c>
      <c r="G163" s="153" t="s">
        <v>745</v>
      </c>
      <c r="H163" s="154">
        <v>241.357</v>
      </c>
      <c r="I163" s="155"/>
      <c r="J163" s="156">
        <f>ROUND(I163*H163,2)</f>
        <v>0</v>
      </c>
      <c r="K163" s="152" t="s">
        <v>710</v>
      </c>
      <c r="L163" s="34"/>
      <c r="M163" s="157" t="s">
        <v>1</v>
      </c>
      <c r="N163" s="158" t="s">
        <v>38</v>
      </c>
      <c r="O163" s="59"/>
      <c r="P163" s="159">
        <f>O163*H163</f>
        <v>0</v>
      </c>
      <c r="Q163" s="159">
        <v>4.8000000000000001E-4</v>
      </c>
      <c r="R163" s="159">
        <f>Q163*H163</f>
        <v>0.11585136</v>
      </c>
      <c r="S163" s="159">
        <v>0</v>
      </c>
      <c r="T163" s="160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1" t="s">
        <v>184</v>
      </c>
      <c r="AT163" s="161" t="s">
        <v>181</v>
      </c>
      <c r="AU163" s="161" t="s">
        <v>82</v>
      </c>
      <c r="AY163" s="18" t="s">
        <v>175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8" t="s">
        <v>30</v>
      </c>
      <c r="BK163" s="162">
        <f>ROUND(I163*H163,2)</f>
        <v>0</v>
      </c>
      <c r="BL163" s="18" t="s">
        <v>184</v>
      </c>
      <c r="BM163" s="161" t="s">
        <v>3594</v>
      </c>
    </row>
    <row r="164" spans="1:65" s="13" customFormat="1">
      <c r="B164" s="163"/>
      <c r="D164" s="164" t="s">
        <v>190</v>
      </c>
      <c r="E164" s="165" t="s">
        <v>1</v>
      </c>
      <c r="F164" s="166" t="s">
        <v>3571</v>
      </c>
      <c r="H164" s="167">
        <v>358.95600000000002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190</v>
      </c>
      <c r="AU164" s="165" t="s">
        <v>82</v>
      </c>
      <c r="AV164" s="13" t="s">
        <v>82</v>
      </c>
      <c r="AW164" s="13" t="s">
        <v>29</v>
      </c>
      <c r="AX164" s="13" t="s">
        <v>73</v>
      </c>
      <c r="AY164" s="165" t="s">
        <v>175</v>
      </c>
    </row>
    <row r="165" spans="1:65" s="13" customFormat="1">
      <c r="B165" s="163"/>
      <c r="D165" s="164" t="s">
        <v>190</v>
      </c>
      <c r="E165" s="165" t="s">
        <v>1</v>
      </c>
      <c r="F165" s="166" t="s">
        <v>3573</v>
      </c>
      <c r="H165" s="167">
        <v>-117.599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82</v>
      </c>
      <c r="AV165" s="13" t="s">
        <v>82</v>
      </c>
      <c r="AW165" s="13" t="s">
        <v>29</v>
      </c>
      <c r="AX165" s="13" t="s">
        <v>73</v>
      </c>
      <c r="AY165" s="165" t="s">
        <v>175</v>
      </c>
    </row>
    <row r="166" spans="1:65" s="15" customFormat="1">
      <c r="B166" s="182"/>
      <c r="D166" s="164" t="s">
        <v>190</v>
      </c>
      <c r="E166" s="183" t="s">
        <v>1</v>
      </c>
      <c r="F166" s="184" t="s">
        <v>716</v>
      </c>
      <c r="H166" s="185">
        <v>241.357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190</v>
      </c>
      <c r="AU166" s="183" t="s">
        <v>82</v>
      </c>
      <c r="AV166" s="15" t="s">
        <v>184</v>
      </c>
      <c r="AW166" s="15" t="s">
        <v>29</v>
      </c>
      <c r="AX166" s="15" t="s">
        <v>30</v>
      </c>
      <c r="AY166" s="183" t="s">
        <v>175</v>
      </c>
    </row>
    <row r="167" spans="1:65" s="2" customFormat="1" ht="16.5" customHeight="1">
      <c r="A167" s="33"/>
      <c r="B167" s="149"/>
      <c r="C167" s="150" t="s">
        <v>198</v>
      </c>
      <c r="D167" s="150" t="s">
        <v>181</v>
      </c>
      <c r="E167" s="151" t="s">
        <v>3595</v>
      </c>
      <c r="F167" s="152" t="s">
        <v>3596</v>
      </c>
      <c r="G167" s="153" t="s">
        <v>745</v>
      </c>
      <c r="H167" s="154">
        <v>241.357</v>
      </c>
      <c r="I167" s="155"/>
      <c r="J167" s="156">
        <f>ROUND(I167*H167,2)</f>
        <v>0</v>
      </c>
      <c r="K167" s="152" t="s">
        <v>710</v>
      </c>
      <c r="L167" s="34"/>
      <c r="M167" s="157" t="s">
        <v>1</v>
      </c>
      <c r="N167" s="158" t="s">
        <v>38</v>
      </c>
      <c r="O167" s="59"/>
      <c r="P167" s="159">
        <f>O167*H167</f>
        <v>0</v>
      </c>
      <c r="Q167" s="159">
        <v>0</v>
      </c>
      <c r="R167" s="159">
        <f>Q167*H167</f>
        <v>0</v>
      </c>
      <c r="S167" s="159">
        <v>0</v>
      </c>
      <c r="T167" s="160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1" t="s">
        <v>184</v>
      </c>
      <c r="AT167" s="161" t="s">
        <v>181</v>
      </c>
      <c r="AU167" s="161" t="s">
        <v>82</v>
      </c>
      <c r="AY167" s="18" t="s">
        <v>175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8" t="s">
        <v>30</v>
      </c>
      <c r="BK167" s="162">
        <f>ROUND(I167*H167,2)</f>
        <v>0</v>
      </c>
      <c r="BL167" s="18" t="s">
        <v>184</v>
      </c>
      <c r="BM167" s="161" t="s">
        <v>3597</v>
      </c>
    </row>
    <row r="168" spans="1:65" s="13" customFormat="1">
      <c r="B168" s="163"/>
      <c r="D168" s="164" t="s">
        <v>190</v>
      </c>
      <c r="E168" s="165" t="s">
        <v>1</v>
      </c>
      <c r="F168" s="166" t="s">
        <v>3598</v>
      </c>
      <c r="H168" s="167">
        <v>241.357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190</v>
      </c>
      <c r="AU168" s="165" t="s">
        <v>82</v>
      </c>
      <c r="AV168" s="13" t="s">
        <v>82</v>
      </c>
      <c r="AW168" s="13" t="s">
        <v>29</v>
      </c>
      <c r="AX168" s="13" t="s">
        <v>30</v>
      </c>
      <c r="AY168" s="165" t="s">
        <v>175</v>
      </c>
    </row>
    <row r="169" spans="1:65" s="2" customFormat="1" ht="16.5" customHeight="1">
      <c r="A169" s="33"/>
      <c r="B169" s="149"/>
      <c r="C169" s="150" t="s">
        <v>217</v>
      </c>
      <c r="D169" s="150" t="s">
        <v>181</v>
      </c>
      <c r="E169" s="151" t="s">
        <v>3599</v>
      </c>
      <c r="F169" s="152" t="s">
        <v>3600</v>
      </c>
      <c r="G169" s="153" t="s">
        <v>745</v>
      </c>
      <c r="H169" s="154">
        <v>98.474000000000004</v>
      </c>
      <c r="I169" s="155"/>
      <c r="J169" s="156">
        <f>ROUND(I169*H169,2)</f>
        <v>0</v>
      </c>
      <c r="K169" s="152" t="s">
        <v>710</v>
      </c>
      <c r="L169" s="34"/>
      <c r="M169" s="157" t="s">
        <v>1</v>
      </c>
      <c r="N169" s="158" t="s">
        <v>38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184</v>
      </c>
      <c r="AT169" s="161" t="s">
        <v>181</v>
      </c>
      <c r="AU169" s="161" t="s">
        <v>82</v>
      </c>
      <c r="AY169" s="18" t="s">
        <v>175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30</v>
      </c>
      <c r="BK169" s="162">
        <f>ROUND(I169*H169,2)</f>
        <v>0</v>
      </c>
      <c r="BL169" s="18" t="s">
        <v>184</v>
      </c>
      <c r="BM169" s="161" t="s">
        <v>3601</v>
      </c>
    </row>
    <row r="170" spans="1:65" s="13" customFormat="1">
      <c r="B170" s="163"/>
      <c r="D170" s="164" t="s">
        <v>190</v>
      </c>
      <c r="E170" s="165" t="s">
        <v>1</v>
      </c>
      <c r="F170" s="166" t="s">
        <v>3602</v>
      </c>
      <c r="H170" s="167">
        <v>98.474000000000004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190</v>
      </c>
      <c r="AU170" s="165" t="s">
        <v>82</v>
      </c>
      <c r="AV170" s="13" t="s">
        <v>82</v>
      </c>
      <c r="AW170" s="13" t="s">
        <v>29</v>
      </c>
      <c r="AX170" s="13" t="s">
        <v>30</v>
      </c>
      <c r="AY170" s="165" t="s">
        <v>175</v>
      </c>
    </row>
    <row r="171" spans="1:65" s="2" customFormat="1" ht="16.5" customHeight="1">
      <c r="A171" s="33"/>
      <c r="B171" s="149"/>
      <c r="C171" s="150" t="s">
        <v>182</v>
      </c>
      <c r="D171" s="150" t="s">
        <v>181</v>
      </c>
      <c r="E171" s="151" t="s">
        <v>3603</v>
      </c>
      <c r="F171" s="152" t="s">
        <v>3604</v>
      </c>
      <c r="G171" s="153" t="s">
        <v>745</v>
      </c>
      <c r="H171" s="154">
        <v>65.649000000000001</v>
      </c>
      <c r="I171" s="155"/>
      <c r="J171" s="156">
        <f>ROUND(I171*H171,2)</f>
        <v>0</v>
      </c>
      <c r="K171" s="152" t="s">
        <v>710</v>
      </c>
      <c r="L171" s="34"/>
      <c r="M171" s="157" t="s">
        <v>1</v>
      </c>
      <c r="N171" s="158" t="s">
        <v>38</v>
      </c>
      <c r="O171" s="59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1" t="s">
        <v>184</v>
      </c>
      <c r="AT171" s="161" t="s">
        <v>181</v>
      </c>
      <c r="AU171" s="161" t="s">
        <v>82</v>
      </c>
      <c r="AY171" s="18" t="s">
        <v>175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8" t="s">
        <v>30</v>
      </c>
      <c r="BK171" s="162">
        <f>ROUND(I171*H171,2)</f>
        <v>0</v>
      </c>
      <c r="BL171" s="18" t="s">
        <v>184</v>
      </c>
      <c r="BM171" s="161" t="s">
        <v>3605</v>
      </c>
    </row>
    <row r="172" spans="1:65" s="13" customFormat="1">
      <c r="B172" s="163"/>
      <c r="D172" s="164" t="s">
        <v>190</v>
      </c>
      <c r="E172" s="165" t="s">
        <v>1</v>
      </c>
      <c r="F172" s="166" t="s">
        <v>3606</v>
      </c>
      <c r="H172" s="167">
        <v>65.649000000000001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190</v>
      </c>
      <c r="AU172" s="165" t="s">
        <v>82</v>
      </c>
      <c r="AV172" s="13" t="s">
        <v>82</v>
      </c>
      <c r="AW172" s="13" t="s">
        <v>29</v>
      </c>
      <c r="AX172" s="13" t="s">
        <v>30</v>
      </c>
      <c r="AY172" s="165" t="s">
        <v>175</v>
      </c>
    </row>
    <row r="173" spans="1:65" s="2" customFormat="1" ht="21.75" customHeight="1">
      <c r="A173" s="33"/>
      <c r="B173" s="149"/>
      <c r="C173" s="150" t="s">
        <v>8</v>
      </c>
      <c r="D173" s="150" t="s">
        <v>181</v>
      </c>
      <c r="E173" s="151" t="s">
        <v>3607</v>
      </c>
      <c r="F173" s="152" t="s">
        <v>3608</v>
      </c>
      <c r="G173" s="153" t="s">
        <v>745</v>
      </c>
      <c r="H173" s="154">
        <v>46.341000000000001</v>
      </c>
      <c r="I173" s="155"/>
      <c r="J173" s="156">
        <f>ROUND(I173*H173,2)</f>
        <v>0</v>
      </c>
      <c r="K173" s="152" t="s">
        <v>710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184</v>
      </c>
      <c r="AT173" s="161" t="s">
        <v>181</v>
      </c>
      <c r="AU173" s="161" t="s">
        <v>82</v>
      </c>
      <c r="AY173" s="18" t="s">
        <v>175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30</v>
      </c>
      <c r="BK173" s="162">
        <f>ROUND(I173*H173,2)</f>
        <v>0</v>
      </c>
      <c r="BL173" s="18" t="s">
        <v>184</v>
      </c>
      <c r="BM173" s="161" t="s">
        <v>3609</v>
      </c>
    </row>
    <row r="174" spans="1:65" s="13" customFormat="1">
      <c r="B174" s="163"/>
      <c r="D174" s="164" t="s">
        <v>190</v>
      </c>
      <c r="E174" s="165" t="s">
        <v>1</v>
      </c>
      <c r="F174" s="166" t="s">
        <v>3610</v>
      </c>
      <c r="H174" s="167">
        <v>46.341000000000001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30</v>
      </c>
      <c r="AY174" s="165" t="s">
        <v>175</v>
      </c>
    </row>
    <row r="175" spans="1:65" s="2" customFormat="1" ht="21.75" customHeight="1">
      <c r="A175" s="33"/>
      <c r="B175" s="149"/>
      <c r="C175" s="150" t="s">
        <v>227</v>
      </c>
      <c r="D175" s="150" t="s">
        <v>181</v>
      </c>
      <c r="E175" s="151" t="s">
        <v>3611</v>
      </c>
      <c r="F175" s="152" t="s">
        <v>3612</v>
      </c>
      <c r="G175" s="153" t="s">
        <v>745</v>
      </c>
      <c r="H175" s="154">
        <v>30.893999999999998</v>
      </c>
      <c r="I175" s="155"/>
      <c r="J175" s="156">
        <f>ROUND(I175*H175,2)</f>
        <v>0</v>
      </c>
      <c r="K175" s="152" t="s">
        <v>710</v>
      </c>
      <c r="L175" s="34"/>
      <c r="M175" s="157" t="s">
        <v>1</v>
      </c>
      <c r="N175" s="158" t="s">
        <v>38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184</v>
      </c>
      <c r="AT175" s="161" t="s">
        <v>181</v>
      </c>
      <c r="AU175" s="161" t="s">
        <v>82</v>
      </c>
      <c r="AY175" s="18" t="s">
        <v>175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30</v>
      </c>
      <c r="BK175" s="162">
        <f>ROUND(I175*H175,2)</f>
        <v>0</v>
      </c>
      <c r="BL175" s="18" t="s">
        <v>184</v>
      </c>
      <c r="BM175" s="161" t="s">
        <v>3613</v>
      </c>
    </row>
    <row r="176" spans="1:65" s="13" customFormat="1">
      <c r="B176" s="163"/>
      <c r="D176" s="164" t="s">
        <v>190</v>
      </c>
      <c r="E176" s="165" t="s">
        <v>1</v>
      </c>
      <c r="F176" s="166" t="s">
        <v>3614</v>
      </c>
      <c r="H176" s="167">
        <v>30.893999999999998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190</v>
      </c>
      <c r="AU176" s="165" t="s">
        <v>82</v>
      </c>
      <c r="AV176" s="13" t="s">
        <v>82</v>
      </c>
      <c r="AW176" s="13" t="s">
        <v>29</v>
      </c>
      <c r="AX176" s="13" t="s">
        <v>30</v>
      </c>
      <c r="AY176" s="165" t="s">
        <v>175</v>
      </c>
    </row>
    <row r="177" spans="1:65" s="2" customFormat="1" ht="21.75" customHeight="1">
      <c r="A177" s="33"/>
      <c r="B177" s="149"/>
      <c r="C177" s="150" t="s">
        <v>231</v>
      </c>
      <c r="D177" s="150" t="s">
        <v>181</v>
      </c>
      <c r="E177" s="151" t="s">
        <v>749</v>
      </c>
      <c r="F177" s="152" t="s">
        <v>750</v>
      </c>
      <c r="G177" s="153" t="s">
        <v>745</v>
      </c>
      <c r="H177" s="154">
        <v>144.815</v>
      </c>
      <c r="I177" s="155"/>
      <c r="J177" s="156">
        <f>ROUND(I177*H177,2)</f>
        <v>0</v>
      </c>
      <c r="K177" s="152" t="s">
        <v>710</v>
      </c>
      <c r="L177" s="34"/>
      <c r="M177" s="157" t="s">
        <v>1</v>
      </c>
      <c r="N177" s="158" t="s">
        <v>38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184</v>
      </c>
      <c r="AT177" s="161" t="s">
        <v>181</v>
      </c>
      <c r="AU177" s="161" t="s">
        <v>82</v>
      </c>
      <c r="AY177" s="18" t="s">
        <v>175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30</v>
      </c>
      <c r="BK177" s="162">
        <f>ROUND(I177*H177,2)</f>
        <v>0</v>
      </c>
      <c r="BL177" s="18" t="s">
        <v>184</v>
      </c>
      <c r="BM177" s="161" t="s">
        <v>3615</v>
      </c>
    </row>
    <row r="178" spans="1:65" s="13" customFormat="1">
      <c r="B178" s="163"/>
      <c r="D178" s="164" t="s">
        <v>190</v>
      </c>
      <c r="E178" s="165" t="s">
        <v>1</v>
      </c>
      <c r="F178" s="166" t="s">
        <v>3602</v>
      </c>
      <c r="H178" s="167">
        <v>98.474000000000004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190</v>
      </c>
      <c r="AU178" s="165" t="s">
        <v>82</v>
      </c>
      <c r="AV178" s="13" t="s">
        <v>82</v>
      </c>
      <c r="AW178" s="13" t="s">
        <v>29</v>
      </c>
      <c r="AX178" s="13" t="s">
        <v>73</v>
      </c>
      <c r="AY178" s="165" t="s">
        <v>175</v>
      </c>
    </row>
    <row r="179" spans="1:65" s="13" customFormat="1">
      <c r="B179" s="163"/>
      <c r="D179" s="164" t="s">
        <v>190</v>
      </c>
      <c r="E179" s="165" t="s">
        <v>1</v>
      </c>
      <c r="F179" s="166" t="s">
        <v>3610</v>
      </c>
      <c r="H179" s="167">
        <v>46.341000000000001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190</v>
      </c>
      <c r="AU179" s="165" t="s">
        <v>82</v>
      </c>
      <c r="AV179" s="13" t="s">
        <v>82</v>
      </c>
      <c r="AW179" s="13" t="s">
        <v>29</v>
      </c>
      <c r="AX179" s="13" t="s">
        <v>73</v>
      </c>
      <c r="AY179" s="165" t="s">
        <v>175</v>
      </c>
    </row>
    <row r="180" spans="1:65" s="15" customFormat="1">
      <c r="B180" s="182"/>
      <c r="D180" s="164" t="s">
        <v>190</v>
      </c>
      <c r="E180" s="183" t="s">
        <v>1</v>
      </c>
      <c r="F180" s="184" t="s">
        <v>716</v>
      </c>
      <c r="H180" s="185">
        <v>144.815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190</v>
      </c>
      <c r="AU180" s="183" t="s">
        <v>82</v>
      </c>
      <c r="AV180" s="15" t="s">
        <v>184</v>
      </c>
      <c r="AW180" s="15" t="s">
        <v>29</v>
      </c>
      <c r="AX180" s="15" t="s">
        <v>30</v>
      </c>
      <c r="AY180" s="183" t="s">
        <v>175</v>
      </c>
    </row>
    <row r="181" spans="1:65" s="2" customFormat="1" ht="21.75" customHeight="1">
      <c r="A181" s="33"/>
      <c r="B181" s="149"/>
      <c r="C181" s="150" t="s">
        <v>235</v>
      </c>
      <c r="D181" s="150" t="s">
        <v>181</v>
      </c>
      <c r="E181" s="151" t="s">
        <v>1373</v>
      </c>
      <c r="F181" s="152" t="s">
        <v>1374</v>
      </c>
      <c r="G181" s="153" t="s">
        <v>745</v>
      </c>
      <c r="H181" s="154">
        <v>96.543000000000006</v>
      </c>
      <c r="I181" s="155"/>
      <c r="J181" s="156">
        <f>ROUND(I181*H181,2)</f>
        <v>0</v>
      </c>
      <c r="K181" s="152" t="s">
        <v>710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82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3616</v>
      </c>
    </row>
    <row r="182" spans="1:65" s="13" customFormat="1">
      <c r="B182" s="163"/>
      <c r="D182" s="164" t="s">
        <v>190</v>
      </c>
      <c r="E182" s="165" t="s">
        <v>1</v>
      </c>
      <c r="F182" s="166" t="s">
        <v>3606</v>
      </c>
      <c r="H182" s="167">
        <v>65.649000000000001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190</v>
      </c>
      <c r="AU182" s="165" t="s">
        <v>82</v>
      </c>
      <c r="AV182" s="13" t="s">
        <v>82</v>
      </c>
      <c r="AW182" s="13" t="s">
        <v>29</v>
      </c>
      <c r="AX182" s="13" t="s">
        <v>73</v>
      </c>
      <c r="AY182" s="165" t="s">
        <v>175</v>
      </c>
    </row>
    <row r="183" spans="1:65" s="13" customFormat="1">
      <c r="B183" s="163"/>
      <c r="D183" s="164" t="s">
        <v>190</v>
      </c>
      <c r="E183" s="165" t="s">
        <v>1</v>
      </c>
      <c r="F183" s="166" t="s">
        <v>3614</v>
      </c>
      <c r="H183" s="167">
        <v>30.893999999999998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82</v>
      </c>
      <c r="AV183" s="13" t="s">
        <v>82</v>
      </c>
      <c r="AW183" s="13" t="s">
        <v>29</v>
      </c>
      <c r="AX183" s="13" t="s">
        <v>73</v>
      </c>
      <c r="AY183" s="165" t="s">
        <v>175</v>
      </c>
    </row>
    <row r="184" spans="1:65" s="15" customFormat="1">
      <c r="B184" s="182"/>
      <c r="D184" s="164" t="s">
        <v>190</v>
      </c>
      <c r="E184" s="183" t="s">
        <v>1</v>
      </c>
      <c r="F184" s="184" t="s">
        <v>716</v>
      </c>
      <c r="H184" s="185">
        <v>96.543000000000006</v>
      </c>
      <c r="I184" s="186"/>
      <c r="L184" s="182"/>
      <c r="M184" s="187"/>
      <c r="N184" s="188"/>
      <c r="O184" s="188"/>
      <c r="P184" s="188"/>
      <c r="Q184" s="188"/>
      <c r="R184" s="188"/>
      <c r="S184" s="188"/>
      <c r="T184" s="189"/>
      <c r="AT184" s="183" t="s">
        <v>190</v>
      </c>
      <c r="AU184" s="183" t="s">
        <v>82</v>
      </c>
      <c r="AV184" s="15" t="s">
        <v>184</v>
      </c>
      <c r="AW184" s="15" t="s">
        <v>29</v>
      </c>
      <c r="AX184" s="15" t="s">
        <v>30</v>
      </c>
      <c r="AY184" s="183" t="s">
        <v>175</v>
      </c>
    </row>
    <row r="185" spans="1:65" s="2" customFormat="1" ht="16.5" customHeight="1">
      <c r="A185" s="33"/>
      <c r="B185" s="149"/>
      <c r="C185" s="150" t="s">
        <v>239</v>
      </c>
      <c r="D185" s="150" t="s">
        <v>181</v>
      </c>
      <c r="E185" s="151" t="s">
        <v>752</v>
      </c>
      <c r="F185" s="152" t="s">
        <v>753</v>
      </c>
      <c r="G185" s="153" t="s">
        <v>745</v>
      </c>
      <c r="H185" s="154">
        <v>241.358</v>
      </c>
      <c r="I185" s="155"/>
      <c r="J185" s="156">
        <f>ROUND(I185*H185,2)</f>
        <v>0</v>
      </c>
      <c r="K185" s="152" t="s">
        <v>710</v>
      </c>
      <c r="L185" s="34"/>
      <c r="M185" s="157" t="s">
        <v>1</v>
      </c>
      <c r="N185" s="158" t="s">
        <v>38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184</v>
      </c>
      <c r="AT185" s="161" t="s">
        <v>181</v>
      </c>
      <c r="AU185" s="161" t="s">
        <v>82</v>
      </c>
      <c r="AY185" s="18" t="s">
        <v>175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30</v>
      </c>
      <c r="BK185" s="162">
        <f>ROUND(I185*H185,2)</f>
        <v>0</v>
      </c>
      <c r="BL185" s="18" t="s">
        <v>184</v>
      </c>
      <c r="BM185" s="161" t="s">
        <v>3617</v>
      </c>
    </row>
    <row r="186" spans="1:65" s="13" customFormat="1">
      <c r="B186" s="163"/>
      <c r="D186" s="164" t="s">
        <v>190</v>
      </c>
      <c r="E186" s="165" t="s">
        <v>1</v>
      </c>
      <c r="F186" s="166" t="s">
        <v>3602</v>
      </c>
      <c r="H186" s="167">
        <v>98.474000000000004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73</v>
      </c>
      <c r="AY186" s="165" t="s">
        <v>175</v>
      </c>
    </row>
    <row r="187" spans="1:65" s="13" customFormat="1">
      <c r="B187" s="163"/>
      <c r="D187" s="164" t="s">
        <v>190</v>
      </c>
      <c r="E187" s="165" t="s">
        <v>1</v>
      </c>
      <c r="F187" s="166" t="s">
        <v>3610</v>
      </c>
      <c r="H187" s="167">
        <v>46.341000000000001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82</v>
      </c>
      <c r="AV187" s="13" t="s">
        <v>82</v>
      </c>
      <c r="AW187" s="13" t="s">
        <v>29</v>
      </c>
      <c r="AX187" s="13" t="s">
        <v>73</v>
      </c>
      <c r="AY187" s="165" t="s">
        <v>175</v>
      </c>
    </row>
    <row r="188" spans="1:65" s="13" customFormat="1">
      <c r="B188" s="163"/>
      <c r="D188" s="164" t="s">
        <v>190</v>
      </c>
      <c r="E188" s="165" t="s">
        <v>1</v>
      </c>
      <c r="F188" s="166" t="s">
        <v>3606</v>
      </c>
      <c r="H188" s="167">
        <v>65.649000000000001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190</v>
      </c>
      <c r="AU188" s="165" t="s">
        <v>82</v>
      </c>
      <c r="AV188" s="13" t="s">
        <v>82</v>
      </c>
      <c r="AW188" s="13" t="s">
        <v>29</v>
      </c>
      <c r="AX188" s="13" t="s">
        <v>73</v>
      </c>
      <c r="AY188" s="165" t="s">
        <v>175</v>
      </c>
    </row>
    <row r="189" spans="1:65" s="13" customFormat="1">
      <c r="B189" s="163"/>
      <c r="D189" s="164" t="s">
        <v>190</v>
      </c>
      <c r="E189" s="165" t="s">
        <v>1</v>
      </c>
      <c r="F189" s="166" t="s">
        <v>3614</v>
      </c>
      <c r="H189" s="167">
        <v>30.893999999999998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82</v>
      </c>
      <c r="AV189" s="13" t="s">
        <v>82</v>
      </c>
      <c r="AW189" s="13" t="s">
        <v>29</v>
      </c>
      <c r="AX189" s="13" t="s">
        <v>73</v>
      </c>
      <c r="AY189" s="165" t="s">
        <v>175</v>
      </c>
    </row>
    <row r="190" spans="1:65" s="15" customFormat="1">
      <c r="B190" s="182"/>
      <c r="D190" s="164" t="s">
        <v>190</v>
      </c>
      <c r="E190" s="183" t="s">
        <v>1</v>
      </c>
      <c r="F190" s="184" t="s">
        <v>716</v>
      </c>
      <c r="H190" s="185">
        <v>241.358</v>
      </c>
      <c r="I190" s="186"/>
      <c r="L190" s="182"/>
      <c r="M190" s="187"/>
      <c r="N190" s="188"/>
      <c r="O190" s="188"/>
      <c r="P190" s="188"/>
      <c r="Q190" s="188"/>
      <c r="R190" s="188"/>
      <c r="S190" s="188"/>
      <c r="T190" s="189"/>
      <c r="AT190" s="183" t="s">
        <v>190</v>
      </c>
      <c r="AU190" s="183" t="s">
        <v>82</v>
      </c>
      <c r="AV190" s="15" t="s">
        <v>184</v>
      </c>
      <c r="AW190" s="15" t="s">
        <v>29</v>
      </c>
      <c r="AX190" s="15" t="s">
        <v>30</v>
      </c>
      <c r="AY190" s="183" t="s">
        <v>175</v>
      </c>
    </row>
    <row r="191" spans="1:65" s="2" customFormat="1" ht="16.5" customHeight="1">
      <c r="A191" s="33"/>
      <c r="B191" s="149"/>
      <c r="C191" s="150" t="s">
        <v>243</v>
      </c>
      <c r="D191" s="150" t="s">
        <v>181</v>
      </c>
      <c r="E191" s="151" t="s">
        <v>1378</v>
      </c>
      <c r="F191" s="152" t="s">
        <v>1379</v>
      </c>
      <c r="G191" s="153" t="s">
        <v>745</v>
      </c>
      <c r="H191" s="154">
        <v>144.81399999999999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3618</v>
      </c>
    </row>
    <row r="192" spans="1:65" s="13" customFormat="1">
      <c r="B192" s="163"/>
      <c r="D192" s="164" t="s">
        <v>190</v>
      </c>
      <c r="E192" s="165" t="s">
        <v>1</v>
      </c>
      <c r="F192" s="166" t="s">
        <v>3619</v>
      </c>
      <c r="H192" s="167">
        <v>144.81399999999999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190</v>
      </c>
      <c r="AU192" s="165" t="s">
        <v>82</v>
      </c>
      <c r="AV192" s="13" t="s">
        <v>82</v>
      </c>
      <c r="AW192" s="13" t="s">
        <v>29</v>
      </c>
      <c r="AX192" s="13" t="s">
        <v>73</v>
      </c>
      <c r="AY192" s="165" t="s">
        <v>175</v>
      </c>
    </row>
    <row r="193" spans="1:65" s="15" customFormat="1">
      <c r="B193" s="182"/>
      <c r="D193" s="164" t="s">
        <v>190</v>
      </c>
      <c r="E193" s="183" t="s">
        <v>1</v>
      </c>
      <c r="F193" s="184" t="s">
        <v>716</v>
      </c>
      <c r="H193" s="185">
        <v>144.81399999999999</v>
      </c>
      <c r="I193" s="186"/>
      <c r="L193" s="182"/>
      <c r="M193" s="187"/>
      <c r="N193" s="188"/>
      <c r="O193" s="188"/>
      <c r="P193" s="188"/>
      <c r="Q193" s="188"/>
      <c r="R193" s="188"/>
      <c r="S193" s="188"/>
      <c r="T193" s="189"/>
      <c r="AT193" s="183" t="s">
        <v>190</v>
      </c>
      <c r="AU193" s="183" t="s">
        <v>82</v>
      </c>
      <c r="AV193" s="15" t="s">
        <v>184</v>
      </c>
      <c r="AW193" s="15" t="s">
        <v>29</v>
      </c>
      <c r="AX193" s="15" t="s">
        <v>30</v>
      </c>
      <c r="AY193" s="183" t="s">
        <v>175</v>
      </c>
    </row>
    <row r="194" spans="1:65" s="2" customFormat="1" ht="16.5" customHeight="1">
      <c r="A194" s="33"/>
      <c r="B194" s="149"/>
      <c r="C194" s="150" t="s">
        <v>247</v>
      </c>
      <c r="D194" s="150" t="s">
        <v>181</v>
      </c>
      <c r="E194" s="151" t="s">
        <v>755</v>
      </c>
      <c r="F194" s="152" t="s">
        <v>756</v>
      </c>
      <c r="G194" s="153" t="s">
        <v>745</v>
      </c>
      <c r="H194" s="154">
        <v>96.543000000000006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184</v>
      </c>
      <c r="AT194" s="161" t="s">
        <v>181</v>
      </c>
      <c r="AU194" s="161" t="s">
        <v>82</v>
      </c>
      <c r="AY194" s="18" t="s">
        <v>175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30</v>
      </c>
      <c r="BK194" s="162">
        <f>ROUND(I194*H194,2)</f>
        <v>0</v>
      </c>
      <c r="BL194" s="18" t="s">
        <v>184</v>
      </c>
      <c r="BM194" s="161" t="s">
        <v>3620</v>
      </c>
    </row>
    <row r="195" spans="1:65" s="13" customFormat="1">
      <c r="B195" s="163"/>
      <c r="D195" s="164" t="s">
        <v>190</v>
      </c>
      <c r="E195" s="165" t="s">
        <v>1</v>
      </c>
      <c r="F195" s="166" t="s">
        <v>3621</v>
      </c>
      <c r="H195" s="167">
        <v>96.543000000000006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190</v>
      </c>
      <c r="AU195" s="165" t="s">
        <v>82</v>
      </c>
      <c r="AV195" s="13" t="s">
        <v>82</v>
      </c>
      <c r="AW195" s="13" t="s">
        <v>29</v>
      </c>
      <c r="AX195" s="13" t="s">
        <v>73</v>
      </c>
      <c r="AY195" s="165" t="s">
        <v>175</v>
      </c>
    </row>
    <row r="196" spans="1:65" s="15" customFormat="1">
      <c r="B196" s="182"/>
      <c r="D196" s="164" t="s">
        <v>190</v>
      </c>
      <c r="E196" s="183" t="s">
        <v>1</v>
      </c>
      <c r="F196" s="184" t="s">
        <v>716</v>
      </c>
      <c r="H196" s="185">
        <v>96.543000000000006</v>
      </c>
      <c r="I196" s="186"/>
      <c r="L196" s="182"/>
      <c r="M196" s="187"/>
      <c r="N196" s="188"/>
      <c r="O196" s="188"/>
      <c r="P196" s="188"/>
      <c r="Q196" s="188"/>
      <c r="R196" s="188"/>
      <c r="S196" s="188"/>
      <c r="T196" s="189"/>
      <c r="AT196" s="183" t="s">
        <v>190</v>
      </c>
      <c r="AU196" s="183" t="s">
        <v>82</v>
      </c>
      <c r="AV196" s="15" t="s">
        <v>184</v>
      </c>
      <c r="AW196" s="15" t="s">
        <v>29</v>
      </c>
      <c r="AX196" s="15" t="s">
        <v>30</v>
      </c>
      <c r="AY196" s="183" t="s">
        <v>175</v>
      </c>
    </row>
    <row r="197" spans="1:65" s="2" customFormat="1" ht="21.75" customHeight="1">
      <c r="A197" s="33"/>
      <c r="B197" s="149"/>
      <c r="C197" s="150" t="s">
        <v>251</v>
      </c>
      <c r="D197" s="150" t="s">
        <v>181</v>
      </c>
      <c r="E197" s="151" t="s">
        <v>2575</v>
      </c>
      <c r="F197" s="152" t="s">
        <v>2576</v>
      </c>
      <c r="G197" s="153" t="s">
        <v>745</v>
      </c>
      <c r="H197" s="154">
        <v>227.96199999999999</v>
      </c>
      <c r="I197" s="155"/>
      <c r="J197" s="156">
        <f>ROUND(I197*H197,2)</f>
        <v>0</v>
      </c>
      <c r="K197" s="152" t="s">
        <v>710</v>
      </c>
      <c r="L197" s="34"/>
      <c r="M197" s="157" t="s">
        <v>1</v>
      </c>
      <c r="N197" s="158" t="s">
        <v>38</v>
      </c>
      <c r="O197" s="59"/>
      <c r="P197" s="159">
        <f>O197*H197</f>
        <v>0</v>
      </c>
      <c r="Q197" s="159">
        <v>0</v>
      </c>
      <c r="R197" s="159">
        <f>Q197*H197</f>
        <v>0</v>
      </c>
      <c r="S197" s="159">
        <v>0</v>
      </c>
      <c r="T197" s="160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1" t="s">
        <v>184</v>
      </c>
      <c r="AT197" s="161" t="s">
        <v>181</v>
      </c>
      <c r="AU197" s="161" t="s">
        <v>82</v>
      </c>
      <c r="AY197" s="18" t="s">
        <v>175</v>
      </c>
      <c r="BE197" s="162">
        <f>IF(N197="základní",J197,0)</f>
        <v>0</v>
      </c>
      <c r="BF197" s="162">
        <f>IF(N197="snížená",J197,0)</f>
        <v>0</v>
      </c>
      <c r="BG197" s="162">
        <f>IF(N197="zákl. přenesená",J197,0)</f>
        <v>0</v>
      </c>
      <c r="BH197" s="162">
        <f>IF(N197="sníž. přenesená",J197,0)</f>
        <v>0</v>
      </c>
      <c r="BI197" s="162">
        <f>IF(N197="nulová",J197,0)</f>
        <v>0</v>
      </c>
      <c r="BJ197" s="18" t="s">
        <v>30</v>
      </c>
      <c r="BK197" s="162">
        <f>ROUND(I197*H197,2)</f>
        <v>0</v>
      </c>
      <c r="BL197" s="18" t="s">
        <v>184</v>
      </c>
      <c r="BM197" s="161" t="s">
        <v>3622</v>
      </c>
    </row>
    <row r="198" spans="1:65" s="14" customFormat="1">
      <c r="B198" s="172"/>
      <c r="D198" s="164" t="s">
        <v>190</v>
      </c>
      <c r="E198" s="173" t="s">
        <v>1</v>
      </c>
      <c r="F198" s="174" t="s">
        <v>1643</v>
      </c>
      <c r="H198" s="173" t="s">
        <v>1</v>
      </c>
      <c r="I198" s="175"/>
      <c r="L198" s="172"/>
      <c r="M198" s="176"/>
      <c r="N198" s="177"/>
      <c r="O198" s="177"/>
      <c r="P198" s="177"/>
      <c r="Q198" s="177"/>
      <c r="R198" s="177"/>
      <c r="S198" s="177"/>
      <c r="T198" s="178"/>
      <c r="AT198" s="173" t="s">
        <v>190</v>
      </c>
      <c r="AU198" s="173" t="s">
        <v>82</v>
      </c>
      <c r="AV198" s="14" t="s">
        <v>30</v>
      </c>
      <c r="AW198" s="14" t="s">
        <v>29</v>
      </c>
      <c r="AX198" s="14" t="s">
        <v>73</v>
      </c>
      <c r="AY198" s="173" t="s">
        <v>175</v>
      </c>
    </row>
    <row r="199" spans="1:65" s="13" customFormat="1">
      <c r="B199" s="163"/>
      <c r="D199" s="164" t="s">
        <v>190</v>
      </c>
      <c r="E199" s="165" t="s">
        <v>1</v>
      </c>
      <c r="F199" s="166" t="s">
        <v>3571</v>
      </c>
      <c r="H199" s="167">
        <v>358.95600000000002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190</v>
      </c>
      <c r="AU199" s="165" t="s">
        <v>82</v>
      </c>
      <c r="AV199" s="13" t="s">
        <v>82</v>
      </c>
      <c r="AW199" s="13" t="s">
        <v>29</v>
      </c>
      <c r="AX199" s="13" t="s">
        <v>73</v>
      </c>
      <c r="AY199" s="165" t="s">
        <v>175</v>
      </c>
    </row>
    <row r="200" spans="1:65" s="13" customFormat="1">
      <c r="B200" s="163"/>
      <c r="D200" s="164" t="s">
        <v>190</v>
      </c>
      <c r="E200" s="165" t="s">
        <v>1</v>
      </c>
      <c r="F200" s="166" t="s">
        <v>3573</v>
      </c>
      <c r="H200" s="167">
        <v>-117.599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73</v>
      </c>
      <c r="AY200" s="165" t="s">
        <v>175</v>
      </c>
    </row>
    <row r="201" spans="1:65" s="14" customFormat="1">
      <c r="B201" s="172"/>
      <c r="D201" s="164" t="s">
        <v>190</v>
      </c>
      <c r="E201" s="173" t="s">
        <v>1</v>
      </c>
      <c r="F201" s="174" t="s">
        <v>3623</v>
      </c>
      <c r="H201" s="173" t="s">
        <v>1</v>
      </c>
      <c r="I201" s="175"/>
      <c r="L201" s="172"/>
      <c r="M201" s="176"/>
      <c r="N201" s="177"/>
      <c r="O201" s="177"/>
      <c r="P201" s="177"/>
      <c r="Q201" s="177"/>
      <c r="R201" s="177"/>
      <c r="S201" s="177"/>
      <c r="T201" s="178"/>
      <c r="AT201" s="173" t="s">
        <v>190</v>
      </c>
      <c r="AU201" s="173" t="s">
        <v>82</v>
      </c>
      <c r="AV201" s="14" t="s">
        <v>30</v>
      </c>
      <c r="AW201" s="14" t="s">
        <v>29</v>
      </c>
      <c r="AX201" s="14" t="s">
        <v>73</v>
      </c>
      <c r="AY201" s="173" t="s">
        <v>175</v>
      </c>
    </row>
    <row r="202" spans="1:65" s="14" customFormat="1">
      <c r="B202" s="172"/>
      <c r="D202" s="164" t="s">
        <v>190</v>
      </c>
      <c r="E202" s="173" t="s">
        <v>1</v>
      </c>
      <c r="F202" s="174" t="s">
        <v>3624</v>
      </c>
      <c r="H202" s="173" t="s">
        <v>1</v>
      </c>
      <c r="I202" s="175"/>
      <c r="L202" s="172"/>
      <c r="M202" s="176"/>
      <c r="N202" s="177"/>
      <c r="O202" s="177"/>
      <c r="P202" s="177"/>
      <c r="Q202" s="177"/>
      <c r="R202" s="177"/>
      <c r="S202" s="177"/>
      <c r="T202" s="178"/>
      <c r="AT202" s="173" t="s">
        <v>190</v>
      </c>
      <c r="AU202" s="173" t="s">
        <v>82</v>
      </c>
      <c r="AV202" s="14" t="s">
        <v>30</v>
      </c>
      <c r="AW202" s="14" t="s">
        <v>29</v>
      </c>
      <c r="AX202" s="14" t="s">
        <v>73</v>
      </c>
      <c r="AY202" s="173" t="s">
        <v>175</v>
      </c>
    </row>
    <row r="203" spans="1:65" s="13" customFormat="1">
      <c r="B203" s="163"/>
      <c r="D203" s="164" t="s">
        <v>190</v>
      </c>
      <c r="E203" s="165" t="s">
        <v>1</v>
      </c>
      <c r="F203" s="166" t="s">
        <v>3625</v>
      </c>
      <c r="H203" s="167">
        <v>-3.802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73</v>
      </c>
      <c r="AY203" s="165" t="s">
        <v>175</v>
      </c>
    </row>
    <row r="204" spans="1:65" s="13" customFormat="1">
      <c r="B204" s="163"/>
      <c r="D204" s="164" t="s">
        <v>190</v>
      </c>
      <c r="E204" s="165" t="s">
        <v>1</v>
      </c>
      <c r="F204" s="166" t="s">
        <v>3626</v>
      </c>
      <c r="H204" s="167">
        <v>-9.7000000000000003E-2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190</v>
      </c>
      <c r="AU204" s="165" t="s">
        <v>82</v>
      </c>
      <c r="AV204" s="13" t="s">
        <v>82</v>
      </c>
      <c r="AW204" s="13" t="s">
        <v>29</v>
      </c>
      <c r="AX204" s="13" t="s">
        <v>73</v>
      </c>
      <c r="AY204" s="165" t="s">
        <v>175</v>
      </c>
    </row>
    <row r="205" spans="1:65" s="13" customFormat="1">
      <c r="B205" s="163"/>
      <c r="D205" s="164" t="s">
        <v>190</v>
      </c>
      <c r="E205" s="165" t="s">
        <v>1</v>
      </c>
      <c r="F205" s="166" t="s">
        <v>3627</v>
      </c>
      <c r="H205" s="167">
        <v>-0.14099999999999999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82</v>
      </c>
      <c r="AV205" s="13" t="s">
        <v>82</v>
      </c>
      <c r="AW205" s="13" t="s">
        <v>29</v>
      </c>
      <c r="AX205" s="13" t="s">
        <v>73</v>
      </c>
      <c r="AY205" s="165" t="s">
        <v>175</v>
      </c>
    </row>
    <row r="206" spans="1:65" s="13" customFormat="1">
      <c r="B206" s="163"/>
      <c r="D206" s="164" t="s">
        <v>190</v>
      </c>
      <c r="E206" s="165" t="s">
        <v>1</v>
      </c>
      <c r="F206" s="166" t="s">
        <v>3628</v>
      </c>
      <c r="H206" s="167">
        <v>-5.3999999999999999E-2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82</v>
      </c>
      <c r="AV206" s="13" t="s">
        <v>82</v>
      </c>
      <c r="AW206" s="13" t="s">
        <v>29</v>
      </c>
      <c r="AX206" s="13" t="s">
        <v>73</v>
      </c>
      <c r="AY206" s="165" t="s">
        <v>175</v>
      </c>
    </row>
    <row r="207" spans="1:65" s="14" customFormat="1">
      <c r="B207" s="172"/>
      <c r="D207" s="164" t="s">
        <v>190</v>
      </c>
      <c r="E207" s="173" t="s">
        <v>1</v>
      </c>
      <c r="F207" s="174" t="s">
        <v>3629</v>
      </c>
      <c r="H207" s="173" t="s">
        <v>1</v>
      </c>
      <c r="I207" s="175"/>
      <c r="L207" s="172"/>
      <c r="M207" s="176"/>
      <c r="N207" s="177"/>
      <c r="O207" s="177"/>
      <c r="P207" s="177"/>
      <c r="Q207" s="177"/>
      <c r="R207" s="177"/>
      <c r="S207" s="177"/>
      <c r="T207" s="178"/>
      <c r="AT207" s="173" t="s">
        <v>190</v>
      </c>
      <c r="AU207" s="173" t="s">
        <v>82</v>
      </c>
      <c r="AV207" s="14" t="s">
        <v>30</v>
      </c>
      <c r="AW207" s="14" t="s">
        <v>29</v>
      </c>
      <c r="AX207" s="14" t="s">
        <v>73</v>
      </c>
      <c r="AY207" s="173" t="s">
        <v>175</v>
      </c>
    </row>
    <row r="208" spans="1:65" s="13" customFormat="1">
      <c r="B208" s="163"/>
      <c r="D208" s="164" t="s">
        <v>190</v>
      </c>
      <c r="E208" s="165" t="s">
        <v>1</v>
      </c>
      <c r="F208" s="166" t="s">
        <v>3630</v>
      </c>
      <c r="H208" s="167">
        <v>-3.802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190</v>
      </c>
      <c r="AU208" s="165" t="s">
        <v>82</v>
      </c>
      <c r="AV208" s="13" t="s">
        <v>82</v>
      </c>
      <c r="AW208" s="13" t="s">
        <v>29</v>
      </c>
      <c r="AX208" s="13" t="s">
        <v>73</v>
      </c>
      <c r="AY208" s="165" t="s">
        <v>175</v>
      </c>
    </row>
    <row r="209" spans="1:65" s="13" customFormat="1">
      <c r="B209" s="163"/>
      <c r="D209" s="164" t="s">
        <v>190</v>
      </c>
      <c r="E209" s="165" t="s">
        <v>1</v>
      </c>
      <c r="F209" s="166" t="s">
        <v>3631</v>
      </c>
      <c r="H209" s="167">
        <v>-0.48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73</v>
      </c>
      <c r="AY209" s="165" t="s">
        <v>175</v>
      </c>
    </row>
    <row r="210" spans="1:65" s="13" customFormat="1">
      <c r="B210" s="163"/>
      <c r="D210" s="164" t="s">
        <v>190</v>
      </c>
      <c r="E210" s="165" t="s">
        <v>1</v>
      </c>
      <c r="F210" s="166" t="s">
        <v>3632</v>
      </c>
      <c r="H210" s="167">
        <v>-0.44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82</v>
      </c>
      <c r="AV210" s="13" t="s">
        <v>82</v>
      </c>
      <c r="AW210" s="13" t="s">
        <v>29</v>
      </c>
      <c r="AX210" s="13" t="s">
        <v>73</v>
      </c>
      <c r="AY210" s="165" t="s">
        <v>175</v>
      </c>
    </row>
    <row r="211" spans="1:65" s="13" customFormat="1">
      <c r="B211" s="163"/>
      <c r="D211" s="164" t="s">
        <v>190</v>
      </c>
      <c r="E211" s="165" t="s">
        <v>1</v>
      </c>
      <c r="F211" s="166" t="s">
        <v>3627</v>
      </c>
      <c r="H211" s="167">
        <v>-0.14099999999999999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190</v>
      </c>
      <c r="AU211" s="165" t="s">
        <v>82</v>
      </c>
      <c r="AV211" s="13" t="s">
        <v>82</v>
      </c>
      <c r="AW211" s="13" t="s">
        <v>29</v>
      </c>
      <c r="AX211" s="13" t="s">
        <v>73</v>
      </c>
      <c r="AY211" s="165" t="s">
        <v>175</v>
      </c>
    </row>
    <row r="212" spans="1:65" s="13" customFormat="1">
      <c r="B212" s="163"/>
      <c r="D212" s="164" t="s">
        <v>190</v>
      </c>
      <c r="E212" s="165" t="s">
        <v>1</v>
      </c>
      <c r="F212" s="166" t="s">
        <v>3633</v>
      </c>
      <c r="H212" s="167">
        <v>-0.13500000000000001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190</v>
      </c>
      <c r="AU212" s="165" t="s">
        <v>82</v>
      </c>
      <c r="AV212" s="13" t="s">
        <v>82</v>
      </c>
      <c r="AW212" s="13" t="s">
        <v>29</v>
      </c>
      <c r="AX212" s="13" t="s">
        <v>73</v>
      </c>
      <c r="AY212" s="165" t="s">
        <v>175</v>
      </c>
    </row>
    <row r="213" spans="1:65" s="13" customFormat="1">
      <c r="B213" s="163"/>
      <c r="D213" s="164" t="s">
        <v>190</v>
      </c>
      <c r="E213" s="165" t="s">
        <v>1</v>
      </c>
      <c r="F213" s="166" t="s">
        <v>3634</v>
      </c>
      <c r="H213" s="167">
        <v>-0.13100000000000001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73</v>
      </c>
      <c r="AY213" s="165" t="s">
        <v>175</v>
      </c>
    </row>
    <row r="214" spans="1:65" s="14" customFormat="1">
      <c r="B214" s="172"/>
      <c r="D214" s="164" t="s">
        <v>190</v>
      </c>
      <c r="E214" s="173" t="s">
        <v>1</v>
      </c>
      <c r="F214" s="174" t="s">
        <v>3273</v>
      </c>
      <c r="H214" s="173" t="s">
        <v>1</v>
      </c>
      <c r="I214" s="175"/>
      <c r="L214" s="172"/>
      <c r="M214" s="176"/>
      <c r="N214" s="177"/>
      <c r="O214" s="177"/>
      <c r="P214" s="177"/>
      <c r="Q214" s="177"/>
      <c r="R214" s="177"/>
      <c r="S214" s="177"/>
      <c r="T214" s="178"/>
      <c r="AT214" s="173" t="s">
        <v>190</v>
      </c>
      <c r="AU214" s="173" t="s">
        <v>82</v>
      </c>
      <c r="AV214" s="14" t="s">
        <v>30</v>
      </c>
      <c r="AW214" s="14" t="s">
        <v>29</v>
      </c>
      <c r="AX214" s="14" t="s">
        <v>73</v>
      </c>
      <c r="AY214" s="173" t="s">
        <v>175</v>
      </c>
    </row>
    <row r="215" spans="1:65" s="13" customFormat="1">
      <c r="B215" s="163"/>
      <c r="D215" s="164" t="s">
        <v>190</v>
      </c>
      <c r="E215" s="165" t="s">
        <v>1</v>
      </c>
      <c r="F215" s="166" t="s">
        <v>3635</v>
      </c>
      <c r="H215" s="167">
        <v>-4.1719999999999997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190</v>
      </c>
      <c r="AU215" s="165" t="s">
        <v>82</v>
      </c>
      <c r="AV215" s="13" t="s">
        <v>82</v>
      </c>
      <c r="AW215" s="13" t="s">
        <v>29</v>
      </c>
      <c r="AX215" s="13" t="s">
        <v>73</v>
      </c>
      <c r="AY215" s="165" t="s">
        <v>175</v>
      </c>
    </row>
    <row r="216" spans="1:65" s="15" customFormat="1">
      <c r="B216" s="182"/>
      <c r="D216" s="164" t="s">
        <v>190</v>
      </c>
      <c r="E216" s="183" t="s">
        <v>1</v>
      </c>
      <c r="F216" s="184" t="s">
        <v>716</v>
      </c>
      <c r="H216" s="185">
        <v>227.96199999999999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190</v>
      </c>
      <c r="AU216" s="183" t="s">
        <v>82</v>
      </c>
      <c r="AV216" s="15" t="s">
        <v>184</v>
      </c>
      <c r="AW216" s="15" t="s">
        <v>29</v>
      </c>
      <c r="AX216" s="15" t="s">
        <v>30</v>
      </c>
      <c r="AY216" s="183" t="s">
        <v>175</v>
      </c>
    </row>
    <row r="217" spans="1:65" s="2" customFormat="1" ht="16.5" customHeight="1">
      <c r="A217" s="33"/>
      <c r="B217" s="149"/>
      <c r="C217" s="190" t="s">
        <v>255</v>
      </c>
      <c r="D217" s="190" t="s">
        <v>764</v>
      </c>
      <c r="E217" s="191" t="s">
        <v>1837</v>
      </c>
      <c r="F217" s="192" t="s">
        <v>1838</v>
      </c>
      <c r="G217" s="193" t="s">
        <v>767</v>
      </c>
      <c r="H217" s="194">
        <v>421.274</v>
      </c>
      <c r="I217" s="195"/>
      <c r="J217" s="196">
        <f>ROUND(I217*H217,2)</f>
        <v>0</v>
      </c>
      <c r="K217" s="192" t="s">
        <v>710</v>
      </c>
      <c r="L217" s="197"/>
      <c r="M217" s="198" t="s">
        <v>1</v>
      </c>
      <c r="N217" s="199" t="s">
        <v>38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177</v>
      </c>
      <c r="AT217" s="161" t="s">
        <v>764</v>
      </c>
      <c r="AU217" s="161" t="s">
        <v>82</v>
      </c>
      <c r="AY217" s="18" t="s">
        <v>175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30</v>
      </c>
      <c r="BK217" s="162">
        <f>ROUND(I217*H217,2)</f>
        <v>0</v>
      </c>
      <c r="BL217" s="18" t="s">
        <v>184</v>
      </c>
      <c r="BM217" s="161" t="s">
        <v>3636</v>
      </c>
    </row>
    <row r="218" spans="1:65" s="13" customFormat="1">
      <c r="B218" s="163"/>
      <c r="D218" s="164" t="s">
        <v>190</v>
      </c>
      <c r="E218" s="165" t="s">
        <v>1</v>
      </c>
      <c r="F218" s="166" t="s">
        <v>3637</v>
      </c>
      <c r="H218" s="167">
        <v>421.274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82</v>
      </c>
      <c r="AV218" s="13" t="s">
        <v>82</v>
      </c>
      <c r="AW218" s="13" t="s">
        <v>29</v>
      </c>
      <c r="AX218" s="13" t="s">
        <v>73</v>
      </c>
      <c r="AY218" s="165" t="s">
        <v>175</v>
      </c>
    </row>
    <row r="219" spans="1:65" s="15" customFormat="1">
      <c r="B219" s="182"/>
      <c r="D219" s="164" t="s">
        <v>190</v>
      </c>
      <c r="E219" s="183" t="s">
        <v>1</v>
      </c>
      <c r="F219" s="184" t="s">
        <v>716</v>
      </c>
      <c r="H219" s="185">
        <v>421.274</v>
      </c>
      <c r="I219" s="186"/>
      <c r="L219" s="182"/>
      <c r="M219" s="187"/>
      <c r="N219" s="188"/>
      <c r="O219" s="188"/>
      <c r="P219" s="188"/>
      <c r="Q219" s="188"/>
      <c r="R219" s="188"/>
      <c r="S219" s="188"/>
      <c r="T219" s="189"/>
      <c r="AT219" s="183" t="s">
        <v>190</v>
      </c>
      <c r="AU219" s="183" t="s">
        <v>82</v>
      </c>
      <c r="AV219" s="15" t="s">
        <v>184</v>
      </c>
      <c r="AW219" s="15" t="s">
        <v>29</v>
      </c>
      <c r="AX219" s="15" t="s">
        <v>30</v>
      </c>
      <c r="AY219" s="183" t="s">
        <v>175</v>
      </c>
    </row>
    <row r="220" spans="1:65" s="2" customFormat="1" ht="16.5" customHeight="1">
      <c r="A220" s="33"/>
      <c r="B220" s="149"/>
      <c r="C220" s="150" t="s">
        <v>7</v>
      </c>
      <c r="D220" s="150" t="s">
        <v>181</v>
      </c>
      <c r="E220" s="151" t="s">
        <v>770</v>
      </c>
      <c r="F220" s="152" t="s">
        <v>771</v>
      </c>
      <c r="G220" s="153" t="s">
        <v>745</v>
      </c>
      <c r="H220" s="154">
        <v>274.02300000000002</v>
      </c>
      <c r="I220" s="155"/>
      <c r="J220" s="156">
        <f>ROUND(I220*H220,2)</f>
        <v>0</v>
      </c>
      <c r="K220" s="152" t="s">
        <v>710</v>
      </c>
      <c r="L220" s="34"/>
      <c r="M220" s="157" t="s">
        <v>1</v>
      </c>
      <c r="N220" s="158" t="s">
        <v>38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184</v>
      </c>
      <c r="AT220" s="161" t="s">
        <v>181</v>
      </c>
      <c r="AU220" s="161" t="s">
        <v>82</v>
      </c>
      <c r="AY220" s="18" t="s">
        <v>175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30</v>
      </c>
      <c r="BK220" s="162">
        <f>ROUND(I220*H220,2)</f>
        <v>0</v>
      </c>
      <c r="BL220" s="18" t="s">
        <v>184</v>
      </c>
      <c r="BM220" s="161" t="s">
        <v>3638</v>
      </c>
    </row>
    <row r="221" spans="1:65" s="13" customFormat="1">
      <c r="B221" s="163"/>
      <c r="D221" s="164" t="s">
        <v>190</v>
      </c>
      <c r="E221" s="165" t="s">
        <v>1</v>
      </c>
      <c r="F221" s="166" t="s">
        <v>3639</v>
      </c>
      <c r="H221" s="167">
        <v>263.29599999999999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190</v>
      </c>
      <c r="AU221" s="165" t="s">
        <v>82</v>
      </c>
      <c r="AV221" s="13" t="s">
        <v>82</v>
      </c>
      <c r="AW221" s="13" t="s">
        <v>29</v>
      </c>
      <c r="AX221" s="13" t="s">
        <v>73</v>
      </c>
      <c r="AY221" s="165" t="s">
        <v>175</v>
      </c>
    </row>
    <row r="222" spans="1:65" s="13" customFormat="1">
      <c r="B222" s="163"/>
      <c r="D222" s="164" t="s">
        <v>190</v>
      </c>
      <c r="E222" s="165" t="s">
        <v>1</v>
      </c>
      <c r="F222" s="166" t="s">
        <v>3640</v>
      </c>
      <c r="H222" s="167">
        <v>10.727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82</v>
      </c>
      <c r="AV222" s="13" t="s">
        <v>82</v>
      </c>
      <c r="AW222" s="13" t="s">
        <v>29</v>
      </c>
      <c r="AX222" s="13" t="s">
        <v>73</v>
      </c>
      <c r="AY222" s="165" t="s">
        <v>175</v>
      </c>
    </row>
    <row r="223" spans="1:65" s="15" customFormat="1">
      <c r="B223" s="182"/>
      <c r="D223" s="164" t="s">
        <v>190</v>
      </c>
      <c r="E223" s="183" t="s">
        <v>1</v>
      </c>
      <c r="F223" s="184" t="s">
        <v>716</v>
      </c>
      <c r="H223" s="185">
        <v>274.02300000000002</v>
      </c>
      <c r="I223" s="186"/>
      <c r="L223" s="182"/>
      <c r="M223" s="187"/>
      <c r="N223" s="188"/>
      <c r="O223" s="188"/>
      <c r="P223" s="188"/>
      <c r="Q223" s="188"/>
      <c r="R223" s="188"/>
      <c r="S223" s="188"/>
      <c r="T223" s="189"/>
      <c r="AT223" s="183" t="s">
        <v>190</v>
      </c>
      <c r="AU223" s="183" t="s">
        <v>82</v>
      </c>
      <c r="AV223" s="15" t="s">
        <v>184</v>
      </c>
      <c r="AW223" s="15" t="s">
        <v>29</v>
      </c>
      <c r="AX223" s="15" t="s">
        <v>30</v>
      </c>
      <c r="AY223" s="183" t="s">
        <v>175</v>
      </c>
    </row>
    <row r="224" spans="1:65" s="2" customFormat="1" ht="21.75" customHeight="1">
      <c r="A224" s="33"/>
      <c r="B224" s="149"/>
      <c r="C224" s="150" t="s">
        <v>262</v>
      </c>
      <c r="D224" s="150" t="s">
        <v>181</v>
      </c>
      <c r="E224" s="151" t="s">
        <v>775</v>
      </c>
      <c r="F224" s="152" t="s">
        <v>776</v>
      </c>
      <c r="G224" s="153" t="s">
        <v>745</v>
      </c>
      <c r="H224" s="154">
        <v>274.02300000000002</v>
      </c>
      <c r="I224" s="155"/>
      <c r="J224" s="156">
        <f>ROUND(I224*H224,2)</f>
        <v>0</v>
      </c>
      <c r="K224" s="152" t="s">
        <v>710</v>
      </c>
      <c r="L224" s="34"/>
      <c r="M224" s="157" t="s">
        <v>1</v>
      </c>
      <c r="N224" s="158" t="s">
        <v>38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184</v>
      </c>
      <c r="AT224" s="161" t="s">
        <v>181</v>
      </c>
      <c r="AU224" s="161" t="s">
        <v>82</v>
      </c>
      <c r="AY224" s="18" t="s">
        <v>175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30</v>
      </c>
      <c r="BK224" s="162">
        <f>ROUND(I224*H224,2)</f>
        <v>0</v>
      </c>
      <c r="BL224" s="18" t="s">
        <v>184</v>
      </c>
      <c r="BM224" s="161" t="s">
        <v>3641</v>
      </c>
    </row>
    <row r="225" spans="1:65" s="13" customFormat="1">
      <c r="B225" s="163"/>
      <c r="D225" s="164" t="s">
        <v>190</v>
      </c>
      <c r="E225" s="165" t="s">
        <v>1</v>
      </c>
      <c r="F225" s="166" t="s">
        <v>3642</v>
      </c>
      <c r="H225" s="167">
        <v>274.02300000000002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190</v>
      </c>
      <c r="AU225" s="165" t="s">
        <v>82</v>
      </c>
      <c r="AV225" s="13" t="s">
        <v>82</v>
      </c>
      <c r="AW225" s="13" t="s">
        <v>29</v>
      </c>
      <c r="AX225" s="13" t="s">
        <v>30</v>
      </c>
      <c r="AY225" s="165" t="s">
        <v>175</v>
      </c>
    </row>
    <row r="226" spans="1:65" s="2" customFormat="1" ht="16.5" customHeight="1">
      <c r="A226" s="33"/>
      <c r="B226" s="149"/>
      <c r="C226" s="150" t="s">
        <v>266</v>
      </c>
      <c r="D226" s="150" t="s">
        <v>181</v>
      </c>
      <c r="E226" s="151" t="s">
        <v>1895</v>
      </c>
      <c r="F226" s="152" t="s">
        <v>1896</v>
      </c>
      <c r="G226" s="153" t="s">
        <v>709</v>
      </c>
      <c r="H226" s="154">
        <v>53.634999999999998</v>
      </c>
      <c r="I226" s="155"/>
      <c r="J226" s="156">
        <f>ROUND(I226*H226,2)</f>
        <v>0</v>
      </c>
      <c r="K226" s="152" t="s">
        <v>710</v>
      </c>
      <c r="L226" s="34"/>
      <c r="M226" s="157" t="s">
        <v>1</v>
      </c>
      <c r="N226" s="158" t="s">
        <v>38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184</v>
      </c>
      <c r="AT226" s="161" t="s">
        <v>181</v>
      </c>
      <c r="AU226" s="161" t="s">
        <v>82</v>
      </c>
      <c r="AY226" s="18" t="s">
        <v>175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30</v>
      </c>
      <c r="BK226" s="162">
        <f>ROUND(I226*H226,2)</f>
        <v>0</v>
      </c>
      <c r="BL226" s="18" t="s">
        <v>184</v>
      </c>
      <c r="BM226" s="161" t="s">
        <v>3643</v>
      </c>
    </row>
    <row r="227" spans="1:65" s="14" customFormat="1">
      <c r="B227" s="172"/>
      <c r="D227" s="164" t="s">
        <v>190</v>
      </c>
      <c r="E227" s="173" t="s">
        <v>1</v>
      </c>
      <c r="F227" s="174" t="s">
        <v>3286</v>
      </c>
      <c r="H227" s="173" t="s">
        <v>1</v>
      </c>
      <c r="I227" s="175"/>
      <c r="L227" s="172"/>
      <c r="M227" s="176"/>
      <c r="N227" s="177"/>
      <c r="O227" s="177"/>
      <c r="P227" s="177"/>
      <c r="Q227" s="177"/>
      <c r="R227" s="177"/>
      <c r="S227" s="177"/>
      <c r="T227" s="178"/>
      <c r="AT227" s="173" t="s">
        <v>190</v>
      </c>
      <c r="AU227" s="173" t="s">
        <v>82</v>
      </c>
      <c r="AV227" s="14" t="s">
        <v>30</v>
      </c>
      <c r="AW227" s="14" t="s">
        <v>29</v>
      </c>
      <c r="AX227" s="14" t="s">
        <v>73</v>
      </c>
      <c r="AY227" s="173" t="s">
        <v>175</v>
      </c>
    </row>
    <row r="228" spans="1:65" s="13" customFormat="1">
      <c r="B228" s="163"/>
      <c r="D228" s="164" t="s">
        <v>190</v>
      </c>
      <c r="E228" s="165" t="s">
        <v>1</v>
      </c>
      <c r="F228" s="166" t="s">
        <v>3644</v>
      </c>
      <c r="H228" s="167">
        <v>79.768000000000001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73</v>
      </c>
      <c r="AY228" s="165" t="s">
        <v>175</v>
      </c>
    </row>
    <row r="229" spans="1:65" s="13" customFormat="1">
      <c r="B229" s="163"/>
      <c r="D229" s="164" t="s">
        <v>190</v>
      </c>
      <c r="E229" s="165" t="s">
        <v>1</v>
      </c>
      <c r="F229" s="166" t="s">
        <v>3645</v>
      </c>
      <c r="H229" s="167">
        <v>-26.132999999999999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190</v>
      </c>
      <c r="AU229" s="165" t="s">
        <v>82</v>
      </c>
      <c r="AV229" s="13" t="s">
        <v>82</v>
      </c>
      <c r="AW229" s="13" t="s">
        <v>29</v>
      </c>
      <c r="AX229" s="13" t="s">
        <v>73</v>
      </c>
      <c r="AY229" s="165" t="s">
        <v>175</v>
      </c>
    </row>
    <row r="230" spans="1:65" s="15" customFormat="1">
      <c r="B230" s="182"/>
      <c r="D230" s="164" t="s">
        <v>190</v>
      </c>
      <c r="E230" s="183" t="s">
        <v>1</v>
      </c>
      <c r="F230" s="184" t="s">
        <v>716</v>
      </c>
      <c r="H230" s="185">
        <v>53.634999999999998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190</v>
      </c>
      <c r="AU230" s="183" t="s">
        <v>82</v>
      </c>
      <c r="AV230" s="15" t="s">
        <v>184</v>
      </c>
      <c r="AW230" s="15" t="s">
        <v>29</v>
      </c>
      <c r="AX230" s="15" t="s">
        <v>30</v>
      </c>
      <c r="AY230" s="183" t="s">
        <v>175</v>
      </c>
    </row>
    <row r="231" spans="1:65" s="2" customFormat="1" ht="16.5" customHeight="1">
      <c r="A231" s="33"/>
      <c r="B231" s="149"/>
      <c r="C231" s="190" t="s">
        <v>270</v>
      </c>
      <c r="D231" s="190" t="s">
        <v>764</v>
      </c>
      <c r="E231" s="191" t="s">
        <v>784</v>
      </c>
      <c r="F231" s="192" t="s">
        <v>1899</v>
      </c>
      <c r="G231" s="193" t="s">
        <v>767</v>
      </c>
      <c r="H231" s="194">
        <v>20.363</v>
      </c>
      <c r="I231" s="195"/>
      <c r="J231" s="196">
        <f>ROUND(I231*H231,2)</f>
        <v>0</v>
      </c>
      <c r="K231" s="192" t="s">
        <v>710</v>
      </c>
      <c r="L231" s="197"/>
      <c r="M231" s="198" t="s">
        <v>1</v>
      </c>
      <c r="N231" s="199" t="s">
        <v>38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177</v>
      </c>
      <c r="AT231" s="161" t="s">
        <v>764</v>
      </c>
      <c r="AU231" s="161" t="s">
        <v>82</v>
      </c>
      <c r="AY231" s="18" t="s">
        <v>175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30</v>
      </c>
      <c r="BK231" s="162">
        <f>ROUND(I231*H231,2)</f>
        <v>0</v>
      </c>
      <c r="BL231" s="18" t="s">
        <v>184</v>
      </c>
      <c r="BM231" s="161" t="s">
        <v>3646</v>
      </c>
    </row>
    <row r="232" spans="1:65" s="13" customFormat="1">
      <c r="B232" s="163"/>
      <c r="D232" s="164" t="s">
        <v>190</v>
      </c>
      <c r="E232" s="165" t="s">
        <v>1</v>
      </c>
      <c r="F232" s="166" t="s">
        <v>3647</v>
      </c>
      <c r="H232" s="167">
        <v>20.363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190</v>
      </c>
      <c r="AU232" s="165" t="s">
        <v>82</v>
      </c>
      <c r="AV232" s="13" t="s">
        <v>82</v>
      </c>
      <c r="AW232" s="13" t="s">
        <v>29</v>
      </c>
      <c r="AX232" s="13" t="s">
        <v>73</v>
      </c>
      <c r="AY232" s="165" t="s">
        <v>175</v>
      </c>
    </row>
    <row r="233" spans="1:65" s="15" customFormat="1">
      <c r="B233" s="182"/>
      <c r="D233" s="164" t="s">
        <v>190</v>
      </c>
      <c r="E233" s="183" t="s">
        <v>1</v>
      </c>
      <c r="F233" s="184" t="s">
        <v>716</v>
      </c>
      <c r="H233" s="185">
        <v>20.363</v>
      </c>
      <c r="I233" s="186"/>
      <c r="L233" s="182"/>
      <c r="M233" s="187"/>
      <c r="N233" s="188"/>
      <c r="O233" s="188"/>
      <c r="P233" s="188"/>
      <c r="Q233" s="188"/>
      <c r="R233" s="188"/>
      <c r="S233" s="188"/>
      <c r="T233" s="189"/>
      <c r="AT233" s="183" t="s">
        <v>190</v>
      </c>
      <c r="AU233" s="183" t="s">
        <v>82</v>
      </c>
      <c r="AV233" s="15" t="s">
        <v>184</v>
      </c>
      <c r="AW233" s="15" t="s">
        <v>29</v>
      </c>
      <c r="AX233" s="15" t="s">
        <v>30</v>
      </c>
      <c r="AY233" s="183" t="s">
        <v>175</v>
      </c>
    </row>
    <row r="234" spans="1:65" s="2" customFormat="1" ht="16.5" customHeight="1">
      <c r="A234" s="33"/>
      <c r="B234" s="149"/>
      <c r="C234" s="150" t="s">
        <v>274</v>
      </c>
      <c r="D234" s="150" t="s">
        <v>181</v>
      </c>
      <c r="E234" s="151" t="s">
        <v>788</v>
      </c>
      <c r="F234" s="152" t="s">
        <v>789</v>
      </c>
      <c r="G234" s="153" t="s">
        <v>709</v>
      </c>
      <c r="H234" s="154">
        <v>53.634999999999998</v>
      </c>
      <c r="I234" s="155"/>
      <c r="J234" s="156">
        <f>ROUND(I234*H234,2)</f>
        <v>0</v>
      </c>
      <c r="K234" s="152" t="s">
        <v>710</v>
      </c>
      <c r="L234" s="34"/>
      <c r="M234" s="157" t="s">
        <v>1</v>
      </c>
      <c r="N234" s="158" t="s">
        <v>38</v>
      </c>
      <c r="O234" s="59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184</v>
      </c>
      <c r="AT234" s="161" t="s">
        <v>181</v>
      </c>
      <c r="AU234" s="161" t="s">
        <v>82</v>
      </c>
      <c r="AY234" s="18" t="s">
        <v>175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30</v>
      </c>
      <c r="BK234" s="162">
        <f>ROUND(I234*H234,2)</f>
        <v>0</v>
      </c>
      <c r="BL234" s="18" t="s">
        <v>184</v>
      </c>
      <c r="BM234" s="161" t="s">
        <v>3648</v>
      </c>
    </row>
    <row r="235" spans="1:65" s="13" customFormat="1">
      <c r="B235" s="163"/>
      <c r="D235" s="164" t="s">
        <v>190</v>
      </c>
      <c r="E235" s="165" t="s">
        <v>1</v>
      </c>
      <c r="F235" s="166" t="s">
        <v>3649</v>
      </c>
      <c r="H235" s="167">
        <v>53.634999999999998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190</v>
      </c>
      <c r="AU235" s="165" t="s">
        <v>82</v>
      </c>
      <c r="AV235" s="13" t="s">
        <v>82</v>
      </c>
      <c r="AW235" s="13" t="s">
        <v>29</v>
      </c>
      <c r="AX235" s="13" t="s">
        <v>30</v>
      </c>
      <c r="AY235" s="165" t="s">
        <v>175</v>
      </c>
    </row>
    <row r="236" spans="1:65" s="2" customFormat="1" ht="16.5" customHeight="1">
      <c r="A236" s="33"/>
      <c r="B236" s="149"/>
      <c r="C236" s="190" t="s">
        <v>278</v>
      </c>
      <c r="D236" s="190" t="s">
        <v>764</v>
      </c>
      <c r="E236" s="191" t="s">
        <v>791</v>
      </c>
      <c r="F236" s="192" t="s">
        <v>792</v>
      </c>
      <c r="G236" s="193" t="s">
        <v>387</v>
      </c>
      <c r="H236" s="194">
        <v>1.69</v>
      </c>
      <c r="I236" s="195"/>
      <c r="J236" s="196">
        <f>ROUND(I236*H236,2)</f>
        <v>0</v>
      </c>
      <c r="K236" s="192" t="s">
        <v>710</v>
      </c>
      <c r="L236" s="197"/>
      <c r="M236" s="198" t="s">
        <v>1</v>
      </c>
      <c r="N236" s="199" t="s">
        <v>38</v>
      </c>
      <c r="O236" s="59"/>
      <c r="P236" s="159">
        <f>O236*H236</f>
        <v>0</v>
      </c>
      <c r="Q236" s="159">
        <v>1E-3</v>
      </c>
      <c r="R236" s="159">
        <f>Q236*H236</f>
        <v>1.6899999999999999E-3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177</v>
      </c>
      <c r="AT236" s="161" t="s">
        <v>764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3650</v>
      </c>
    </row>
    <row r="237" spans="1:65" s="13" customFormat="1">
      <c r="B237" s="163"/>
      <c r="D237" s="164" t="s">
        <v>190</v>
      </c>
      <c r="E237" s="165" t="s">
        <v>1</v>
      </c>
      <c r="F237" s="166" t="s">
        <v>3651</v>
      </c>
      <c r="H237" s="167">
        <v>1.69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29</v>
      </c>
      <c r="AX237" s="13" t="s">
        <v>73</v>
      </c>
      <c r="AY237" s="165" t="s">
        <v>175</v>
      </c>
    </row>
    <row r="238" spans="1:65" s="15" customFormat="1">
      <c r="B238" s="182"/>
      <c r="D238" s="164" t="s">
        <v>190</v>
      </c>
      <c r="E238" s="183" t="s">
        <v>1</v>
      </c>
      <c r="F238" s="184" t="s">
        <v>716</v>
      </c>
      <c r="H238" s="185">
        <v>1.69</v>
      </c>
      <c r="I238" s="186"/>
      <c r="L238" s="182"/>
      <c r="M238" s="187"/>
      <c r="N238" s="188"/>
      <c r="O238" s="188"/>
      <c r="P238" s="188"/>
      <c r="Q238" s="188"/>
      <c r="R238" s="188"/>
      <c r="S238" s="188"/>
      <c r="T238" s="189"/>
      <c r="AT238" s="183" t="s">
        <v>190</v>
      </c>
      <c r="AU238" s="183" t="s">
        <v>82</v>
      </c>
      <c r="AV238" s="15" t="s">
        <v>184</v>
      </c>
      <c r="AW238" s="15" t="s">
        <v>29</v>
      </c>
      <c r="AX238" s="15" t="s">
        <v>30</v>
      </c>
      <c r="AY238" s="183" t="s">
        <v>175</v>
      </c>
    </row>
    <row r="239" spans="1:65" s="12" customFormat="1" ht="22.8" customHeight="1">
      <c r="B239" s="136"/>
      <c r="D239" s="137" t="s">
        <v>72</v>
      </c>
      <c r="E239" s="147" t="s">
        <v>82</v>
      </c>
      <c r="F239" s="147" t="s">
        <v>1129</v>
      </c>
      <c r="I239" s="139"/>
      <c r="J239" s="148">
        <f>BK239</f>
        <v>0</v>
      </c>
      <c r="L239" s="136"/>
      <c r="M239" s="141"/>
      <c r="N239" s="142"/>
      <c r="O239" s="142"/>
      <c r="P239" s="143">
        <f>SUM(P240:P247)</f>
        <v>0</v>
      </c>
      <c r="Q239" s="142"/>
      <c r="R239" s="143">
        <f>SUM(R240:R247)</f>
        <v>0</v>
      </c>
      <c r="S239" s="142"/>
      <c r="T239" s="144">
        <f>SUM(T240:T247)</f>
        <v>0</v>
      </c>
      <c r="AR239" s="137" t="s">
        <v>30</v>
      </c>
      <c r="AT239" s="145" t="s">
        <v>72</v>
      </c>
      <c r="AU239" s="145" t="s">
        <v>30</v>
      </c>
      <c r="AY239" s="137" t="s">
        <v>175</v>
      </c>
      <c r="BK239" s="146">
        <f>SUM(BK240:BK247)</f>
        <v>0</v>
      </c>
    </row>
    <row r="240" spans="1:65" s="2" customFormat="1" ht="16.5" customHeight="1">
      <c r="A240" s="33"/>
      <c r="B240" s="149"/>
      <c r="C240" s="150" t="s">
        <v>282</v>
      </c>
      <c r="D240" s="150" t="s">
        <v>181</v>
      </c>
      <c r="E240" s="151" t="s">
        <v>3293</v>
      </c>
      <c r="F240" s="152" t="s">
        <v>3294</v>
      </c>
      <c r="G240" s="153" t="s">
        <v>745</v>
      </c>
      <c r="H240" s="154">
        <v>4.1719999999999997</v>
      </c>
      <c r="I240" s="155"/>
      <c r="J240" s="156">
        <f>ROUND(I240*H240,2)</f>
        <v>0</v>
      </c>
      <c r="K240" s="152" t="s">
        <v>710</v>
      </c>
      <c r="L240" s="34"/>
      <c r="M240" s="157" t="s">
        <v>1</v>
      </c>
      <c r="N240" s="158" t="s">
        <v>38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184</v>
      </c>
      <c r="AT240" s="161" t="s">
        <v>181</v>
      </c>
      <c r="AU240" s="161" t="s">
        <v>82</v>
      </c>
      <c r="AY240" s="18" t="s">
        <v>175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30</v>
      </c>
      <c r="BK240" s="162">
        <f>ROUND(I240*H240,2)</f>
        <v>0</v>
      </c>
      <c r="BL240" s="18" t="s">
        <v>184</v>
      </c>
      <c r="BM240" s="161" t="s">
        <v>3652</v>
      </c>
    </row>
    <row r="241" spans="1:65" s="14" customFormat="1">
      <c r="B241" s="172"/>
      <c r="D241" s="164" t="s">
        <v>190</v>
      </c>
      <c r="E241" s="173" t="s">
        <v>1</v>
      </c>
      <c r="F241" s="174" t="s">
        <v>3296</v>
      </c>
      <c r="H241" s="173" t="s">
        <v>1</v>
      </c>
      <c r="I241" s="175"/>
      <c r="L241" s="172"/>
      <c r="M241" s="176"/>
      <c r="N241" s="177"/>
      <c r="O241" s="177"/>
      <c r="P241" s="177"/>
      <c r="Q241" s="177"/>
      <c r="R241" s="177"/>
      <c r="S241" s="177"/>
      <c r="T241" s="178"/>
      <c r="AT241" s="173" t="s">
        <v>190</v>
      </c>
      <c r="AU241" s="173" t="s">
        <v>82</v>
      </c>
      <c r="AV241" s="14" t="s">
        <v>30</v>
      </c>
      <c r="AW241" s="14" t="s">
        <v>29</v>
      </c>
      <c r="AX241" s="14" t="s">
        <v>73</v>
      </c>
      <c r="AY241" s="173" t="s">
        <v>175</v>
      </c>
    </row>
    <row r="242" spans="1:65" s="13" customFormat="1">
      <c r="B242" s="163"/>
      <c r="D242" s="164" t="s">
        <v>190</v>
      </c>
      <c r="E242" s="165" t="s">
        <v>1</v>
      </c>
      <c r="F242" s="166" t="s">
        <v>3653</v>
      </c>
      <c r="H242" s="167">
        <v>4.1719999999999997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190</v>
      </c>
      <c r="AU242" s="165" t="s">
        <v>82</v>
      </c>
      <c r="AV242" s="13" t="s">
        <v>82</v>
      </c>
      <c r="AW242" s="13" t="s">
        <v>29</v>
      </c>
      <c r="AX242" s="13" t="s">
        <v>73</v>
      </c>
      <c r="AY242" s="165" t="s">
        <v>175</v>
      </c>
    </row>
    <row r="243" spans="1:65" s="15" customFormat="1">
      <c r="B243" s="182"/>
      <c r="D243" s="164" t="s">
        <v>190</v>
      </c>
      <c r="E243" s="183" t="s">
        <v>1</v>
      </c>
      <c r="F243" s="184" t="s">
        <v>716</v>
      </c>
      <c r="H243" s="185">
        <v>4.1719999999999997</v>
      </c>
      <c r="I243" s="186"/>
      <c r="L243" s="182"/>
      <c r="M243" s="187"/>
      <c r="N243" s="188"/>
      <c r="O243" s="188"/>
      <c r="P243" s="188"/>
      <c r="Q243" s="188"/>
      <c r="R243" s="188"/>
      <c r="S243" s="188"/>
      <c r="T243" s="189"/>
      <c r="AT243" s="183" t="s">
        <v>190</v>
      </c>
      <c r="AU243" s="183" t="s">
        <v>82</v>
      </c>
      <c r="AV243" s="15" t="s">
        <v>184</v>
      </c>
      <c r="AW243" s="15" t="s">
        <v>29</v>
      </c>
      <c r="AX243" s="15" t="s">
        <v>30</v>
      </c>
      <c r="AY243" s="183" t="s">
        <v>175</v>
      </c>
    </row>
    <row r="244" spans="1:65" s="2" customFormat="1" ht="16.5" customHeight="1">
      <c r="A244" s="33"/>
      <c r="B244" s="149"/>
      <c r="C244" s="150" t="s">
        <v>286</v>
      </c>
      <c r="D244" s="150" t="s">
        <v>181</v>
      </c>
      <c r="E244" s="151" t="s">
        <v>1038</v>
      </c>
      <c r="F244" s="152" t="s">
        <v>1039</v>
      </c>
      <c r="G244" s="153" t="s">
        <v>745</v>
      </c>
      <c r="H244" s="154">
        <v>4.1719999999999997</v>
      </c>
      <c r="I244" s="155"/>
      <c r="J244" s="156">
        <f>ROUND(I244*H244,2)</f>
        <v>0</v>
      </c>
      <c r="K244" s="152" t="s">
        <v>710</v>
      </c>
      <c r="L244" s="34"/>
      <c r="M244" s="157" t="s">
        <v>1</v>
      </c>
      <c r="N244" s="158" t="s">
        <v>38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184</v>
      </c>
      <c r="AT244" s="161" t="s">
        <v>181</v>
      </c>
      <c r="AU244" s="161" t="s">
        <v>82</v>
      </c>
      <c r="AY244" s="18" t="s">
        <v>175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30</v>
      </c>
      <c r="BK244" s="162">
        <f>ROUND(I244*H244,2)</f>
        <v>0</v>
      </c>
      <c r="BL244" s="18" t="s">
        <v>184</v>
      </c>
      <c r="BM244" s="161" t="s">
        <v>3654</v>
      </c>
    </row>
    <row r="245" spans="1:65" s="13" customFormat="1">
      <c r="B245" s="163"/>
      <c r="D245" s="164" t="s">
        <v>190</v>
      </c>
      <c r="E245" s="165" t="s">
        <v>1</v>
      </c>
      <c r="F245" s="166" t="s">
        <v>3655</v>
      </c>
      <c r="H245" s="167">
        <v>4.1719999999999997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190</v>
      </c>
      <c r="AU245" s="165" t="s">
        <v>82</v>
      </c>
      <c r="AV245" s="13" t="s">
        <v>82</v>
      </c>
      <c r="AW245" s="13" t="s">
        <v>29</v>
      </c>
      <c r="AX245" s="13" t="s">
        <v>30</v>
      </c>
      <c r="AY245" s="165" t="s">
        <v>175</v>
      </c>
    </row>
    <row r="246" spans="1:65" s="2" customFormat="1" ht="21.75" customHeight="1">
      <c r="A246" s="33"/>
      <c r="B246" s="149"/>
      <c r="C246" s="150" t="s">
        <v>290</v>
      </c>
      <c r="D246" s="150" t="s">
        <v>181</v>
      </c>
      <c r="E246" s="151" t="s">
        <v>775</v>
      </c>
      <c r="F246" s="152" t="s">
        <v>776</v>
      </c>
      <c r="G246" s="153" t="s">
        <v>745</v>
      </c>
      <c r="H246" s="154">
        <v>4.1719999999999997</v>
      </c>
      <c r="I246" s="155"/>
      <c r="J246" s="156">
        <f>ROUND(I246*H246,2)</f>
        <v>0</v>
      </c>
      <c r="K246" s="152" t="s">
        <v>710</v>
      </c>
      <c r="L246" s="34"/>
      <c r="M246" s="157" t="s">
        <v>1</v>
      </c>
      <c r="N246" s="158" t="s">
        <v>38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184</v>
      </c>
      <c r="AT246" s="161" t="s">
        <v>181</v>
      </c>
      <c r="AU246" s="161" t="s">
        <v>82</v>
      </c>
      <c r="AY246" s="18" t="s">
        <v>175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30</v>
      </c>
      <c r="BK246" s="162">
        <f>ROUND(I246*H246,2)</f>
        <v>0</v>
      </c>
      <c r="BL246" s="18" t="s">
        <v>184</v>
      </c>
      <c r="BM246" s="161" t="s">
        <v>3656</v>
      </c>
    </row>
    <row r="247" spans="1:65" s="13" customFormat="1">
      <c r="B247" s="163"/>
      <c r="D247" s="164" t="s">
        <v>190</v>
      </c>
      <c r="E247" s="165" t="s">
        <v>1</v>
      </c>
      <c r="F247" s="166" t="s">
        <v>3655</v>
      </c>
      <c r="H247" s="167">
        <v>4.1719999999999997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30</v>
      </c>
      <c r="AY247" s="165" t="s">
        <v>175</v>
      </c>
    </row>
    <row r="248" spans="1:65" s="12" customFormat="1" ht="22.8" customHeight="1">
      <c r="B248" s="136"/>
      <c r="D248" s="137" t="s">
        <v>72</v>
      </c>
      <c r="E248" s="147" t="s">
        <v>113</v>
      </c>
      <c r="F248" s="147" t="s">
        <v>1395</v>
      </c>
      <c r="I248" s="139"/>
      <c r="J248" s="148">
        <f>BK248</f>
        <v>0</v>
      </c>
      <c r="L248" s="136"/>
      <c r="M248" s="141"/>
      <c r="N248" s="142"/>
      <c r="O248" s="142"/>
      <c r="P248" s="143">
        <f>SUM(P249:P286)</f>
        <v>0</v>
      </c>
      <c r="Q248" s="142"/>
      <c r="R248" s="143">
        <f>SUM(R249:R286)</f>
        <v>6.4580000000000002E-3</v>
      </c>
      <c r="S248" s="142"/>
      <c r="T248" s="144">
        <f>SUM(T249:T286)</f>
        <v>0.45500000000000002</v>
      </c>
      <c r="AR248" s="137" t="s">
        <v>30</v>
      </c>
      <c r="AT248" s="145" t="s">
        <v>72</v>
      </c>
      <c r="AU248" s="145" t="s">
        <v>30</v>
      </c>
      <c r="AY248" s="137" t="s">
        <v>175</v>
      </c>
      <c r="BK248" s="146">
        <f>SUM(BK249:BK286)</f>
        <v>0</v>
      </c>
    </row>
    <row r="249" spans="1:65" s="2" customFormat="1" ht="16.5" customHeight="1">
      <c r="A249" s="33"/>
      <c r="B249" s="149"/>
      <c r="C249" s="150" t="s">
        <v>294</v>
      </c>
      <c r="D249" s="150" t="s">
        <v>181</v>
      </c>
      <c r="E249" s="151" t="s">
        <v>2657</v>
      </c>
      <c r="F249" s="152" t="s">
        <v>2658</v>
      </c>
      <c r="G249" s="153" t="s">
        <v>745</v>
      </c>
      <c r="H249" s="154">
        <v>1.65</v>
      </c>
      <c r="I249" s="155"/>
      <c r="J249" s="156">
        <f>ROUND(I249*H249,2)</f>
        <v>0</v>
      </c>
      <c r="K249" s="152" t="s">
        <v>1</v>
      </c>
      <c r="L249" s="34"/>
      <c r="M249" s="157" t="s">
        <v>1</v>
      </c>
      <c r="N249" s="158" t="s">
        <v>38</v>
      </c>
      <c r="O249" s="59"/>
      <c r="P249" s="159">
        <f>O249*H249</f>
        <v>0</v>
      </c>
      <c r="Q249" s="159">
        <v>0</v>
      </c>
      <c r="R249" s="159">
        <f>Q249*H249</f>
        <v>0</v>
      </c>
      <c r="S249" s="159">
        <v>0</v>
      </c>
      <c r="T249" s="160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61" t="s">
        <v>184</v>
      </c>
      <c r="AT249" s="161" t="s">
        <v>181</v>
      </c>
      <c r="AU249" s="161" t="s">
        <v>82</v>
      </c>
      <c r="AY249" s="18" t="s">
        <v>175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8" t="s">
        <v>30</v>
      </c>
      <c r="BK249" s="162">
        <f>ROUND(I249*H249,2)</f>
        <v>0</v>
      </c>
      <c r="BL249" s="18" t="s">
        <v>184</v>
      </c>
      <c r="BM249" s="161" t="s">
        <v>3657</v>
      </c>
    </row>
    <row r="250" spans="1:65" s="14" customFormat="1">
      <c r="B250" s="172"/>
      <c r="D250" s="164" t="s">
        <v>190</v>
      </c>
      <c r="E250" s="173" t="s">
        <v>1</v>
      </c>
      <c r="F250" s="174" t="s">
        <v>2660</v>
      </c>
      <c r="H250" s="173" t="s">
        <v>1</v>
      </c>
      <c r="I250" s="175"/>
      <c r="L250" s="172"/>
      <c r="M250" s="176"/>
      <c r="N250" s="177"/>
      <c r="O250" s="177"/>
      <c r="P250" s="177"/>
      <c r="Q250" s="177"/>
      <c r="R250" s="177"/>
      <c r="S250" s="177"/>
      <c r="T250" s="178"/>
      <c r="AT250" s="173" t="s">
        <v>190</v>
      </c>
      <c r="AU250" s="173" t="s">
        <v>82</v>
      </c>
      <c r="AV250" s="14" t="s">
        <v>30</v>
      </c>
      <c r="AW250" s="14" t="s">
        <v>29</v>
      </c>
      <c r="AX250" s="14" t="s">
        <v>73</v>
      </c>
      <c r="AY250" s="173" t="s">
        <v>175</v>
      </c>
    </row>
    <row r="251" spans="1:65" s="13" customFormat="1">
      <c r="B251" s="163"/>
      <c r="D251" s="164" t="s">
        <v>190</v>
      </c>
      <c r="E251" s="165" t="s">
        <v>1</v>
      </c>
      <c r="F251" s="166" t="s">
        <v>3658</v>
      </c>
      <c r="H251" s="167">
        <v>1.65</v>
      </c>
      <c r="I251" s="168"/>
      <c r="L251" s="163"/>
      <c r="M251" s="169"/>
      <c r="N251" s="170"/>
      <c r="O251" s="170"/>
      <c r="P251" s="170"/>
      <c r="Q251" s="170"/>
      <c r="R251" s="170"/>
      <c r="S251" s="170"/>
      <c r="T251" s="171"/>
      <c r="AT251" s="165" t="s">
        <v>190</v>
      </c>
      <c r="AU251" s="165" t="s">
        <v>82</v>
      </c>
      <c r="AV251" s="13" t="s">
        <v>82</v>
      </c>
      <c r="AW251" s="13" t="s">
        <v>29</v>
      </c>
      <c r="AX251" s="13" t="s">
        <v>30</v>
      </c>
      <c r="AY251" s="165" t="s">
        <v>175</v>
      </c>
    </row>
    <row r="252" spans="1:65" s="2" customFormat="1" ht="16.5" customHeight="1">
      <c r="A252" s="33"/>
      <c r="B252" s="149"/>
      <c r="C252" s="150" t="s">
        <v>298</v>
      </c>
      <c r="D252" s="150" t="s">
        <v>181</v>
      </c>
      <c r="E252" s="151" t="s">
        <v>2665</v>
      </c>
      <c r="F252" s="152" t="s">
        <v>2666</v>
      </c>
      <c r="G252" s="153" t="s">
        <v>745</v>
      </c>
      <c r="H252" s="154">
        <v>7.55</v>
      </c>
      <c r="I252" s="155"/>
      <c r="J252" s="156">
        <f>ROUND(I252*H252,2)</f>
        <v>0</v>
      </c>
      <c r="K252" s="152" t="s">
        <v>1</v>
      </c>
      <c r="L252" s="34"/>
      <c r="M252" s="157" t="s">
        <v>1</v>
      </c>
      <c r="N252" s="158" t="s">
        <v>38</v>
      </c>
      <c r="O252" s="59"/>
      <c r="P252" s="159">
        <f>O252*H252</f>
        <v>0</v>
      </c>
      <c r="Q252" s="159">
        <v>0</v>
      </c>
      <c r="R252" s="159">
        <f>Q252*H252</f>
        <v>0</v>
      </c>
      <c r="S252" s="159">
        <v>0</v>
      </c>
      <c r="T252" s="160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1" t="s">
        <v>184</v>
      </c>
      <c r="AT252" s="161" t="s">
        <v>181</v>
      </c>
      <c r="AU252" s="161" t="s">
        <v>82</v>
      </c>
      <c r="AY252" s="18" t="s">
        <v>175</v>
      </c>
      <c r="BE252" s="162">
        <f>IF(N252="základní",J252,0)</f>
        <v>0</v>
      </c>
      <c r="BF252" s="162">
        <f>IF(N252="snížená",J252,0)</f>
        <v>0</v>
      </c>
      <c r="BG252" s="162">
        <f>IF(N252="zákl. přenesená",J252,0)</f>
        <v>0</v>
      </c>
      <c r="BH252" s="162">
        <f>IF(N252="sníž. přenesená",J252,0)</f>
        <v>0</v>
      </c>
      <c r="BI252" s="162">
        <f>IF(N252="nulová",J252,0)</f>
        <v>0</v>
      </c>
      <c r="BJ252" s="18" t="s">
        <v>30</v>
      </c>
      <c r="BK252" s="162">
        <f>ROUND(I252*H252,2)</f>
        <v>0</v>
      </c>
      <c r="BL252" s="18" t="s">
        <v>184</v>
      </c>
      <c r="BM252" s="161" t="s">
        <v>3659</v>
      </c>
    </row>
    <row r="253" spans="1:65" s="14" customFormat="1">
      <c r="B253" s="172"/>
      <c r="D253" s="164" t="s">
        <v>190</v>
      </c>
      <c r="E253" s="173" t="s">
        <v>1</v>
      </c>
      <c r="F253" s="174" t="s">
        <v>2668</v>
      </c>
      <c r="H253" s="173" t="s">
        <v>1</v>
      </c>
      <c r="I253" s="175"/>
      <c r="L253" s="172"/>
      <c r="M253" s="176"/>
      <c r="N253" s="177"/>
      <c r="O253" s="177"/>
      <c r="P253" s="177"/>
      <c r="Q253" s="177"/>
      <c r="R253" s="177"/>
      <c r="S253" s="177"/>
      <c r="T253" s="178"/>
      <c r="AT253" s="173" t="s">
        <v>190</v>
      </c>
      <c r="AU253" s="173" t="s">
        <v>82</v>
      </c>
      <c r="AV253" s="14" t="s">
        <v>30</v>
      </c>
      <c r="AW253" s="14" t="s">
        <v>29</v>
      </c>
      <c r="AX253" s="14" t="s">
        <v>73</v>
      </c>
      <c r="AY253" s="173" t="s">
        <v>175</v>
      </c>
    </row>
    <row r="254" spans="1:65" s="13" customFormat="1">
      <c r="B254" s="163"/>
      <c r="D254" s="164" t="s">
        <v>190</v>
      </c>
      <c r="E254" s="165" t="s">
        <v>1</v>
      </c>
      <c r="F254" s="166" t="s">
        <v>3660</v>
      </c>
      <c r="H254" s="167">
        <v>7.55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190</v>
      </c>
      <c r="AU254" s="165" t="s">
        <v>82</v>
      </c>
      <c r="AV254" s="13" t="s">
        <v>82</v>
      </c>
      <c r="AW254" s="13" t="s">
        <v>29</v>
      </c>
      <c r="AX254" s="13" t="s">
        <v>30</v>
      </c>
      <c r="AY254" s="165" t="s">
        <v>175</v>
      </c>
    </row>
    <row r="255" spans="1:65" s="2" customFormat="1" ht="21.75" customHeight="1">
      <c r="A255" s="33"/>
      <c r="B255" s="149"/>
      <c r="C255" s="150" t="s">
        <v>302</v>
      </c>
      <c r="D255" s="150" t="s">
        <v>181</v>
      </c>
      <c r="E255" s="151" t="s">
        <v>3307</v>
      </c>
      <c r="F255" s="152" t="s">
        <v>3308</v>
      </c>
      <c r="G255" s="153" t="s">
        <v>188</v>
      </c>
      <c r="H255" s="154">
        <v>19.3</v>
      </c>
      <c r="I255" s="155"/>
      <c r="J255" s="156">
        <f>ROUND(I255*H255,2)</f>
        <v>0</v>
      </c>
      <c r="K255" s="152" t="s">
        <v>710</v>
      </c>
      <c r="L255" s="34"/>
      <c r="M255" s="157" t="s">
        <v>1</v>
      </c>
      <c r="N255" s="158" t="s">
        <v>38</v>
      </c>
      <c r="O255" s="59"/>
      <c r="P255" s="159">
        <f>O255*H255</f>
        <v>0</v>
      </c>
      <c r="Q255" s="159">
        <v>2.0000000000000001E-4</v>
      </c>
      <c r="R255" s="159">
        <f>Q255*H255</f>
        <v>3.8600000000000001E-3</v>
      </c>
      <c r="S255" s="159">
        <v>0</v>
      </c>
      <c r="T255" s="160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1" t="s">
        <v>184</v>
      </c>
      <c r="AT255" s="161" t="s">
        <v>181</v>
      </c>
      <c r="AU255" s="161" t="s">
        <v>82</v>
      </c>
      <c r="AY255" s="18" t="s">
        <v>175</v>
      </c>
      <c r="BE255" s="162">
        <f>IF(N255="základní",J255,0)</f>
        <v>0</v>
      </c>
      <c r="BF255" s="162">
        <f>IF(N255="snížená",J255,0)</f>
        <v>0</v>
      </c>
      <c r="BG255" s="162">
        <f>IF(N255="zákl. přenesená",J255,0)</f>
        <v>0</v>
      </c>
      <c r="BH255" s="162">
        <f>IF(N255="sníž. přenesená",J255,0)</f>
        <v>0</v>
      </c>
      <c r="BI255" s="162">
        <f>IF(N255="nulová",J255,0)</f>
        <v>0</v>
      </c>
      <c r="BJ255" s="18" t="s">
        <v>30</v>
      </c>
      <c r="BK255" s="162">
        <f>ROUND(I255*H255,2)</f>
        <v>0</v>
      </c>
      <c r="BL255" s="18" t="s">
        <v>184</v>
      </c>
      <c r="BM255" s="161" t="s">
        <v>3661</v>
      </c>
    </row>
    <row r="256" spans="1:65" s="13" customFormat="1">
      <c r="B256" s="163"/>
      <c r="D256" s="164" t="s">
        <v>190</v>
      </c>
      <c r="E256" s="165" t="s">
        <v>1</v>
      </c>
      <c r="F256" s="166" t="s">
        <v>3662</v>
      </c>
      <c r="H256" s="167">
        <v>4.2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190</v>
      </c>
      <c r="AU256" s="165" t="s">
        <v>82</v>
      </c>
      <c r="AV256" s="13" t="s">
        <v>82</v>
      </c>
      <c r="AW256" s="13" t="s">
        <v>29</v>
      </c>
      <c r="AX256" s="13" t="s">
        <v>73</v>
      </c>
      <c r="AY256" s="165" t="s">
        <v>175</v>
      </c>
    </row>
    <row r="257" spans="1:65" s="13" customFormat="1">
      <c r="B257" s="163"/>
      <c r="D257" s="164" t="s">
        <v>190</v>
      </c>
      <c r="E257" s="165" t="s">
        <v>1</v>
      </c>
      <c r="F257" s="166" t="s">
        <v>3663</v>
      </c>
      <c r="H257" s="167">
        <v>4.7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190</v>
      </c>
      <c r="AU257" s="165" t="s">
        <v>82</v>
      </c>
      <c r="AV257" s="13" t="s">
        <v>82</v>
      </c>
      <c r="AW257" s="13" t="s">
        <v>29</v>
      </c>
      <c r="AX257" s="13" t="s">
        <v>73</v>
      </c>
      <c r="AY257" s="165" t="s">
        <v>175</v>
      </c>
    </row>
    <row r="258" spans="1:65" s="13" customFormat="1">
      <c r="B258" s="163"/>
      <c r="D258" s="164" t="s">
        <v>190</v>
      </c>
      <c r="E258" s="165" t="s">
        <v>1</v>
      </c>
      <c r="F258" s="166" t="s">
        <v>3664</v>
      </c>
      <c r="H258" s="167">
        <v>10.4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190</v>
      </c>
      <c r="AU258" s="165" t="s">
        <v>82</v>
      </c>
      <c r="AV258" s="13" t="s">
        <v>82</v>
      </c>
      <c r="AW258" s="13" t="s">
        <v>29</v>
      </c>
      <c r="AX258" s="13" t="s">
        <v>73</v>
      </c>
      <c r="AY258" s="165" t="s">
        <v>175</v>
      </c>
    </row>
    <row r="259" spans="1:65" s="15" customFormat="1">
      <c r="B259" s="182"/>
      <c r="D259" s="164" t="s">
        <v>190</v>
      </c>
      <c r="E259" s="183" t="s">
        <v>1</v>
      </c>
      <c r="F259" s="184" t="s">
        <v>716</v>
      </c>
      <c r="H259" s="185">
        <v>19.3</v>
      </c>
      <c r="I259" s="186"/>
      <c r="L259" s="182"/>
      <c r="M259" s="187"/>
      <c r="N259" s="188"/>
      <c r="O259" s="188"/>
      <c r="P259" s="188"/>
      <c r="Q259" s="188"/>
      <c r="R259" s="188"/>
      <c r="S259" s="188"/>
      <c r="T259" s="189"/>
      <c r="AT259" s="183" t="s">
        <v>190</v>
      </c>
      <c r="AU259" s="183" t="s">
        <v>82</v>
      </c>
      <c r="AV259" s="15" t="s">
        <v>184</v>
      </c>
      <c r="AW259" s="15" t="s">
        <v>29</v>
      </c>
      <c r="AX259" s="15" t="s">
        <v>30</v>
      </c>
      <c r="AY259" s="183" t="s">
        <v>175</v>
      </c>
    </row>
    <row r="260" spans="1:65" s="2" customFormat="1" ht="16.5" customHeight="1">
      <c r="A260" s="33"/>
      <c r="B260" s="149"/>
      <c r="C260" s="150" t="s">
        <v>306</v>
      </c>
      <c r="D260" s="150" t="s">
        <v>181</v>
      </c>
      <c r="E260" s="151" t="s">
        <v>3665</v>
      </c>
      <c r="F260" s="152" t="s">
        <v>3666</v>
      </c>
      <c r="G260" s="153" t="s">
        <v>188</v>
      </c>
      <c r="H260" s="154">
        <v>0.3</v>
      </c>
      <c r="I260" s="155"/>
      <c r="J260" s="156">
        <f>ROUND(I260*H260,2)</f>
        <v>0</v>
      </c>
      <c r="K260" s="152" t="s">
        <v>1</v>
      </c>
      <c r="L260" s="34"/>
      <c r="M260" s="157" t="s">
        <v>1</v>
      </c>
      <c r="N260" s="158" t="s">
        <v>38</v>
      </c>
      <c r="O260" s="59"/>
      <c r="P260" s="159">
        <f>O260*H260</f>
        <v>0</v>
      </c>
      <c r="Q260" s="159">
        <v>8.6599999999999993E-3</v>
      </c>
      <c r="R260" s="159">
        <f>Q260*H260</f>
        <v>2.5979999999999996E-3</v>
      </c>
      <c r="S260" s="159">
        <v>0.85</v>
      </c>
      <c r="T260" s="160">
        <f>S260*H260</f>
        <v>0.255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184</v>
      </c>
      <c r="AT260" s="161" t="s">
        <v>181</v>
      </c>
      <c r="AU260" s="161" t="s">
        <v>82</v>
      </c>
      <c r="AY260" s="18" t="s">
        <v>175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30</v>
      </c>
      <c r="BK260" s="162">
        <f>ROUND(I260*H260,2)</f>
        <v>0</v>
      </c>
      <c r="BL260" s="18" t="s">
        <v>184</v>
      </c>
      <c r="BM260" s="161" t="s">
        <v>3667</v>
      </c>
    </row>
    <row r="261" spans="1:65" s="13" customFormat="1">
      <c r="B261" s="163"/>
      <c r="D261" s="164" t="s">
        <v>190</v>
      </c>
      <c r="E261" s="165" t="s">
        <v>1</v>
      </c>
      <c r="F261" s="166" t="s">
        <v>3668</v>
      </c>
      <c r="H261" s="167">
        <v>0.3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190</v>
      </c>
      <c r="AU261" s="165" t="s">
        <v>82</v>
      </c>
      <c r="AV261" s="13" t="s">
        <v>82</v>
      </c>
      <c r="AW261" s="13" t="s">
        <v>29</v>
      </c>
      <c r="AX261" s="13" t="s">
        <v>30</v>
      </c>
      <c r="AY261" s="165" t="s">
        <v>175</v>
      </c>
    </row>
    <row r="262" spans="1:65" s="2" customFormat="1" ht="21.75" customHeight="1">
      <c r="A262" s="33"/>
      <c r="B262" s="149"/>
      <c r="C262" s="150" t="s">
        <v>310</v>
      </c>
      <c r="D262" s="150" t="s">
        <v>181</v>
      </c>
      <c r="E262" s="151" t="s">
        <v>1402</v>
      </c>
      <c r="F262" s="152" t="s">
        <v>1403</v>
      </c>
      <c r="G262" s="153" t="s">
        <v>767</v>
      </c>
      <c r="H262" s="154">
        <v>21.75</v>
      </c>
      <c r="I262" s="155"/>
      <c r="J262" s="156">
        <f>ROUND(I262*H262,2)</f>
        <v>0</v>
      </c>
      <c r="K262" s="152" t="s">
        <v>710</v>
      </c>
      <c r="L262" s="34"/>
      <c r="M262" s="157" t="s">
        <v>1</v>
      </c>
      <c r="N262" s="158" t="s">
        <v>38</v>
      </c>
      <c r="O262" s="59"/>
      <c r="P262" s="159">
        <f>O262*H262</f>
        <v>0</v>
      </c>
      <c r="Q262" s="159">
        <v>0</v>
      </c>
      <c r="R262" s="159">
        <f>Q262*H262</f>
        <v>0</v>
      </c>
      <c r="S262" s="159">
        <v>0</v>
      </c>
      <c r="T262" s="160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1" t="s">
        <v>184</v>
      </c>
      <c r="AT262" s="161" t="s">
        <v>181</v>
      </c>
      <c r="AU262" s="161" t="s">
        <v>82</v>
      </c>
      <c r="AY262" s="18" t="s">
        <v>175</v>
      </c>
      <c r="BE262" s="162">
        <f>IF(N262="základní",J262,0)</f>
        <v>0</v>
      </c>
      <c r="BF262" s="162">
        <f>IF(N262="snížená",J262,0)</f>
        <v>0</v>
      </c>
      <c r="BG262" s="162">
        <f>IF(N262="zákl. přenesená",J262,0)</f>
        <v>0</v>
      </c>
      <c r="BH262" s="162">
        <f>IF(N262="sníž. přenesená",J262,0)</f>
        <v>0</v>
      </c>
      <c r="BI262" s="162">
        <f>IF(N262="nulová",J262,0)</f>
        <v>0</v>
      </c>
      <c r="BJ262" s="18" t="s">
        <v>30</v>
      </c>
      <c r="BK262" s="162">
        <f>ROUND(I262*H262,2)</f>
        <v>0</v>
      </c>
      <c r="BL262" s="18" t="s">
        <v>184</v>
      </c>
      <c r="BM262" s="161" t="s">
        <v>3669</v>
      </c>
    </row>
    <row r="263" spans="1:65" s="13" customFormat="1">
      <c r="B263" s="163"/>
      <c r="D263" s="164" t="s">
        <v>190</v>
      </c>
      <c r="E263" s="165" t="s">
        <v>1</v>
      </c>
      <c r="F263" s="166" t="s">
        <v>3670</v>
      </c>
      <c r="H263" s="167">
        <v>3.63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190</v>
      </c>
      <c r="AU263" s="165" t="s">
        <v>82</v>
      </c>
      <c r="AV263" s="13" t="s">
        <v>82</v>
      </c>
      <c r="AW263" s="13" t="s">
        <v>29</v>
      </c>
      <c r="AX263" s="13" t="s">
        <v>73</v>
      </c>
      <c r="AY263" s="165" t="s">
        <v>175</v>
      </c>
    </row>
    <row r="264" spans="1:65" s="13" customFormat="1">
      <c r="B264" s="163"/>
      <c r="D264" s="164" t="s">
        <v>190</v>
      </c>
      <c r="E264" s="165" t="s">
        <v>1</v>
      </c>
      <c r="F264" s="166" t="s">
        <v>3671</v>
      </c>
      <c r="H264" s="167">
        <v>18.12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73</v>
      </c>
      <c r="AY264" s="165" t="s">
        <v>175</v>
      </c>
    </row>
    <row r="265" spans="1:65" s="15" customFormat="1">
      <c r="B265" s="182"/>
      <c r="D265" s="164" t="s">
        <v>190</v>
      </c>
      <c r="E265" s="183" t="s">
        <v>1</v>
      </c>
      <c r="F265" s="184" t="s">
        <v>716</v>
      </c>
      <c r="H265" s="185">
        <v>21.75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190</v>
      </c>
      <c r="AU265" s="183" t="s">
        <v>82</v>
      </c>
      <c r="AV265" s="15" t="s">
        <v>184</v>
      </c>
      <c r="AW265" s="15" t="s">
        <v>29</v>
      </c>
      <c r="AX265" s="15" t="s">
        <v>30</v>
      </c>
      <c r="AY265" s="183" t="s">
        <v>175</v>
      </c>
    </row>
    <row r="266" spans="1:65" s="2" customFormat="1" ht="16.5" customHeight="1">
      <c r="A266" s="33"/>
      <c r="B266" s="149"/>
      <c r="C266" s="150" t="s">
        <v>313</v>
      </c>
      <c r="D266" s="150" t="s">
        <v>181</v>
      </c>
      <c r="E266" s="151" t="s">
        <v>1407</v>
      </c>
      <c r="F266" s="152" t="s">
        <v>1408</v>
      </c>
      <c r="G266" s="153" t="s">
        <v>767</v>
      </c>
      <c r="H266" s="154">
        <v>21.75</v>
      </c>
      <c r="I266" s="155"/>
      <c r="J266" s="156">
        <f>ROUND(I266*H266,2)</f>
        <v>0</v>
      </c>
      <c r="K266" s="152" t="s">
        <v>710</v>
      </c>
      <c r="L266" s="34"/>
      <c r="M266" s="157" t="s">
        <v>1</v>
      </c>
      <c r="N266" s="158" t="s">
        <v>38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184</v>
      </c>
      <c r="AT266" s="161" t="s">
        <v>181</v>
      </c>
      <c r="AU266" s="161" t="s">
        <v>82</v>
      </c>
      <c r="AY266" s="18" t="s">
        <v>175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30</v>
      </c>
      <c r="BK266" s="162">
        <f>ROUND(I266*H266,2)</f>
        <v>0</v>
      </c>
      <c r="BL266" s="18" t="s">
        <v>184</v>
      </c>
      <c r="BM266" s="161" t="s">
        <v>3672</v>
      </c>
    </row>
    <row r="267" spans="1:65" s="13" customFormat="1">
      <c r="B267" s="163"/>
      <c r="D267" s="164" t="s">
        <v>190</v>
      </c>
      <c r="E267" s="165" t="s">
        <v>1</v>
      </c>
      <c r="F267" s="166" t="s">
        <v>3673</v>
      </c>
      <c r="H267" s="167">
        <v>21.75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190</v>
      </c>
      <c r="AU267" s="165" t="s">
        <v>82</v>
      </c>
      <c r="AV267" s="13" t="s">
        <v>82</v>
      </c>
      <c r="AW267" s="13" t="s">
        <v>29</v>
      </c>
      <c r="AX267" s="13" t="s">
        <v>30</v>
      </c>
      <c r="AY267" s="165" t="s">
        <v>175</v>
      </c>
    </row>
    <row r="268" spans="1:65" s="2" customFormat="1" ht="16.5" customHeight="1">
      <c r="A268" s="33"/>
      <c r="B268" s="149"/>
      <c r="C268" s="150" t="s">
        <v>317</v>
      </c>
      <c r="D268" s="150" t="s">
        <v>181</v>
      </c>
      <c r="E268" s="151" t="s">
        <v>1411</v>
      </c>
      <c r="F268" s="152" t="s">
        <v>1412</v>
      </c>
      <c r="G268" s="153" t="s">
        <v>767</v>
      </c>
      <c r="H268" s="154">
        <v>152.25</v>
      </c>
      <c r="I268" s="155"/>
      <c r="J268" s="156">
        <f>ROUND(I268*H268,2)</f>
        <v>0</v>
      </c>
      <c r="K268" s="152" t="s">
        <v>710</v>
      </c>
      <c r="L268" s="34"/>
      <c r="M268" s="157" t="s">
        <v>1</v>
      </c>
      <c r="N268" s="158" t="s">
        <v>38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184</v>
      </c>
      <c r="AT268" s="161" t="s">
        <v>181</v>
      </c>
      <c r="AU268" s="161" t="s">
        <v>82</v>
      </c>
      <c r="AY268" s="18" t="s">
        <v>175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30</v>
      </c>
      <c r="BK268" s="162">
        <f>ROUND(I268*H268,2)</f>
        <v>0</v>
      </c>
      <c r="BL268" s="18" t="s">
        <v>184</v>
      </c>
      <c r="BM268" s="161" t="s">
        <v>3674</v>
      </c>
    </row>
    <row r="269" spans="1:65" s="13" customFormat="1">
      <c r="B269" s="163"/>
      <c r="D269" s="164" t="s">
        <v>190</v>
      </c>
      <c r="E269" s="165" t="s">
        <v>1</v>
      </c>
      <c r="F269" s="166" t="s">
        <v>3675</v>
      </c>
      <c r="H269" s="167">
        <v>152.25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190</v>
      </c>
      <c r="AU269" s="165" t="s">
        <v>82</v>
      </c>
      <c r="AV269" s="13" t="s">
        <v>82</v>
      </c>
      <c r="AW269" s="13" t="s">
        <v>29</v>
      </c>
      <c r="AX269" s="13" t="s">
        <v>30</v>
      </c>
      <c r="AY269" s="165" t="s">
        <v>175</v>
      </c>
    </row>
    <row r="270" spans="1:65" s="2" customFormat="1" ht="16.5" customHeight="1">
      <c r="A270" s="33"/>
      <c r="B270" s="149"/>
      <c r="C270" s="150" t="s">
        <v>321</v>
      </c>
      <c r="D270" s="150" t="s">
        <v>181</v>
      </c>
      <c r="E270" s="151" t="s">
        <v>1415</v>
      </c>
      <c r="F270" s="152" t="s">
        <v>997</v>
      </c>
      <c r="G270" s="153" t="s">
        <v>767</v>
      </c>
      <c r="H270" s="154">
        <v>21.75</v>
      </c>
      <c r="I270" s="155"/>
      <c r="J270" s="156">
        <f>ROUND(I270*H270,2)</f>
        <v>0</v>
      </c>
      <c r="K270" s="152" t="s">
        <v>1</v>
      </c>
      <c r="L270" s="34"/>
      <c r="M270" s="157" t="s">
        <v>1</v>
      </c>
      <c r="N270" s="158" t="s">
        <v>38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184</v>
      </c>
      <c r="AT270" s="161" t="s">
        <v>181</v>
      </c>
      <c r="AU270" s="161" t="s">
        <v>82</v>
      </c>
      <c r="AY270" s="18" t="s">
        <v>175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30</v>
      </c>
      <c r="BK270" s="162">
        <f>ROUND(I270*H270,2)</f>
        <v>0</v>
      </c>
      <c r="BL270" s="18" t="s">
        <v>184</v>
      </c>
      <c r="BM270" s="161" t="s">
        <v>3676</v>
      </c>
    </row>
    <row r="271" spans="1:65" s="13" customFormat="1">
      <c r="B271" s="163"/>
      <c r="D271" s="164" t="s">
        <v>190</v>
      </c>
      <c r="E271" s="165" t="s">
        <v>1</v>
      </c>
      <c r="F271" s="166" t="s">
        <v>3673</v>
      </c>
      <c r="H271" s="167">
        <v>21.75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190</v>
      </c>
      <c r="AU271" s="165" t="s">
        <v>82</v>
      </c>
      <c r="AV271" s="13" t="s">
        <v>82</v>
      </c>
      <c r="AW271" s="13" t="s">
        <v>29</v>
      </c>
      <c r="AX271" s="13" t="s">
        <v>30</v>
      </c>
      <c r="AY271" s="165" t="s">
        <v>175</v>
      </c>
    </row>
    <row r="272" spans="1:65" s="2" customFormat="1" ht="24.15" customHeight="1">
      <c r="A272" s="33"/>
      <c r="B272" s="149"/>
      <c r="C272" s="150" t="s">
        <v>325</v>
      </c>
      <c r="D272" s="150" t="s">
        <v>181</v>
      </c>
      <c r="E272" s="151" t="s">
        <v>3677</v>
      </c>
      <c r="F272" s="152" t="s">
        <v>2690</v>
      </c>
      <c r="G272" s="153" t="s">
        <v>222</v>
      </c>
      <c r="H272" s="154">
        <v>2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38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0.1</v>
      </c>
      <c r="T272" s="160">
        <f>S272*H272</f>
        <v>0.2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184</v>
      </c>
      <c r="AT272" s="161" t="s">
        <v>181</v>
      </c>
      <c r="AU272" s="161" t="s">
        <v>82</v>
      </c>
      <c r="AY272" s="18" t="s">
        <v>175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30</v>
      </c>
      <c r="BK272" s="162">
        <f>ROUND(I272*H272,2)</f>
        <v>0</v>
      </c>
      <c r="BL272" s="18" t="s">
        <v>184</v>
      </c>
      <c r="BM272" s="161" t="s">
        <v>3678</v>
      </c>
    </row>
    <row r="273" spans="1:65" s="14" customFormat="1">
      <c r="B273" s="172"/>
      <c r="D273" s="164" t="s">
        <v>190</v>
      </c>
      <c r="E273" s="173" t="s">
        <v>1</v>
      </c>
      <c r="F273" s="174" t="s">
        <v>2692</v>
      </c>
      <c r="H273" s="173" t="s">
        <v>1</v>
      </c>
      <c r="I273" s="175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190</v>
      </c>
      <c r="AU273" s="173" t="s">
        <v>82</v>
      </c>
      <c r="AV273" s="14" t="s">
        <v>30</v>
      </c>
      <c r="AW273" s="14" t="s">
        <v>29</v>
      </c>
      <c r="AX273" s="14" t="s">
        <v>73</v>
      </c>
      <c r="AY273" s="173" t="s">
        <v>175</v>
      </c>
    </row>
    <row r="274" spans="1:65" s="13" customFormat="1">
      <c r="B274" s="163"/>
      <c r="D274" s="164" t="s">
        <v>190</v>
      </c>
      <c r="E274" s="165" t="s">
        <v>1</v>
      </c>
      <c r="F274" s="166" t="s">
        <v>82</v>
      </c>
      <c r="H274" s="167">
        <v>2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190</v>
      </c>
      <c r="AU274" s="165" t="s">
        <v>82</v>
      </c>
      <c r="AV274" s="13" t="s">
        <v>82</v>
      </c>
      <c r="AW274" s="13" t="s">
        <v>29</v>
      </c>
      <c r="AX274" s="13" t="s">
        <v>30</v>
      </c>
      <c r="AY274" s="165" t="s">
        <v>175</v>
      </c>
    </row>
    <row r="275" spans="1:65" s="2" customFormat="1" ht="21.75" customHeight="1">
      <c r="A275" s="33"/>
      <c r="B275" s="149"/>
      <c r="C275" s="150" t="s">
        <v>329</v>
      </c>
      <c r="D275" s="150" t="s">
        <v>181</v>
      </c>
      <c r="E275" s="151" t="s">
        <v>3679</v>
      </c>
      <c r="F275" s="152" t="s">
        <v>3680</v>
      </c>
      <c r="G275" s="153" t="s">
        <v>222</v>
      </c>
      <c r="H275" s="154">
        <v>2</v>
      </c>
      <c r="I275" s="155"/>
      <c r="J275" s="156">
        <f>ROUND(I275*H275,2)</f>
        <v>0</v>
      </c>
      <c r="K275" s="152" t="s">
        <v>1</v>
      </c>
      <c r="L275" s="34"/>
      <c r="M275" s="157" t="s">
        <v>1</v>
      </c>
      <c r="N275" s="158" t="s">
        <v>38</v>
      </c>
      <c r="O275" s="59"/>
      <c r="P275" s="159">
        <f>O275*H275</f>
        <v>0</v>
      </c>
      <c r="Q275" s="159">
        <v>0</v>
      </c>
      <c r="R275" s="159">
        <f>Q275*H275</f>
        <v>0</v>
      </c>
      <c r="S275" s="159">
        <v>0</v>
      </c>
      <c r="T275" s="160">
        <f>S275*H275</f>
        <v>0</v>
      </c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R275" s="161" t="s">
        <v>184</v>
      </c>
      <c r="AT275" s="161" t="s">
        <v>181</v>
      </c>
      <c r="AU275" s="161" t="s">
        <v>82</v>
      </c>
      <c r="AY275" s="18" t="s">
        <v>175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8" t="s">
        <v>30</v>
      </c>
      <c r="BK275" s="162">
        <f>ROUND(I275*H275,2)</f>
        <v>0</v>
      </c>
      <c r="BL275" s="18" t="s">
        <v>184</v>
      </c>
      <c r="BM275" s="161" t="s">
        <v>3681</v>
      </c>
    </row>
    <row r="276" spans="1:65" s="14" customFormat="1">
      <c r="B276" s="172"/>
      <c r="D276" s="164" t="s">
        <v>190</v>
      </c>
      <c r="E276" s="173" t="s">
        <v>1</v>
      </c>
      <c r="F276" s="174" t="s">
        <v>2692</v>
      </c>
      <c r="H276" s="173" t="s">
        <v>1</v>
      </c>
      <c r="I276" s="175"/>
      <c r="L276" s="172"/>
      <c r="M276" s="176"/>
      <c r="N276" s="177"/>
      <c r="O276" s="177"/>
      <c r="P276" s="177"/>
      <c r="Q276" s="177"/>
      <c r="R276" s="177"/>
      <c r="S276" s="177"/>
      <c r="T276" s="178"/>
      <c r="AT276" s="173" t="s">
        <v>190</v>
      </c>
      <c r="AU276" s="173" t="s">
        <v>82</v>
      </c>
      <c r="AV276" s="14" t="s">
        <v>30</v>
      </c>
      <c r="AW276" s="14" t="s">
        <v>29</v>
      </c>
      <c r="AX276" s="14" t="s">
        <v>73</v>
      </c>
      <c r="AY276" s="173" t="s">
        <v>175</v>
      </c>
    </row>
    <row r="277" spans="1:65" s="13" customFormat="1">
      <c r="B277" s="163"/>
      <c r="D277" s="164" t="s">
        <v>190</v>
      </c>
      <c r="E277" s="165" t="s">
        <v>1</v>
      </c>
      <c r="F277" s="166" t="s">
        <v>82</v>
      </c>
      <c r="H277" s="167">
        <v>2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190</v>
      </c>
      <c r="AU277" s="165" t="s">
        <v>82</v>
      </c>
      <c r="AV277" s="13" t="s">
        <v>82</v>
      </c>
      <c r="AW277" s="13" t="s">
        <v>29</v>
      </c>
      <c r="AX277" s="13" t="s">
        <v>30</v>
      </c>
      <c r="AY277" s="165" t="s">
        <v>175</v>
      </c>
    </row>
    <row r="278" spans="1:65" s="2" customFormat="1" ht="16.5" customHeight="1">
      <c r="A278" s="33"/>
      <c r="B278" s="149"/>
      <c r="C278" s="150" t="s">
        <v>333</v>
      </c>
      <c r="D278" s="150" t="s">
        <v>181</v>
      </c>
      <c r="E278" s="151" t="s">
        <v>3682</v>
      </c>
      <c r="F278" s="152" t="s">
        <v>3334</v>
      </c>
      <c r="G278" s="153" t="s">
        <v>222</v>
      </c>
      <c r="H278" s="154">
        <v>1</v>
      </c>
      <c r="I278" s="155"/>
      <c r="J278" s="156">
        <f>ROUND(I278*H278,2)</f>
        <v>0</v>
      </c>
      <c r="K278" s="152" t="s">
        <v>1</v>
      </c>
      <c r="L278" s="34"/>
      <c r="M278" s="157" t="s">
        <v>1</v>
      </c>
      <c r="N278" s="158" t="s">
        <v>38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184</v>
      </c>
      <c r="AT278" s="161" t="s">
        <v>181</v>
      </c>
      <c r="AU278" s="161" t="s">
        <v>82</v>
      </c>
      <c r="AY278" s="18" t="s">
        <v>175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30</v>
      </c>
      <c r="BK278" s="162">
        <f>ROUND(I278*H278,2)</f>
        <v>0</v>
      </c>
      <c r="BL278" s="18" t="s">
        <v>184</v>
      </c>
      <c r="BM278" s="161" t="s">
        <v>3683</v>
      </c>
    </row>
    <row r="279" spans="1:65" s="14" customFormat="1">
      <c r="B279" s="172"/>
      <c r="D279" s="164" t="s">
        <v>190</v>
      </c>
      <c r="E279" s="173" t="s">
        <v>1</v>
      </c>
      <c r="F279" s="174" t="s">
        <v>2692</v>
      </c>
      <c r="H279" s="173" t="s">
        <v>1</v>
      </c>
      <c r="I279" s="175"/>
      <c r="L279" s="172"/>
      <c r="M279" s="176"/>
      <c r="N279" s="177"/>
      <c r="O279" s="177"/>
      <c r="P279" s="177"/>
      <c r="Q279" s="177"/>
      <c r="R279" s="177"/>
      <c r="S279" s="177"/>
      <c r="T279" s="178"/>
      <c r="AT279" s="173" t="s">
        <v>190</v>
      </c>
      <c r="AU279" s="173" t="s">
        <v>82</v>
      </c>
      <c r="AV279" s="14" t="s">
        <v>30</v>
      </c>
      <c r="AW279" s="14" t="s">
        <v>29</v>
      </c>
      <c r="AX279" s="14" t="s">
        <v>73</v>
      </c>
      <c r="AY279" s="173" t="s">
        <v>175</v>
      </c>
    </row>
    <row r="280" spans="1:65" s="13" customFormat="1">
      <c r="B280" s="163"/>
      <c r="D280" s="164" t="s">
        <v>190</v>
      </c>
      <c r="E280" s="165" t="s">
        <v>1</v>
      </c>
      <c r="F280" s="166" t="s">
        <v>30</v>
      </c>
      <c r="H280" s="167">
        <v>1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190</v>
      </c>
      <c r="AU280" s="165" t="s">
        <v>82</v>
      </c>
      <c r="AV280" s="13" t="s">
        <v>82</v>
      </c>
      <c r="AW280" s="13" t="s">
        <v>29</v>
      </c>
      <c r="AX280" s="13" t="s">
        <v>30</v>
      </c>
      <c r="AY280" s="165" t="s">
        <v>175</v>
      </c>
    </row>
    <row r="281" spans="1:65" s="2" customFormat="1" ht="16.5" customHeight="1">
      <c r="A281" s="33"/>
      <c r="B281" s="149"/>
      <c r="C281" s="150" t="s">
        <v>337</v>
      </c>
      <c r="D281" s="150" t="s">
        <v>181</v>
      </c>
      <c r="E281" s="151" t="s">
        <v>3684</v>
      </c>
      <c r="F281" s="152" t="s">
        <v>3685</v>
      </c>
      <c r="G281" s="153" t="s">
        <v>222</v>
      </c>
      <c r="H281" s="154">
        <v>1</v>
      </c>
      <c r="I281" s="155"/>
      <c r="J281" s="156">
        <f>ROUND(I281*H281,2)</f>
        <v>0</v>
      </c>
      <c r="K281" s="152" t="s">
        <v>1</v>
      </c>
      <c r="L281" s="34"/>
      <c r="M281" s="157" t="s">
        <v>1</v>
      </c>
      <c r="N281" s="158" t="s">
        <v>38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184</v>
      </c>
      <c r="AT281" s="161" t="s">
        <v>181</v>
      </c>
      <c r="AU281" s="161" t="s">
        <v>82</v>
      </c>
      <c r="AY281" s="18" t="s">
        <v>175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30</v>
      </c>
      <c r="BK281" s="162">
        <f>ROUND(I281*H281,2)</f>
        <v>0</v>
      </c>
      <c r="BL281" s="18" t="s">
        <v>184</v>
      </c>
      <c r="BM281" s="161" t="s">
        <v>3686</v>
      </c>
    </row>
    <row r="282" spans="1:65" s="14" customFormat="1">
      <c r="B282" s="172"/>
      <c r="D282" s="164" t="s">
        <v>190</v>
      </c>
      <c r="E282" s="173" t="s">
        <v>1</v>
      </c>
      <c r="F282" s="174" t="s">
        <v>2692</v>
      </c>
      <c r="H282" s="173" t="s">
        <v>1</v>
      </c>
      <c r="I282" s="175"/>
      <c r="L282" s="172"/>
      <c r="M282" s="176"/>
      <c r="N282" s="177"/>
      <c r="O282" s="177"/>
      <c r="P282" s="177"/>
      <c r="Q282" s="177"/>
      <c r="R282" s="177"/>
      <c r="S282" s="177"/>
      <c r="T282" s="178"/>
      <c r="AT282" s="173" t="s">
        <v>190</v>
      </c>
      <c r="AU282" s="173" t="s">
        <v>82</v>
      </c>
      <c r="AV282" s="14" t="s">
        <v>30</v>
      </c>
      <c r="AW282" s="14" t="s">
        <v>29</v>
      </c>
      <c r="AX282" s="14" t="s">
        <v>73</v>
      </c>
      <c r="AY282" s="173" t="s">
        <v>175</v>
      </c>
    </row>
    <row r="283" spans="1:65" s="13" customFormat="1">
      <c r="B283" s="163"/>
      <c r="D283" s="164" t="s">
        <v>190</v>
      </c>
      <c r="E283" s="165" t="s">
        <v>1</v>
      </c>
      <c r="F283" s="166" t="s">
        <v>30</v>
      </c>
      <c r="H283" s="167">
        <v>1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190</v>
      </c>
      <c r="AU283" s="165" t="s">
        <v>82</v>
      </c>
      <c r="AV283" s="13" t="s">
        <v>82</v>
      </c>
      <c r="AW283" s="13" t="s">
        <v>29</v>
      </c>
      <c r="AX283" s="13" t="s">
        <v>30</v>
      </c>
      <c r="AY283" s="165" t="s">
        <v>175</v>
      </c>
    </row>
    <row r="284" spans="1:65" s="2" customFormat="1" ht="21.75" customHeight="1">
      <c r="A284" s="33"/>
      <c r="B284" s="149"/>
      <c r="C284" s="150" t="s">
        <v>341</v>
      </c>
      <c r="D284" s="150" t="s">
        <v>181</v>
      </c>
      <c r="E284" s="151" t="s">
        <v>2699</v>
      </c>
      <c r="F284" s="152" t="s">
        <v>2700</v>
      </c>
      <c r="G284" s="153" t="s">
        <v>745</v>
      </c>
      <c r="H284" s="154">
        <v>1.77</v>
      </c>
      <c r="I284" s="155"/>
      <c r="J284" s="156">
        <f>ROUND(I284*H284,2)</f>
        <v>0</v>
      </c>
      <c r="K284" s="152" t="s">
        <v>1</v>
      </c>
      <c r="L284" s="34"/>
      <c r="M284" s="157" t="s">
        <v>1</v>
      </c>
      <c r="N284" s="158" t="s">
        <v>38</v>
      </c>
      <c r="O284" s="59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184</v>
      </c>
      <c r="AT284" s="161" t="s">
        <v>181</v>
      </c>
      <c r="AU284" s="161" t="s">
        <v>82</v>
      </c>
      <c r="AY284" s="18" t="s">
        <v>175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8" t="s">
        <v>30</v>
      </c>
      <c r="BK284" s="162">
        <f>ROUND(I284*H284,2)</f>
        <v>0</v>
      </c>
      <c r="BL284" s="18" t="s">
        <v>184</v>
      </c>
      <c r="BM284" s="161" t="s">
        <v>3687</v>
      </c>
    </row>
    <row r="285" spans="1:65" s="14" customFormat="1">
      <c r="B285" s="172"/>
      <c r="D285" s="164" t="s">
        <v>190</v>
      </c>
      <c r="E285" s="173" t="s">
        <v>1</v>
      </c>
      <c r="F285" s="174" t="s">
        <v>2702</v>
      </c>
      <c r="H285" s="173" t="s">
        <v>1</v>
      </c>
      <c r="I285" s="175"/>
      <c r="L285" s="172"/>
      <c r="M285" s="176"/>
      <c r="N285" s="177"/>
      <c r="O285" s="177"/>
      <c r="P285" s="177"/>
      <c r="Q285" s="177"/>
      <c r="R285" s="177"/>
      <c r="S285" s="177"/>
      <c r="T285" s="178"/>
      <c r="AT285" s="173" t="s">
        <v>190</v>
      </c>
      <c r="AU285" s="173" t="s">
        <v>82</v>
      </c>
      <c r="AV285" s="14" t="s">
        <v>30</v>
      </c>
      <c r="AW285" s="14" t="s">
        <v>29</v>
      </c>
      <c r="AX285" s="14" t="s">
        <v>73</v>
      </c>
      <c r="AY285" s="173" t="s">
        <v>175</v>
      </c>
    </row>
    <row r="286" spans="1:65" s="13" customFormat="1">
      <c r="B286" s="163"/>
      <c r="D286" s="164" t="s">
        <v>190</v>
      </c>
      <c r="E286" s="165" t="s">
        <v>1</v>
      </c>
      <c r="F286" s="166" t="s">
        <v>3688</v>
      </c>
      <c r="H286" s="167">
        <v>1.77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190</v>
      </c>
      <c r="AU286" s="165" t="s">
        <v>82</v>
      </c>
      <c r="AV286" s="13" t="s">
        <v>82</v>
      </c>
      <c r="AW286" s="13" t="s">
        <v>29</v>
      </c>
      <c r="AX286" s="13" t="s">
        <v>30</v>
      </c>
      <c r="AY286" s="165" t="s">
        <v>175</v>
      </c>
    </row>
    <row r="287" spans="1:65" s="12" customFormat="1" ht="22.8" customHeight="1">
      <c r="B287" s="136"/>
      <c r="D287" s="137" t="s">
        <v>72</v>
      </c>
      <c r="E287" s="147" t="s">
        <v>184</v>
      </c>
      <c r="F287" s="147" t="s">
        <v>1417</v>
      </c>
      <c r="I287" s="139"/>
      <c r="J287" s="148">
        <f>BK287</f>
        <v>0</v>
      </c>
      <c r="L287" s="136"/>
      <c r="M287" s="141"/>
      <c r="N287" s="142"/>
      <c r="O287" s="142"/>
      <c r="P287" s="143">
        <f>SUM(P288:P297)</f>
        <v>0</v>
      </c>
      <c r="Q287" s="142"/>
      <c r="R287" s="143">
        <f>SUM(R288:R297)</f>
        <v>4.4107522000000001</v>
      </c>
      <c r="S287" s="142"/>
      <c r="T287" s="144">
        <f>SUM(T288:T297)</f>
        <v>0</v>
      </c>
      <c r="AR287" s="137" t="s">
        <v>30</v>
      </c>
      <c r="AT287" s="145" t="s">
        <v>72</v>
      </c>
      <c r="AU287" s="145" t="s">
        <v>30</v>
      </c>
      <c r="AY287" s="137" t="s">
        <v>175</v>
      </c>
      <c r="BK287" s="146">
        <f>SUM(BK288:BK297)</f>
        <v>0</v>
      </c>
    </row>
    <row r="288" spans="1:65" s="2" customFormat="1" ht="16.5" customHeight="1">
      <c r="A288" s="33"/>
      <c r="B288" s="149"/>
      <c r="C288" s="150" t="s">
        <v>345</v>
      </c>
      <c r="D288" s="150" t="s">
        <v>181</v>
      </c>
      <c r="E288" s="151" t="s">
        <v>3338</v>
      </c>
      <c r="F288" s="152" t="s">
        <v>3339</v>
      </c>
      <c r="G288" s="153" t="s">
        <v>745</v>
      </c>
      <c r="H288" s="154">
        <v>1.724</v>
      </c>
      <c r="I288" s="155"/>
      <c r="J288" s="156">
        <f>ROUND(I288*H288,2)</f>
        <v>0</v>
      </c>
      <c r="K288" s="152" t="s">
        <v>710</v>
      </c>
      <c r="L288" s="34"/>
      <c r="M288" s="157" t="s">
        <v>1</v>
      </c>
      <c r="N288" s="158" t="s">
        <v>38</v>
      </c>
      <c r="O288" s="59"/>
      <c r="P288" s="159">
        <f>O288*H288</f>
        <v>0</v>
      </c>
      <c r="Q288" s="159">
        <v>2.5018699999999998</v>
      </c>
      <c r="R288" s="159">
        <f>Q288*H288</f>
        <v>4.3132238799999998</v>
      </c>
      <c r="S288" s="159">
        <v>0</v>
      </c>
      <c r="T288" s="160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1" t="s">
        <v>184</v>
      </c>
      <c r="AT288" s="161" t="s">
        <v>181</v>
      </c>
      <c r="AU288" s="161" t="s">
        <v>82</v>
      </c>
      <c r="AY288" s="18" t="s">
        <v>175</v>
      </c>
      <c r="BE288" s="162">
        <f>IF(N288="základní",J288,0)</f>
        <v>0</v>
      </c>
      <c r="BF288" s="162">
        <f>IF(N288="snížená",J288,0)</f>
        <v>0</v>
      </c>
      <c r="BG288" s="162">
        <f>IF(N288="zákl. přenesená",J288,0)</f>
        <v>0</v>
      </c>
      <c r="BH288" s="162">
        <f>IF(N288="sníž. přenesená",J288,0)</f>
        <v>0</v>
      </c>
      <c r="BI288" s="162">
        <f>IF(N288="nulová",J288,0)</f>
        <v>0</v>
      </c>
      <c r="BJ288" s="18" t="s">
        <v>30</v>
      </c>
      <c r="BK288" s="162">
        <f>ROUND(I288*H288,2)</f>
        <v>0</v>
      </c>
      <c r="BL288" s="18" t="s">
        <v>184</v>
      </c>
      <c r="BM288" s="161" t="s">
        <v>3689</v>
      </c>
    </row>
    <row r="289" spans="1:65" s="13" customFormat="1">
      <c r="B289" s="163"/>
      <c r="D289" s="164" t="s">
        <v>190</v>
      </c>
      <c r="E289" s="165" t="s">
        <v>1</v>
      </c>
      <c r="F289" s="166" t="s">
        <v>3690</v>
      </c>
      <c r="H289" s="167">
        <v>1.65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190</v>
      </c>
      <c r="AU289" s="165" t="s">
        <v>82</v>
      </c>
      <c r="AV289" s="13" t="s">
        <v>82</v>
      </c>
      <c r="AW289" s="13" t="s">
        <v>29</v>
      </c>
      <c r="AX289" s="13" t="s">
        <v>73</v>
      </c>
      <c r="AY289" s="165" t="s">
        <v>175</v>
      </c>
    </row>
    <row r="290" spans="1:65" s="13" customFormat="1">
      <c r="B290" s="163"/>
      <c r="D290" s="164" t="s">
        <v>190</v>
      </c>
      <c r="E290" s="165" t="s">
        <v>1</v>
      </c>
      <c r="F290" s="166" t="s">
        <v>3691</v>
      </c>
      <c r="H290" s="167">
        <v>7.3999999999999996E-2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190</v>
      </c>
      <c r="AU290" s="165" t="s">
        <v>82</v>
      </c>
      <c r="AV290" s="13" t="s">
        <v>82</v>
      </c>
      <c r="AW290" s="13" t="s">
        <v>29</v>
      </c>
      <c r="AX290" s="13" t="s">
        <v>73</v>
      </c>
      <c r="AY290" s="165" t="s">
        <v>175</v>
      </c>
    </row>
    <row r="291" spans="1:65" s="15" customFormat="1">
      <c r="B291" s="182"/>
      <c r="D291" s="164" t="s">
        <v>190</v>
      </c>
      <c r="E291" s="183" t="s">
        <v>1</v>
      </c>
      <c r="F291" s="184" t="s">
        <v>716</v>
      </c>
      <c r="H291" s="185">
        <v>1.724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190</v>
      </c>
      <c r="AU291" s="183" t="s">
        <v>82</v>
      </c>
      <c r="AV291" s="15" t="s">
        <v>184</v>
      </c>
      <c r="AW291" s="15" t="s">
        <v>29</v>
      </c>
      <c r="AX291" s="15" t="s">
        <v>30</v>
      </c>
      <c r="AY291" s="183" t="s">
        <v>175</v>
      </c>
    </row>
    <row r="292" spans="1:65" s="2" customFormat="1" ht="16.5" customHeight="1">
      <c r="A292" s="33"/>
      <c r="B292" s="149"/>
      <c r="C292" s="150" t="s">
        <v>349</v>
      </c>
      <c r="D292" s="150" t="s">
        <v>181</v>
      </c>
      <c r="E292" s="151" t="s">
        <v>1957</v>
      </c>
      <c r="F292" s="152" t="s">
        <v>1958</v>
      </c>
      <c r="G292" s="153" t="s">
        <v>709</v>
      </c>
      <c r="H292" s="154">
        <v>7.3440000000000003</v>
      </c>
      <c r="I292" s="155"/>
      <c r="J292" s="156">
        <f>ROUND(I292*H292,2)</f>
        <v>0</v>
      </c>
      <c r="K292" s="152" t="s">
        <v>710</v>
      </c>
      <c r="L292" s="34"/>
      <c r="M292" s="157" t="s">
        <v>1</v>
      </c>
      <c r="N292" s="158" t="s">
        <v>38</v>
      </c>
      <c r="O292" s="59"/>
      <c r="P292" s="159">
        <f>O292*H292</f>
        <v>0</v>
      </c>
      <c r="Q292" s="159">
        <v>1.328E-2</v>
      </c>
      <c r="R292" s="159">
        <f>Q292*H292</f>
        <v>9.7528320000000002E-2</v>
      </c>
      <c r="S292" s="159">
        <v>0</v>
      </c>
      <c r="T292" s="160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1" t="s">
        <v>184</v>
      </c>
      <c r="AT292" s="161" t="s">
        <v>181</v>
      </c>
      <c r="AU292" s="161" t="s">
        <v>82</v>
      </c>
      <c r="AY292" s="18" t="s">
        <v>175</v>
      </c>
      <c r="BE292" s="162">
        <f>IF(N292="základní",J292,0)</f>
        <v>0</v>
      </c>
      <c r="BF292" s="162">
        <f>IF(N292="snížená",J292,0)</f>
        <v>0</v>
      </c>
      <c r="BG292" s="162">
        <f>IF(N292="zákl. přenesená",J292,0)</f>
        <v>0</v>
      </c>
      <c r="BH292" s="162">
        <f>IF(N292="sníž. přenesená",J292,0)</f>
        <v>0</v>
      </c>
      <c r="BI292" s="162">
        <f>IF(N292="nulová",J292,0)</f>
        <v>0</v>
      </c>
      <c r="BJ292" s="18" t="s">
        <v>30</v>
      </c>
      <c r="BK292" s="162">
        <f>ROUND(I292*H292,2)</f>
        <v>0</v>
      </c>
      <c r="BL292" s="18" t="s">
        <v>184</v>
      </c>
      <c r="BM292" s="161" t="s">
        <v>3692</v>
      </c>
    </row>
    <row r="293" spans="1:65" s="13" customFormat="1">
      <c r="B293" s="163"/>
      <c r="D293" s="164" t="s">
        <v>190</v>
      </c>
      <c r="E293" s="165" t="s">
        <v>1</v>
      </c>
      <c r="F293" s="166" t="s">
        <v>3693</v>
      </c>
      <c r="H293" s="167">
        <v>6.6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190</v>
      </c>
      <c r="AU293" s="165" t="s">
        <v>82</v>
      </c>
      <c r="AV293" s="13" t="s">
        <v>82</v>
      </c>
      <c r="AW293" s="13" t="s">
        <v>29</v>
      </c>
      <c r="AX293" s="13" t="s">
        <v>73</v>
      </c>
      <c r="AY293" s="165" t="s">
        <v>175</v>
      </c>
    </row>
    <row r="294" spans="1:65" s="13" customFormat="1">
      <c r="B294" s="163"/>
      <c r="D294" s="164" t="s">
        <v>190</v>
      </c>
      <c r="E294" s="165" t="s">
        <v>1</v>
      </c>
      <c r="F294" s="166" t="s">
        <v>3694</v>
      </c>
      <c r="H294" s="167">
        <v>0.74399999999999999</v>
      </c>
      <c r="I294" s="168"/>
      <c r="L294" s="163"/>
      <c r="M294" s="169"/>
      <c r="N294" s="170"/>
      <c r="O294" s="170"/>
      <c r="P294" s="170"/>
      <c r="Q294" s="170"/>
      <c r="R294" s="170"/>
      <c r="S294" s="170"/>
      <c r="T294" s="171"/>
      <c r="AT294" s="165" t="s">
        <v>190</v>
      </c>
      <c r="AU294" s="165" t="s">
        <v>82</v>
      </c>
      <c r="AV294" s="13" t="s">
        <v>82</v>
      </c>
      <c r="AW294" s="13" t="s">
        <v>29</v>
      </c>
      <c r="AX294" s="13" t="s">
        <v>73</v>
      </c>
      <c r="AY294" s="165" t="s">
        <v>175</v>
      </c>
    </row>
    <row r="295" spans="1:65" s="15" customFormat="1">
      <c r="B295" s="182"/>
      <c r="D295" s="164" t="s">
        <v>190</v>
      </c>
      <c r="E295" s="183" t="s">
        <v>1</v>
      </c>
      <c r="F295" s="184" t="s">
        <v>716</v>
      </c>
      <c r="H295" s="185">
        <v>7.3440000000000003</v>
      </c>
      <c r="I295" s="186"/>
      <c r="L295" s="182"/>
      <c r="M295" s="187"/>
      <c r="N295" s="188"/>
      <c r="O295" s="188"/>
      <c r="P295" s="188"/>
      <c r="Q295" s="188"/>
      <c r="R295" s="188"/>
      <c r="S295" s="188"/>
      <c r="T295" s="189"/>
      <c r="AT295" s="183" t="s">
        <v>190</v>
      </c>
      <c r="AU295" s="183" t="s">
        <v>82</v>
      </c>
      <c r="AV295" s="15" t="s">
        <v>184</v>
      </c>
      <c r="AW295" s="15" t="s">
        <v>29</v>
      </c>
      <c r="AX295" s="15" t="s">
        <v>30</v>
      </c>
      <c r="AY295" s="183" t="s">
        <v>175</v>
      </c>
    </row>
    <row r="296" spans="1:65" s="2" customFormat="1" ht="16.5" customHeight="1">
      <c r="A296" s="33"/>
      <c r="B296" s="149"/>
      <c r="C296" s="150" t="s">
        <v>353</v>
      </c>
      <c r="D296" s="150" t="s">
        <v>181</v>
      </c>
      <c r="E296" s="151" t="s">
        <v>1961</v>
      </c>
      <c r="F296" s="152" t="s">
        <v>1962</v>
      </c>
      <c r="G296" s="153" t="s">
        <v>709</v>
      </c>
      <c r="H296" s="154">
        <v>7.3440000000000003</v>
      </c>
      <c r="I296" s="155"/>
      <c r="J296" s="156">
        <f>ROUND(I296*H296,2)</f>
        <v>0</v>
      </c>
      <c r="K296" s="152" t="s">
        <v>710</v>
      </c>
      <c r="L296" s="34"/>
      <c r="M296" s="157" t="s">
        <v>1</v>
      </c>
      <c r="N296" s="158" t="s">
        <v>38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184</v>
      </c>
      <c r="AT296" s="161" t="s">
        <v>181</v>
      </c>
      <c r="AU296" s="161" t="s">
        <v>82</v>
      </c>
      <c r="AY296" s="18" t="s">
        <v>175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30</v>
      </c>
      <c r="BK296" s="162">
        <f>ROUND(I296*H296,2)</f>
        <v>0</v>
      </c>
      <c r="BL296" s="18" t="s">
        <v>184</v>
      </c>
      <c r="BM296" s="161" t="s">
        <v>3695</v>
      </c>
    </row>
    <row r="297" spans="1:65" s="13" customFormat="1">
      <c r="B297" s="163"/>
      <c r="D297" s="164" t="s">
        <v>190</v>
      </c>
      <c r="E297" s="165" t="s">
        <v>1</v>
      </c>
      <c r="F297" s="166" t="s">
        <v>3696</v>
      </c>
      <c r="H297" s="167">
        <v>7.3440000000000003</v>
      </c>
      <c r="I297" s="168"/>
      <c r="L297" s="163"/>
      <c r="M297" s="169"/>
      <c r="N297" s="170"/>
      <c r="O297" s="170"/>
      <c r="P297" s="170"/>
      <c r="Q297" s="170"/>
      <c r="R297" s="170"/>
      <c r="S297" s="170"/>
      <c r="T297" s="171"/>
      <c r="AT297" s="165" t="s">
        <v>190</v>
      </c>
      <c r="AU297" s="165" t="s">
        <v>82</v>
      </c>
      <c r="AV297" s="13" t="s">
        <v>82</v>
      </c>
      <c r="AW297" s="13" t="s">
        <v>29</v>
      </c>
      <c r="AX297" s="13" t="s">
        <v>30</v>
      </c>
      <c r="AY297" s="165" t="s">
        <v>175</v>
      </c>
    </row>
    <row r="298" spans="1:65" s="12" customFormat="1" ht="22.8" customHeight="1">
      <c r="B298" s="136"/>
      <c r="D298" s="137" t="s">
        <v>72</v>
      </c>
      <c r="E298" s="147" t="s">
        <v>203</v>
      </c>
      <c r="F298" s="147" t="s">
        <v>2767</v>
      </c>
      <c r="I298" s="139"/>
      <c r="J298" s="148">
        <f>BK298</f>
        <v>0</v>
      </c>
      <c r="L298" s="136"/>
      <c r="M298" s="141"/>
      <c r="N298" s="142"/>
      <c r="O298" s="142"/>
      <c r="P298" s="143">
        <f>SUM(P299:P326)</f>
        <v>0</v>
      </c>
      <c r="Q298" s="142"/>
      <c r="R298" s="143">
        <f>SUM(R299:R326)</f>
        <v>19.93934556</v>
      </c>
      <c r="S298" s="142"/>
      <c r="T298" s="144">
        <f>SUM(T299:T326)</f>
        <v>0</v>
      </c>
      <c r="AR298" s="137" t="s">
        <v>30</v>
      </c>
      <c r="AT298" s="145" t="s">
        <v>72</v>
      </c>
      <c r="AU298" s="145" t="s">
        <v>30</v>
      </c>
      <c r="AY298" s="137" t="s">
        <v>175</v>
      </c>
      <c r="BK298" s="146">
        <f>SUM(BK299:BK326)</f>
        <v>0</v>
      </c>
    </row>
    <row r="299" spans="1:65" s="2" customFormat="1" ht="16.5" customHeight="1">
      <c r="A299" s="33"/>
      <c r="B299" s="149"/>
      <c r="C299" s="150" t="s">
        <v>357</v>
      </c>
      <c r="D299" s="150" t="s">
        <v>181</v>
      </c>
      <c r="E299" s="151" t="s">
        <v>3347</v>
      </c>
      <c r="F299" s="152" t="s">
        <v>3348</v>
      </c>
      <c r="G299" s="153" t="s">
        <v>709</v>
      </c>
      <c r="H299" s="154">
        <v>20.414000000000001</v>
      </c>
      <c r="I299" s="155"/>
      <c r="J299" s="156">
        <f>ROUND(I299*H299,2)</f>
        <v>0</v>
      </c>
      <c r="K299" s="152" t="s">
        <v>710</v>
      </c>
      <c r="L299" s="34"/>
      <c r="M299" s="157" t="s">
        <v>1</v>
      </c>
      <c r="N299" s="158" t="s">
        <v>38</v>
      </c>
      <c r="O299" s="59"/>
      <c r="P299" s="159">
        <f>O299*H299</f>
        <v>0</v>
      </c>
      <c r="Q299" s="159">
        <v>0</v>
      </c>
      <c r="R299" s="159">
        <f>Q299*H299</f>
        <v>0</v>
      </c>
      <c r="S299" s="159">
        <v>0</v>
      </c>
      <c r="T299" s="160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1" t="s">
        <v>184</v>
      </c>
      <c r="AT299" s="161" t="s">
        <v>181</v>
      </c>
      <c r="AU299" s="161" t="s">
        <v>82</v>
      </c>
      <c r="AY299" s="18" t="s">
        <v>175</v>
      </c>
      <c r="BE299" s="162">
        <f>IF(N299="základní",J299,0)</f>
        <v>0</v>
      </c>
      <c r="BF299" s="162">
        <f>IF(N299="snížená",J299,0)</f>
        <v>0</v>
      </c>
      <c r="BG299" s="162">
        <f>IF(N299="zákl. přenesená",J299,0)</f>
        <v>0</v>
      </c>
      <c r="BH299" s="162">
        <f>IF(N299="sníž. přenesená",J299,0)</f>
        <v>0</v>
      </c>
      <c r="BI299" s="162">
        <f>IF(N299="nulová",J299,0)</f>
        <v>0</v>
      </c>
      <c r="BJ299" s="18" t="s">
        <v>30</v>
      </c>
      <c r="BK299" s="162">
        <f>ROUND(I299*H299,2)</f>
        <v>0</v>
      </c>
      <c r="BL299" s="18" t="s">
        <v>184</v>
      </c>
      <c r="BM299" s="161" t="s">
        <v>3697</v>
      </c>
    </row>
    <row r="300" spans="1:65" s="13" customFormat="1">
      <c r="B300" s="163"/>
      <c r="D300" s="164" t="s">
        <v>190</v>
      </c>
      <c r="E300" s="165" t="s">
        <v>1</v>
      </c>
      <c r="F300" s="166" t="s">
        <v>3698</v>
      </c>
      <c r="H300" s="167">
        <v>20.414000000000001</v>
      </c>
      <c r="I300" s="168"/>
      <c r="L300" s="163"/>
      <c r="M300" s="169"/>
      <c r="N300" s="170"/>
      <c r="O300" s="170"/>
      <c r="P300" s="170"/>
      <c r="Q300" s="170"/>
      <c r="R300" s="170"/>
      <c r="S300" s="170"/>
      <c r="T300" s="171"/>
      <c r="AT300" s="165" t="s">
        <v>190</v>
      </c>
      <c r="AU300" s="165" t="s">
        <v>82</v>
      </c>
      <c r="AV300" s="13" t="s">
        <v>82</v>
      </c>
      <c r="AW300" s="13" t="s">
        <v>29</v>
      </c>
      <c r="AX300" s="13" t="s">
        <v>73</v>
      </c>
      <c r="AY300" s="165" t="s">
        <v>175</v>
      </c>
    </row>
    <row r="301" spans="1:65" s="15" customFormat="1">
      <c r="B301" s="182"/>
      <c r="D301" s="164" t="s">
        <v>190</v>
      </c>
      <c r="E301" s="183" t="s">
        <v>1</v>
      </c>
      <c r="F301" s="184" t="s">
        <v>716</v>
      </c>
      <c r="H301" s="185">
        <v>20.414000000000001</v>
      </c>
      <c r="I301" s="186"/>
      <c r="L301" s="182"/>
      <c r="M301" s="187"/>
      <c r="N301" s="188"/>
      <c r="O301" s="188"/>
      <c r="P301" s="188"/>
      <c r="Q301" s="188"/>
      <c r="R301" s="188"/>
      <c r="S301" s="188"/>
      <c r="T301" s="189"/>
      <c r="AT301" s="183" t="s">
        <v>190</v>
      </c>
      <c r="AU301" s="183" t="s">
        <v>82</v>
      </c>
      <c r="AV301" s="15" t="s">
        <v>184</v>
      </c>
      <c r="AW301" s="15" t="s">
        <v>29</v>
      </c>
      <c r="AX301" s="15" t="s">
        <v>30</v>
      </c>
      <c r="AY301" s="183" t="s">
        <v>175</v>
      </c>
    </row>
    <row r="302" spans="1:65" s="2" customFormat="1" ht="16.5" customHeight="1">
      <c r="A302" s="33"/>
      <c r="B302" s="149"/>
      <c r="C302" s="150" t="s">
        <v>361</v>
      </c>
      <c r="D302" s="150" t="s">
        <v>181</v>
      </c>
      <c r="E302" s="151" t="s">
        <v>3351</v>
      </c>
      <c r="F302" s="152" t="s">
        <v>3352</v>
      </c>
      <c r="G302" s="153" t="s">
        <v>709</v>
      </c>
      <c r="H302" s="154">
        <v>20.414000000000001</v>
      </c>
      <c r="I302" s="155"/>
      <c r="J302" s="156">
        <f>ROUND(I302*H302,2)</f>
        <v>0</v>
      </c>
      <c r="K302" s="152" t="s">
        <v>710</v>
      </c>
      <c r="L302" s="34"/>
      <c r="M302" s="157" t="s">
        <v>1</v>
      </c>
      <c r="N302" s="158" t="s">
        <v>38</v>
      </c>
      <c r="O302" s="59"/>
      <c r="P302" s="159">
        <f>O302*H302</f>
        <v>0</v>
      </c>
      <c r="Q302" s="159">
        <v>2.5999999999999998E-4</v>
      </c>
      <c r="R302" s="159">
        <f>Q302*H302</f>
        <v>5.3076399999999998E-3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184</v>
      </c>
      <c r="AT302" s="161" t="s">
        <v>181</v>
      </c>
      <c r="AU302" s="161" t="s">
        <v>82</v>
      </c>
      <c r="AY302" s="18" t="s">
        <v>175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30</v>
      </c>
      <c r="BK302" s="162">
        <f>ROUND(I302*H302,2)</f>
        <v>0</v>
      </c>
      <c r="BL302" s="18" t="s">
        <v>184</v>
      </c>
      <c r="BM302" s="161" t="s">
        <v>3699</v>
      </c>
    </row>
    <row r="303" spans="1:65" s="13" customFormat="1">
      <c r="B303" s="163"/>
      <c r="D303" s="164" t="s">
        <v>190</v>
      </c>
      <c r="E303" s="165" t="s">
        <v>1</v>
      </c>
      <c r="F303" s="166" t="s">
        <v>3700</v>
      </c>
      <c r="H303" s="167">
        <v>20.414000000000001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190</v>
      </c>
      <c r="AU303" s="165" t="s">
        <v>82</v>
      </c>
      <c r="AV303" s="13" t="s">
        <v>82</v>
      </c>
      <c r="AW303" s="13" t="s">
        <v>29</v>
      </c>
      <c r="AX303" s="13" t="s">
        <v>30</v>
      </c>
      <c r="AY303" s="165" t="s">
        <v>175</v>
      </c>
    </row>
    <row r="304" spans="1:65" s="2" customFormat="1" ht="16.5" customHeight="1">
      <c r="A304" s="33"/>
      <c r="B304" s="149"/>
      <c r="C304" s="150" t="s">
        <v>365</v>
      </c>
      <c r="D304" s="150" t="s">
        <v>181</v>
      </c>
      <c r="E304" s="151" t="s">
        <v>3701</v>
      </c>
      <c r="F304" s="152" t="s">
        <v>3702</v>
      </c>
      <c r="G304" s="153" t="s">
        <v>745</v>
      </c>
      <c r="H304" s="154">
        <v>7.4180000000000001</v>
      </c>
      <c r="I304" s="155"/>
      <c r="J304" s="156">
        <f>ROUND(I304*H304,2)</f>
        <v>0</v>
      </c>
      <c r="K304" s="152" t="s">
        <v>1</v>
      </c>
      <c r="L304" s="34"/>
      <c r="M304" s="157" t="s">
        <v>1</v>
      </c>
      <c r="N304" s="158" t="s">
        <v>38</v>
      </c>
      <c r="O304" s="59"/>
      <c r="P304" s="159">
        <f>O304*H304</f>
        <v>0</v>
      </c>
      <c r="Q304" s="159">
        <v>2.5018699999999998</v>
      </c>
      <c r="R304" s="159">
        <f>Q304*H304</f>
        <v>18.558871659999998</v>
      </c>
      <c r="S304" s="159">
        <v>0</v>
      </c>
      <c r="T304" s="160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1" t="s">
        <v>184</v>
      </c>
      <c r="AT304" s="161" t="s">
        <v>181</v>
      </c>
      <c r="AU304" s="161" t="s">
        <v>82</v>
      </c>
      <c r="AY304" s="18" t="s">
        <v>175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8" t="s">
        <v>30</v>
      </c>
      <c r="BK304" s="162">
        <f>ROUND(I304*H304,2)</f>
        <v>0</v>
      </c>
      <c r="BL304" s="18" t="s">
        <v>184</v>
      </c>
      <c r="BM304" s="161" t="s">
        <v>3703</v>
      </c>
    </row>
    <row r="305" spans="1:65" s="14" customFormat="1">
      <c r="B305" s="172"/>
      <c r="D305" s="164" t="s">
        <v>190</v>
      </c>
      <c r="E305" s="173" t="s">
        <v>1</v>
      </c>
      <c r="F305" s="174" t="s">
        <v>2632</v>
      </c>
      <c r="H305" s="173" t="s">
        <v>1</v>
      </c>
      <c r="I305" s="175"/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190</v>
      </c>
      <c r="AU305" s="173" t="s">
        <v>82</v>
      </c>
      <c r="AV305" s="14" t="s">
        <v>30</v>
      </c>
      <c r="AW305" s="14" t="s">
        <v>29</v>
      </c>
      <c r="AX305" s="14" t="s">
        <v>73</v>
      </c>
      <c r="AY305" s="173" t="s">
        <v>175</v>
      </c>
    </row>
    <row r="306" spans="1:65" s="13" customFormat="1">
      <c r="B306" s="163"/>
      <c r="D306" s="164" t="s">
        <v>190</v>
      </c>
      <c r="E306" s="165" t="s">
        <v>1</v>
      </c>
      <c r="F306" s="166" t="s">
        <v>3704</v>
      </c>
      <c r="H306" s="167">
        <v>7.4180000000000001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190</v>
      </c>
      <c r="AU306" s="165" t="s">
        <v>82</v>
      </c>
      <c r="AV306" s="13" t="s">
        <v>82</v>
      </c>
      <c r="AW306" s="13" t="s">
        <v>29</v>
      </c>
      <c r="AX306" s="13" t="s">
        <v>73</v>
      </c>
      <c r="AY306" s="165" t="s">
        <v>175</v>
      </c>
    </row>
    <row r="307" spans="1:65" s="15" customFormat="1">
      <c r="B307" s="182"/>
      <c r="D307" s="164" t="s">
        <v>190</v>
      </c>
      <c r="E307" s="183" t="s">
        <v>1</v>
      </c>
      <c r="F307" s="184" t="s">
        <v>716</v>
      </c>
      <c r="H307" s="185">
        <v>7.4180000000000001</v>
      </c>
      <c r="I307" s="186"/>
      <c r="L307" s="182"/>
      <c r="M307" s="187"/>
      <c r="N307" s="188"/>
      <c r="O307" s="188"/>
      <c r="P307" s="188"/>
      <c r="Q307" s="188"/>
      <c r="R307" s="188"/>
      <c r="S307" s="188"/>
      <c r="T307" s="189"/>
      <c r="AT307" s="183" t="s">
        <v>190</v>
      </c>
      <c r="AU307" s="183" t="s">
        <v>82</v>
      </c>
      <c r="AV307" s="15" t="s">
        <v>184</v>
      </c>
      <c r="AW307" s="15" t="s">
        <v>29</v>
      </c>
      <c r="AX307" s="15" t="s">
        <v>30</v>
      </c>
      <c r="AY307" s="183" t="s">
        <v>175</v>
      </c>
    </row>
    <row r="308" spans="1:65" s="2" customFormat="1" ht="16.5" customHeight="1">
      <c r="A308" s="33"/>
      <c r="B308" s="149"/>
      <c r="C308" s="150" t="s">
        <v>369</v>
      </c>
      <c r="D308" s="150" t="s">
        <v>181</v>
      </c>
      <c r="E308" s="151" t="s">
        <v>3705</v>
      </c>
      <c r="F308" s="152" t="s">
        <v>2814</v>
      </c>
      <c r="G308" s="153" t="s">
        <v>745</v>
      </c>
      <c r="H308" s="154">
        <v>7.4180000000000001</v>
      </c>
      <c r="I308" s="155"/>
      <c r="J308" s="156">
        <f>ROUND(I308*H308,2)</f>
        <v>0</v>
      </c>
      <c r="K308" s="152" t="s">
        <v>1</v>
      </c>
      <c r="L308" s="34"/>
      <c r="M308" s="157" t="s">
        <v>1</v>
      </c>
      <c r="N308" s="158" t="s">
        <v>38</v>
      </c>
      <c r="O308" s="59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184</v>
      </c>
      <c r="AT308" s="161" t="s">
        <v>181</v>
      </c>
      <c r="AU308" s="161" t="s">
        <v>82</v>
      </c>
      <c r="AY308" s="18" t="s">
        <v>175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30</v>
      </c>
      <c r="BK308" s="162">
        <f>ROUND(I308*H308,2)</f>
        <v>0</v>
      </c>
      <c r="BL308" s="18" t="s">
        <v>184</v>
      </c>
      <c r="BM308" s="161" t="s">
        <v>3706</v>
      </c>
    </row>
    <row r="309" spans="1:65" s="13" customFormat="1">
      <c r="B309" s="163"/>
      <c r="D309" s="164" t="s">
        <v>190</v>
      </c>
      <c r="E309" s="165" t="s">
        <v>1</v>
      </c>
      <c r="F309" s="166" t="s">
        <v>3707</v>
      </c>
      <c r="H309" s="167">
        <v>7.4180000000000001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190</v>
      </c>
      <c r="AU309" s="165" t="s">
        <v>82</v>
      </c>
      <c r="AV309" s="13" t="s">
        <v>82</v>
      </c>
      <c r="AW309" s="13" t="s">
        <v>29</v>
      </c>
      <c r="AX309" s="13" t="s">
        <v>30</v>
      </c>
      <c r="AY309" s="165" t="s">
        <v>175</v>
      </c>
    </row>
    <row r="310" spans="1:65" s="2" customFormat="1" ht="16.5" customHeight="1">
      <c r="A310" s="33"/>
      <c r="B310" s="149"/>
      <c r="C310" s="150" t="s">
        <v>373</v>
      </c>
      <c r="D310" s="150" t="s">
        <v>181</v>
      </c>
      <c r="E310" s="151" t="s">
        <v>2780</v>
      </c>
      <c r="F310" s="152" t="s">
        <v>2781</v>
      </c>
      <c r="G310" s="153" t="s">
        <v>709</v>
      </c>
      <c r="H310" s="154">
        <v>0.438</v>
      </c>
      <c r="I310" s="155"/>
      <c r="J310" s="156">
        <f>ROUND(I310*H310,2)</f>
        <v>0</v>
      </c>
      <c r="K310" s="152" t="s">
        <v>710</v>
      </c>
      <c r="L310" s="34"/>
      <c r="M310" s="157" t="s">
        <v>1</v>
      </c>
      <c r="N310" s="158" t="s">
        <v>38</v>
      </c>
      <c r="O310" s="59"/>
      <c r="P310" s="159">
        <f>O310*H310</f>
        <v>0</v>
      </c>
      <c r="Q310" s="159">
        <v>1.7729999999999999E-2</v>
      </c>
      <c r="R310" s="159">
        <f>Q310*H310</f>
        <v>7.7657399999999993E-3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184</v>
      </c>
      <c r="AT310" s="161" t="s">
        <v>181</v>
      </c>
      <c r="AU310" s="161" t="s">
        <v>82</v>
      </c>
      <c r="AY310" s="18" t="s">
        <v>175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30</v>
      </c>
      <c r="BK310" s="162">
        <f>ROUND(I310*H310,2)</f>
        <v>0</v>
      </c>
      <c r="BL310" s="18" t="s">
        <v>184</v>
      </c>
      <c r="BM310" s="161" t="s">
        <v>3708</v>
      </c>
    </row>
    <row r="311" spans="1:65" s="13" customFormat="1">
      <c r="B311" s="163"/>
      <c r="D311" s="164" t="s">
        <v>190</v>
      </c>
      <c r="E311" s="165" t="s">
        <v>1</v>
      </c>
      <c r="F311" s="166" t="s">
        <v>3709</v>
      </c>
      <c r="H311" s="167">
        <v>0.438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190</v>
      </c>
      <c r="AU311" s="165" t="s">
        <v>82</v>
      </c>
      <c r="AV311" s="13" t="s">
        <v>82</v>
      </c>
      <c r="AW311" s="13" t="s">
        <v>29</v>
      </c>
      <c r="AX311" s="13" t="s">
        <v>73</v>
      </c>
      <c r="AY311" s="165" t="s">
        <v>175</v>
      </c>
    </row>
    <row r="312" spans="1:65" s="15" customFormat="1">
      <c r="B312" s="182"/>
      <c r="D312" s="164" t="s">
        <v>190</v>
      </c>
      <c r="E312" s="183" t="s">
        <v>1</v>
      </c>
      <c r="F312" s="184" t="s">
        <v>716</v>
      </c>
      <c r="H312" s="185">
        <v>0.438</v>
      </c>
      <c r="I312" s="186"/>
      <c r="L312" s="182"/>
      <c r="M312" s="187"/>
      <c r="N312" s="188"/>
      <c r="O312" s="188"/>
      <c r="P312" s="188"/>
      <c r="Q312" s="188"/>
      <c r="R312" s="188"/>
      <c r="S312" s="188"/>
      <c r="T312" s="189"/>
      <c r="AT312" s="183" t="s">
        <v>190</v>
      </c>
      <c r="AU312" s="183" t="s">
        <v>82</v>
      </c>
      <c r="AV312" s="15" t="s">
        <v>184</v>
      </c>
      <c r="AW312" s="15" t="s">
        <v>29</v>
      </c>
      <c r="AX312" s="15" t="s">
        <v>30</v>
      </c>
      <c r="AY312" s="183" t="s">
        <v>175</v>
      </c>
    </row>
    <row r="313" spans="1:65" s="2" customFormat="1" ht="16.5" customHeight="1">
      <c r="A313" s="33"/>
      <c r="B313" s="149"/>
      <c r="C313" s="150" t="s">
        <v>377</v>
      </c>
      <c r="D313" s="150" t="s">
        <v>181</v>
      </c>
      <c r="E313" s="151" t="s">
        <v>2784</v>
      </c>
      <c r="F313" s="152" t="s">
        <v>2785</v>
      </c>
      <c r="G313" s="153" t="s">
        <v>709</v>
      </c>
      <c r="H313" s="154">
        <v>0.438</v>
      </c>
      <c r="I313" s="155"/>
      <c r="J313" s="156">
        <f>ROUND(I313*H313,2)</f>
        <v>0</v>
      </c>
      <c r="K313" s="152" t="s">
        <v>710</v>
      </c>
      <c r="L313" s="34"/>
      <c r="M313" s="157" t="s">
        <v>1</v>
      </c>
      <c r="N313" s="158" t="s">
        <v>38</v>
      </c>
      <c r="O313" s="59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184</v>
      </c>
      <c r="AT313" s="161" t="s">
        <v>181</v>
      </c>
      <c r="AU313" s="161" t="s">
        <v>82</v>
      </c>
      <c r="AY313" s="18" t="s">
        <v>175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30</v>
      </c>
      <c r="BK313" s="162">
        <f>ROUND(I313*H313,2)</f>
        <v>0</v>
      </c>
      <c r="BL313" s="18" t="s">
        <v>184</v>
      </c>
      <c r="BM313" s="161" t="s">
        <v>3710</v>
      </c>
    </row>
    <row r="314" spans="1:65" s="13" customFormat="1">
      <c r="B314" s="163"/>
      <c r="D314" s="164" t="s">
        <v>190</v>
      </c>
      <c r="E314" s="165" t="s">
        <v>1</v>
      </c>
      <c r="F314" s="166" t="s">
        <v>3711</v>
      </c>
      <c r="H314" s="167">
        <v>0.438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190</v>
      </c>
      <c r="AU314" s="165" t="s">
        <v>82</v>
      </c>
      <c r="AV314" s="13" t="s">
        <v>82</v>
      </c>
      <c r="AW314" s="13" t="s">
        <v>29</v>
      </c>
      <c r="AX314" s="13" t="s">
        <v>30</v>
      </c>
      <c r="AY314" s="165" t="s">
        <v>175</v>
      </c>
    </row>
    <row r="315" spans="1:65" s="2" customFormat="1" ht="16.5" customHeight="1">
      <c r="A315" s="33"/>
      <c r="B315" s="149"/>
      <c r="C315" s="150" t="s">
        <v>381</v>
      </c>
      <c r="D315" s="150" t="s">
        <v>181</v>
      </c>
      <c r="E315" s="151" t="s">
        <v>2816</v>
      </c>
      <c r="F315" s="152" t="s">
        <v>2817</v>
      </c>
      <c r="G315" s="153" t="s">
        <v>709</v>
      </c>
      <c r="H315" s="154">
        <v>25.053000000000001</v>
      </c>
      <c r="I315" s="155"/>
      <c r="J315" s="156">
        <f>ROUND(I315*H315,2)</f>
        <v>0</v>
      </c>
      <c r="K315" s="152" t="s">
        <v>710</v>
      </c>
      <c r="L315" s="34"/>
      <c r="M315" s="157" t="s">
        <v>1</v>
      </c>
      <c r="N315" s="158" t="s">
        <v>38</v>
      </c>
      <c r="O315" s="59"/>
      <c r="P315" s="159">
        <f>O315*H315</f>
        <v>0</v>
      </c>
      <c r="Q315" s="159">
        <v>4.9840000000000002E-2</v>
      </c>
      <c r="R315" s="159">
        <f>Q315*H315</f>
        <v>1.2486415200000001</v>
      </c>
      <c r="S315" s="159">
        <v>0</v>
      </c>
      <c r="T315" s="160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1" t="s">
        <v>184</v>
      </c>
      <c r="AT315" s="161" t="s">
        <v>181</v>
      </c>
      <c r="AU315" s="161" t="s">
        <v>82</v>
      </c>
      <c r="AY315" s="18" t="s">
        <v>175</v>
      </c>
      <c r="BE315" s="162">
        <f>IF(N315="základní",J315,0)</f>
        <v>0</v>
      </c>
      <c r="BF315" s="162">
        <f>IF(N315="snížená",J315,0)</f>
        <v>0</v>
      </c>
      <c r="BG315" s="162">
        <f>IF(N315="zákl. přenesená",J315,0)</f>
        <v>0</v>
      </c>
      <c r="BH315" s="162">
        <f>IF(N315="sníž. přenesená",J315,0)</f>
        <v>0</v>
      </c>
      <c r="BI315" s="162">
        <f>IF(N315="nulová",J315,0)</f>
        <v>0</v>
      </c>
      <c r="BJ315" s="18" t="s">
        <v>30</v>
      </c>
      <c r="BK315" s="162">
        <f>ROUND(I315*H315,2)</f>
        <v>0</v>
      </c>
      <c r="BL315" s="18" t="s">
        <v>184</v>
      </c>
      <c r="BM315" s="161" t="s">
        <v>3712</v>
      </c>
    </row>
    <row r="316" spans="1:65" s="14" customFormat="1">
      <c r="B316" s="172"/>
      <c r="D316" s="164" t="s">
        <v>190</v>
      </c>
      <c r="E316" s="173" t="s">
        <v>1</v>
      </c>
      <c r="F316" s="174" t="s">
        <v>3713</v>
      </c>
      <c r="H316" s="173" t="s">
        <v>1</v>
      </c>
      <c r="I316" s="175"/>
      <c r="L316" s="172"/>
      <c r="M316" s="176"/>
      <c r="N316" s="177"/>
      <c r="O316" s="177"/>
      <c r="P316" s="177"/>
      <c r="Q316" s="177"/>
      <c r="R316" s="177"/>
      <c r="S316" s="177"/>
      <c r="T316" s="178"/>
      <c r="AT316" s="173" t="s">
        <v>190</v>
      </c>
      <c r="AU316" s="173" t="s">
        <v>82</v>
      </c>
      <c r="AV316" s="14" t="s">
        <v>30</v>
      </c>
      <c r="AW316" s="14" t="s">
        <v>29</v>
      </c>
      <c r="AX316" s="14" t="s">
        <v>73</v>
      </c>
      <c r="AY316" s="173" t="s">
        <v>175</v>
      </c>
    </row>
    <row r="317" spans="1:65" s="13" customFormat="1">
      <c r="B317" s="163"/>
      <c r="D317" s="164" t="s">
        <v>190</v>
      </c>
      <c r="E317" s="165" t="s">
        <v>1</v>
      </c>
      <c r="F317" s="166" t="s">
        <v>3714</v>
      </c>
      <c r="H317" s="167">
        <v>26.132999999999999</v>
      </c>
      <c r="I317" s="168"/>
      <c r="L317" s="163"/>
      <c r="M317" s="169"/>
      <c r="N317" s="170"/>
      <c r="O317" s="170"/>
      <c r="P317" s="170"/>
      <c r="Q317" s="170"/>
      <c r="R317" s="170"/>
      <c r="S317" s="170"/>
      <c r="T317" s="171"/>
      <c r="AT317" s="165" t="s">
        <v>190</v>
      </c>
      <c r="AU317" s="165" t="s">
        <v>82</v>
      </c>
      <c r="AV317" s="13" t="s">
        <v>82</v>
      </c>
      <c r="AW317" s="13" t="s">
        <v>29</v>
      </c>
      <c r="AX317" s="13" t="s">
        <v>73</v>
      </c>
      <c r="AY317" s="165" t="s">
        <v>175</v>
      </c>
    </row>
    <row r="318" spans="1:65" s="13" customFormat="1">
      <c r="B318" s="163"/>
      <c r="D318" s="164" t="s">
        <v>190</v>
      </c>
      <c r="E318" s="165" t="s">
        <v>1</v>
      </c>
      <c r="F318" s="166" t="s">
        <v>3715</v>
      </c>
      <c r="H318" s="167">
        <v>-1.08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190</v>
      </c>
      <c r="AU318" s="165" t="s">
        <v>82</v>
      </c>
      <c r="AV318" s="13" t="s">
        <v>82</v>
      </c>
      <c r="AW318" s="13" t="s">
        <v>29</v>
      </c>
      <c r="AX318" s="13" t="s">
        <v>73</v>
      </c>
      <c r="AY318" s="165" t="s">
        <v>175</v>
      </c>
    </row>
    <row r="319" spans="1:65" s="15" customFormat="1">
      <c r="B319" s="182"/>
      <c r="D319" s="164" t="s">
        <v>190</v>
      </c>
      <c r="E319" s="183" t="s">
        <v>1</v>
      </c>
      <c r="F319" s="184" t="s">
        <v>716</v>
      </c>
      <c r="H319" s="185">
        <v>25.053000000000001</v>
      </c>
      <c r="I319" s="186"/>
      <c r="L319" s="182"/>
      <c r="M319" s="187"/>
      <c r="N319" s="188"/>
      <c r="O319" s="188"/>
      <c r="P319" s="188"/>
      <c r="Q319" s="188"/>
      <c r="R319" s="188"/>
      <c r="S319" s="188"/>
      <c r="T319" s="189"/>
      <c r="AT319" s="183" t="s">
        <v>190</v>
      </c>
      <c r="AU319" s="183" t="s">
        <v>82</v>
      </c>
      <c r="AV319" s="15" t="s">
        <v>184</v>
      </c>
      <c r="AW319" s="15" t="s">
        <v>29</v>
      </c>
      <c r="AX319" s="15" t="s">
        <v>30</v>
      </c>
      <c r="AY319" s="183" t="s">
        <v>175</v>
      </c>
    </row>
    <row r="320" spans="1:65" s="2" customFormat="1" ht="16.5" customHeight="1">
      <c r="A320" s="33"/>
      <c r="B320" s="149"/>
      <c r="C320" s="150" t="s">
        <v>384</v>
      </c>
      <c r="D320" s="150" t="s">
        <v>181</v>
      </c>
      <c r="E320" s="151" t="s">
        <v>2820</v>
      </c>
      <c r="F320" s="152" t="s">
        <v>2821</v>
      </c>
      <c r="G320" s="153" t="s">
        <v>709</v>
      </c>
      <c r="H320" s="154">
        <v>4.96</v>
      </c>
      <c r="I320" s="155"/>
      <c r="J320" s="156">
        <f>ROUND(I320*H320,2)</f>
        <v>0</v>
      </c>
      <c r="K320" s="152" t="s">
        <v>710</v>
      </c>
      <c r="L320" s="34"/>
      <c r="M320" s="157" t="s">
        <v>1</v>
      </c>
      <c r="N320" s="158" t="s">
        <v>38</v>
      </c>
      <c r="O320" s="59"/>
      <c r="P320" s="159">
        <f>O320*H320</f>
        <v>0</v>
      </c>
      <c r="Q320" s="159">
        <v>2.3099999999999999E-2</v>
      </c>
      <c r="R320" s="159">
        <f>Q320*H320</f>
        <v>0.114576</v>
      </c>
      <c r="S320" s="159">
        <v>0</v>
      </c>
      <c r="T320" s="160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1" t="s">
        <v>184</v>
      </c>
      <c r="AT320" s="161" t="s">
        <v>181</v>
      </c>
      <c r="AU320" s="161" t="s">
        <v>82</v>
      </c>
      <c r="AY320" s="18" t="s">
        <v>175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8" t="s">
        <v>30</v>
      </c>
      <c r="BK320" s="162">
        <f>ROUND(I320*H320,2)</f>
        <v>0</v>
      </c>
      <c r="BL320" s="18" t="s">
        <v>184</v>
      </c>
      <c r="BM320" s="161" t="s">
        <v>3716</v>
      </c>
    </row>
    <row r="321" spans="1:65" s="14" customFormat="1">
      <c r="B321" s="172"/>
      <c r="D321" s="164" t="s">
        <v>190</v>
      </c>
      <c r="E321" s="173" t="s">
        <v>1</v>
      </c>
      <c r="F321" s="174" t="s">
        <v>3717</v>
      </c>
      <c r="H321" s="173" t="s">
        <v>1</v>
      </c>
      <c r="I321" s="175"/>
      <c r="L321" s="172"/>
      <c r="M321" s="176"/>
      <c r="N321" s="177"/>
      <c r="O321" s="177"/>
      <c r="P321" s="177"/>
      <c r="Q321" s="177"/>
      <c r="R321" s="177"/>
      <c r="S321" s="177"/>
      <c r="T321" s="178"/>
      <c r="AT321" s="173" t="s">
        <v>190</v>
      </c>
      <c r="AU321" s="173" t="s">
        <v>82</v>
      </c>
      <c r="AV321" s="14" t="s">
        <v>30</v>
      </c>
      <c r="AW321" s="14" t="s">
        <v>29</v>
      </c>
      <c r="AX321" s="14" t="s">
        <v>73</v>
      </c>
      <c r="AY321" s="173" t="s">
        <v>175</v>
      </c>
    </row>
    <row r="322" spans="1:65" s="13" customFormat="1">
      <c r="B322" s="163"/>
      <c r="D322" s="164" t="s">
        <v>190</v>
      </c>
      <c r="E322" s="165" t="s">
        <v>1</v>
      </c>
      <c r="F322" s="166" t="s">
        <v>3718</v>
      </c>
      <c r="H322" s="167">
        <v>4.96</v>
      </c>
      <c r="I322" s="168"/>
      <c r="L322" s="163"/>
      <c r="M322" s="169"/>
      <c r="N322" s="170"/>
      <c r="O322" s="170"/>
      <c r="P322" s="170"/>
      <c r="Q322" s="170"/>
      <c r="R322" s="170"/>
      <c r="S322" s="170"/>
      <c r="T322" s="171"/>
      <c r="AT322" s="165" t="s">
        <v>190</v>
      </c>
      <c r="AU322" s="165" t="s">
        <v>82</v>
      </c>
      <c r="AV322" s="13" t="s">
        <v>82</v>
      </c>
      <c r="AW322" s="13" t="s">
        <v>29</v>
      </c>
      <c r="AX322" s="13" t="s">
        <v>73</v>
      </c>
      <c r="AY322" s="165" t="s">
        <v>175</v>
      </c>
    </row>
    <row r="323" spans="1:65" s="15" customFormat="1">
      <c r="B323" s="182"/>
      <c r="D323" s="164" t="s">
        <v>190</v>
      </c>
      <c r="E323" s="183" t="s">
        <v>1</v>
      </c>
      <c r="F323" s="184" t="s">
        <v>716</v>
      </c>
      <c r="H323" s="185">
        <v>4.96</v>
      </c>
      <c r="I323" s="186"/>
      <c r="L323" s="182"/>
      <c r="M323" s="187"/>
      <c r="N323" s="188"/>
      <c r="O323" s="188"/>
      <c r="P323" s="188"/>
      <c r="Q323" s="188"/>
      <c r="R323" s="188"/>
      <c r="S323" s="188"/>
      <c r="T323" s="189"/>
      <c r="AT323" s="183" t="s">
        <v>190</v>
      </c>
      <c r="AU323" s="183" t="s">
        <v>82</v>
      </c>
      <c r="AV323" s="15" t="s">
        <v>184</v>
      </c>
      <c r="AW323" s="15" t="s">
        <v>29</v>
      </c>
      <c r="AX323" s="15" t="s">
        <v>30</v>
      </c>
      <c r="AY323" s="183" t="s">
        <v>175</v>
      </c>
    </row>
    <row r="324" spans="1:65" s="2" customFormat="1" ht="24.15" customHeight="1">
      <c r="A324" s="33"/>
      <c r="B324" s="149"/>
      <c r="C324" s="150" t="s">
        <v>393</v>
      </c>
      <c r="D324" s="150" t="s">
        <v>181</v>
      </c>
      <c r="E324" s="151" t="s">
        <v>2827</v>
      </c>
      <c r="F324" s="152" t="s">
        <v>2828</v>
      </c>
      <c r="G324" s="153" t="s">
        <v>188</v>
      </c>
      <c r="H324" s="154">
        <v>8.9</v>
      </c>
      <c r="I324" s="155"/>
      <c r="J324" s="156">
        <f>ROUND(I324*H324,2)</f>
        <v>0</v>
      </c>
      <c r="K324" s="152" t="s">
        <v>1</v>
      </c>
      <c r="L324" s="34"/>
      <c r="M324" s="157" t="s">
        <v>1</v>
      </c>
      <c r="N324" s="158" t="s">
        <v>38</v>
      </c>
      <c r="O324" s="59"/>
      <c r="P324" s="159">
        <f>O324*H324</f>
        <v>0</v>
      </c>
      <c r="Q324" s="159">
        <v>4.6999999999999999E-4</v>
      </c>
      <c r="R324" s="159">
        <f>Q324*H324</f>
        <v>4.1830000000000001E-3</v>
      </c>
      <c r="S324" s="159">
        <v>0</v>
      </c>
      <c r="T324" s="160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1" t="s">
        <v>184</v>
      </c>
      <c r="AT324" s="161" t="s">
        <v>181</v>
      </c>
      <c r="AU324" s="161" t="s">
        <v>82</v>
      </c>
      <c r="AY324" s="18" t="s">
        <v>175</v>
      </c>
      <c r="BE324" s="162">
        <f>IF(N324="základní",J324,0)</f>
        <v>0</v>
      </c>
      <c r="BF324" s="162">
        <f>IF(N324="snížená",J324,0)</f>
        <v>0</v>
      </c>
      <c r="BG324" s="162">
        <f>IF(N324="zákl. přenesená",J324,0)</f>
        <v>0</v>
      </c>
      <c r="BH324" s="162">
        <f>IF(N324="sníž. přenesená",J324,0)</f>
        <v>0</v>
      </c>
      <c r="BI324" s="162">
        <f>IF(N324="nulová",J324,0)</f>
        <v>0</v>
      </c>
      <c r="BJ324" s="18" t="s">
        <v>30</v>
      </c>
      <c r="BK324" s="162">
        <f>ROUND(I324*H324,2)</f>
        <v>0</v>
      </c>
      <c r="BL324" s="18" t="s">
        <v>184</v>
      </c>
      <c r="BM324" s="161" t="s">
        <v>3719</v>
      </c>
    </row>
    <row r="325" spans="1:65" s="14" customFormat="1">
      <c r="B325" s="172"/>
      <c r="D325" s="164" t="s">
        <v>190</v>
      </c>
      <c r="E325" s="173" t="s">
        <v>1</v>
      </c>
      <c r="F325" s="174" t="s">
        <v>3720</v>
      </c>
      <c r="H325" s="173" t="s">
        <v>1</v>
      </c>
      <c r="I325" s="175"/>
      <c r="L325" s="172"/>
      <c r="M325" s="176"/>
      <c r="N325" s="177"/>
      <c r="O325" s="177"/>
      <c r="P325" s="177"/>
      <c r="Q325" s="177"/>
      <c r="R325" s="177"/>
      <c r="S325" s="177"/>
      <c r="T325" s="178"/>
      <c r="AT325" s="173" t="s">
        <v>190</v>
      </c>
      <c r="AU325" s="173" t="s">
        <v>82</v>
      </c>
      <c r="AV325" s="14" t="s">
        <v>30</v>
      </c>
      <c r="AW325" s="14" t="s">
        <v>29</v>
      </c>
      <c r="AX325" s="14" t="s">
        <v>73</v>
      </c>
      <c r="AY325" s="173" t="s">
        <v>175</v>
      </c>
    </row>
    <row r="326" spans="1:65" s="13" customFormat="1">
      <c r="B326" s="163"/>
      <c r="D326" s="164" t="s">
        <v>190</v>
      </c>
      <c r="E326" s="165" t="s">
        <v>1</v>
      </c>
      <c r="F326" s="166" t="s">
        <v>3721</v>
      </c>
      <c r="H326" s="167">
        <v>8.9</v>
      </c>
      <c r="I326" s="168"/>
      <c r="L326" s="163"/>
      <c r="M326" s="169"/>
      <c r="N326" s="170"/>
      <c r="O326" s="170"/>
      <c r="P326" s="170"/>
      <c r="Q326" s="170"/>
      <c r="R326" s="170"/>
      <c r="S326" s="170"/>
      <c r="T326" s="171"/>
      <c r="AT326" s="165" t="s">
        <v>190</v>
      </c>
      <c r="AU326" s="165" t="s">
        <v>82</v>
      </c>
      <c r="AV326" s="13" t="s">
        <v>82</v>
      </c>
      <c r="AW326" s="13" t="s">
        <v>29</v>
      </c>
      <c r="AX326" s="13" t="s">
        <v>30</v>
      </c>
      <c r="AY326" s="165" t="s">
        <v>175</v>
      </c>
    </row>
    <row r="327" spans="1:65" s="12" customFormat="1" ht="22.8" customHeight="1">
      <c r="B327" s="136"/>
      <c r="D327" s="137" t="s">
        <v>72</v>
      </c>
      <c r="E327" s="147" t="s">
        <v>177</v>
      </c>
      <c r="F327" s="147" t="s">
        <v>178</v>
      </c>
      <c r="I327" s="139"/>
      <c r="J327" s="148">
        <f>BK327</f>
        <v>0</v>
      </c>
      <c r="L327" s="136"/>
      <c r="M327" s="141"/>
      <c r="N327" s="142"/>
      <c r="O327" s="142"/>
      <c r="P327" s="143">
        <f>SUM(P328:P601)</f>
        <v>0</v>
      </c>
      <c r="Q327" s="142"/>
      <c r="R327" s="143">
        <f>SUM(R328:R601)</f>
        <v>35.455684180000006</v>
      </c>
      <c r="S327" s="142"/>
      <c r="T327" s="144">
        <f>SUM(T328:T601)</f>
        <v>0</v>
      </c>
      <c r="AR327" s="137" t="s">
        <v>30</v>
      </c>
      <c r="AT327" s="145" t="s">
        <v>72</v>
      </c>
      <c r="AU327" s="145" t="s">
        <v>30</v>
      </c>
      <c r="AY327" s="137" t="s">
        <v>175</v>
      </c>
      <c r="BK327" s="146">
        <f>SUM(BK328:BK601)</f>
        <v>0</v>
      </c>
    </row>
    <row r="328" spans="1:65" s="2" customFormat="1" ht="21.75" customHeight="1">
      <c r="A328" s="33"/>
      <c r="B328" s="149"/>
      <c r="C328" s="150" t="s">
        <v>398</v>
      </c>
      <c r="D328" s="150" t="s">
        <v>181</v>
      </c>
      <c r="E328" s="151" t="s">
        <v>3378</v>
      </c>
      <c r="F328" s="152" t="s">
        <v>3379</v>
      </c>
      <c r="G328" s="153" t="s">
        <v>709</v>
      </c>
      <c r="H328" s="154">
        <v>25.021999999999998</v>
      </c>
      <c r="I328" s="155"/>
      <c r="J328" s="156">
        <f>ROUND(I328*H328,2)</f>
        <v>0</v>
      </c>
      <c r="K328" s="152" t="s">
        <v>1</v>
      </c>
      <c r="L328" s="34"/>
      <c r="M328" s="157" t="s">
        <v>1</v>
      </c>
      <c r="N328" s="158" t="s">
        <v>38</v>
      </c>
      <c r="O328" s="59"/>
      <c r="P328" s="159">
        <f>O328*H328</f>
        <v>0</v>
      </c>
      <c r="Q328" s="159">
        <v>0</v>
      </c>
      <c r="R328" s="159">
        <f>Q328*H328</f>
        <v>0</v>
      </c>
      <c r="S328" s="159">
        <v>0</v>
      </c>
      <c r="T328" s="160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1" t="s">
        <v>184</v>
      </c>
      <c r="AT328" s="161" t="s">
        <v>181</v>
      </c>
      <c r="AU328" s="161" t="s">
        <v>82</v>
      </c>
      <c r="AY328" s="18" t="s">
        <v>175</v>
      </c>
      <c r="BE328" s="162">
        <f>IF(N328="základní",J328,0)</f>
        <v>0</v>
      </c>
      <c r="BF328" s="162">
        <f>IF(N328="snížená",J328,0)</f>
        <v>0</v>
      </c>
      <c r="BG328" s="162">
        <f>IF(N328="zákl. přenesená",J328,0)</f>
        <v>0</v>
      </c>
      <c r="BH328" s="162">
        <f>IF(N328="sníž. přenesená",J328,0)</f>
        <v>0</v>
      </c>
      <c r="BI328" s="162">
        <f>IF(N328="nulová",J328,0)</f>
        <v>0</v>
      </c>
      <c r="BJ328" s="18" t="s">
        <v>30</v>
      </c>
      <c r="BK328" s="162">
        <f>ROUND(I328*H328,2)</f>
        <v>0</v>
      </c>
      <c r="BL328" s="18" t="s">
        <v>184</v>
      </c>
      <c r="BM328" s="161" t="s">
        <v>3722</v>
      </c>
    </row>
    <row r="329" spans="1:65" s="14" customFormat="1">
      <c r="B329" s="172"/>
      <c r="D329" s="164" t="s">
        <v>190</v>
      </c>
      <c r="E329" s="173" t="s">
        <v>1</v>
      </c>
      <c r="F329" s="174" t="s">
        <v>3723</v>
      </c>
      <c r="H329" s="173" t="s">
        <v>1</v>
      </c>
      <c r="I329" s="175"/>
      <c r="L329" s="172"/>
      <c r="M329" s="176"/>
      <c r="N329" s="177"/>
      <c r="O329" s="177"/>
      <c r="P329" s="177"/>
      <c r="Q329" s="177"/>
      <c r="R329" s="177"/>
      <c r="S329" s="177"/>
      <c r="T329" s="178"/>
      <c r="AT329" s="173" t="s">
        <v>190</v>
      </c>
      <c r="AU329" s="173" t="s">
        <v>82</v>
      </c>
      <c r="AV329" s="14" t="s">
        <v>30</v>
      </c>
      <c r="AW329" s="14" t="s">
        <v>29</v>
      </c>
      <c r="AX329" s="14" t="s">
        <v>73</v>
      </c>
      <c r="AY329" s="173" t="s">
        <v>175</v>
      </c>
    </row>
    <row r="330" spans="1:65" s="13" customFormat="1">
      <c r="B330" s="163"/>
      <c r="D330" s="164" t="s">
        <v>190</v>
      </c>
      <c r="E330" s="165" t="s">
        <v>1</v>
      </c>
      <c r="F330" s="166" t="s">
        <v>3724</v>
      </c>
      <c r="H330" s="167">
        <v>9.5039999999999996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190</v>
      </c>
      <c r="AU330" s="165" t="s">
        <v>82</v>
      </c>
      <c r="AV330" s="13" t="s">
        <v>82</v>
      </c>
      <c r="AW330" s="13" t="s">
        <v>29</v>
      </c>
      <c r="AX330" s="13" t="s">
        <v>73</v>
      </c>
      <c r="AY330" s="165" t="s">
        <v>175</v>
      </c>
    </row>
    <row r="331" spans="1:65" s="13" customFormat="1">
      <c r="B331" s="163"/>
      <c r="D331" s="164" t="s">
        <v>190</v>
      </c>
      <c r="E331" s="165" t="s">
        <v>1</v>
      </c>
      <c r="F331" s="166" t="s">
        <v>3725</v>
      </c>
      <c r="H331" s="167">
        <v>9.7759999999999998</v>
      </c>
      <c r="I331" s="168"/>
      <c r="L331" s="163"/>
      <c r="M331" s="169"/>
      <c r="N331" s="170"/>
      <c r="O331" s="170"/>
      <c r="P331" s="170"/>
      <c r="Q331" s="170"/>
      <c r="R331" s="170"/>
      <c r="S331" s="170"/>
      <c r="T331" s="171"/>
      <c r="AT331" s="165" t="s">
        <v>190</v>
      </c>
      <c r="AU331" s="165" t="s">
        <v>82</v>
      </c>
      <c r="AV331" s="13" t="s">
        <v>82</v>
      </c>
      <c r="AW331" s="13" t="s">
        <v>29</v>
      </c>
      <c r="AX331" s="13" t="s">
        <v>73</v>
      </c>
      <c r="AY331" s="165" t="s">
        <v>175</v>
      </c>
    </row>
    <row r="332" spans="1:65" s="14" customFormat="1">
      <c r="B332" s="172"/>
      <c r="D332" s="164" t="s">
        <v>190</v>
      </c>
      <c r="E332" s="173" t="s">
        <v>1</v>
      </c>
      <c r="F332" s="174" t="s">
        <v>3726</v>
      </c>
      <c r="H332" s="173" t="s">
        <v>1</v>
      </c>
      <c r="I332" s="175"/>
      <c r="L332" s="172"/>
      <c r="M332" s="176"/>
      <c r="N332" s="177"/>
      <c r="O332" s="177"/>
      <c r="P332" s="177"/>
      <c r="Q332" s="177"/>
      <c r="R332" s="177"/>
      <c r="S332" s="177"/>
      <c r="T332" s="178"/>
      <c r="AT332" s="173" t="s">
        <v>190</v>
      </c>
      <c r="AU332" s="173" t="s">
        <v>82</v>
      </c>
      <c r="AV332" s="14" t="s">
        <v>30</v>
      </c>
      <c r="AW332" s="14" t="s">
        <v>29</v>
      </c>
      <c r="AX332" s="14" t="s">
        <v>73</v>
      </c>
      <c r="AY332" s="173" t="s">
        <v>175</v>
      </c>
    </row>
    <row r="333" spans="1:65" s="13" customFormat="1">
      <c r="B333" s="163"/>
      <c r="D333" s="164" t="s">
        <v>190</v>
      </c>
      <c r="E333" s="165" t="s">
        <v>1</v>
      </c>
      <c r="F333" s="166" t="s">
        <v>3727</v>
      </c>
      <c r="H333" s="167">
        <v>5.742</v>
      </c>
      <c r="I333" s="168"/>
      <c r="L333" s="163"/>
      <c r="M333" s="169"/>
      <c r="N333" s="170"/>
      <c r="O333" s="170"/>
      <c r="P333" s="170"/>
      <c r="Q333" s="170"/>
      <c r="R333" s="170"/>
      <c r="S333" s="170"/>
      <c r="T333" s="171"/>
      <c r="AT333" s="165" t="s">
        <v>190</v>
      </c>
      <c r="AU333" s="165" t="s">
        <v>82</v>
      </c>
      <c r="AV333" s="13" t="s">
        <v>82</v>
      </c>
      <c r="AW333" s="13" t="s">
        <v>29</v>
      </c>
      <c r="AX333" s="13" t="s">
        <v>73</v>
      </c>
      <c r="AY333" s="165" t="s">
        <v>175</v>
      </c>
    </row>
    <row r="334" spans="1:65" s="15" customFormat="1">
      <c r="B334" s="182"/>
      <c r="D334" s="164" t="s">
        <v>190</v>
      </c>
      <c r="E334" s="183" t="s">
        <v>1</v>
      </c>
      <c r="F334" s="184" t="s">
        <v>716</v>
      </c>
      <c r="H334" s="185">
        <v>25.021999999999998</v>
      </c>
      <c r="I334" s="186"/>
      <c r="L334" s="182"/>
      <c r="M334" s="187"/>
      <c r="N334" s="188"/>
      <c r="O334" s="188"/>
      <c r="P334" s="188"/>
      <c r="Q334" s="188"/>
      <c r="R334" s="188"/>
      <c r="S334" s="188"/>
      <c r="T334" s="189"/>
      <c r="AT334" s="183" t="s">
        <v>190</v>
      </c>
      <c r="AU334" s="183" t="s">
        <v>82</v>
      </c>
      <c r="AV334" s="15" t="s">
        <v>184</v>
      </c>
      <c r="AW334" s="15" t="s">
        <v>29</v>
      </c>
      <c r="AX334" s="15" t="s">
        <v>30</v>
      </c>
      <c r="AY334" s="183" t="s">
        <v>175</v>
      </c>
    </row>
    <row r="335" spans="1:65" s="2" customFormat="1" ht="24.15" customHeight="1">
      <c r="A335" s="33"/>
      <c r="B335" s="149"/>
      <c r="C335" s="150" t="s">
        <v>402</v>
      </c>
      <c r="D335" s="150" t="s">
        <v>181</v>
      </c>
      <c r="E335" s="151" t="s">
        <v>2850</v>
      </c>
      <c r="F335" s="152" t="s">
        <v>2851</v>
      </c>
      <c r="G335" s="153" t="s">
        <v>745</v>
      </c>
      <c r="H335" s="154">
        <v>13.129</v>
      </c>
      <c r="I335" s="155"/>
      <c r="J335" s="156">
        <f>ROUND(I335*H335,2)</f>
        <v>0</v>
      </c>
      <c r="K335" s="152" t="s">
        <v>1</v>
      </c>
      <c r="L335" s="34"/>
      <c r="M335" s="157" t="s">
        <v>1</v>
      </c>
      <c r="N335" s="158" t="s">
        <v>38</v>
      </c>
      <c r="O335" s="59"/>
      <c r="P335" s="159">
        <f>O335*H335</f>
        <v>0</v>
      </c>
      <c r="Q335" s="159">
        <v>2.5018699999999998</v>
      </c>
      <c r="R335" s="159">
        <f>Q335*H335</f>
        <v>32.847051229999998</v>
      </c>
      <c r="S335" s="159">
        <v>0</v>
      </c>
      <c r="T335" s="16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1" t="s">
        <v>184</v>
      </c>
      <c r="AT335" s="161" t="s">
        <v>181</v>
      </c>
      <c r="AU335" s="161" t="s">
        <v>82</v>
      </c>
      <c r="AY335" s="18" t="s">
        <v>175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8" t="s">
        <v>30</v>
      </c>
      <c r="BK335" s="162">
        <f>ROUND(I335*H335,2)</f>
        <v>0</v>
      </c>
      <c r="BL335" s="18" t="s">
        <v>184</v>
      </c>
      <c r="BM335" s="161" t="s">
        <v>3728</v>
      </c>
    </row>
    <row r="336" spans="1:65" s="14" customFormat="1">
      <c r="B336" s="172"/>
      <c r="D336" s="164" t="s">
        <v>190</v>
      </c>
      <c r="E336" s="173" t="s">
        <v>1</v>
      </c>
      <c r="F336" s="174" t="s">
        <v>3624</v>
      </c>
      <c r="H336" s="173" t="s">
        <v>1</v>
      </c>
      <c r="I336" s="175"/>
      <c r="L336" s="172"/>
      <c r="M336" s="176"/>
      <c r="N336" s="177"/>
      <c r="O336" s="177"/>
      <c r="P336" s="177"/>
      <c r="Q336" s="177"/>
      <c r="R336" s="177"/>
      <c r="S336" s="177"/>
      <c r="T336" s="178"/>
      <c r="AT336" s="173" t="s">
        <v>190</v>
      </c>
      <c r="AU336" s="173" t="s">
        <v>82</v>
      </c>
      <c r="AV336" s="14" t="s">
        <v>30</v>
      </c>
      <c r="AW336" s="14" t="s">
        <v>29</v>
      </c>
      <c r="AX336" s="14" t="s">
        <v>73</v>
      </c>
      <c r="AY336" s="173" t="s">
        <v>175</v>
      </c>
    </row>
    <row r="337" spans="2:51" s="13" customFormat="1">
      <c r="B337" s="163"/>
      <c r="D337" s="164" t="s">
        <v>190</v>
      </c>
      <c r="E337" s="165" t="s">
        <v>1</v>
      </c>
      <c r="F337" s="166" t="s">
        <v>3729</v>
      </c>
      <c r="H337" s="167">
        <v>6.6529999999999996</v>
      </c>
      <c r="I337" s="168"/>
      <c r="L337" s="163"/>
      <c r="M337" s="169"/>
      <c r="N337" s="170"/>
      <c r="O337" s="170"/>
      <c r="P337" s="170"/>
      <c r="Q337" s="170"/>
      <c r="R337" s="170"/>
      <c r="S337" s="170"/>
      <c r="T337" s="171"/>
      <c r="AT337" s="165" t="s">
        <v>190</v>
      </c>
      <c r="AU337" s="165" t="s">
        <v>82</v>
      </c>
      <c r="AV337" s="13" t="s">
        <v>82</v>
      </c>
      <c r="AW337" s="13" t="s">
        <v>29</v>
      </c>
      <c r="AX337" s="13" t="s">
        <v>73</v>
      </c>
      <c r="AY337" s="165" t="s">
        <v>175</v>
      </c>
    </row>
    <row r="338" spans="2:51" s="13" customFormat="1">
      <c r="B338" s="163"/>
      <c r="D338" s="164" t="s">
        <v>190</v>
      </c>
      <c r="E338" s="165" t="s">
        <v>1</v>
      </c>
      <c r="F338" s="166" t="s">
        <v>3730</v>
      </c>
      <c r="H338" s="167">
        <v>9.7000000000000003E-2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190</v>
      </c>
      <c r="AU338" s="165" t="s">
        <v>82</v>
      </c>
      <c r="AV338" s="13" t="s">
        <v>82</v>
      </c>
      <c r="AW338" s="13" t="s">
        <v>29</v>
      </c>
      <c r="AX338" s="13" t="s">
        <v>73</v>
      </c>
      <c r="AY338" s="165" t="s">
        <v>175</v>
      </c>
    </row>
    <row r="339" spans="2:51" s="13" customFormat="1">
      <c r="B339" s="163"/>
      <c r="D339" s="164" t="s">
        <v>190</v>
      </c>
      <c r="E339" s="165" t="s">
        <v>1</v>
      </c>
      <c r="F339" s="166" t="s">
        <v>3731</v>
      </c>
      <c r="H339" s="167">
        <v>0.14099999999999999</v>
      </c>
      <c r="I339" s="168"/>
      <c r="L339" s="163"/>
      <c r="M339" s="169"/>
      <c r="N339" s="170"/>
      <c r="O339" s="170"/>
      <c r="P339" s="170"/>
      <c r="Q339" s="170"/>
      <c r="R339" s="170"/>
      <c r="S339" s="170"/>
      <c r="T339" s="171"/>
      <c r="AT339" s="165" t="s">
        <v>190</v>
      </c>
      <c r="AU339" s="165" t="s">
        <v>82</v>
      </c>
      <c r="AV339" s="13" t="s">
        <v>82</v>
      </c>
      <c r="AW339" s="13" t="s">
        <v>29</v>
      </c>
      <c r="AX339" s="13" t="s">
        <v>73</v>
      </c>
      <c r="AY339" s="165" t="s">
        <v>175</v>
      </c>
    </row>
    <row r="340" spans="2:51" s="13" customFormat="1">
      <c r="B340" s="163"/>
      <c r="D340" s="164" t="s">
        <v>190</v>
      </c>
      <c r="E340" s="165" t="s">
        <v>1</v>
      </c>
      <c r="F340" s="166" t="s">
        <v>3732</v>
      </c>
      <c r="H340" s="167">
        <v>0.214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190</v>
      </c>
      <c r="AU340" s="165" t="s">
        <v>82</v>
      </c>
      <c r="AV340" s="13" t="s">
        <v>82</v>
      </c>
      <c r="AW340" s="13" t="s">
        <v>29</v>
      </c>
      <c r="AX340" s="13" t="s">
        <v>73</v>
      </c>
      <c r="AY340" s="165" t="s">
        <v>175</v>
      </c>
    </row>
    <row r="341" spans="2:51" s="14" customFormat="1">
      <c r="B341" s="172"/>
      <c r="D341" s="164" t="s">
        <v>190</v>
      </c>
      <c r="E341" s="173" t="s">
        <v>1</v>
      </c>
      <c r="F341" s="174" t="s">
        <v>3629</v>
      </c>
      <c r="H341" s="173" t="s">
        <v>1</v>
      </c>
      <c r="I341" s="175"/>
      <c r="L341" s="172"/>
      <c r="M341" s="176"/>
      <c r="N341" s="177"/>
      <c r="O341" s="177"/>
      <c r="P341" s="177"/>
      <c r="Q341" s="177"/>
      <c r="R341" s="177"/>
      <c r="S341" s="177"/>
      <c r="T341" s="178"/>
      <c r="AT341" s="173" t="s">
        <v>190</v>
      </c>
      <c r="AU341" s="173" t="s">
        <v>82</v>
      </c>
      <c r="AV341" s="14" t="s">
        <v>30</v>
      </c>
      <c r="AW341" s="14" t="s">
        <v>29</v>
      </c>
      <c r="AX341" s="14" t="s">
        <v>73</v>
      </c>
      <c r="AY341" s="173" t="s">
        <v>175</v>
      </c>
    </row>
    <row r="342" spans="2:51" s="13" customFormat="1">
      <c r="B342" s="163"/>
      <c r="D342" s="164" t="s">
        <v>190</v>
      </c>
      <c r="E342" s="165" t="s">
        <v>1</v>
      </c>
      <c r="F342" s="166" t="s">
        <v>3733</v>
      </c>
      <c r="H342" s="167">
        <v>3.802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190</v>
      </c>
      <c r="AU342" s="165" t="s">
        <v>82</v>
      </c>
      <c r="AV342" s="13" t="s">
        <v>82</v>
      </c>
      <c r="AW342" s="13" t="s">
        <v>29</v>
      </c>
      <c r="AX342" s="13" t="s">
        <v>73</v>
      </c>
      <c r="AY342" s="165" t="s">
        <v>175</v>
      </c>
    </row>
    <row r="343" spans="2:51" s="13" customFormat="1">
      <c r="B343" s="163"/>
      <c r="D343" s="164" t="s">
        <v>190</v>
      </c>
      <c r="E343" s="165" t="s">
        <v>1</v>
      </c>
      <c r="F343" s="166" t="s">
        <v>3734</v>
      </c>
      <c r="H343" s="167">
        <v>0.48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190</v>
      </c>
      <c r="AU343" s="165" t="s">
        <v>82</v>
      </c>
      <c r="AV343" s="13" t="s">
        <v>82</v>
      </c>
      <c r="AW343" s="13" t="s">
        <v>29</v>
      </c>
      <c r="AX343" s="13" t="s">
        <v>73</v>
      </c>
      <c r="AY343" s="165" t="s">
        <v>175</v>
      </c>
    </row>
    <row r="344" spans="2:51" s="13" customFormat="1">
      <c r="B344" s="163"/>
      <c r="D344" s="164" t="s">
        <v>190</v>
      </c>
      <c r="E344" s="165" t="s">
        <v>1</v>
      </c>
      <c r="F344" s="166" t="s">
        <v>3735</v>
      </c>
      <c r="H344" s="167">
        <v>0.44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190</v>
      </c>
      <c r="AU344" s="165" t="s">
        <v>82</v>
      </c>
      <c r="AV344" s="13" t="s">
        <v>82</v>
      </c>
      <c r="AW344" s="13" t="s">
        <v>29</v>
      </c>
      <c r="AX344" s="13" t="s">
        <v>73</v>
      </c>
      <c r="AY344" s="165" t="s">
        <v>175</v>
      </c>
    </row>
    <row r="345" spans="2:51" s="13" customFormat="1">
      <c r="B345" s="163"/>
      <c r="D345" s="164" t="s">
        <v>190</v>
      </c>
      <c r="E345" s="165" t="s">
        <v>1</v>
      </c>
      <c r="F345" s="166" t="s">
        <v>3731</v>
      </c>
      <c r="H345" s="167">
        <v>0.14099999999999999</v>
      </c>
      <c r="I345" s="168"/>
      <c r="L345" s="163"/>
      <c r="M345" s="169"/>
      <c r="N345" s="170"/>
      <c r="O345" s="170"/>
      <c r="P345" s="170"/>
      <c r="Q345" s="170"/>
      <c r="R345" s="170"/>
      <c r="S345" s="170"/>
      <c r="T345" s="171"/>
      <c r="AT345" s="165" t="s">
        <v>190</v>
      </c>
      <c r="AU345" s="165" t="s">
        <v>82</v>
      </c>
      <c r="AV345" s="13" t="s">
        <v>82</v>
      </c>
      <c r="AW345" s="13" t="s">
        <v>29</v>
      </c>
      <c r="AX345" s="13" t="s">
        <v>73</v>
      </c>
      <c r="AY345" s="165" t="s">
        <v>175</v>
      </c>
    </row>
    <row r="346" spans="2:51" s="13" customFormat="1">
      <c r="B346" s="163"/>
      <c r="D346" s="164" t="s">
        <v>190</v>
      </c>
      <c r="E346" s="165" t="s">
        <v>1</v>
      </c>
      <c r="F346" s="166" t="s">
        <v>3736</v>
      </c>
      <c r="H346" s="167">
        <v>0.13500000000000001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190</v>
      </c>
      <c r="AU346" s="165" t="s">
        <v>82</v>
      </c>
      <c r="AV346" s="13" t="s">
        <v>82</v>
      </c>
      <c r="AW346" s="13" t="s">
        <v>29</v>
      </c>
      <c r="AX346" s="13" t="s">
        <v>73</v>
      </c>
      <c r="AY346" s="165" t="s">
        <v>175</v>
      </c>
    </row>
    <row r="347" spans="2:51" s="13" customFormat="1">
      <c r="B347" s="163"/>
      <c r="D347" s="164" t="s">
        <v>190</v>
      </c>
      <c r="E347" s="165" t="s">
        <v>1</v>
      </c>
      <c r="F347" s="166" t="s">
        <v>3737</v>
      </c>
      <c r="H347" s="167">
        <v>0.13100000000000001</v>
      </c>
      <c r="I347" s="168"/>
      <c r="L347" s="163"/>
      <c r="M347" s="169"/>
      <c r="N347" s="170"/>
      <c r="O347" s="170"/>
      <c r="P347" s="170"/>
      <c r="Q347" s="170"/>
      <c r="R347" s="170"/>
      <c r="S347" s="170"/>
      <c r="T347" s="171"/>
      <c r="AT347" s="165" t="s">
        <v>190</v>
      </c>
      <c r="AU347" s="165" t="s">
        <v>82</v>
      </c>
      <c r="AV347" s="13" t="s">
        <v>82</v>
      </c>
      <c r="AW347" s="13" t="s">
        <v>29</v>
      </c>
      <c r="AX347" s="13" t="s">
        <v>73</v>
      </c>
      <c r="AY347" s="165" t="s">
        <v>175</v>
      </c>
    </row>
    <row r="348" spans="2:51" s="14" customFormat="1">
      <c r="B348" s="172"/>
      <c r="D348" s="164" t="s">
        <v>190</v>
      </c>
      <c r="E348" s="173" t="s">
        <v>1</v>
      </c>
      <c r="F348" s="174" t="s">
        <v>3738</v>
      </c>
      <c r="H348" s="173" t="s">
        <v>1</v>
      </c>
      <c r="I348" s="175"/>
      <c r="L348" s="172"/>
      <c r="M348" s="176"/>
      <c r="N348" s="177"/>
      <c r="O348" s="177"/>
      <c r="P348" s="177"/>
      <c r="Q348" s="177"/>
      <c r="R348" s="177"/>
      <c r="S348" s="177"/>
      <c r="T348" s="178"/>
      <c r="AT348" s="173" t="s">
        <v>190</v>
      </c>
      <c r="AU348" s="173" t="s">
        <v>82</v>
      </c>
      <c r="AV348" s="14" t="s">
        <v>30</v>
      </c>
      <c r="AW348" s="14" t="s">
        <v>29</v>
      </c>
      <c r="AX348" s="14" t="s">
        <v>73</v>
      </c>
      <c r="AY348" s="173" t="s">
        <v>175</v>
      </c>
    </row>
    <row r="349" spans="2:51" s="13" customFormat="1">
      <c r="B349" s="163"/>
      <c r="D349" s="164" t="s">
        <v>190</v>
      </c>
      <c r="E349" s="165" t="s">
        <v>1</v>
      </c>
      <c r="F349" s="166" t="s">
        <v>3739</v>
      </c>
      <c r="H349" s="167">
        <v>0.191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190</v>
      </c>
      <c r="AU349" s="165" t="s">
        <v>82</v>
      </c>
      <c r="AV349" s="13" t="s">
        <v>82</v>
      </c>
      <c r="AW349" s="13" t="s">
        <v>29</v>
      </c>
      <c r="AX349" s="13" t="s">
        <v>73</v>
      </c>
      <c r="AY349" s="165" t="s">
        <v>175</v>
      </c>
    </row>
    <row r="350" spans="2:51" s="13" customFormat="1">
      <c r="B350" s="163"/>
      <c r="D350" s="164" t="s">
        <v>190</v>
      </c>
      <c r="E350" s="165" t="s">
        <v>1</v>
      </c>
      <c r="F350" s="166" t="s">
        <v>3740</v>
      </c>
      <c r="H350" s="167">
        <v>0.312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190</v>
      </c>
      <c r="AU350" s="165" t="s">
        <v>82</v>
      </c>
      <c r="AV350" s="13" t="s">
        <v>82</v>
      </c>
      <c r="AW350" s="13" t="s">
        <v>29</v>
      </c>
      <c r="AX350" s="13" t="s">
        <v>73</v>
      </c>
      <c r="AY350" s="165" t="s">
        <v>175</v>
      </c>
    </row>
    <row r="351" spans="2:51" s="13" customFormat="1">
      <c r="B351" s="163"/>
      <c r="D351" s="164" t="s">
        <v>190</v>
      </c>
      <c r="E351" s="165" t="s">
        <v>1</v>
      </c>
      <c r="F351" s="166" t="s">
        <v>3741</v>
      </c>
      <c r="H351" s="167">
        <v>0.39200000000000002</v>
      </c>
      <c r="I351" s="168"/>
      <c r="L351" s="163"/>
      <c r="M351" s="169"/>
      <c r="N351" s="170"/>
      <c r="O351" s="170"/>
      <c r="P351" s="170"/>
      <c r="Q351" s="170"/>
      <c r="R351" s="170"/>
      <c r="S351" s="170"/>
      <c r="T351" s="171"/>
      <c r="AT351" s="165" t="s">
        <v>190</v>
      </c>
      <c r="AU351" s="165" t="s">
        <v>82</v>
      </c>
      <c r="AV351" s="13" t="s">
        <v>82</v>
      </c>
      <c r="AW351" s="13" t="s">
        <v>29</v>
      </c>
      <c r="AX351" s="13" t="s">
        <v>73</v>
      </c>
      <c r="AY351" s="165" t="s">
        <v>175</v>
      </c>
    </row>
    <row r="352" spans="2:51" s="15" customFormat="1">
      <c r="B352" s="182"/>
      <c r="D352" s="164" t="s">
        <v>190</v>
      </c>
      <c r="E352" s="183" t="s">
        <v>1</v>
      </c>
      <c r="F352" s="184" t="s">
        <v>716</v>
      </c>
      <c r="H352" s="185">
        <v>13.129</v>
      </c>
      <c r="I352" s="186"/>
      <c r="L352" s="182"/>
      <c r="M352" s="187"/>
      <c r="N352" s="188"/>
      <c r="O352" s="188"/>
      <c r="P352" s="188"/>
      <c r="Q352" s="188"/>
      <c r="R352" s="188"/>
      <c r="S352" s="188"/>
      <c r="T352" s="189"/>
      <c r="AT352" s="183" t="s">
        <v>190</v>
      </c>
      <c r="AU352" s="183" t="s">
        <v>82</v>
      </c>
      <c r="AV352" s="15" t="s">
        <v>184</v>
      </c>
      <c r="AW352" s="15" t="s">
        <v>29</v>
      </c>
      <c r="AX352" s="15" t="s">
        <v>30</v>
      </c>
      <c r="AY352" s="183" t="s">
        <v>175</v>
      </c>
    </row>
    <row r="353" spans="1:65" s="2" customFormat="1" ht="16.5" customHeight="1">
      <c r="A353" s="33"/>
      <c r="B353" s="149"/>
      <c r="C353" s="150" t="s">
        <v>406</v>
      </c>
      <c r="D353" s="150" t="s">
        <v>181</v>
      </c>
      <c r="E353" s="151" t="s">
        <v>2856</v>
      </c>
      <c r="F353" s="152" t="s">
        <v>2857</v>
      </c>
      <c r="G353" s="153" t="s">
        <v>767</v>
      </c>
      <c r="H353" s="154">
        <v>1.1870000000000001</v>
      </c>
      <c r="I353" s="155"/>
      <c r="J353" s="156">
        <f>ROUND(I353*H353,2)</f>
        <v>0</v>
      </c>
      <c r="K353" s="152" t="s">
        <v>710</v>
      </c>
      <c r="L353" s="34"/>
      <c r="M353" s="157" t="s">
        <v>1</v>
      </c>
      <c r="N353" s="158" t="s">
        <v>38</v>
      </c>
      <c r="O353" s="59"/>
      <c r="P353" s="159">
        <f>O353*H353</f>
        <v>0</v>
      </c>
      <c r="Q353" s="159">
        <v>1.0423199999999999</v>
      </c>
      <c r="R353" s="159">
        <f>Q353*H353</f>
        <v>1.23723384</v>
      </c>
      <c r="S353" s="159">
        <v>0</v>
      </c>
      <c r="T353" s="160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1" t="s">
        <v>184</v>
      </c>
      <c r="AT353" s="161" t="s">
        <v>181</v>
      </c>
      <c r="AU353" s="161" t="s">
        <v>82</v>
      </c>
      <c r="AY353" s="18" t="s">
        <v>175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8" t="s">
        <v>30</v>
      </c>
      <c r="BK353" s="162">
        <f>ROUND(I353*H353,2)</f>
        <v>0</v>
      </c>
      <c r="BL353" s="18" t="s">
        <v>184</v>
      </c>
      <c r="BM353" s="161" t="s">
        <v>3742</v>
      </c>
    </row>
    <row r="354" spans="1:65" s="14" customFormat="1">
      <c r="B354" s="172"/>
      <c r="D354" s="164" t="s">
        <v>190</v>
      </c>
      <c r="E354" s="173" t="s">
        <v>1</v>
      </c>
      <c r="F354" s="174" t="s">
        <v>3624</v>
      </c>
      <c r="H354" s="173" t="s">
        <v>1</v>
      </c>
      <c r="I354" s="175"/>
      <c r="L354" s="172"/>
      <c r="M354" s="176"/>
      <c r="N354" s="177"/>
      <c r="O354" s="177"/>
      <c r="P354" s="177"/>
      <c r="Q354" s="177"/>
      <c r="R354" s="177"/>
      <c r="S354" s="177"/>
      <c r="T354" s="178"/>
      <c r="AT354" s="173" t="s">
        <v>190</v>
      </c>
      <c r="AU354" s="173" t="s">
        <v>82</v>
      </c>
      <c r="AV354" s="14" t="s">
        <v>30</v>
      </c>
      <c r="AW354" s="14" t="s">
        <v>29</v>
      </c>
      <c r="AX354" s="14" t="s">
        <v>73</v>
      </c>
      <c r="AY354" s="173" t="s">
        <v>175</v>
      </c>
    </row>
    <row r="355" spans="1:65" s="13" customFormat="1">
      <c r="B355" s="163"/>
      <c r="D355" s="164" t="s">
        <v>190</v>
      </c>
      <c r="E355" s="165" t="s">
        <v>1</v>
      </c>
      <c r="F355" s="166" t="s">
        <v>3743</v>
      </c>
      <c r="H355" s="167">
        <v>0.60499999999999998</v>
      </c>
      <c r="I355" s="168"/>
      <c r="L355" s="163"/>
      <c r="M355" s="169"/>
      <c r="N355" s="170"/>
      <c r="O355" s="170"/>
      <c r="P355" s="170"/>
      <c r="Q355" s="170"/>
      <c r="R355" s="170"/>
      <c r="S355" s="170"/>
      <c r="T355" s="171"/>
      <c r="AT355" s="165" t="s">
        <v>190</v>
      </c>
      <c r="AU355" s="165" t="s">
        <v>82</v>
      </c>
      <c r="AV355" s="13" t="s">
        <v>82</v>
      </c>
      <c r="AW355" s="13" t="s">
        <v>29</v>
      </c>
      <c r="AX355" s="13" t="s">
        <v>73</v>
      </c>
      <c r="AY355" s="165" t="s">
        <v>175</v>
      </c>
    </row>
    <row r="356" spans="1:65" s="14" customFormat="1">
      <c r="B356" s="172"/>
      <c r="D356" s="164" t="s">
        <v>190</v>
      </c>
      <c r="E356" s="173" t="s">
        <v>1</v>
      </c>
      <c r="F356" s="174" t="s">
        <v>3629</v>
      </c>
      <c r="H356" s="173" t="s">
        <v>1</v>
      </c>
      <c r="I356" s="175"/>
      <c r="L356" s="172"/>
      <c r="M356" s="176"/>
      <c r="N356" s="177"/>
      <c r="O356" s="177"/>
      <c r="P356" s="177"/>
      <c r="Q356" s="177"/>
      <c r="R356" s="177"/>
      <c r="S356" s="177"/>
      <c r="T356" s="178"/>
      <c r="AT356" s="173" t="s">
        <v>190</v>
      </c>
      <c r="AU356" s="173" t="s">
        <v>82</v>
      </c>
      <c r="AV356" s="14" t="s">
        <v>30</v>
      </c>
      <c r="AW356" s="14" t="s">
        <v>29</v>
      </c>
      <c r="AX356" s="14" t="s">
        <v>73</v>
      </c>
      <c r="AY356" s="173" t="s">
        <v>175</v>
      </c>
    </row>
    <row r="357" spans="1:65" s="13" customFormat="1">
      <c r="B357" s="163"/>
      <c r="D357" s="164" t="s">
        <v>190</v>
      </c>
      <c r="E357" s="165" t="s">
        <v>1</v>
      </c>
      <c r="F357" s="166" t="s">
        <v>3744</v>
      </c>
      <c r="H357" s="167">
        <v>0.53700000000000003</v>
      </c>
      <c r="I357" s="168"/>
      <c r="L357" s="163"/>
      <c r="M357" s="169"/>
      <c r="N357" s="170"/>
      <c r="O357" s="170"/>
      <c r="P357" s="170"/>
      <c r="Q357" s="170"/>
      <c r="R357" s="170"/>
      <c r="S357" s="170"/>
      <c r="T357" s="171"/>
      <c r="AT357" s="165" t="s">
        <v>190</v>
      </c>
      <c r="AU357" s="165" t="s">
        <v>82</v>
      </c>
      <c r="AV357" s="13" t="s">
        <v>82</v>
      </c>
      <c r="AW357" s="13" t="s">
        <v>29</v>
      </c>
      <c r="AX357" s="13" t="s">
        <v>73</v>
      </c>
      <c r="AY357" s="165" t="s">
        <v>175</v>
      </c>
    </row>
    <row r="358" spans="1:65" s="14" customFormat="1">
      <c r="B358" s="172"/>
      <c r="D358" s="164" t="s">
        <v>190</v>
      </c>
      <c r="E358" s="173" t="s">
        <v>1</v>
      </c>
      <c r="F358" s="174" t="s">
        <v>3738</v>
      </c>
      <c r="H358" s="173" t="s">
        <v>1</v>
      </c>
      <c r="I358" s="175"/>
      <c r="L358" s="172"/>
      <c r="M358" s="176"/>
      <c r="N358" s="177"/>
      <c r="O358" s="177"/>
      <c r="P358" s="177"/>
      <c r="Q358" s="177"/>
      <c r="R358" s="177"/>
      <c r="S358" s="177"/>
      <c r="T358" s="178"/>
      <c r="AT358" s="173" t="s">
        <v>190</v>
      </c>
      <c r="AU358" s="173" t="s">
        <v>82</v>
      </c>
      <c r="AV358" s="14" t="s">
        <v>30</v>
      </c>
      <c r="AW358" s="14" t="s">
        <v>29</v>
      </c>
      <c r="AX358" s="14" t="s">
        <v>73</v>
      </c>
      <c r="AY358" s="173" t="s">
        <v>175</v>
      </c>
    </row>
    <row r="359" spans="1:65" s="13" customFormat="1">
      <c r="B359" s="163"/>
      <c r="D359" s="164" t="s">
        <v>190</v>
      </c>
      <c r="E359" s="165" t="s">
        <v>1</v>
      </c>
      <c r="F359" s="166" t="s">
        <v>3745</v>
      </c>
      <c r="H359" s="167">
        <v>4.4999999999999998E-2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190</v>
      </c>
      <c r="AU359" s="165" t="s">
        <v>82</v>
      </c>
      <c r="AV359" s="13" t="s">
        <v>82</v>
      </c>
      <c r="AW359" s="13" t="s">
        <v>29</v>
      </c>
      <c r="AX359" s="13" t="s">
        <v>73</v>
      </c>
      <c r="AY359" s="165" t="s">
        <v>175</v>
      </c>
    </row>
    <row r="360" spans="1:65" s="15" customFormat="1">
      <c r="B360" s="182"/>
      <c r="D360" s="164" t="s">
        <v>190</v>
      </c>
      <c r="E360" s="183" t="s">
        <v>1</v>
      </c>
      <c r="F360" s="184" t="s">
        <v>716</v>
      </c>
      <c r="H360" s="185">
        <v>1.1870000000000001</v>
      </c>
      <c r="I360" s="186"/>
      <c r="L360" s="182"/>
      <c r="M360" s="187"/>
      <c r="N360" s="188"/>
      <c r="O360" s="188"/>
      <c r="P360" s="188"/>
      <c r="Q360" s="188"/>
      <c r="R360" s="188"/>
      <c r="S360" s="188"/>
      <c r="T360" s="189"/>
      <c r="AT360" s="183" t="s">
        <v>190</v>
      </c>
      <c r="AU360" s="183" t="s">
        <v>82</v>
      </c>
      <c r="AV360" s="15" t="s">
        <v>184</v>
      </c>
      <c r="AW360" s="15" t="s">
        <v>29</v>
      </c>
      <c r="AX360" s="15" t="s">
        <v>30</v>
      </c>
      <c r="AY360" s="183" t="s">
        <v>175</v>
      </c>
    </row>
    <row r="361" spans="1:65" s="2" customFormat="1" ht="16.5" customHeight="1">
      <c r="A361" s="33"/>
      <c r="B361" s="149"/>
      <c r="C361" s="150" t="s">
        <v>410</v>
      </c>
      <c r="D361" s="150" t="s">
        <v>181</v>
      </c>
      <c r="E361" s="151" t="s">
        <v>2910</v>
      </c>
      <c r="F361" s="152" t="s">
        <v>2911</v>
      </c>
      <c r="G361" s="153" t="s">
        <v>396</v>
      </c>
      <c r="H361" s="154">
        <v>1</v>
      </c>
      <c r="I361" s="155"/>
      <c r="J361" s="156">
        <f>ROUND(I361*H361,2)</f>
        <v>0</v>
      </c>
      <c r="K361" s="152" t="s">
        <v>1</v>
      </c>
      <c r="L361" s="34"/>
      <c r="M361" s="157" t="s">
        <v>1</v>
      </c>
      <c r="N361" s="158" t="s">
        <v>38</v>
      </c>
      <c r="O361" s="59"/>
      <c r="P361" s="159">
        <f>O361*H361</f>
        <v>0</v>
      </c>
      <c r="Q361" s="159">
        <v>0</v>
      </c>
      <c r="R361" s="159">
        <f>Q361*H361</f>
        <v>0</v>
      </c>
      <c r="S361" s="159">
        <v>0</v>
      </c>
      <c r="T361" s="16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1" t="s">
        <v>184</v>
      </c>
      <c r="AT361" s="161" t="s">
        <v>181</v>
      </c>
      <c r="AU361" s="161" t="s">
        <v>82</v>
      </c>
      <c r="AY361" s="18" t="s">
        <v>175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8" t="s">
        <v>30</v>
      </c>
      <c r="BK361" s="162">
        <f>ROUND(I361*H361,2)</f>
        <v>0</v>
      </c>
      <c r="BL361" s="18" t="s">
        <v>184</v>
      </c>
      <c r="BM361" s="161" t="s">
        <v>3746</v>
      </c>
    </row>
    <row r="362" spans="1:65" s="13" customFormat="1">
      <c r="B362" s="163"/>
      <c r="D362" s="164" t="s">
        <v>190</v>
      </c>
      <c r="E362" s="165" t="s">
        <v>1</v>
      </c>
      <c r="F362" s="166" t="s">
        <v>30</v>
      </c>
      <c r="H362" s="167">
        <v>1</v>
      </c>
      <c r="I362" s="168"/>
      <c r="L362" s="163"/>
      <c r="M362" s="169"/>
      <c r="N362" s="170"/>
      <c r="O362" s="170"/>
      <c r="P362" s="170"/>
      <c r="Q362" s="170"/>
      <c r="R362" s="170"/>
      <c r="S362" s="170"/>
      <c r="T362" s="171"/>
      <c r="AT362" s="165" t="s">
        <v>190</v>
      </c>
      <c r="AU362" s="165" t="s">
        <v>82</v>
      </c>
      <c r="AV362" s="13" t="s">
        <v>82</v>
      </c>
      <c r="AW362" s="13" t="s">
        <v>29</v>
      </c>
      <c r="AX362" s="13" t="s">
        <v>30</v>
      </c>
      <c r="AY362" s="165" t="s">
        <v>175</v>
      </c>
    </row>
    <row r="363" spans="1:65" s="2" customFormat="1" ht="16.5" customHeight="1">
      <c r="A363" s="33"/>
      <c r="B363" s="149"/>
      <c r="C363" s="150" t="s">
        <v>414</v>
      </c>
      <c r="D363" s="150" t="s">
        <v>181</v>
      </c>
      <c r="E363" s="151" t="s">
        <v>2922</v>
      </c>
      <c r="F363" s="152" t="s">
        <v>2923</v>
      </c>
      <c r="G363" s="153" t="s">
        <v>222</v>
      </c>
      <c r="H363" s="154">
        <v>12</v>
      </c>
      <c r="I363" s="155"/>
      <c r="J363" s="156">
        <f>ROUND(I363*H363,2)</f>
        <v>0</v>
      </c>
      <c r="K363" s="152" t="s">
        <v>1</v>
      </c>
      <c r="L363" s="34"/>
      <c r="M363" s="157" t="s">
        <v>1</v>
      </c>
      <c r="N363" s="158" t="s">
        <v>38</v>
      </c>
      <c r="O363" s="59"/>
      <c r="P363" s="159">
        <f>O363*H363</f>
        <v>0</v>
      </c>
      <c r="Q363" s="159">
        <v>0</v>
      </c>
      <c r="R363" s="159">
        <f>Q363*H363</f>
        <v>0</v>
      </c>
      <c r="S363" s="159">
        <v>0</v>
      </c>
      <c r="T363" s="160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61" t="s">
        <v>184</v>
      </c>
      <c r="AT363" s="161" t="s">
        <v>181</v>
      </c>
      <c r="AU363" s="161" t="s">
        <v>82</v>
      </c>
      <c r="AY363" s="18" t="s">
        <v>175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8" t="s">
        <v>30</v>
      </c>
      <c r="BK363" s="162">
        <f>ROUND(I363*H363,2)</f>
        <v>0</v>
      </c>
      <c r="BL363" s="18" t="s">
        <v>184</v>
      </c>
      <c r="BM363" s="161" t="s">
        <v>3747</v>
      </c>
    </row>
    <row r="364" spans="1:65" s="14" customFormat="1">
      <c r="B364" s="172"/>
      <c r="D364" s="164" t="s">
        <v>190</v>
      </c>
      <c r="E364" s="173" t="s">
        <v>1</v>
      </c>
      <c r="F364" s="174" t="s">
        <v>3748</v>
      </c>
      <c r="H364" s="173" t="s">
        <v>1</v>
      </c>
      <c r="I364" s="175"/>
      <c r="L364" s="172"/>
      <c r="M364" s="176"/>
      <c r="N364" s="177"/>
      <c r="O364" s="177"/>
      <c r="P364" s="177"/>
      <c r="Q364" s="177"/>
      <c r="R364" s="177"/>
      <c r="S364" s="177"/>
      <c r="T364" s="178"/>
      <c r="AT364" s="173" t="s">
        <v>190</v>
      </c>
      <c r="AU364" s="173" t="s">
        <v>82</v>
      </c>
      <c r="AV364" s="14" t="s">
        <v>30</v>
      </c>
      <c r="AW364" s="14" t="s">
        <v>29</v>
      </c>
      <c r="AX364" s="14" t="s">
        <v>73</v>
      </c>
      <c r="AY364" s="173" t="s">
        <v>175</v>
      </c>
    </row>
    <row r="365" spans="1:65" s="13" customFormat="1">
      <c r="B365" s="163"/>
      <c r="D365" s="164" t="s">
        <v>190</v>
      </c>
      <c r="E365" s="165" t="s">
        <v>1</v>
      </c>
      <c r="F365" s="166" t="s">
        <v>8</v>
      </c>
      <c r="H365" s="167">
        <v>12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190</v>
      </c>
      <c r="AU365" s="165" t="s">
        <v>82</v>
      </c>
      <c r="AV365" s="13" t="s">
        <v>82</v>
      </c>
      <c r="AW365" s="13" t="s">
        <v>29</v>
      </c>
      <c r="AX365" s="13" t="s">
        <v>30</v>
      </c>
      <c r="AY365" s="165" t="s">
        <v>175</v>
      </c>
    </row>
    <row r="366" spans="1:65" s="2" customFormat="1" ht="16.5" customHeight="1">
      <c r="A366" s="33"/>
      <c r="B366" s="149"/>
      <c r="C366" s="150" t="s">
        <v>420</v>
      </c>
      <c r="D366" s="150" t="s">
        <v>181</v>
      </c>
      <c r="E366" s="151" t="s">
        <v>3400</v>
      </c>
      <c r="F366" s="152" t="s">
        <v>3401</v>
      </c>
      <c r="G366" s="153" t="s">
        <v>188</v>
      </c>
      <c r="H366" s="154">
        <v>14</v>
      </c>
      <c r="I366" s="155"/>
      <c r="J366" s="156">
        <f>ROUND(I366*H366,2)</f>
        <v>0</v>
      </c>
      <c r="K366" s="152" t="s">
        <v>1</v>
      </c>
      <c r="L366" s="34"/>
      <c r="M366" s="157" t="s">
        <v>1</v>
      </c>
      <c r="N366" s="158" t="s">
        <v>38</v>
      </c>
      <c r="O366" s="59"/>
      <c r="P366" s="159">
        <f>O366*H366</f>
        <v>0</v>
      </c>
      <c r="Q366" s="159">
        <v>0</v>
      </c>
      <c r="R366" s="159">
        <f>Q366*H366</f>
        <v>0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184</v>
      </c>
      <c r="AT366" s="161" t="s">
        <v>181</v>
      </c>
      <c r="AU366" s="161" t="s">
        <v>82</v>
      </c>
      <c r="AY366" s="18" t="s">
        <v>175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30</v>
      </c>
      <c r="BK366" s="162">
        <f>ROUND(I366*H366,2)</f>
        <v>0</v>
      </c>
      <c r="BL366" s="18" t="s">
        <v>184</v>
      </c>
      <c r="BM366" s="161" t="s">
        <v>3749</v>
      </c>
    </row>
    <row r="367" spans="1:65" s="14" customFormat="1">
      <c r="B367" s="172"/>
      <c r="D367" s="164" t="s">
        <v>190</v>
      </c>
      <c r="E367" s="173" t="s">
        <v>1</v>
      </c>
      <c r="F367" s="174" t="s">
        <v>3748</v>
      </c>
      <c r="H367" s="173" t="s">
        <v>1</v>
      </c>
      <c r="I367" s="175"/>
      <c r="L367" s="172"/>
      <c r="M367" s="176"/>
      <c r="N367" s="177"/>
      <c r="O367" s="177"/>
      <c r="P367" s="177"/>
      <c r="Q367" s="177"/>
      <c r="R367" s="177"/>
      <c r="S367" s="177"/>
      <c r="T367" s="178"/>
      <c r="AT367" s="173" t="s">
        <v>190</v>
      </c>
      <c r="AU367" s="173" t="s">
        <v>82</v>
      </c>
      <c r="AV367" s="14" t="s">
        <v>30</v>
      </c>
      <c r="AW367" s="14" t="s">
        <v>29</v>
      </c>
      <c r="AX367" s="14" t="s">
        <v>73</v>
      </c>
      <c r="AY367" s="173" t="s">
        <v>175</v>
      </c>
    </row>
    <row r="368" spans="1:65" s="13" customFormat="1">
      <c r="B368" s="163"/>
      <c r="D368" s="164" t="s">
        <v>190</v>
      </c>
      <c r="E368" s="165" t="s">
        <v>1</v>
      </c>
      <c r="F368" s="166" t="s">
        <v>231</v>
      </c>
      <c r="H368" s="167">
        <v>14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190</v>
      </c>
      <c r="AU368" s="165" t="s">
        <v>82</v>
      </c>
      <c r="AV368" s="13" t="s">
        <v>82</v>
      </c>
      <c r="AW368" s="13" t="s">
        <v>29</v>
      </c>
      <c r="AX368" s="13" t="s">
        <v>30</v>
      </c>
      <c r="AY368" s="165" t="s">
        <v>175</v>
      </c>
    </row>
    <row r="369" spans="1:65" s="2" customFormat="1" ht="21.75" customHeight="1">
      <c r="A369" s="33"/>
      <c r="B369" s="149"/>
      <c r="C369" s="150" t="s">
        <v>423</v>
      </c>
      <c r="D369" s="150" t="s">
        <v>181</v>
      </c>
      <c r="E369" s="151" t="s">
        <v>3750</v>
      </c>
      <c r="F369" s="152" t="s">
        <v>3751</v>
      </c>
      <c r="G369" s="153" t="s">
        <v>222</v>
      </c>
      <c r="H369" s="154">
        <v>98</v>
      </c>
      <c r="I369" s="155"/>
      <c r="J369" s="156">
        <f>ROUND(I369*H369,2)</f>
        <v>0</v>
      </c>
      <c r="K369" s="152" t="s">
        <v>1</v>
      </c>
      <c r="L369" s="34"/>
      <c r="M369" s="157" t="s">
        <v>1</v>
      </c>
      <c r="N369" s="158" t="s">
        <v>38</v>
      </c>
      <c r="O369" s="59"/>
      <c r="P369" s="159">
        <f>O369*H369</f>
        <v>0</v>
      </c>
      <c r="Q369" s="159">
        <v>0</v>
      </c>
      <c r="R369" s="159">
        <f>Q369*H369</f>
        <v>0</v>
      </c>
      <c r="S369" s="159">
        <v>0</v>
      </c>
      <c r="T369" s="160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1" t="s">
        <v>184</v>
      </c>
      <c r="AT369" s="161" t="s">
        <v>181</v>
      </c>
      <c r="AU369" s="161" t="s">
        <v>82</v>
      </c>
      <c r="AY369" s="18" t="s">
        <v>175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8" t="s">
        <v>30</v>
      </c>
      <c r="BK369" s="162">
        <f>ROUND(I369*H369,2)</f>
        <v>0</v>
      </c>
      <c r="BL369" s="18" t="s">
        <v>184</v>
      </c>
      <c r="BM369" s="161" t="s">
        <v>3752</v>
      </c>
    </row>
    <row r="370" spans="1:65" s="14" customFormat="1">
      <c r="B370" s="172"/>
      <c r="D370" s="164" t="s">
        <v>190</v>
      </c>
      <c r="E370" s="173" t="s">
        <v>1</v>
      </c>
      <c r="F370" s="174" t="s">
        <v>3738</v>
      </c>
      <c r="H370" s="173" t="s">
        <v>1</v>
      </c>
      <c r="I370" s="175"/>
      <c r="L370" s="172"/>
      <c r="M370" s="176"/>
      <c r="N370" s="177"/>
      <c r="O370" s="177"/>
      <c r="P370" s="177"/>
      <c r="Q370" s="177"/>
      <c r="R370" s="177"/>
      <c r="S370" s="177"/>
      <c r="T370" s="178"/>
      <c r="AT370" s="173" t="s">
        <v>190</v>
      </c>
      <c r="AU370" s="173" t="s">
        <v>82</v>
      </c>
      <c r="AV370" s="14" t="s">
        <v>30</v>
      </c>
      <c r="AW370" s="14" t="s">
        <v>29</v>
      </c>
      <c r="AX370" s="14" t="s">
        <v>73</v>
      </c>
      <c r="AY370" s="173" t="s">
        <v>175</v>
      </c>
    </row>
    <row r="371" spans="1:65" s="13" customFormat="1">
      <c r="B371" s="163"/>
      <c r="D371" s="164" t="s">
        <v>190</v>
      </c>
      <c r="E371" s="165" t="s">
        <v>1</v>
      </c>
      <c r="F371" s="166" t="s">
        <v>559</v>
      </c>
      <c r="H371" s="167">
        <v>98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190</v>
      </c>
      <c r="AU371" s="165" t="s">
        <v>82</v>
      </c>
      <c r="AV371" s="13" t="s">
        <v>82</v>
      </c>
      <c r="AW371" s="13" t="s">
        <v>29</v>
      </c>
      <c r="AX371" s="13" t="s">
        <v>30</v>
      </c>
      <c r="AY371" s="165" t="s">
        <v>175</v>
      </c>
    </row>
    <row r="372" spans="1:65" s="2" customFormat="1" ht="21.75" customHeight="1">
      <c r="A372" s="33"/>
      <c r="B372" s="149"/>
      <c r="C372" s="150" t="s">
        <v>426</v>
      </c>
      <c r="D372" s="150" t="s">
        <v>181</v>
      </c>
      <c r="E372" s="151" t="s">
        <v>3753</v>
      </c>
      <c r="F372" s="152" t="s">
        <v>3754</v>
      </c>
      <c r="G372" s="153" t="s">
        <v>222</v>
      </c>
      <c r="H372" s="154">
        <v>112</v>
      </c>
      <c r="I372" s="155"/>
      <c r="J372" s="156">
        <f>ROUND(I372*H372,2)</f>
        <v>0</v>
      </c>
      <c r="K372" s="152" t="s">
        <v>1</v>
      </c>
      <c r="L372" s="34"/>
      <c r="M372" s="157" t="s">
        <v>1</v>
      </c>
      <c r="N372" s="158" t="s">
        <v>38</v>
      </c>
      <c r="O372" s="59"/>
      <c r="P372" s="159">
        <f>O372*H372</f>
        <v>0</v>
      </c>
      <c r="Q372" s="159">
        <v>1.97E-3</v>
      </c>
      <c r="R372" s="159">
        <f>Q372*H372</f>
        <v>0.22064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184</v>
      </c>
      <c r="AT372" s="161" t="s">
        <v>181</v>
      </c>
      <c r="AU372" s="161" t="s">
        <v>82</v>
      </c>
      <c r="AY372" s="18" t="s">
        <v>175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30</v>
      </c>
      <c r="BK372" s="162">
        <f>ROUND(I372*H372,2)</f>
        <v>0</v>
      </c>
      <c r="BL372" s="18" t="s">
        <v>184</v>
      </c>
      <c r="BM372" s="161" t="s">
        <v>3755</v>
      </c>
    </row>
    <row r="373" spans="1:65" s="14" customFormat="1">
      <c r="B373" s="172"/>
      <c r="D373" s="164" t="s">
        <v>190</v>
      </c>
      <c r="E373" s="173" t="s">
        <v>1</v>
      </c>
      <c r="F373" s="174" t="s">
        <v>3624</v>
      </c>
      <c r="H373" s="173" t="s">
        <v>1</v>
      </c>
      <c r="I373" s="175"/>
      <c r="L373" s="172"/>
      <c r="M373" s="176"/>
      <c r="N373" s="177"/>
      <c r="O373" s="177"/>
      <c r="P373" s="177"/>
      <c r="Q373" s="177"/>
      <c r="R373" s="177"/>
      <c r="S373" s="177"/>
      <c r="T373" s="178"/>
      <c r="AT373" s="173" t="s">
        <v>190</v>
      </c>
      <c r="AU373" s="173" t="s">
        <v>82</v>
      </c>
      <c r="AV373" s="14" t="s">
        <v>30</v>
      </c>
      <c r="AW373" s="14" t="s">
        <v>29</v>
      </c>
      <c r="AX373" s="14" t="s">
        <v>73</v>
      </c>
      <c r="AY373" s="173" t="s">
        <v>175</v>
      </c>
    </row>
    <row r="374" spans="1:65" s="13" customFormat="1">
      <c r="B374" s="163"/>
      <c r="D374" s="164" t="s">
        <v>190</v>
      </c>
      <c r="E374" s="165" t="s">
        <v>1</v>
      </c>
      <c r="F374" s="166" t="s">
        <v>410</v>
      </c>
      <c r="H374" s="167">
        <v>58</v>
      </c>
      <c r="I374" s="168"/>
      <c r="L374" s="163"/>
      <c r="M374" s="169"/>
      <c r="N374" s="170"/>
      <c r="O374" s="170"/>
      <c r="P374" s="170"/>
      <c r="Q374" s="170"/>
      <c r="R374" s="170"/>
      <c r="S374" s="170"/>
      <c r="T374" s="171"/>
      <c r="AT374" s="165" t="s">
        <v>190</v>
      </c>
      <c r="AU374" s="165" t="s">
        <v>82</v>
      </c>
      <c r="AV374" s="13" t="s">
        <v>82</v>
      </c>
      <c r="AW374" s="13" t="s">
        <v>29</v>
      </c>
      <c r="AX374" s="13" t="s">
        <v>73</v>
      </c>
      <c r="AY374" s="165" t="s">
        <v>175</v>
      </c>
    </row>
    <row r="375" spans="1:65" s="14" customFormat="1">
      <c r="B375" s="172"/>
      <c r="D375" s="164" t="s">
        <v>190</v>
      </c>
      <c r="E375" s="173" t="s">
        <v>1</v>
      </c>
      <c r="F375" s="174" t="s">
        <v>3629</v>
      </c>
      <c r="H375" s="173" t="s">
        <v>1</v>
      </c>
      <c r="I375" s="175"/>
      <c r="L375" s="172"/>
      <c r="M375" s="176"/>
      <c r="N375" s="177"/>
      <c r="O375" s="177"/>
      <c r="P375" s="177"/>
      <c r="Q375" s="177"/>
      <c r="R375" s="177"/>
      <c r="S375" s="177"/>
      <c r="T375" s="178"/>
      <c r="AT375" s="173" t="s">
        <v>190</v>
      </c>
      <c r="AU375" s="173" t="s">
        <v>82</v>
      </c>
      <c r="AV375" s="14" t="s">
        <v>30</v>
      </c>
      <c r="AW375" s="14" t="s">
        <v>29</v>
      </c>
      <c r="AX375" s="14" t="s">
        <v>73</v>
      </c>
      <c r="AY375" s="173" t="s">
        <v>175</v>
      </c>
    </row>
    <row r="376" spans="1:65" s="13" customFormat="1">
      <c r="B376" s="163"/>
      <c r="D376" s="164" t="s">
        <v>190</v>
      </c>
      <c r="E376" s="165" t="s">
        <v>1</v>
      </c>
      <c r="F376" s="166" t="s">
        <v>393</v>
      </c>
      <c r="H376" s="167">
        <v>54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190</v>
      </c>
      <c r="AU376" s="165" t="s">
        <v>82</v>
      </c>
      <c r="AV376" s="13" t="s">
        <v>82</v>
      </c>
      <c r="AW376" s="13" t="s">
        <v>29</v>
      </c>
      <c r="AX376" s="13" t="s">
        <v>73</v>
      </c>
      <c r="AY376" s="165" t="s">
        <v>175</v>
      </c>
    </row>
    <row r="377" spans="1:65" s="15" customFormat="1">
      <c r="B377" s="182"/>
      <c r="D377" s="164" t="s">
        <v>190</v>
      </c>
      <c r="E377" s="183" t="s">
        <v>1</v>
      </c>
      <c r="F377" s="184" t="s">
        <v>716</v>
      </c>
      <c r="H377" s="185">
        <v>112</v>
      </c>
      <c r="I377" s="186"/>
      <c r="L377" s="182"/>
      <c r="M377" s="187"/>
      <c r="N377" s="188"/>
      <c r="O377" s="188"/>
      <c r="P377" s="188"/>
      <c r="Q377" s="188"/>
      <c r="R377" s="188"/>
      <c r="S377" s="188"/>
      <c r="T377" s="189"/>
      <c r="AT377" s="183" t="s">
        <v>190</v>
      </c>
      <c r="AU377" s="183" t="s">
        <v>82</v>
      </c>
      <c r="AV377" s="15" t="s">
        <v>184</v>
      </c>
      <c r="AW377" s="15" t="s">
        <v>29</v>
      </c>
      <c r="AX377" s="15" t="s">
        <v>30</v>
      </c>
      <c r="AY377" s="183" t="s">
        <v>175</v>
      </c>
    </row>
    <row r="378" spans="1:65" s="2" customFormat="1" ht="16.5" customHeight="1">
      <c r="A378" s="33"/>
      <c r="B378" s="149"/>
      <c r="C378" s="150" t="s">
        <v>429</v>
      </c>
      <c r="D378" s="150" t="s">
        <v>181</v>
      </c>
      <c r="E378" s="151" t="s">
        <v>3410</v>
      </c>
      <c r="F378" s="152" t="s">
        <v>3411</v>
      </c>
      <c r="G378" s="153" t="s">
        <v>709</v>
      </c>
      <c r="H378" s="154">
        <v>5.742</v>
      </c>
      <c r="I378" s="155"/>
      <c r="J378" s="156">
        <f>ROUND(I378*H378,2)</f>
        <v>0</v>
      </c>
      <c r="K378" s="152" t="s">
        <v>1</v>
      </c>
      <c r="L378" s="34"/>
      <c r="M378" s="157" t="s">
        <v>1</v>
      </c>
      <c r="N378" s="158" t="s">
        <v>38</v>
      </c>
      <c r="O378" s="59"/>
      <c r="P378" s="159">
        <f>O378*H378</f>
        <v>0</v>
      </c>
      <c r="Q378" s="159">
        <v>0.11169999999999999</v>
      </c>
      <c r="R378" s="159">
        <f>Q378*H378</f>
        <v>0.64138139999999999</v>
      </c>
      <c r="S378" s="159">
        <v>0</v>
      </c>
      <c r="T378" s="160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61" t="s">
        <v>184</v>
      </c>
      <c r="AT378" s="161" t="s">
        <v>181</v>
      </c>
      <c r="AU378" s="161" t="s">
        <v>82</v>
      </c>
      <c r="AY378" s="18" t="s">
        <v>175</v>
      </c>
      <c r="BE378" s="162">
        <f>IF(N378="základní",J378,0)</f>
        <v>0</v>
      </c>
      <c r="BF378" s="162">
        <f>IF(N378="snížená",J378,0)</f>
        <v>0</v>
      </c>
      <c r="BG378" s="162">
        <f>IF(N378="zákl. přenesená",J378,0)</f>
        <v>0</v>
      </c>
      <c r="BH378" s="162">
        <f>IF(N378="sníž. přenesená",J378,0)</f>
        <v>0</v>
      </c>
      <c r="BI378" s="162">
        <f>IF(N378="nulová",J378,0)</f>
        <v>0</v>
      </c>
      <c r="BJ378" s="18" t="s">
        <v>30</v>
      </c>
      <c r="BK378" s="162">
        <f>ROUND(I378*H378,2)</f>
        <v>0</v>
      </c>
      <c r="BL378" s="18" t="s">
        <v>184</v>
      </c>
      <c r="BM378" s="161" t="s">
        <v>3756</v>
      </c>
    </row>
    <row r="379" spans="1:65" s="14" customFormat="1">
      <c r="B379" s="172"/>
      <c r="D379" s="164" t="s">
        <v>190</v>
      </c>
      <c r="E379" s="173" t="s">
        <v>1</v>
      </c>
      <c r="F379" s="174" t="s">
        <v>3726</v>
      </c>
      <c r="H379" s="173" t="s">
        <v>1</v>
      </c>
      <c r="I379" s="175"/>
      <c r="L379" s="172"/>
      <c r="M379" s="176"/>
      <c r="N379" s="177"/>
      <c r="O379" s="177"/>
      <c r="P379" s="177"/>
      <c r="Q379" s="177"/>
      <c r="R379" s="177"/>
      <c r="S379" s="177"/>
      <c r="T379" s="178"/>
      <c r="AT379" s="173" t="s">
        <v>190</v>
      </c>
      <c r="AU379" s="173" t="s">
        <v>82</v>
      </c>
      <c r="AV379" s="14" t="s">
        <v>30</v>
      </c>
      <c r="AW379" s="14" t="s">
        <v>29</v>
      </c>
      <c r="AX379" s="14" t="s">
        <v>73</v>
      </c>
      <c r="AY379" s="173" t="s">
        <v>175</v>
      </c>
    </row>
    <row r="380" spans="1:65" s="13" customFormat="1">
      <c r="B380" s="163"/>
      <c r="D380" s="164" t="s">
        <v>190</v>
      </c>
      <c r="E380" s="165" t="s">
        <v>1</v>
      </c>
      <c r="F380" s="166" t="s">
        <v>3727</v>
      </c>
      <c r="H380" s="167">
        <v>5.742</v>
      </c>
      <c r="I380" s="168"/>
      <c r="L380" s="163"/>
      <c r="M380" s="169"/>
      <c r="N380" s="170"/>
      <c r="O380" s="170"/>
      <c r="P380" s="170"/>
      <c r="Q380" s="170"/>
      <c r="R380" s="170"/>
      <c r="S380" s="170"/>
      <c r="T380" s="171"/>
      <c r="AT380" s="165" t="s">
        <v>190</v>
      </c>
      <c r="AU380" s="165" t="s">
        <v>82</v>
      </c>
      <c r="AV380" s="13" t="s">
        <v>82</v>
      </c>
      <c r="AW380" s="13" t="s">
        <v>29</v>
      </c>
      <c r="AX380" s="13" t="s">
        <v>73</v>
      </c>
      <c r="AY380" s="165" t="s">
        <v>175</v>
      </c>
    </row>
    <row r="381" spans="1:65" s="15" customFormat="1">
      <c r="B381" s="182"/>
      <c r="D381" s="164" t="s">
        <v>190</v>
      </c>
      <c r="E381" s="183" t="s">
        <v>1</v>
      </c>
      <c r="F381" s="184" t="s">
        <v>716</v>
      </c>
      <c r="H381" s="185">
        <v>5.742</v>
      </c>
      <c r="I381" s="186"/>
      <c r="L381" s="182"/>
      <c r="M381" s="187"/>
      <c r="N381" s="188"/>
      <c r="O381" s="188"/>
      <c r="P381" s="188"/>
      <c r="Q381" s="188"/>
      <c r="R381" s="188"/>
      <c r="S381" s="188"/>
      <c r="T381" s="189"/>
      <c r="AT381" s="183" t="s">
        <v>190</v>
      </c>
      <c r="AU381" s="183" t="s">
        <v>82</v>
      </c>
      <c r="AV381" s="15" t="s">
        <v>184</v>
      </c>
      <c r="AW381" s="15" t="s">
        <v>29</v>
      </c>
      <c r="AX381" s="15" t="s">
        <v>30</v>
      </c>
      <c r="AY381" s="183" t="s">
        <v>175</v>
      </c>
    </row>
    <row r="382" spans="1:65" s="2" customFormat="1" ht="16.5" customHeight="1">
      <c r="A382" s="33"/>
      <c r="B382" s="149"/>
      <c r="C382" s="150" t="s">
        <v>432</v>
      </c>
      <c r="D382" s="150" t="s">
        <v>181</v>
      </c>
      <c r="E382" s="151" t="s">
        <v>2873</v>
      </c>
      <c r="F382" s="152" t="s">
        <v>2874</v>
      </c>
      <c r="G382" s="153" t="s">
        <v>709</v>
      </c>
      <c r="H382" s="154">
        <v>17.876000000000001</v>
      </c>
      <c r="I382" s="155"/>
      <c r="J382" s="156">
        <f>ROUND(I382*H382,2)</f>
        <v>0</v>
      </c>
      <c r="K382" s="152" t="s">
        <v>710</v>
      </c>
      <c r="L382" s="34"/>
      <c r="M382" s="157" t="s">
        <v>1</v>
      </c>
      <c r="N382" s="158" t="s">
        <v>38</v>
      </c>
      <c r="O382" s="59"/>
      <c r="P382" s="159">
        <f>O382*H382</f>
        <v>0</v>
      </c>
      <c r="Q382" s="159">
        <v>1.7160000000000002E-2</v>
      </c>
      <c r="R382" s="159">
        <f>Q382*H382</f>
        <v>0.30675216000000005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184</v>
      </c>
      <c r="AT382" s="161" t="s">
        <v>181</v>
      </c>
      <c r="AU382" s="161" t="s">
        <v>82</v>
      </c>
      <c r="AY382" s="18" t="s">
        <v>175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30</v>
      </c>
      <c r="BK382" s="162">
        <f>ROUND(I382*H382,2)</f>
        <v>0</v>
      </c>
      <c r="BL382" s="18" t="s">
        <v>184</v>
      </c>
      <c r="BM382" s="161" t="s">
        <v>3757</v>
      </c>
    </row>
    <row r="383" spans="1:65" s="14" customFormat="1">
      <c r="B383" s="172"/>
      <c r="D383" s="164" t="s">
        <v>190</v>
      </c>
      <c r="E383" s="173" t="s">
        <v>1</v>
      </c>
      <c r="F383" s="174" t="s">
        <v>3629</v>
      </c>
      <c r="H383" s="173" t="s">
        <v>1</v>
      </c>
      <c r="I383" s="175"/>
      <c r="L383" s="172"/>
      <c r="M383" s="176"/>
      <c r="N383" s="177"/>
      <c r="O383" s="177"/>
      <c r="P383" s="177"/>
      <c r="Q383" s="177"/>
      <c r="R383" s="177"/>
      <c r="S383" s="177"/>
      <c r="T383" s="178"/>
      <c r="AT383" s="173" t="s">
        <v>190</v>
      </c>
      <c r="AU383" s="173" t="s">
        <v>82</v>
      </c>
      <c r="AV383" s="14" t="s">
        <v>30</v>
      </c>
      <c r="AW383" s="14" t="s">
        <v>29</v>
      </c>
      <c r="AX383" s="14" t="s">
        <v>73</v>
      </c>
      <c r="AY383" s="173" t="s">
        <v>175</v>
      </c>
    </row>
    <row r="384" spans="1:65" s="13" customFormat="1">
      <c r="B384" s="163"/>
      <c r="D384" s="164" t="s">
        <v>190</v>
      </c>
      <c r="E384" s="165" t="s">
        <v>1</v>
      </c>
      <c r="F384" s="166" t="s">
        <v>3758</v>
      </c>
      <c r="H384" s="167">
        <v>2.38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190</v>
      </c>
      <c r="AU384" s="165" t="s">
        <v>82</v>
      </c>
      <c r="AV384" s="13" t="s">
        <v>82</v>
      </c>
      <c r="AW384" s="13" t="s">
        <v>29</v>
      </c>
      <c r="AX384" s="13" t="s">
        <v>73</v>
      </c>
      <c r="AY384" s="165" t="s">
        <v>175</v>
      </c>
    </row>
    <row r="385" spans="1:65" s="13" customFormat="1">
      <c r="B385" s="163"/>
      <c r="D385" s="164" t="s">
        <v>190</v>
      </c>
      <c r="E385" s="165" t="s">
        <v>1</v>
      </c>
      <c r="F385" s="166" t="s">
        <v>3759</v>
      </c>
      <c r="H385" s="167">
        <v>0.3</v>
      </c>
      <c r="I385" s="168"/>
      <c r="L385" s="163"/>
      <c r="M385" s="169"/>
      <c r="N385" s="170"/>
      <c r="O385" s="170"/>
      <c r="P385" s="170"/>
      <c r="Q385" s="170"/>
      <c r="R385" s="170"/>
      <c r="S385" s="170"/>
      <c r="T385" s="171"/>
      <c r="AT385" s="165" t="s">
        <v>190</v>
      </c>
      <c r="AU385" s="165" t="s">
        <v>82</v>
      </c>
      <c r="AV385" s="13" t="s">
        <v>82</v>
      </c>
      <c r="AW385" s="13" t="s">
        <v>29</v>
      </c>
      <c r="AX385" s="13" t="s">
        <v>73</v>
      </c>
      <c r="AY385" s="165" t="s">
        <v>175</v>
      </c>
    </row>
    <row r="386" spans="1:65" s="13" customFormat="1">
      <c r="B386" s="163"/>
      <c r="D386" s="164" t="s">
        <v>190</v>
      </c>
      <c r="E386" s="165" t="s">
        <v>1</v>
      </c>
      <c r="F386" s="166" t="s">
        <v>3760</v>
      </c>
      <c r="H386" s="167">
        <v>0.27500000000000002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190</v>
      </c>
      <c r="AU386" s="165" t="s">
        <v>82</v>
      </c>
      <c r="AV386" s="13" t="s">
        <v>82</v>
      </c>
      <c r="AW386" s="13" t="s">
        <v>29</v>
      </c>
      <c r="AX386" s="13" t="s">
        <v>73</v>
      </c>
      <c r="AY386" s="165" t="s">
        <v>175</v>
      </c>
    </row>
    <row r="387" spans="1:65" s="13" customFormat="1">
      <c r="B387" s="163"/>
      <c r="D387" s="164" t="s">
        <v>190</v>
      </c>
      <c r="E387" s="165" t="s">
        <v>1</v>
      </c>
      <c r="F387" s="166" t="s">
        <v>3761</v>
      </c>
      <c r="H387" s="167">
        <v>12.704000000000001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190</v>
      </c>
      <c r="AU387" s="165" t="s">
        <v>82</v>
      </c>
      <c r="AV387" s="13" t="s">
        <v>82</v>
      </c>
      <c r="AW387" s="13" t="s">
        <v>29</v>
      </c>
      <c r="AX387" s="13" t="s">
        <v>73</v>
      </c>
      <c r="AY387" s="165" t="s">
        <v>175</v>
      </c>
    </row>
    <row r="388" spans="1:65" s="13" customFormat="1">
      <c r="B388" s="163"/>
      <c r="D388" s="164" t="s">
        <v>190</v>
      </c>
      <c r="E388" s="165" t="s">
        <v>1</v>
      </c>
      <c r="F388" s="166" t="s">
        <v>3762</v>
      </c>
      <c r="H388" s="167">
        <v>-2.09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190</v>
      </c>
      <c r="AU388" s="165" t="s">
        <v>82</v>
      </c>
      <c r="AV388" s="13" t="s">
        <v>82</v>
      </c>
      <c r="AW388" s="13" t="s">
        <v>29</v>
      </c>
      <c r="AX388" s="13" t="s">
        <v>73</v>
      </c>
      <c r="AY388" s="165" t="s">
        <v>175</v>
      </c>
    </row>
    <row r="389" spans="1:65" s="13" customFormat="1">
      <c r="B389" s="163"/>
      <c r="D389" s="164" t="s">
        <v>190</v>
      </c>
      <c r="E389" s="165" t="s">
        <v>1</v>
      </c>
      <c r="F389" s="166" t="s">
        <v>3763</v>
      </c>
      <c r="H389" s="167">
        <v>1.3859999999999999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190</v>
      </c>
      <c r="AU389" s="165" t="s">
        <v>82</v>
      </c>
      <c r="AV389" s="13" t="s">
        <v>82</v>
      </c>
      <c r="AW389" s="13" t="s">
        <v>29</v>
      </c>
      <c r="AX389" s="13" t="s">
        <v>73</v>
      </c>
      <c r="AY389" s="165" t="s">
        <v>175</v>
      </c>
    </row>
    <row r="390" spans="1:65" s="13" customFormat="1">
      <c r="B390" s="163"/>
      <c r="D390" s="164" t="s">
        <v>190</v>
      </c>
      <c r="E390" s="165" t="s">
        <v>1</v>
      </c>
      <c r="F390" s="166" t="s">
        <v>3764</v>
      </c>
      <c r="H390" s="167">
        <v>1.36</v>
      </c>
      <c r="I390" s="168"/>
      <c r="L390" s="163"/>
      <c r="M390" s="169"/>
      <c r="N390" s="170"/>
      <c r="O390" s="170"/>
      <c r="P390" s="170"/>
      <c r="Q390" s="170"/>
      <c r="R390" s="170"/>
      <c r="S390" s="170"/>
      <c r="T390" s="171"/>
      <c r="AT390" s="165" t="s">
        <v>190</v>
      </c>
      <c r="AU390" s="165" t="s">
        <v>82</v>
      </c>
      <c r="AV390" s="13" t="s">
        <v>82</v>
      </c>
      <c r="AW390" s="13" t="s">
        <v>29</v>
      </c>
      <c r="AX390" s="13" t="s">
        <v>73</v>
      </c>
      <c r="AY390" s="165" t="s">
        <v>175</v>
      </c>
    </row>
    <row r="391" spans="1:65" s="13" customFormat="1">
      <c r="B391" s="163"/>
      <c r="D391" s="164" t="s">
        <v>190</v>
      </c>
      <c r="E391" s="165" t="s">
        <v>1</v>
      </c>
      <c r="F391" s="166" t="s">
        <v>3765</v>
      </c>
      <c r="H391" s="167">
        <v>1.5609999999999999</v>
      </c>
      <c r="I391" s="168"/>
      <c r="L391" s="163"/>
      <c r="M391" s="169"/>
      <c r="N391" s="170"/>
      <c r="O391" s="170"/>
      <c r="P391" s="170"/>
      <c r="Q391" s="170"/>
      <c r="R391" s="170"/>
      <c r="S391" s="170"/>
      <c r="T391" s="171"/>
      <c r="AT391" s="165" t="s">
        <v>190</v>
      </c>
      <c r="AU391" s="165" t="s">
        <v>82</v>
      </c>
      <c r="AV391" s="13" t="s">
        <v>82</v>
      </c>
      <c r="AW391" s="13" t="s">
        <v>29</v>
      </c>
      <c r="AX391" s="13" t="s">
        <v>73</v>
      </c>
      <c r="AY391" s="165" t="s">
        <v>175</v>
      </c>
    </row>
    <row r="392" spans="1:65" s="15" customFormat="1">
      <c r="B392" s="182"/>
      <c r="D392" s="164" t="s">
        <v>190</v>
      </c>
      <c r="E392" s="183" t="s">
        <v>1</v>
      </c>
      <c r="F392" s="184" t="s">
        <v>716</v>
      </c>
      <c r="H392" s="185">
        <v>17.876000000000001</v>
      </c>
      <c r="I392" s="186"/>
      <c r="L392" s="182"/>
      <c r="M392" s="187"/>
      <c r="N392" s="188"/>
      <c r="O392" s="188"/>
      <c r="P392" s="188"/>
      <c r="Q392" s="188"/>
      <c r="R392" s="188"/>
      <c r="S392" s="188"/>
      <c r="T392" s="189"/>
      <c r="AT392" s="183" t="s">
        <v>190</v>
      </c>
      <c r="AU392" s="183" t="s">
        <v>82</v>
      </c>
      <c r="AV392" s="15" t="s">
        <v>184</v>
      </c>
      <c r="AW392" s="15" t="s">
        <v>29</v>
      </c>
      <c r="AX392" s="15" t="s">
        <v>30</v>
      </c>
      <c r="AY392" s="183" t="s">
        <v>175</v>
      </c>
    </row>
    <row r="393" spans="1:65" s="2" customFormat="1" ht="16.5" customHeight="1">
      <c r="A393" s="33"/>
      <c r="B393" s="149"/>
      <c r="C393" s="150" t="s">
        <v>435</v>
      </c>
      <c r="D393" s="150" t="s">
        <v>181</v>
      </c>
      <c r="E393" s="151" t="s">
        <v>2883</v>
      </c>
      <c r="F393" s="152" t="s">
        <v>2884</v>
      </c>
      <c r="G393" s="153" t="s">
        <v>709</v>
      </c>
      <c r="H393" s="154">
        <v>17.876000000000001</v>
      </c>
      <c r="I393" s="155"/>
      <c r="J393" s="156">
        <f>ROUND(I393*H393,2)</f>
        <v>0</v>
      </c>
      <c r="K393" s="152" t="s">
        <v>710</v>
      </c>
      <c r="L393" s="34"/>
      <c r="M393" s="157" t="s">
        <v>1</v>
      </c>
      <c r="N393" s="158" t="s">
        <v>38</v>
      </c>
      <c r="O393" s="59"/>
      <c r="P393" s="159">
        <f>O393*H393</f>
        <v>0</v>
      </c>
      <c r="Q393" s="159">
        <v>0</v>
      </c>
      <c r="R393" s="159">
        <f>Q393*H393</f>
        <v>0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184</v>
      </c>
      <c r="AT393" s="161" t="s">
        <v>181</v>
      </c>
      <c r="AU393" s="161" t="s">
        <v>82</v>
      </c>
      <c r="AY393" s="18" t="s">
        <v>175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30</v>
      </c>
      <c r="BK393" s="162">
        <f>ROUND(I393*H393,2)</f>
        <v>0</v>
      </c>
      <c r="BL393" s="18" t="s">
        <v>184</v>
      </c>
      <c r="BM393" s="161" t="s">
        <v>3766</v>
      </c>
    </row>
    <row r="394" spans="1:65" s="13" customFormat="1">
      <c r="B394" s="163"/>
      <c r="D394" s="164" t="s">
        <v>190</v>
      </c>
      <c r="E394" s="165" t="s">
        <v>1</v>
      </c>
      <c r="F394" s="166" t="s">
        <v>3767</v>
      </c>
      <c r="H394" s="167">
        <v>17.876000000000001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190</v>
      </c>
      <c r="AU394" s="165" t="s">
        <v>82</v>
      </c>
      <c r="AV394" s="13" t="s">
        <v>82</v>
      </c>
      <c r="AW394" s="13" t="s">
        <v>29</v>
      </c>
      <c r="AX394" s="13" t="s">
        <v>30</v>
      </c>
      <c r="AY394" s="165" t="s">
        <v>175</v>
      </c>
    </row>
    <row r="395" spans="1:65" s="2" customFormat="1" ht="16.5" customHeight="1">
      <c r="A395" s="33"/>
      <c r="B395" s="149"/>
      <c r="C395" s="150" t="s">
        <v>440</v>
      </c>
      <c r="D395" s="150" t="s">
        <v>181</v>
      </c>
      <c r="E395" s="151" t="s">
        <v>2887</v>
      </c>
      <c r="F395" s="152" t="s">
        <v>2888</v>
      </c>
      <c r="G395" s="153" t="s">
        <v>709</v>
      </c>
      <c r="H395" s="154">
        <v>37.179000000000002</v>
      </c>
      <c r="I395" s="155"/>
      <c r="J395" s="156">
        <f>ROUND(I395*H395,2)</f>
        <v>0</v>
      </c>
      <c r="K395" s="152" t="s">
        <v>710</v>
      </c>
      <c r="L395" s="34"/>
      <c r="M395" s="157" t="s">
        <v>1</v>
      </c>
      <c r="N395" s="158" t="s">
        <v>38</v>
      </c>
      <c r="O395" s="59"/>
      <c r="P395" s="159">
        <f>O395*H395</f>
        <v>0</v>
      </c>
      <c r="Q395" s="159">
        <v>5.45E-3</v>
      </c>
      <c r="R395" s="159">
        <f>Q395*H395</f>
        <v>0.20262555000000002</v>
      </c>
      <c r="S395" s="159">
        <v>0</v>
      </c>
      <c r="T395" s="160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1" t="s">
        <v>184</v>
      </c>
      <c r="AT395" s="161" t="s">
        <v>181</v>
      </c>
      <c r="AU395" s="161" t="s">
        <v>82</v>
      </c>
      <c r="AY395" s="18" t="s">
        <v>175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8" t="s">
        <v>30</v>
      </c>
      <c r="BK395" s="162">
        <f>ROUND(I395*H395,2)</f>
        <v>0</v>
      </c>
      <c r="BL395" s="18" t="s">
        <v>184</v>
      </c>
      <c r="BM395" s="161" t="s">
        <v>3768</v>
      </c>
    </row>
    <row r="396" spans="1:65" s="14" customFormat="1">
      <c r="B396" s="172"/>
      <c r="D396" s="164" t="s">
        <v>190</v>
      </c>
      <c r="E396" s="173" t="s">
        <v>1</v>
      </c>
      <c r="F396" s="174" t="s">
        <v>3769</v>
      </c>
      <c r="H396" s="173" t="s">
        <v>1</v>
      </c>
      <c r="I396" s="175"/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190</v>
      </c>
      <c r="AU396" s="173" t="s">
        <v>82</v>
      </c>
      <c r="AV396" s="14" t="s">
        <v>30</v>
      </c>
      <c r="AW396" s="14" t="s">
        <v>29</v>
      </c>
      <c r="AX396" s="14" t="s">
        <v>73</v>
      </c>
      <c r="AY396" s="173" t="s">
        <v>175</v>
      </c>
    </row>
    <row r="397" spans="1:65" s="13" customFormat="1">
      <c r="B397" s="163"/>
      <c r="D397" s="164" t="s">
        <v>190</v>
      </c>
      <c r="E397" s="165" t="s">
        <v>1</v>
      </c>
      <c r="F397" s="166" t="s">
        <v>3770</v>
      </c>
      <c r="H397" s="167">
        <v>1.984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190</v>
      </c>
      <c r="AU397" s="165" t="s">
        <v>82</v>
      </c>
      <c r="AV397" s="13" t="s">
        <v>82</v>
      </c>
      <c r="AW397" s="13" t="s">
        <v>29</v>
      </c>
      <c r="AX397" s="13" t="s">
        <v>73</v>
      </c>
      <c r="AY397" s="165" t="s">
        <v>175</v>
      </c>
    </row>
    <row r="398" spans="1:65" s="13" customFormat="1">
      <c r="B398" s="163"/>
      <c r="D398" s="164" t="s">
        <v>190</v>
      </c>
      <c r="E398" s="165" t="s">
        <v>1</v>
      </c>
      <c r="F398" s="166" t="s">
        <v>3771</v>
      </c>
      <c r="H398" s="167">
        <v>1.7949999999999999</v>
      </c>
      <c r="I398" s="168"/>
      <c r="L398" s="163"/>
      <c r="M398" s="169"/>
      <c r="N398" s="170"/>
      <c r="O398" s="170"/>
      <c r="P398" s="170"/>
      <c r="Q398" s="170"/>
      <c r="R398" s="170"/>
      <c r="S398" s="170"/>
      <c r="T398" s="171"/>
      <c r="AT398" s="165" t="s">
        <v>190</v>
      </c>
      <c r="AU398" s="165" t="s">
        <v>82</v>
      </c>
      <c r="AV398" s="13" t="s">
        <v>82</v>
      </c>
      <c r="AW398" s="13" t="s">
        <v>29</v>
      </c>
      <c r="AX398" s="13" t="s">
        <v>73</v>
      </c>
      <c r="AY398" s="165" t="s">
        <v>175</v>
      </c>
    </row>
    <row r="399" spans="1:65" s="16" customFormat="1">
      <c r="B399" s="205"/>
      <c r="D399" s="164" t="s">
        <v>190</v>
      </c>
      <c r="E399" s="206" t="s">
        <v>1</v>
      </c>
      <c r="F399" s="207" t="s">
        <v>1549</v>
      </c>
      <c r="H399" s="208">
        <v>3.7789999999999999</v>
      </c>
      <c r="I399" s="209"/>
      <c r="L399" s="205"/>
      <c r="M399" s="210"/>
      <c r="N399" s="211"/>
      <c r="O399" s="211"/>
      <c r="P399" s="211"/>
      <c r="Q399" s="211"/>
      <c r="R399" s="211"/>
      <c r="S399" s="211"/>
      <c r="T399" s="212"/>
      <c r="AT399" s="206" t="s">
        <v>190</v>
      </c>
      <c r="AU399" s="206" t="s">
        <v>82</v>
      </c>
      <c r="AV399" s="16" t="s">
        <v>113</v>
      </c>
      <c r="AW399" s="16" t="s">
        <v>29</v>
      </c>
      <c r="AX399" s="16" t="s">
        <v>73</v>
      </c>
      <c r="AY399" s="206" t="s">
        <v>175</v>
      </c>
    </row>
    <row r="400" spans="1:65" s="14" customFormat="1">
      <c r="B400" s="172"/>
      <c r="D400" s="164" t="s">
        <v>190</v>
      </c>
      <c r="E400" s="173" t="s">
        <v>1</v>
      </c>
      <c r="F400" s="174" t="s">
        <v>3624</v>
      </c>
      <c r="H400" s="173" t="s">
        <v>1</v>
      </c>
      <c r="I400" s="175"/>
      <c r="L400" s="172"/>
      <c r="M400" s="176"/>
      <c r="N400" s="177"/>
      <c r="O400" s="177"/>
      <c r="P400" s="177"/>
      <c r="Q400" s="177"/>
      <c r="R400" s="177"/>
      <c r="S400" s="177"/>
      <c r="T400" s="178"/>
      <c r="AT400" s="173" t="s">
        <v>190</v>
      </c>
      <c r="AU400" s="173" t="s">
        <v>82</v>
      </c>
      <c r="AV400" s="14" t="s">
        <v>30</v>
      </c>
      <c r="AW400" s="14" t="s">
        <v>29</v>
      </c>
      <c r="AX400" s="14" t="s">
        <v>73</v>
      </c>
      <c r="AY400" s="173" t="s">
        <v>175</v>
      </c>
    </row>
    <row r="401" spans="1:65" s="13" customFormat="1">
      <c r="B401" s="163"/>
      <c r="D401" s="164" t="s">
        <v>190</v>
      </c>
      <c r="E401" s="165" t="s">
        <v>1</v>
      </c>
      <c r="F401" s="166" t="s">
        <v>3772</v>
      </c>
      <c r="H401" s="167">
        <v>8.5440000000000005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190</v>
      </c>
      <c r="AU401" s="165" t="s">
        <v>82</v>
      </c>
      <c r="AV401" s="13" t="s">
        <v>82</v>
      </c>
      <c r="AW401" s="13" t="s">
        <v>29</v>
      </c>
      <c r="AX401" s="13" t="s">
        <v>73</v>
      </c>
      <c r="AY401" s="165" t="s">
        <v>175</v>
      </c>
    </row>
    <row r="402" spans="1:65" s="13" customFormat="1">
      <c r="B402" s="163"/>
      <c r="D402" s="164" t="s">
        <v>190</v>
      </c>
      <c r="E402" s="165" t="s">
        <v>1</v>
      </c>
      <c r="F402" s="166" t="s">
        <v>3773</v>
      </c>
      <c r="H402" s="167">
        <v>2.3759999999999999</v>
      </c>
      <c r="I402" s="168"/>
      <c r="L402" s="163"/>
      <c r="M402" s="169"/>
      <c r="N402" s="170"/>
      <c r="O402" s="170"/>
      <c r="P402" s="170"/>
      <c r="Q402" s="170"/>
      <c r="R402" s="170"/>
      <c r="S402" s="170"/>
      <c r="T402" s="171"/>
      <c r="AT402" s="165" t="s">
        <v>190</v>
      </c>
      <c r="AU402" s="165" t="s">
        <v>82</v>
      </c>
      <c r="AV402" s="13" t="s">
        <v>82</v>
      </c>
      <c r="AW402" s="13" t="s">
        <v>29</v>
      </c>
      <c r="AX402" s="13" t="s">
        <v>73</v>
      </c>
      <c r="AY402" s="165" t="s">
        <v>175</v>
      </c>
    </row>
    <row r="403" spans="1:65" s="13" customFormat="1">
      <c r="B403" s="163"/>
      <c r="D403" s="164" t="s">
        <v>190</v>
      </c>
      <c r="E403" s="165" t="s">
        <v>1</v>
      </c>
      <c r="F403" s="166" t="s">
        <v>3774</v>
      </c>
      <c r="H403" s="167">
        <v>2.2400000000000002</v>
      </c>
      <c r="I403" s="168"/>
      <c r="L403" s="163"/>
      <c r="M403" s="169"/>
      <c r="N403" s="170"/>
      <c r="O403" s="170"/>
      <c r="P403" s="170"/>
      <c r="Q403" s="170"/>
      <c r="R403" s="170"/>
      <c r="S403" s="170"/>
      <c r="T403" s="171"/>
      <c r="AT403" s="165" t="s">
        <v>190</v>
      </c>
      <c r="AU403" s="165" t="s">
        <v>82</v>
      </c>
      <c r="AV403" s="13" t="s">
        <v>82</v>
      </c>
      <c r="AW403" s="13" t="s">
        <v>29</v>
      </c>
      <c r="AX403" s="13" t="s">
        <v>73</v>
      </c>
      <c r="AY403" s="165" t="s">
        <v>175</v>
      </c>
    </row>
    <row r="404" spans="1:65" s="13" customFormat="1">
      <c r="B404" s="163"/>
      <c r="D404" s="164" t="s">
        <v>190</v>
      </c>
      <c r="E404" s="165" t="s">
        <v>1</v>
      </c>
      <c r="F404" s="166" t="s">
        <v>3775</v>
      </c>
      <c r="H404" s="167">
        <v>9.5039999999999996</v>
      </c>
      <c r="I404" s="168"/>
      <c r="L404" s="163"/>
      <c r="M404" s="169"/>
      <c r="N404" s="170"/>
      <c r="O404" s="170"/>
      <c r="P404" s="170"/>
      <c r="Q404" s="170"/>
      <c r="R404" s="170"/>
      <c r="S404" s="170"/>
      <c r="T404" s="171"/>
      <c r="AT404" s="165" t="s">
        <v>190</v>
      </c>
      <c r="AU404" s="165" t="s">
        <v>82</v>
      </c>
      <c r="AV404" s="13" t="s">
        <v>82</v>
      </c>
      <c r="AW404" s="13" t="s">
        <v>29</v>
      </c>
      <c r="AX404" s="13" t="s">
        <v>73</v>
      </c>
      <c r="AY404" s="165" t="s">
        <v>175</v>
      </c>
    </row>
    <row r="405" spans="1:65" s="13" customFormat="1">
      <c r="B405" s="163"/>
      <c r="D405" s="164" t="s">
        <v>190</v>
      </c>
      <c r="E405" s="165" t="s">
        <v>1</v>
      </c>
      <c r="F405" s="166" t="s">
        <v>3776</v>
      </c>
      <c r="H405" s="167">
        <v>-1.665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190</v>
      </c>
      <c r="AU405" s="165" t="s">
        <v>82</v>
      </c>
      <c r="AV405" s="13" t="s">
        <v>82</v>
      </c>
      <c r="AW405" s="13" t="s">
        <v>29</v>
      </c>
      <c r="AX405" s="13" t="s">
        <v>73</v>
      </c>
      <c r="AY405" s="165" t="s">
        <v>175</v>
      </c>
    </row>
    <row r="406" spans="1:65" s="13" customFormat="1">
      <c r="B406" s="163"/>
      <c r="D406" s="164" t="s">
        <v>190</v>
      </c>
      <c r="E406" s="165" t="s">
        <v>1</v>
      </c>
      <c r="F406" s="166" t="s">
        <v>3777</v>
      </c>
      <c r="H406" s="167">
        <v>1.079</v>
      </c>
      <c r="I406" s="168"/>
      <c r="L406" s="163"/>
      <c r="M406" s="169"/>
      <c r="N406" s="170"/>
      <c r="O406" s="170"/>
      <c r="P406" s="170"/>
      <c r="Q406" s="170"/>
      <c r="R406" s="170"/>
      <c r="S406" s="170"/>
      <c r="T406" s="171"/>
      <c r="AT406" s="165" t="s">
        <v>190</v>
      </c>
      <c r="AU406" s="165" t="s">
        <v>82</v>
      </c>
      <c r="AV406" s="13" t="s">
        <v>82</v>
      </c>
      <c r="AW406" s="13" t="s">
        <v>29</v>
      </c>
      <c r="AX406" s="13" t="s">
        <v>73</v>
      </c>
      <c r="AY406" s="165" t="s">
        <v>175</v>
      </c>
    </row>
    <row r="407" spans="1:65" s="13" customFormat="1">
      <c r="B407" s="163"/>
      <c r="D407" s="164" t="s">
        <v>190</v>
      </c>
      <c r="E407" s="165" t="s">
        <v>1</v>
      </c>
      <c r="F407" s="166" t="s">
        <v>3778</v>
      </c>
      <c r="H407" s="167">
        <v>1.3859999999999999</v>
      </c>
      <c r="I407" s="168"/>
      <c r="L407" s="163"/>
      <c r="M407" s="169"/>
      <c r="N407" s="170"/>
      <c r="O407" s="170"/>
      <c r="P407" s="170"/>
      <c r="Q407" s="170"/>
      <c r="R407" s="170"/>
      <c r="S407" s="170"/>
      <c r="T407" s="171"/>
      <c r="AT407" s="165" t="s">
        <v>190</v>
      </c>
      <c r="AU407" s="165" t="s">
        <v>82</v>
      </c>
      <c r="AV407" s="13" t="s">
        <v>82</v>
      </c>
      <c r="AW407" s="13" t="s">
        <v>29</v>
      </c>
      <c r="AX407" s="13" t="s">
        <v>73</v>
      </c>
      <c r="AY407" s="165" t="s">
        <v>175</v>
      </c>
    </row>
    <row r="408" spans="1:65" s="13" customFormat="1">
      <c r="B408" s="163"/>
      <c r="D408" s="164" t="s">
        <v>190</v>
      </c>
      <c r="E408" s="165" t="s">
        <v>1</v>
      </c>
      <c r="F408" s="166" t="s">
        <v>3779</v>
      </c>
      <c r="H408" s="167">
        <v>1.4059999999999999</v>
      </c>
      <c r="I408" s="168"/>
      <c r="L408" s="163"/>
      <c r="M408" s="169"/>
      <c r="N408" s="170"/>
      <c r="O408" s="170"/>
      <c r="P408" s="170"/>
      <c r="Q408" s="170"/>
      <c r="R408" s="170"/>
      <c r="S408" s="170"/>
      <c r="T408" s="171"/>
      <c r="AT408" s="165" t="s">
        <v>190</v>
      </c>
      <c r="AU408" s="165" t="s">
        <v>82</v>
      </c>
      <c r="AV408" s="13" t="s">
        <v>82</v>
      </c>
      <c r="AW408" s="13" t="s">
        <v>29</v>
      </c>
      <c r="AX408" s="13" t="s">
        <v>73</v>
      </c>
      <c r="AY408" s="165" t="s">
        <v>175</v>
      </c>
    </row>
    <row r="409" spans="1:65" s="16" customFormat="1">
      <c r="B409" s="205"/>
      <c r="D409" s="164" t="s">
        <v>190</v>
      </c>
      <c r="E409" s="206" t="s">
        <v>1</v>
      </c>
      <c r="F409" s="207" t="s">
        <v>1549</v>
      </c>
      <c r="H409" s="208">
        <v>24.87</v>
      </c>
      <c r="I409" s="209"/>
      <c r="L409" s="205"/>
      <c r="M409" s="210"/>
      <c r="N409" s="211"/>
      <c r="O409" s="211"/>
      <c r="P409" s="211"/>
      <c r="Q409" s="211"/>
      <c r="R409" s="211"/>
      <c r="S409" s="211"/>
      <c r="T409" s="212"/>
      <c r="AT409" s="206" t="s">
        <v>190</v>
      </c>
      <c r="AU409" s="206" t="s">
        <v>82</v>
      </c>
      <c r="AV409" s="16" t="s">
        <v>113</v>
      </c>
      <c r="AW409" s="16" t="s">
        <v>29</v>
      </c>
      <c r="AX409" s="16" t="s">
        <v>73</v>
      </c>
      <c r="AY409" s="206" t="s">
        <v>175</v>
      </c>
    </row>
    <row r="410" spans="1:65" s="14" customFormat="1">
      <c r="B410" s="172"/>
      <c r="D410" s="164" t="s">
        <v>190</v>
      </c>
      <c r="E410" s="173" t="s">
        <v>1</v>
      </c>
      <c r="F410" s="174" t="s">
        <v>3738</v>
      </c>
      <c r="H410" s="173" t="s">
        <v>1</v>
      </c>
      <c r="I410" s="175"/>
      <c r="L410" s="172"/>
      <c r="M410" s="176"/>
      <c r="N410" s="177"/>
      <c r="O410" s="177"/>
      <c r="P410" s="177"/>
      <c r="Q410" s="177"/>
      <c r="R410" s="177"/>
      <c r="S410" s="177"/>
      <c r="T410" s="178"/>
      <c r="AT410" s="173" t="s">
        <v>190</v>
      </c>
      <c r="AU410" s="173" t="s">
        <v>82</v>
      </c>
      <c r="AV410" s="14" t="s">
        <v>30</v>
      </c>
      <c r="AW410" s="14" t="s">
        <v>29</v>
      </c>
      <c r="AX410" s="14" t="s">
        <v>73</v>
      </c>
      <c r="AY410" s="173" t="s">
        <v>175</v>
      </c>
    </row>
    <row r="411" spans="1:65" s="13" customFormat="1">
      <c r="B411" s="163"/>
      <c r="D411" s="164" t="s">
        <v>190</v>
      </c>
      <c r="E411" s="165" t="s">
        <v>1</v>
      </c>
      <c r="F411" s="166" t="s">
        <v>3780</v>
      </c>
      <c r="H411" s="167">
        <v>1.9</v>
      </c>
      <c r="I411" s="168"/>
      <c r="L411" s="163"/>
      <c r="M411" s="169"/>
      <c r="N411" s="170"/>
      <c r="O411" s="170"/>
      <c r="P411" s="170"/>
      <c r="Q411" s="170"/>
      <c r="R411" s="170"/>
      <c r="S411" s="170"/>
      <c r="T411" s="171"/>
      <c r="AT411" s="165" t="s">
        <v>190</v>
      </c>
      <c r="AU411" s="165" t="s">
        <v>82</v>
      </c>
      <c r="AV411" s="13" t="s">
        <v>82</v>
      </c>
      <c r="AW411" s="13" t="s">
        <v>29</v>
      </c>
      <c r="AX411" s="13" t="s">
        <v>73</v>
      </c>
      <c r="AY411" s="165" t="s">
        <v>175</v>
      </c>
    </row>
    <row r="412" spans="1:65" s="13" customFormat="1">
      <c r="B412" s="163"/>
      <c r="D412" s="164" t="s">
        <v>190</v>
      </c>
      <c r="E412" s="165" t="s">
        <v>1</v>
      </c>
      <c r="F412" s="166" t="s">
        <v>3781</v>
      </c>
      <c r="H412" s="167">
        <v>3</v>
      </c>
      <c r="I412" s="168"/>
      <c r="L412" s="163"/>
      <c r="M412" s="169"/>
      <c r="N412" s="170"/>
      <c r="O412" s="170"/>
      <c r="P412" s="170"/>
      <c r="Q412" s="170"/>
      <c r="R412" s="170"/>
      <c r="S412" s="170"/>
      <c r="T412" s="171"/>
      <c r="AT412" s="165" t="s">
        <v>190</v>
      </c>
      <c r="AU412" s="165" t="s">
        <v>82</v>
      </c>
      <c r="AV412" s="13" t="s">
        <v>82</v>
      </c>
      <c r="AW412" s="13" t="s">
        <v>29</v>
      </c>
      <c r="AX412" s="13" t="s">
        <v>73</v>
      </c>
      <c r="AY412" s="165" t="s">
        <v>175</v>
      </c>
    </row>
    <row r="413" spans="1:65" s="13" customFormat="1">
      <c r="B413" s="163"/>
      <c r="D413" s="164" t="s">
        <v>190</v>
      </c>
      <c r="E413" s="165" t="s">
        <v>1</v>
      </c>
      <c r="F413" s="166" t="s">
        <v>3782</v>
      </c>
      <c r="H413" s="167">
        <v>3.63</v>
      </c>
      <c r="I413" s="168"/>
      <c r="L413" s="163"/>
      <c r="M413" s="169"/>
      <c r="N413" s="170"/>
      <c r="O413" s="170"/>
      <c r="P413" s="170"/>
      <c r="Q413" s="170"/>
      <c r="R413" s="170"/>
      <c r="S413" s="170"/>
      <c r="T413" s="171"/>
      <c r="AT413" s="165" t="s">
        <v>190</v>
      </c>
      <c r="AU413" s="165" t="s">
        <v>82</v>
      </c>
      <c r="AV413" s="13" t="s">
        <v>82</v>
      </c>
      <c r="AW413" s="13" t="s">
        <v>29</v>
      </c>
      <c r="AX413" s="13" t="s">
        <v>73</v>
      </c>
      <c r="AY413" s="165" t="s">
        <v>175</v>
      </c>
    </row>
    <row r="414" spans="1:65" s="16" customFormat="1">
      <c r="B414" s="205"/>
      <c r="D414" s="164" t="s">
        <v>190</v>
      </c>
      <c r="E414" s="206" t="s">
        <v>1</v>
      </c>
      <c r="F414" s="207" t="s">
        <v>1549</v>
      </c>
      <c r="H414" s="208">
        <v>8.5299999999999994</v>
      </c>
      <c r="I414" s="209"/>
      <c r="L414" s="205"/>
      <c r="M414" s="210"/>
      <c r="N414" s="211"/>
      <c r="O414" s="211"/>
      <c r="P414" s="211"/>
      <c r="Q414" s="211"/>
      <c r="R414" s="211"/>
      <c r="S414" s="211"/>
      <c r="T414" s="212"/>
      <c r="AT414" s="206" t="s">
        <v>190</v>
      </c>
      <c r="AU414" s="206" t="s">
        <v>82</v>
      </c>
      <c r="AV414" s="16" t="s">
        <v>113</v>
      </c>
      <c r="AW414" s="16" t="s">
        <v>29</v>
      </c>
      <c r="AX414" s="16" t="s">
        <v>73</v>
      </c>
      <c r="AY414" s="206" t="s">
        <v>175</v>
      </c>
    </row>
    <row r="415" spans="1:65" s="15" customFormat="1">
      <c r="B415" s="182"/>
      <c r="D415" s="164" t="s">
        <v>190</v>
      </c>
      <c r="E415" s="183" t="s">
        <v>1</v>
      </c>
      <c r="F415" s="184" t="s">
        <v>716</v>
      </c>
      <c r="H415" s="185">
        <v>37.179000000000002</v>
      </c>
      <c r="I415" s="186"/>
      <c r="L415" s="182"/>
      <c r="M415" s="187"/>
      <c r="N415" s="188"/>
      <c r="O415" s="188"/>
      <c r="P415" s="188"/>
      <c r="Q415" s="188"/>
      <c r="R415" s="188"/>
      <c r="S415" s="188"/>
      <c r="T415" s="189"/>
      <c r="AT415" s="183" t="s">
        <v>190</v>
      </c>
      <c r="AU415" s="183" t="s">
        <v>82</v>
      </c>
      <c r="AV415" s="15" t="s">
        <v>184</v>
      </c>
      <c r="AW415" s="15" t="s">
        <v>29</v>
      </c>
      <c r="AX415" s="15" t="s">
        <v>30</v>
      </c>
      <c r="AY415" s="183" t="s">
        <v>175</v>
      </c>
    </row>
    <row r="416" spans="1:65" s="2" customFormat="1" ht="16.5" customHeight="1">
      <c r="A416" s="33"/>
      <c r="B416" s="149"/>
      <c r="C416" s="150" t="s">
        <v>443</v>
      </c>
      <c r="D416" s="150" t="s">
        <v>181</v>
      </c>
      <c r="E416" s="151" t="s">
        <v>2903</v>
      </c>
      <c r="F416" s="152" t="s">
        <v>2904</v>
      </c>
      <c r="G416" s="153" t="s">
        <v>709</v>
      </c>
      <c r="H416" s="154">
        <v>36.219000000000001</v>
      </c>
      <c r="I416" s="155"/>
      <c r="J416" s="156">
        <f>ROUND(I416*H416,2)</f>
        <v>0</v>
      </c>
      <c r="K416" s="152" t="s">
        <v>710</v>
      </c>
      <c r="L416" s="34"/>
      <c r="M416" s="157" t="s">
        <v>1</v>
      </c>
      <c r="N416" s="158" t="s">
        <v>38</v>
      </c>
      <c r="O416" s="59"/>
      <c r="P416" s="159">
        <f>O416*H416</f>
        <v>0</v>
      </c>
      <c r="Q416" s="159">
        <v>0</v>
      </c>
      <c r="R416" s="159">
        <f>Q416*H416</f>
        <v>0</v>
      </c>
      <c r="S416" s="159">
        <v>0</v>
      </c>
      <c r="T416" s="160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1" t="s">
        <v>184</v>
      </c>
      <c r="AT416" s="161" t="s">
        <v>181</v>
      </c>
      <c r="AU416" s="161" t="s">
        <v>82</v>
      </c>
      <c r="AY416" s="18" t="s">
        <v>175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8" t="s">
        <v>30</v>
      </c>
      <c r="BK416" s="162">
        <f>ROUND(I416*H416,2)</f>
        <v>0</v>
      </c>
      <c r="BL416" s="18" t="s">
        <v>184</v>
      </c>
      <c r="BM416" s="161" t="s">
        <v>3783</v>
      </c>
    </row>
    <row r="417" spans="1:65" s="13" customFormat="1">
      <c r="B417" s="163"/>
      <c r="D417" s="164" t="s">
        <v>190</v>
      </c>
      <c r="E417" s="165" t="s">
        <v>1</v>
      </c>
      <c r="F417" s="166" t="s">
        <v>3784</v>
      </c>
      <c r="H417" s="167">
        <v>36.219000000000001</v>
      </c>
      <c r="I417" s="168"/>
      <c r="L417" s="163"/>
      <c r="M417" s="169"/>
      <c r="N417" s="170"/>
      <c r="O417" s="170"/>
      <c r="P417" s="170"/>
      <c r="Q417" s="170"/>
      <c r="R417" s="170"/>
      <c r="S417" s="170"/>
      <c r="T417" s="171"/>
      <c r="AT417" s="165" t="s">
        <v>190</v>
      </c>
      <c r="AU417" s="165" t="s">
        <v>82</v>
      </c>
      <c r="AV417" s="13" t="s">
        <v>82</v>
      </c>
      <c r="AW417" s="13" t="s">
        <v>29</v>
      </c>
      <c r="AX417" s="13" t="s">
        <v>30</v>
      </c>
      <c r="AY417" s="165" t="s">
        <v>175</v>
      </c>
    </row>
    <row r="418" spans="1:65" s="2" customFormat="1" ht="16.5" customHeight="1">
      <c r="A418" s="33"/>
      <c r="B418" s="149"/>
      <c r="C418" s="150" t="s">
        <v>447</v>
      </c>
      <c r="D418" s="150" t="s">
        <v>181</v>
      </c>
      <c r="E418" s="151" t="s">
        <v>3785</v>
      </c>
      <c r="F418" s="152" t="s">
        <v>3786</v>
      </c>
      <c r="G418" s="153" t="s">
        <v>396</v>
      </c>
      <c r="H418" s="154">
        <v>1</v>
      </c>
      <c r="I418" s="155"/>
      <c r="J418" s="156">
        <f>ROUND(I418*H418,2)</f>
        <v>0</v>
      </c>
      <c r="K418" s="152" t="s">
        <v>1</v>
      </c>
      <c r="L418" s="34"/>
      <c r="M418" s="157" t="s">
        <v>1</v>
      </c>
      <c r="N418" s="158" t="s">
        <v>38</v>
      </c>
      <c r="O418" s="59"/>
      <c r="P418" s="159">
        <f>O418*H418</f>
        <v>0</v>
      </c>
      <c r="Q418" s="159">
        <v>0</v>
      </c>
      <c r="R418" s="159">
        <f>Q418*H418</f>
        <v>0</v>
      </c>
      <c r="S418" s="159">
        <v>0</v>
      </c>
      <c r="T418" s="160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1" t="s">
        <v>184</v>
      </c>
      <c r="AT418" s="161" t="s">
        <v>181</v>
      </c>
      <c r="AU418" s="161" t="s">
        <v>82</v>
      </c>
      <c r="AY418" s="18" t="s">
        <v>175</v>
      </c>
      <c r="BE418" s="162">
        <f>IF(N418="základní",J418,0)</f>
        <v>0</v>
      </c>
      <c r="BF418" s="162">
        <f>IF(N418="snížená",J418,0)</f>
        <v>0</v>
      </c>
      <c r="BG418" s="162">
        <f>IF(N418="zákl. přenesená",J418,0)</f>
        <v>0</v>
      </c>
      <c r="BH418" s="162">
        <f>IF(N418="sníž. přenesená",J418,0)</f>
        <v>0</v>
      </c>
      <c r="BI418" s="162">
        <f>IF(N418="nulová",J418,0)</f>
        <v>0</v>
      </c>
      <c r="BJ418" s="18" t="s">
        <v>30</v>
      </c>
      <c r="BK418" s="162">
        <f>ROUND(I418*H418,2)</f>
        <v>0</v>
      </c>
      <c r="BL418" s="18" t="s">
        <v>184</v>
      </c>
      <c r="BM418" s="161" t="s">
        <v>3787</v>
      </c>
    </row>
    <row r="419" spans="1:65" s="13" customFormat="1">
      <c r="B419" s="163"/>
      <c r="D419" s="164" t="s">
        <v>190</v>
      </c>
      <c r="E419" s="165" t="s">
        <v>1</v>
      </c>
      <c r="F419" s="166" t="s">
        <v>30</v>
      </c>
      <c r="H419" s="167">
        <v>1</v>
      </c>
      <c r="I419" s="168"/>
      <c r="L419" s="163"/>
      <c r="M419" s="169"/>
      <c r="N419" s="170"/>
      <c r="O419" s="170"/>
      <c r="P419" s="170"/>
      <c r="Q419" s="170"/>
      <c r="R419" s="170"/>
      <c r="S419" s="170"/>
      <c r="T419" s="171"/>
      <c r="AT419" s="165" t="s">
        <v>190</v>
      </c>
      <c r="AU419" s="165" t="s">
        <v>82</v>
      </c>
      <c r="AV419" s="13" t="s">
        <v>82</v>
      </c>
      <c r="AW419" s="13" t="s">
        <v>29</v>
      </c>
      <c r="AX419" s="13" t="s">
        <v>30</v>
      </c>
      <c r="AY419" s="165" t="s">
        <v>175</v>
      </c>
    </row>
    <row r="420" spans="1:65" s="2" customFormat="1" ht="16.5" customHeight="1">
      <c r="A420" s="33"/>
      <c r="B420" s="149"/>
      <c r="C420" s="150" t="s">
        <v>450</v>
      </c>
      <c r="D420" s="150" t="s">
        <v>181</v>
      </c>
      <c r="E420" s="151" t="s">
        <v>3788</v>
      </c>
      <c r="F420" s="152" t="s">
        <v>3789</v>
      </c>
      <c r="G420" s="153" t="s">
        <v>396</v>
      </c>
      <c r="H420" s="154">
        <v>1</v>
      </c>
      <c r="I420" s="155"/>
      <c r="J420" s="156">
        <f>ROUND(I420*H420,2)</f>
        <v>0</v>
      </c>
      <c r="K420" s="152" t="s">
        <v>1</v>
      </c>
      <c r="L420" s="34"/>
      <c r="M420" s="157" t="s">
        <v>1</v>
      </c>
      <c r="N420" s="158" t="s">
        <v>38</v>
      </c>
      <c r="O420" s="59"/>
      <c r="P420" s="159">
        <f>O420*H420</f>
        <v>0</v>
      </c>
      <c r="Q420" s="159">
        <v>0</v>
      </c>
      <c r="R420" s="159">
        <f>Q420*H420</f>
        <v>0</v>
      </c>
      <c r="S420" s="159">
        <v>0</v>
      </c>
      <c r="T420" s="160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184</v>
      </c>
      <c r="AT420" s="161" t="s">
        <v>181</v>
      </c>
      <c r="AU420" s="161" t="s">
        <v>82</v>
      </c>
      <c r="AY420" s="18" t="s">
        <v>175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30</v>
      </c>
      <c r="BK420" s="162">
        <f>ROUND(I420*H420,2)</f>
        <v>0</v>
      </c>
      <c r="BL420" s="18" t="s">
        <v>184</v>
      </c>
      <c r="BM420" s="161" t="s">
        <v>3790</v>
      </c>
    </row>
    <row r="421" spans="1:65" s="13" customFormat="1">
      <c r="B421" s="163"/>
      <c r="D421" s="164" t="s">
        <v>190</v>
      </c>
      <c r="E421" s="165" t="s">
        <v>1</v>
      </c>
      <c r="F421" s="166" t="s">
        <v>30</v>
      </c>
      <c r="H421" s="167">
        <v>1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190</v>
      </c>
      <c r="AU421" s="165" t="s">
        <v>82</v>
      </c>
      <c r="AV421" s="13" t="s">
        <v>82</v>
      </c>
      <c r="AW421" s="13" t="s">
        <v>29</v>
      </c>
      <c r="AX421" s="13" t="s">
        <v>30</v>
      </c>
      <c r="AY421" s="165" t="s">
        <v>175</v>
      </c>
    </row>
    <row r="422" spans="1:65" s="2" customFormat="1" ht="24.15" customHeight="1">
      <c r="A422" s="33"/>
      <c r="B422" s="149"/>
      <c r="C422" s="150" t="s">
        <v>454</v>
      </c>
      <c r="D422" s="150" t="s">
        <v>181</v>
      </c>
      <c r="E422" s="151" t="s">
        <v>3791</v>
      </c>
      <c r="F422" s="152" t="s">
        <v>3792</v>
      </c>
      <c r="G422" s="153" t="s">
        <v>1</v>
      </c>
      <c r="H422" s="154">
        <v>1</v>
      </c>
      <c r="I422" s="155"/>
      <c r="J422" s="156">
        <f>ROUND(I422*H422,2)</f>
        <v>0</v>
      </c>
      <c r="K422" s="152" t="s">
        <v>1</v>
      </c>
      <c r="L422" s="34"/>
      <c r="M422" s="157" t="s">
        <v>1</v>
      </c>
      <c r="N422" s="158" t="s">
        <v>38</v>
      </c>
      <c r="O422" s="59"/>
      <c r="P422" s="159">
        <f>O422*H422</f>
        <v>0</v>
      </c>
      <c r="Q422" s="159">
        <v>0</v>
      </c>
      <c r="R422" s="159">
        <f>Q422*H422</f>
        <v>0</v>
      </c>
      <c r="S422" s="159">
        <v>0</v>
      </c>
      <c r="T422" s="160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1" t="s">
        <v>184</v>
      </c>
      <c r="AT422" s="161" t="s">
        <v>181</v>
      </c>
      <c r="AU422" s="161" t="s">
        <v>82</v>
      </c>
      <c r="AY422" s="18" t="s">
        <v>175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8" t="s">
        <v>30</v>
      </c>
      <c r="BK422" s="162">
        <f>ROUND(I422*H422,2)</f>
        <v>0</v>
      </c>
      <c r="BL422" s="18" t="s">
        <v>184</v>
      </c>
      <c r="BM422" s="161" t="s">
        <v>3793</v>
      </c>
    </row>
    <row r="423" spans="1:65" s="14" customFormat="1">
      <c r="B423" s="172"/>
      <c r="D423" s="164" t="s">
        <v>190</v>
      </c>
      <c r="E423" s="173" t="s">
        <v>1</v>
      </c>
      <c r="F423" s="174" t="s">
        <v>3794</v>
      </c>
      <c r="H423" s="173" t="s">
        <v>1</v>
      </c>
      <c r="I423" s="175"/>
      <c r="L423" s="172"/>
      <c r="M423" s="176"/>
      <c r="N423" s="177"/>
      <c r="O423" s="177"/>
      <c r="P423" s="177"/>
      <c r="Q423" s="177"/>
      <c r="R423" s="177"/>
      <c r="S423" s="177"/>
      <c r="T423" s="178"/>
      <c r="AT423" s="173" t="s">
        <v>190</v>
      </c>
      <c r="AU423" s="173" t="s">
        <v>82</v>
      </c>
      <c r="AV423" s="14" t="s">
        <v>30</v>
      </c>
      <c r="AW423" s="14" t="s">
        <v>29</v>
      </c>
      <c r="AX423" s="14" t="s">
        <v>73</v>
      </c>
      <c r="AY423" s="173" t="s">
        <v>175</v>
      </c>
    </row>
    <row r="424" spans="1:65" s="13" customFormat="1">
      <c r="B424" s="163"/>
      <c r="D424" s="164" t="s">
        <v>190</v>
      </c>
      <c r="E424" s="165" t="s">
        <v>1</v>
      </c>
      <c r="F424" s="166" t="s">
        <v>30</v>
      </c>
      <c r="H424" s="167">
        <v>1</v>
      </c>
      <c r="I424" s="168"/>
      <c r="L424" s="163"/>
      <c r="M424" s="169"/>
      <c r="N424" s="170"/>
      <c r="O424" s="170"/>
      <c r="P424" s="170"/>
      <c r="Q424" s="170"/>
      <c r="R424" s="170"/>
      <c r="S424" s="170"/>
      <c r="T424" s="171"/>
      <c r="AT424" s="165" t="s">
        <v>190</v>
      </c>
      <c r="AU424" s="165" t="s">
        <v>82</v>
      </c>
      <c r="AV424" s="13" t="s">
        <v>82</v>
      </c>
      <c r="AW424" s="13" t="s">
        <v>29</v>
      </c>
      <c r="AX424" s="13" t="s">
        <v>30</v>
      </c>
      <c r="AY424" s="165" t="s">
        <v>175</v>
      </c>
    </row>
    <row r="425" spans="1:65" s="2" customFormat="1" ht="24.15" customHeight="1">
      <c r="A425" s="33"/>
      <c r="B425" s="149"/>
      <c r="C425" s="150" t="s">
        <v>458</v>
      </c>
      <c r="D425" s="150" t="s">
        <v>181</v>
      </c>
      <c r="E425" s="151" t="s">
        <v>3795</v>
      </c>
      <c r="F425" s="152" t="s">
        <v>3796</v>
      </c>
      <c r="G425" s="153" t="s">
        <v>396</v>
      </c>
      <c r="H425" s="154">
        <v>1</v>
      </c>
      <c r="I425" s="155"/>
      <c r="J425" s="156">
        <f>ROUND(I425*H425,2)</f>
        <v>0</v>
      </c>
      <c r="K425" s="152" t="s">
        <v>1</v>
      </c>
      <c r="L425" s="34"/>
      <c r="M425" s="157" t="s">
        <v>1</v>
      </c>
      <c r="N425" s="158" t="s">
        <v>38</v>
      </c>
      <c r="O425" s="59"/>
      <c r="P425" s="159">
        <f>O425*H425</f>
        <v>0</v>
      </c>
      <c r="Q425" s="159">
        <v>0</v>
      </c>
      <c r="R425" s="159">
        <f>Q425*H425</f>
        <v>0</v>
      </c>
      <c r="S425" s="159">
        <v>0</v>
      </c>
      <c r="T425" s="160">
        <f>S425*H425</f>
        <v>0</v>
      </c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R425" s="161" t="s">
        <v>184</v>
      </c>
      <c r="AT425" s="161" t="s">
        <v>181</v>
      </c>
      <c r="AU425" s="161" t="s">
        <v>82</v>
      </c>
      <c r="AY425" s="18" t="s">
        <v>175</v>
      </c>
      <c r="BE425" s="162">
        <f>IF(N425="základní",J425,0)</f>
        <v>0</v>
      </c>
      <c r="BF425" s="162">
        <f>IF(N425="snížená",J425,0)</f>
        <v>0</v>
      </c>
      <c r="BG425" s="162">
        <f>IF(N425="zákl. přenesená",J425,0)</f>
        <v>0</v>
      </c>
      <c r="BH425" s="162">
        <f>IF(N425="sníž. přenesená",J425,0)</f>
        <v>0</v>
      </c>
      <c r="BI425" s="162">
        <f>IF(N425="nulová",J425,0)</f>
        <v>0</v>
      </c>
      <c r="BJ425" s="18" t="s">
        <v>30</v>
      </c>
      <c r="BK425" s="162">
        <f>ROUND(I425*H425,2)</f>
        <v>0</v>
      </c>
      <c r="BL425" s="18" t="s">
        <v>184</v>
      </c>
      <c r="BM425" s="161" t="s">
        <v>3797</v>
      </c>
    </row>
    <row r="426" spans="1:65" s="14" customFormat="1">
      <c r="B426" s="172"/>
      <c r="D426" s="164" t="s">
        <v>190</v>
      </c>
      <c r="E426" s="173" t="s">
        <v>1</v>
      </c>
      <c r="F426" s="174" t="s">
        <v>3798</v>
      </c>
      <c r="H426" s="173" t="s">
        <v>1</v>
      </c>
      <c r="I426" s="175"/>
      <c r="L426" s="172"/>
      <c r="M426" s="176"/>
      <c r="N426" s="177"/>
      <c r="O426" s="177"/>
      <c r="P426" s="177"/>
      <c r="Q426" s="177"/>
      <c r="R426" s="177"/>
      <c r="S426" s="177"/>
      <c r="T426" s="178"/>
      <c r="AT426" s="173" t="s">
        <v>190</v>
      </c>
      <c r="AU426" s="173" t="s">
        <v>82</v>
      </c>
      <c r="AV426" s="14" t="s">
        <v>30</v>
      </c>
      <c r="AW426" s="14" t="s">
        <v>29</v>
      </c>
      <c r="AX426" s="14" t="s">
        <v>73</v>
      </c>
      <c r="AY426" s="173" t="s">
        <v>175</v>
      </c>
    </row>
    <row r="427" spans="1:65" s="13" customFormat="1">
      <c r="B427" s="163"/>
      <c r="D427" s="164" t="s">
        <v>190</v>
      </c>
      <c r="E427" s="165" t="s">
        <v>1</v>
      </c>
      <c r="F427" s="166" t="s">
        <v>30</v>
      </c>
      <c r="H427" s="167">
        <v>1</v>
      </c>
      <c r="I427" s="168"/>
      <c r="L427" s="163"/>
      <c r="M427" s="169"/>
      <c r="N427" s="170"/>
      <c r="O427" s="170"/>
      <c r="P427" s="170"/>
      <c r="Q427" s="170"/>
      <c r="R427" s="170"/>
      <c r="S427" s="170"/>
      <c r="T427" s="171"/>
      <c r="AT427" s="165" t="s">
        <v>190</v>
      </c>
      <c r="AU427" s="165" t="s">
        <v>82</v>
      </c>
      <c r="AV427" s="13" t="s">
        <v>82</v>
      </c>
      <c r="AW427" s="13" t="s">
        <v>29</v>
      </c>
      <c r="AX427" s="13" t="s">
        <v>30</v>
      </c>
      <c r="AY427" s="165" t="s">
        <v>175</v>
      </c>
    </row>
    <row r="428" spans="1:65" s="2" customFormat="1" ht="24.15" customHeight="1">
      <c r="A428" s="33"/>
      <c r="B428" s="149"/>
      <c r="C428" s="150" t="s">
        <v>462</v>
      </c>
      <c r="D428" s="150" t="s">
        <v>181</v>
      </c>
      <c r="E428" s="151" t="s">
        <v>3799</v>
      </c>
      <c r="F428" s="152" t="s">
        <v>3800</v>
      </c>
      <c r="G428" s="153" t="s">
        <v>396</v>
      </c>
      <c r="H428" s="154">
        <v>1</v>
      </c>
      <c r="I428" s="155"/>
      <c r="J428" s="156">
        <f>ROUND(I428*H428,2)</f>
        <v>0</v>
      </c>
      <c r="K428" s="152" t="s">
        <v>1</v>
      </c>
      <c r="L428" s="34"/>
      <c r="M428" s="157" t="s">
        <v>1</v>
      </c>
      <c r="N428" s="158" t="s">
        <v>38</v>
      </c>
      <c r="O428" s="59"/>
      <c r="P428" s="159">
        <f>O428*H428</f>
        <v>0</v>
      </c>
      <c r="Q428" s="159">
        <v>0</v>
      </c>
      <c r="R428" s="159">
        <f>Q428*H428</f>
        <v>0</v>
      </c>
      <c r="S428" s="159">
        <v>0</v>
      </c>
      <c r="T428" s="160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61" t="s">
        <v>184</v>
      </c>
      <c r="AT428" s="161" t="s">
        <v>181</v>
      </c>
      <c r="AU428" s="161" t="s">
        <v>82</v>
      </c>
      <c r="AY428" s="18" t="s">
        <v>175</v>
      </c>
      <c r="BE428" s="162">
        <f>IF(N428="základní",J428,0)</f>
        <v>0</v>
      </c>
      <c r="BF428" s="162">
        <f>IF(N428="snížená",J428,0)</f>
        <v>0</v>
      </c>
      <c r="BG428" s="162">
        <f>IF(N428="zákl. přenesená",J428,0)</f>
        <v>0</v>
      </c>
      <c r="BH428" s="162">
        <f>IF(N428="sníž. přenesená",J428,0)</f>
        <v>0</v>
      </c>
      <c r="BI428" s="162">
        <f>IF(N428="nulová",J428,0)</f>
        <v>0</v>
      </c>
      <c r="BJ428" s="18" t="s">
        <v>30</v>
      </c>
      <c r="BK428" s="162">
        <f>ROUND(I428*H428,2)</f>
        <v>0</v>
      </c>
      <c r="BL428" s="18" t="s">
        <v>184</v>
      </c>
      <c r="BM428" s="161" t="s">
        <v>3801</v>
      </c>
    </row>
    <row r="429" spans="1:65" s="14" customFormat="1">
      <c r="B429" s="172"/>
      <c r="D429" s="164" t="s">
        <v>190</v>
      </c>
      <c r="E429" s="173" t="s">
        <v>1</v>
      </c>
      <c r="F429" s="174" t="s">
        <v>3802</v>
      </c>
      <c r="H429" s="173" t="s">
        <v>1</v>
      </c>
      <c r="I429" s="175"/>
      <c r="L429" s="172"/>
      <c r="M429" s="176"/>
      <c r="N429" s="177"/>
      <c r="O429" s="177"/>
      <c r="P429" s="177"/>
      <c r="Q429" s="177"/>
      <c r="R429" s="177"/>
      <c r="S429" s="177"/>
      <c r="T429" s="178"/>
      <c r="AT429" s="173" t="s">
        <v>190</v>
      </c>
      <c r="AU429" s="173" t="s">
        <v>82</v>
      </c>
      <c r="AV429" s="14" t="s">
        <v>30</v>
      </c>
      <c r="AW429" s="14" t="s">
        <v>29</v>
      </c>
      <c r="AX429" s="14" t="s">
        <v>73</v>
      </c>
      <c r="AY429" s="173" t="s">
        <v>175</v>
      </c>
    </row>
    <row r="430" spans="1:65" s="13" customFormat="1">
      <c r="B430" s="163"/>
      <c r="D430" s="164" t="s">
        <v>190</v>
      </c>
      <c r="E430" s="165" t="s">
        <v>1</v>
      </c>
      <c r="F430" s="166" t="s">
        <v>30</v>
      </c>
      <c r="H430" s="167">
        <v>1</v>
      </c>
      <c r="I430" s="168"/>
      <c r="L430" s="163"/>
      <c r="M430" s="169"/>
      <c r="N430" s="170"/>
      <c r="O430" s="170"/>
      <c r="P430" s="170"/>
      <c r="Q430" s="170"/>
      <c r="R430" s="170"/>
      <c r="S430" s="170"/>
      <c r="T430" s="171"/>
      <c r="AT430" s="165" t="s">
        <v>190</v>
      </c>
      <c r="AU430" s="165" t="s">
        <v>82</v>
      </c>
      <c r="AV430" s="13" t="s">
        <v>82</v>
      </c>
      <c r="AW430" s="13" t="s">
        <v>29</v>
      </c>
      <c r="AX430" s="13" t="s">
        <v>30</v>
      </c>
      <c r="AY430" s="165" t="s">
        <v>175</v>
      </c>
    </row>
    <row r="431" spans="1:65" s="2" customFormat="1" ht="16.5" customHeight="1">
      <c r="A431" s="33"/>
      <c r="B431" s="149"/>
      <c r="C431" s="150" t="s">
        <v>466</v>
      </c>
      <c r="D431" s="150" t="s">
        <v>181</v>
      </c>
      <c r="E431" s="151" t="s">
        <v>3803</v>
      </c>
      <c r="F431" s="152" t="s">
        <v>3804</v>
      </c>
      <c r="G431" s="153" t="s">
        <v>396</v>
      </c>
      <c r="H431" s="154">
        <v>1</v>
      </c>
      <c r="I431" s="155"/>
      <c r="J431" s="156">
        <f>ROUND(I431*H431,2)</f>
        <v>0</v>
      </c>
      <c r="K431" s="152" t="s">
        <v>1</v>
      </c>
      <c r="L431" s="34"/>
      <c r="M431" s="157" t="s">
        <v>1</v>
      </c>
      <c r="N431" s="158" t="s">
        <v>38</v>
      </c>
      <c r="O431" s="59"/>
      <c r="P431" s="159">
        <f>O431*H431</f>
        <v>0</v>
      </c>
      <c r="Q431" s="159">
        <v>0</v>
      </c>
      <c r="R431" s="159">
        <f>Q431*H431</f>
        <v>0</v>
      </c>
      <c r="S431" s="159">
        <v>0</v>
      </c>
      <c r="T431" s="160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1" t="s">
        <v>184</v>
      </c>
      <c r="AT431" s="161" t="s">
        <v>181</v>
      </c>
      <c r="AU431" s="161" t="s">
        <v>82</v>
      </c>
      <c r="AY431" s="18" t="s">
        <v>175</v>
      </c>
      <c r="BE431" s="162">
        <f>IF(N431="základní",J431,0)</f>
        <v>0</v>
      </c>
      <c r="BF431" s="162">
        <f>IF(N431="snížená",J431,0)</f>
        <v>0</v>
      </c>
      <c r="BG431" s="162">
        <f>IF(N431="zákl. přenesená",J431,0)</f>
        <v>0</v>
      </c>
      <c r="BH431" s="162">
        <f>IF(N431="sníž. přenesená",J431,0)</f>
        <v>0</v>
      </c>
      <c r="BI431" s="162">
        <f>IF(N431="nulová",J431,0)</f>
        <v>0</v>
      </c>
      <c r="BJ431" s="18" t="s">
        <v>30</v>
      </c>
      <c r="BK431" s="162">
        <f>ROUND(I431*H431,2)</f>
        <v>0</v>
      </c>
      <c r="BL431" s="18" t="s">
        <v>184</v>
      </c>
      <c r="BM431" s="161" t="s">
        <v>3805</v>
      </c>
    </row>
    <row r="432" spans="1:65" s="14" customFormat="1">
      <c r="B432" s="172"/>
      <c r="D432" s="164" t="s">
        <v>190</v>
      </c>
      <c r="E432" s="173" t="s">
        <v>1</v>
      </c>
      <c r="F432" s="174" t="s">
        <v>2962</v>
      </c>
      <c r="H432" s="173" t="s">
        <v>1</v>
      </c>
      <c r="I432" s="175"/>
      <c r="L432" s="172"/>
      <c r="M432" s="176"/>
      <c r="N432" s="177"/>
      <c r="O432" s="177"/>
      <c r="P432" s="177"/>
      <c r="Q432" s="177"/>
      <c r="R432" s="177"/>
      <c r="S432" s="177"/>
      <c r="T432" s="178"/>
      <c r="AT432" s="173" t="s">
        <v>190</v>
      </c>
      <c r="AU432" s="173" t="s">
        <v>82</v>
      </c>
      <c r="AV432" s="14" t="s">
        <v>30</v>
      </c>
      <c r="AW432" s="14" t="s">
        <v>29</v>
      </c>
      <c r="AX432" s="14" t="s">
        <v>73</v>
      </c>
      <c r="AY432" s="173" t="s">
        <v>175</v>
      </c>
    </row>
    <row r="433" spans="2:51" s="14" customFormat="1">
      <c r="B433" s="172"/>
      <c r="D433" s="164" t="s">
        <v>190</v>
      </c>
      <c r="E433" s="173" t="s">
        <v>1</v>
      </c>
      <c r="F433" s="174" t="s">
        <v>2963</v>
      </c>
      <c r="H433" s="173" t="s">
        <v>1</v>
      </c>
      <c r="I433" s="175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190</v>
      </c>
      <c r="AU433" s="173" t="s">
        <v>82</v>
      </c>
      <c r="AV433" s="14" t="s">
        <v>30</v>
      </c>
      <c r="AW433" s="14" t="s">
        <v>29</v>
      </c>
      <c r="AX433" s="14" t="s">
        <v>73</v>
      </c>
      <c r="AY433" s="173" t="s">
        <v>175</v>
      </c>
    </row>
    <row r="434" spans="2:51" s="14" customFormat="1">
      <c r="B434" s="172"/>
      <c r="D434" s="164" t="s">
        <v>190</v>
      </c>
      <c r="E434" s="173" t="s">
        <v>1</v>
      </c>
      <c r="F434" s="174" t="s">
        <v>2964</v>
      </c>
      <c r="H434" s="173" t="s">
        <v>1</v>
      </c>
      <c r="I434" s="175"/>
      <c r="L434" s="172"/>
      <c r="M434" s="176"/>
      <c r="N434" s="177"/>
      <c r="O434" s="177"/>
      <c r="P434" s="177"/>
      <c r="Q434" s="177"/>
      <c r="R434" s="177"/>
      <c r="S434" s="177"/>
      <c r="T434" s="178"/>
      <c r="AT434" s="173" t="s">
        <v>190</v>
      </c>
      <c r="AU434" s="173" t="s">
        <v>82</v>
      </c>
      <c r="AV434" s="14" t="s">
        <v>30</v>
      </c>
      <c r="AW434" s="14" t="s">
        <v>29</v>
      </c>
      <c r="AX434" s="14" t="s">
        <v>73</v>
      </c>
      <c r="AY434" s="173" t="s">
        <v>175</v>
      </c>
    </row>
    <row r="435" spans="2:51" s="14" customFormat="1">
      <c r="B435" s="172"/>
      <c r="D435" s="164" t="s">
        <v>190</v>
      </c>
      <c r="E435" s="173" t="s">
        <v>1</v>
      </c>
      <c r="F435" s="174" t="s">
        <v>2965</v>
      </c>
      <c r="H435" s="173" t="s">
        <v>1</v>
      </c>
      <c r="I435" s="175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190</v>
      </c>
      <c r="AU435" s="173" t="s">
        <v>82</v>
      </c>
      <c r="AV435" s="14" t="s">
        <v>30</v>
      </c>
      <c r="AW435" s="14" t="s">
        <v>29</v>
      </c>
      <c r="AX435" s="14" t="s">
        <v>73</v>
      </c>
      <c r="AY435" s="173" t="s">
        <v>175</v>
      </c>
    </row>
    <row r="436" spans="2:51" s="14" customFormat="1">
      <c r="B436" s="172"/>
      <c r="D436" s="164" t="s">
        <v>190</v>
      </c>
      <c r="E436" s="173" t="s">
        <v>1</v>
      </c>
      <c r="F436" s="174" t="s">
        <v>2966</v>
      </c>
      <c r="H436" s="173" t="s">
        <v>1</v>
      </c>
      <c r="I436" s="175"/>
      <c r="L436" s="172"/>
      <c r="M436" s="176"/>
      <c r="N436" s="177"/>
      <c r="O436" s="177"/>
      <c r="P436" s="177"/>
      <c r="Q436" s="177"/>
      <c r="R436" s="177"/>
      <c r="S436" s="177"/>
      <c r="T436" s="178"/>
      <c r="AT436" s="173" t="s">
        <v>190</v>
      </c>
      <c r="AU436" s="173" t="s">
        <v>82</v>
      </c>
      <c r="AV436" s="14" t="s">
        <v>30</v>
      </c>
      <c r="AW436" s="14" t="s">
        <v>29</v>
      </c>
      <c r="AX436" s="14" t="s">
        <v>73</v>
      </c>
      <c r="AY436" s="173" t="s">
        <v>175</v>
      </c>
    </row>
    <row r="437" spans="2:51" s="14" customFormat="1">
      <c r="B437" s="172"/>
      <c r="D437" s="164" t="s">
        <v>190</v>
      </c>
      <c r="E437" s="173" t="s">
        <v>1</v>
      </c>
      <c r="F437" s="174" t="s">
        <v>2967</v>
      </c>
      <c r="H437" s="173" t="s">
        <v>1</v>
      </c>
      <c r="I437" s="175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190</v>
      </c>
      <c r="AU437" s="173" t="s">
        <v>82</v>
      </c>
      <c r="AV437" s="14" t="s">
        <v>30</v>
      </c>
      <c r="AW437" s="14" t="s">
        <v>29</v>
      </c>
      <c r="AX437" s="14" t="s">
        <v>73</v>
      </c>
      <c r="AY437" s="173" t="s">
        <v>175</v>
      </c>
    </row>
    <row r="438" spans="2:51" s="14" customFormat="1">
      <c r="B438" s="172"/>
      <c r="D438" s="164" t="s">
        <v>190</v>
      </c>
      <c r="E438" s="173" t="s">
        <v>1</v>
      </c>
      <c r="F438" s="174" t="s">
        <v>2984</v>
      </c>
      <c r="H438" s="173" t="s">
        <v>1</v>
      </c>
      <c r="I438" s="175"/>
      <c r="L438" s="172"/>
      <c r="M438" s="176"/>
      <c r="N438" s="177"/>
      <c r="O438" s="177"/>
      <c r="P438" s="177"/>
      <c r="Q438" s="177"/>
      <c r="R438" s="177"/>
      <c r="S438" s="177"/>
      <c r="T438" s="178"/>
      <c r="AT438" s="173" t="s">
        <v>190</v>
      </c>
      <c r="AU438" s="173" t="s">
        <v>82</v>
      </c>
      <c r="AV438" s="14" t="s">
        <v>30</v>
      </c>
      <c r="AW438" s="14" t="s">
        <v>29</v>
      </c>
      <c r="AX438" s="14" t="s">
        <v>73</v>
      </c>
      <c r="AY438" s="173" t="s">
        <v>175</v>
      </c>
    </row>
    <row r="439" spans="2:51" s="14" customFormat="1">
      <c r="B439" s="172"/>
      <c r="D439" s="164" t="s">
        <v>190</v>
      </c>
      <c r="E439" s="173" t="s">
        <v>1</v>
      </c>
      <c r="F439" s="174" t="s">
        <v>2969</v>
      </c>
      <c r="H439" s="173" t="s">
        <v>1</v>
      </c>
      <c r="I439" s="175"/>
      <c r="L439" s="172"/>
      <c r="M439" s="176"/>
      <c r="N439" s="177"/>
      <c r="O439" s="177"/>
      <c r="P439" s="177"/>
      <c r="Q439" s="177"/>
      <c r="R439" s="177"/>
      <c r="S439" s="177"/>
      <c r="T439" s="178"/>
      <c r="AT439" s="173" t="s">
        <v>190</v>
      </c>
      <c r="AU439" s="173" t="s">
        <v>82</v>
      </c>
      <c r="AV439" s="14" t="s">
        <v>30</v>
      </c>
      <c r="AW439" s="14" t="s">
        <v>29</v>
      </c>
      <c r="AX439" s="14" t="s">
        <v>73</v>
      </c>
      <c r="AY439" s="173" t="s">
        <v>175</v>
      </c>
    </row>
    <row r="440" spans="2:51" s="14" customFormat="1">
      <c r="B440" s="172"/>
      <c r="D440" s="164" t="s">
        <v>190</v>
      </c>
      <c r="E440" s="173" t="s">
        <v>1</v>
      </c>
      <c r="F440" s="174" t="s">
        <v>2970</v>
      </c>
      <c r="H440" s="173" t="s">
        <v>1</v>
      </c>
      <c r="I440" s="175"/>
      <c r="L440" s="172"/>
      <c r="M440" s="176"/>
      <c r="N440" s="177"/>
      <c r="O440" s="177"/>
      <c r="P440" s="177"/>
      <c r="Q440" s="177"/>
      <c r="R440" s="177"/>
      <c r="S440" s="177"/>
      <c r="T440" s="178"/>
      <c r="AT440" s="173" t="s">
        <v>190</v>
      </c>
      <c r="AU440" s="173" t="s">
        <v>82</v>
      </c>
      <c r="AV440" s="14" t="s">
        <v>30</v>
      </c>
      <c r="AW440" s="14" t="s">
        <v>29</v>
      </c>
      <c r="AX440" s="14" t="s">
        <v>73</v>
      </c>
      <c r="AY440" s="173" t="s">
        <v>175</v>
      </c>
    </row>
    <row r="441" spans="2:51" s="14" customFormat="1">
      <c r="B441" s="172"/>
      <c r="D441" s="164" t="s">
        <v>190</v>
      </c>
      <c r="E441" s="173" t="s">
        <v>1</v>
      </c>
      <c r="F441" s="174" t="s">
        <v>2971</v>
      </c>
      <c r="H441" s="173" t="s">
        <v>1</v>
      </c>
      <c r="I441" s="175"/>
      <c r="L441" s="172"/>
      <c r="M441" s="176"/>
      <c r="N441" s="177"/>
      <c r="O441" s="177"/>
      <c r="P441" s="177"/>
      <c r="Q441" s="177"/>
      <c r="R441" s="177"/>
      <c r="S441" s="177"/>
      <c r="T441" s="178"/>
      <c r="AT441" s="173" t="s">
        <v>190</v>
      </c>
      <c r="AU441" s="173" t="s">
        <v>82</v>
      </c>
      <c r="AV441" s="14" t="s">
        <v>30</v>
      </c>
      <c r="AW441" s="14" t="s">
        <v>29</v>
      </c>
      <c r="AX441" s="14" t="s">
        <v>73</v>
      </c>
      <c r="AY441" s="173" t="s">
        <v>175</v>
      </c>
    </row>
    <row r="442" spans="2:51" s="14" customFormat="1">
      <c r="B442" s="172"/>
      <c r="D442" s="164" t="s">
        <v>190</v>
      </c>
      <c r="E442" s="173" t="s">
        <v>1</v>
      </c>
      <c r="F442" s="174" t="s">
        <v>2972</v>
      </c>
      <c r="H442" s="173" t="s">
        <v>1</v>
      </c>
      <c r="I442" s="175"/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190</v>
      </c>
      <c r="AU442" s="173" t="s">
        <v>82</v>
      </c>
      <c r="AV442" s="14" t="s">
        <v>30</v>
      </c>
      <c r="AW442" s="14" t="s">
        <v>29</v>
      </c>
      <c r="AX442" s="14" t="s">
        <v>73</v>
      </c>
      <c r="AY442" s="173" t="s">
        <v>175</v>
      </c>
    </row>
    <row r="443" spans="2:51" s="14" customFormat="1">
      <c r="B443" s="172"/>
      <c r="D443" s="164" t="s">
        <v>190</v>
      </c>
      <c r="E443" s="173" t="s">
        <v>1</v>
      </c>
      <c r="F443" s="174" t="s">
        <v>2973</v>
      </c>
      <c r="H443" s="173" t="s">
        <v>1</v>
      </c>
      <c r="I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190</v>
      </c>
      <c r="AU443" s="173" t="s">
        <v>82</v>
      </c>
      <c r="AV443" s="14" t="s">
        <v>30</v>
      </c>
      <c r="AW443" s="14" t="s">
        <v>29</v>
      </c>
      <c r="AX443" s="14" t="s">
        <v>73</v>
      </c>
      <c r="AY443" s="173" t="s">
        <v>175</v>
      </c>
    </row>
    <row r="444" spans="2:51" s="14" customFormat="1">
      <c r="B444" s="172"/>
      <c r="D444" s="164" t="s">
        <v>190</v>
      </c>
      <c r="E444" s="173" t="s">
        <v>1</v>
      </c>
      <c r="F444" s="174" t="s">
        <v>2974</v>
      </c>
      <c r="H444" s="173" t="s">
        <v>1</v>
      </c>
      <c r="I444" s="175"/>
      <c r="L444" s="172"/>
      <c r="M444" s="176"/>
      <c r="N444" s="177"/>
      <c r="O444" s="177"/>
      <c r="P444" s="177"/>
      <c r="Q444" s="177"/>
      <c r="R444" s="177"/>
      <c r="S444" s="177"/>
      <c r="T444" s="178"/>
      <c r="AT444" s="173" t="s">
        <v>190</v>
      </c>
      <c r="AU444" s="173" t="s">
        <v>82</v>
      </c>
      <c r="AV444" s="14" t="s">
        <v>30</v>
      </c>
      <c r="AW444" s="14" t="s">
        <v>29</v>
      </c>
      <c r="AX444" s="14" t="s">
        <v>73</v>
      </c>
      <c r="AY444" s="173" t="s">
        <v>175</v>
      </c>
    </row>
    <row r="445" spans="2:51" s="14" customFormat="1">
      <c r="B445" s="172"/>
      <c r="D445" s="164" t="s">
        <v>190</v>
      </c>
      <c r="E445" s="173" t="s">
        <v>1</v>
      </c>
      <c r="F445" s="174" t="s">
        <v>2975</v>
      </c>
      <c r="H445" s="173" t="s">
        <v>1</v>
      </c>
      <c r="I445" s="175"/>
      <c r="L445" s="172"/>
      <c r="M445" s="176"/>
      <c r="N445" s="177"/>
      <c r="O445" s="177"/>
      <c r="P445" s="177"/>
      <c r="Q445" s="177"/>
      <c r="R445" s="177"/>
      <c r="S445" s="177"/>
      <c r="T445" s="178"/>
      <c r="AT445" s="173" t="s">
        <v>190</v>
      </c>
      <c r="AU445" s="173" t="s">
        <v>82</v>
      </c>
      <c r="AV445" s="14" t="s">
        <v>30</v>
      </c>
      <c r="AW445" s="14" t="s">
        <v>29</v>
      </c>
      <c r="AX445" s="14" t="s">
        <v>73</v>
      </c>
      <c r="AY445" s="173" t="s">
        <v>175</v>
      </c>
    </row>
    <row r="446" spans="2:51" s="14" customFormat="1">
      <c r="B446" s="172"/>
      <c r="D446" s="164" t="s">
        <v>190</v>
      </c>
      <c r="E446" s="173" t="s">
        <v>1</v>
      </c>
      <c r="F446" s="174" t="s">
        <v>2976</v>
      </c>
      <c r="H446" s="173" t="s">
        <v>1</v>
      </c>
      <c r="I446" s="175"/>
      <c r="L446" s="172"/>
      <c r="M446" s="176"/>
      <c r="N446" s="177"/>
      <c r="O446" s="177"/>
      <c r="P446" s="177"/>
      <c r="Q446" s="177"/>
      <c r="R446" s="177"/>
      <c r="S446" s="177"/>
      <c r="T446" s="178"/>
      <c r="AT446" s="173" t="s">
        <v>190</v>
      </c>
      <c r="AU446" s="173" t="s">
        <v>82</v>
      </c>
      <c r="AV446" s="14" t="s">
        <v>30</v>
      </c>
      <c r="AW446" s="14" t="s">
        <v>29</v>
      </c>
      <c r="AX446" s="14" t="s">
        <v>73</v>
      </c>
      <c r="AY446" s="173" t="s">
        <v>175</v>
      </c>
    </row>
    <row r="447" spans="2:51" s="14" customFormat="1">
      <c r="B447" s="172"/>
      <c r="D447" s="164" t="s">
        <v>190</v>
      </c>
      <c r="E447" s="173" t="s">
        <v>1</v>
      </c>
      <c r="F447" s="174" t="s">
        <v>2977</v>
      </c>
      <c r="H447" s="173" t="s">
        <v>1</v>
      </c>
      <c r="I447" s="175"/>
      <c r="L447" s="172"/>
      <c r="M447" s="176"/>
      <c r="N447" s="177"/>
      <c r="O447" s="177"/>
      <c r="P447" s="177"/>
      <c r="Q447" s="177"/>
      <c r="R447" s="177"/>
      <c r="S447" s="177"/>
      <c r="T447" s="178"/>
      <c r="AT447" s="173" t="s">
        <v>190</v>
      </c>
      <c r="AU447" s="173" t="s">
        <v>82</v>
      </c>
      <c r="AV447" s="14" t="s">
        <v>30</v>
      </c>
      <c r="AW447" s="14" t="s">
        <v>29</v>
      </c>
      <c r="AX447" s="14" t="s">
        <v>73</v>
      </c>
      <c r="AY447" s="173" t="s">
        <v>175</v>
      </c>
    </row>
    <row r="448" spans="2:51" s="14" customFormat="1">
      <c r="B448" s="172"/>
      <c r="D448" s="164" t="s">
        <v>190</v>
      </c>
      <c r="E448" s="173" t="s">
        <v>1</v>
      </c>
      <c r="F448" s="174" t="s">
        <v>2648</v>
      </c>
      <c r="H448" s="173" t="s">
        <v>1</v>
      </c>
      <c r="I448" s="175"/>
      <c r="L448" s="172"/>
      <c r="M448" s="176"/>
      <c r="N448" s="177"/>
      <c r="O448" s="177"/>
      <c r="P448" s="177"/>
      <c r="Q448" s="177"/>
      <c r="R448" s="177"/>
      <c r="S448" s="177"/>
      <c r="T448" s="178"/>
      <c r="AT448" s="173" t="s">
        <v>190</v>
      </c>
      <c r="AU448" s="173" t="s">
        <v>82</v>
      </c>
      <c r="AV448" s="14" t="s">
        <v>30</v>
      </c>
      <c r="AW448" s="14" t="s">
        <v>29</v>
      </c>
      <c r="AX448" s="14" t="s">
        <v>73</v>
      </c>
      <c r="AY448" s="173" t="s">
        <v>175</v>
      </c>
    </row>
    <row r="449" spans="1:65" s="13" customFormat="1">
      <c r="B449" s="163"/>
      <c r="D449" s="164" t="s">
        <v>190</v>
      </c>
      <c r="E449" s="165" t="s">
        <v>1</v>
      </c>
      <c r="F449" s="166" t="s">
        <v>30</v>
      </c>
      <c r="H449" s="167">
        <v>1</v>
      </c>
      <c r="I449" s="168"/>
      <c r="L449" s="163"/>
      <c r="M449" s="169"/>
      <c r="N449" s="170"/>
      <c r="O449" s="170"/>
      <c r="P449" s="170"/>
      <c r="Q449" s="170"/>
      <c r="R449" s="170"/>
      <c r="S449" s="170"/>
      <c r="T449" s="171"/>
      <c r="AT449" s="165" t="s">
        <v>190</v>
      </c>
      <c r="AU449" s="165" t="s">
        <v>82</v>
      </c>
      <c r="AV449" s="13" t="s">
        <v>82</v>
      </c>
      <c r="AW449" s="13" t="s">
        <v>29</v>
      </c>
      <c r="AX449" s="13" t="s">
        <v>30</v>
      </c>
      <c r="AY449" s="165" t="s">
        <v>175</v>
      </c>
    </row>
    <row r="450" spans="1:65" s="2" customFormat="1" ht="16.5" customHeight="1">
      <c r="A450" s="33"/>
      <c r="B450" s="149"/>
      <c r="C450" s="150" t="s">
        <v>469</v>
      </c>
      <c r="D450" s="150" t="s">
        <v>181</v>
      </c>
      <c r="E450" s="151" t="s">
        <v>3806</v>
      </c>
      <c r="F450" s="152" t="s">
        <v>3807</v>
      </c>
      <c r="G450" s="153" t="s">
        <v>396</v>
      </c>
      <c r="H450" s="154">
        <v>1</v>
      </c>
      <c r="I450" s="155"/>
      <c r="J450" s="156">
        <f>ROUND(I450*H450,2)</f>
        <v>0</v>
      </c>
      <c r="K450" s="152" t="s">
        <v>1</v>
      </c>
      <c r="L450" s="34"/>
      <c r="M450" s="157" t="s">
        <v>1</v>
      </c>
      <c r="N450" s="158" t="s">
        <v>38</v>
      </c>
      <c r="O450" s="59"/>
      <c r="P450" s="159">
        <f>O450*H450</f>
        <v>0</v>
      </c>
      <c r="Q450" s="159">
        <v>0</v>
      </c>
      <c r="R450" s="159">
        <f>Q450*H450</f>
        <v>0</v>
      </c>
      <c r="S450" s="159">
        <v>0</v>
      </c>
      <c r="T450" s="16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1" t="s">
        <v>184</v>
      </c>
      <c r="AT450" s="161" t="s">
        <v>181</v>
      </c>
      <c r="AU450" s="161" t="s">
        <v>82</v>
      </c>
      <c r="AY450" s="18" t="s">
        <v>175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8" t="s">
        <v>30</v>
      </c>
      <c r="BK450" s="162">
        <f>ROUND(I450*H450,2)</f>
        <v>0</v>
      </c>
      <c r="BL450" s="18" t="s">
        <v>184</v>
      </c>
      <c r="BM450" s="161" t="s">
        <v>3808</v>
      </c>
    </row>
    <row r="451" spans="1:65" s="14" customFormat="1">
      <c r="B451" s="172"/>
      <c r="D451" s="164" t="s">
        <v>190</v>
      </c>
      <c r="E451" s="173" t="s">
        <v>1</v>
      </c>
      <c r="F451" s="174" t="s">
        <v>2962</v>
      </c>
      <c r="H451" s="173" t="s">
        <v>1</v>
      </c>
      <c r="I451" s="175"/>
      <c r="L451" s="172"/>
      <c r="M451" s="176"/>
      <c r="N451" s="177"/>
      <c r="O451" s="177"/>
      <c r="P451" s="177"/>
      <c r="Q451" s="177"/>
      <c r="R451" s="177"/>
      <c r="S451" s="177"/>
      <c r="T451" s="178"/>
      <c r="AT451" s="173" t="s">
        <v>190</v>
      </c>
      <c r="AU451" s="173" t="s">
        <v>82</v>
      </c>
      <c r="AV451" s="14" t="s">
        <v>30</v>
      </c>
      <c r="AW451" s="14" t="s">
        <v>29</v>
      </c>
      <c r="AX451" s="14" t="s">
        <v>73</v>
      </c>
      <c r="AY451" s="173" t="s">
        <v>175</v>
      </c>
    </row>
    <row r="452" spans="1:65" s="14" customFormat="1">
      <c r="B452" s="172"/>
      <c r="D452" s="164" t="s">
        <v>190</v>
      </c>
      <c r="E452" s="173" t="s">
        <v>1</v>
      </c>
      <c r="F452" s="174" t="s">
        <v>2963</v>
      </c>
      <c r="H452" s="173" t="s">
        <v>1</v>
      </c>
      <c r="I452" s="175"/>
      <c r="L452" s="172"/>
      <c r="M452" s="176"/>
      <c r="N452" s="177"/>
      <c r="O452" s="177"/>
      <c r="P452" s="177"/>
      <c r="Q452" s="177"/>
      <c r="R452" s="177"/>
      <c r="S452" s="177"/>
      <c r="T452" s="178"/>
      <c r="AT452" s="173" t="s">
        <v>190</v>
      </c>
      <c r="AU452" s="173" t="s">
        <v>82</v>
      </c>
      <c r="AV452" s="14" t="s">
        <v>30</v>
      </c>
      <c r="AW452" s="14" t="s">
        <v>29</v>
      </c>
      <c r="AX452" s="14" t="s">
        <v>73</v>
      </c>
      <c r="AY452" s="173" t="s">
        <v>175</v>
      </c>
    </row>
    <row r="453" spans="1:65" s="14" customFormat="1">
      <c r="B453" s="172"/>
      <c r="D453" s="164" t="s">
        <v>190</v>
      </c>
      <c r="E453" s="173" t="s">
        <v>1</v>
      </c>
      <c r="F453" s="174" t="s">
        <v>2964</v>
      </c>
      <c r="H453" s="173" t="s">
        <v>1</v>
      </c>
      <c r="I453" s="175"/>
      <c r="L453" s="172"/>
      <c r="M453" s="176"/>
      <c r="N453" s="177"/>
      <c r="O453" s="177"/>
      <c r="P453" s="177"/>
      <c r="Q453" s="177"/>
      <c r="R453" s="177"/>
      <c r="S453" s="177"/>
      <c r="T453" s="178"/>
      <c r="AT453" s="173" t="s">
        <v>190</v>
      </c>
      <c r="AU453" s="173" t="s">
        <v>82</v>
      </c>
      <c r="AV453" s="14" t="s">
        <v>30</v>
      </c>
      <c r="AW453" s="14" t="s">
        <v>29</v>
      </c>
      <c r="AX453" s="14" t="s">
        <v>73</v>
      </c>
      <c r="AY453" s="173" t="s">
        <v>175</v>
      </c>
    </row>
    <row r="454" spans="1:65" s="14" customFormat="1">
      <c r="B454" s="172"/>
      <c r="D454" s="164" t="s">
        <v>190</v>
      </c>
      <c r="E454" s="173" t="s">
        <v>1</v>
      </c>
      <c r="F454" s="174" t="s">
        <v>2965</v>
      </c>
      <c r="H454" s="173" t="s">
        <v>1</v>
      </c>
      <c r="I454" s="175"/>
      <c r="L454" s="172"/>
      <c r="M454" s="176"/>
      <c r="N454" s="177"/>
      <c r="O454" s="177"/>
      <c r="P454" s="177"/>
      <c r="Q454" s="177"/>
      <c r="R454" s="177"/>
      <c r="S454" s="177"/>
      <c r="T454" s="178"/>
      <c r="AT454" s="173" t="s">
        <v>190</v>
      </c>
      <c r="AU454" s="173" t="s">
        <v>82</v>
      </c>
      <c r="AV454" s="14" t="s">
        <v>30</v>
      </c>
      <c r="AW454" s="14" t="s">
        <v>29</v>
      </c>
      <c r="AX454" s="14" t="s">
        <v>73</v>
      </c>
      <c r="AY454" s="173" t="s">
        <v>175</v>
      </c>
    </row>
    <row r="455" spans="1:65" s="14" customFormat="1">
      <c r="B455" s="172"/>
      <c r="D455" s="164" t="s">
        <v>190</v>
      </c>
      <c r="E455" s="173" t="s">
        <v>1</v>
      </c>
      <c r="F455" s="174" t="s">
        <v>2966</v>
      </c>
      <c r="H455" s="173" t="s">
        <v>1</v>
      </c>
      <c r="I455" s="175"/>
      <c r="L455" s="172"/>
      <c r="M455" s="176"/>
      <c r="N455" s="177"/>
      <c r="O455" s="177"/>
      <c r="P455" s="177"/>
      <c r="Q455" s="177"/>
      <c r="R455" s="177"/>
      <c r="S455" s="177"/>
      <c r="T455" s="178"/>
      <c r="AT455" s="173" t="s">
        <v>190</v>
      </c>
      <c r="AU455" s="173" t="s">
        <v>82</v>
      </c>
      <c r="AV455" s="14" t="s">
        <v>30</v>
      </c>
      <c r="AW455" s="14" t="s">
        <v>29</v>
      </c>
      <c r="AX455" s="14" t="s">
        <v>73</v>
      </c>
      <c r="AY455" s="173" t="s">
        <v>175</v>
      </c>
    </row>
    <row r="456" spans="1:65" s="14" customFormat="1">
      <c r="B456" s="172"/>
      <c r="D456" s="164" t="s">
        <v>190</v>
      </c>
      <c r="E456" s="173" t="s">
        <v>1</v>
      </c>
      <c r="F456" s="174" t="s">
        <v>2967</v>
      </c>
      <c r="H456" s="173" t="s">
        <v>1</v>
      </c>
      <c r="I456" s="175"/>
      <c r="L456" s="172"/>
      <c r="M456" s="176"/>
      <c r="N456" s="177"/>
      <c r="O456" s="177"/>
      <c r="P456" s="177"/>
      <c r="Q456" s="177"/>
      <c r="R456" s="177"/>
      <c r="S456" s="177"/>
      <c r="T456" s="178"/>
      <c r="AT456" s="173" t="s">
        <v>190</v>
      </c>
      <c r="AU456" s="173" t="s">
        <v>82</v>
      </c>
      <c r="AV456" s="14" t="s">
        <v>30</v>
      </c>
      <c r="AW456" s="14" t="s">
        <v>29</v>
      </c>
      <c r="AX456" s="14" t="s">
        <v>73</v>
      </c>
      <c r="AY456" s="173" t="s">
        <v>175</v>
      </c>
    </row>
    <row r="457" spans="1:65" s="14" customFormat="1">
      <c r="B457" s="172"/>
      <c r="D457" s="164" t="s">
        <v>190</v>
      </c>
      <c r="E457" s="173" t="s">
        <v>1</v>
      </c>
      <c r="F457" s="174" t="s">
        <v>2984</v>
      </c>
      <c r="H457" s="173" t="s">
        <v>1</v>
      </c>
      <c r="I457" s="175"/>
      <c r="L457" s="172"/>
      <c r="M457" s="176"/>
      <c r="N457" s="177"/>
      <c r="O457" s="177"/>
      <c r="P457" s="177"/>
      <c r="Q457" s="177"/>
      <c r="R457" s="177"/>
      <c r="S457" s="177"/>
      <c r="T457" s="178"/>
      <c r="AT457" s="173" t="s">
        <v>190</v>
      </c>
      <c r="AU457" s="173" t="s">
        <v>82</v>
      </c>
      <c r="AV457" s="14" t="s">
        <v>30</v>
      </c>
      <c r="AW457" s="14" t="s">
        <v>29</v>
      </c>
      <c r="AX457" s="14" t="s">
        <v>73</v>
      </c>
      <c r="AY457" s="173" t="s">
        <v>175</v>
      </c>
    </row>
    <row r="458" spans="1:65" s="14" customFormat="1">
      <c r="B458" s="172"/>
      <c r="D458" s="164" t="s">
        <v>190</v>
      </c>
      <c r="E458" s="173" t="s">
        <v>1</v>
      </c>
      <c r="F458" s="174" t="s">
        <v>2969</v>
      </c>
      <c r="H458" s="173" t="s">
        <v>1</v>
      </c>
      <c r="I458" s="175"/>
      <c r="L458" s="172"/>
      <c r="M458" s="176"/>
      <c r="N458" s="177"/>
      <c r="O458" s="177"/>
      <c r="P458" s="177"/>
      <c r="Q458" s="177"/>
      <c r="R458" s="177"/>
      <c r="S458" s="177"/>
      <c r="T458" s="178"/>
      <c r="AT458" s="173" t="s">
        <v>190</v>
      </c>
      <c r="AU458" s="173" t="s">
        <v>82</v>
      </c>
      <c r="AV458" s="14" t="s">
        <v>30</v>
      </c>
      <c r="AW458" s="14" t="s">
        <v>29</v>
      </c>
      <c r="AX458" s="14" t="s">
        <v>73</v>
      </c>
      <c r="AY458" s="173" t="s">
        <v>175</v>
      </c>
    </row>
    <row r="459" spans="1:65" s="14" customFormat="1">
      <c r="B459" s="172"/>
      <c r="D459" s="164" t="s">
        <v>190</v>
      </c>
      <c r="E459" s="173" t="s">
        <v>1</v>
      </c>
      <c r="F459" s="174" t="s">
        <v>2970</v>
      </c>
      <c r="H459" s="173" t="s">
        <v>1</v>
      </c>
      <c r="I459" s="175"/>
      <c r="L459" s="172"/>
      <c r="M459" s="176"/>
      <c r="N459" s="177"/>
      <c r="O459" s="177"/>
      <c r="P459" s="177"/>
      <c r="Q459" s="177"/>
      <c r="R459" s="177"/>
      <c r="S459" s="177"/>
      <c r="T459" s="178"/>
      <c r="AT459" s="173" t="s">
        <v>190</v>
      </c>
      <c r="AU459" s="173" t="s">
        <v>82</v>
      </c>
      <c r="AV459" s="14" t="s">
        <v>30</v>
      </c>
      <c r="AW459" s="14" t="s">
        <v>29</v>
      </c>
      <c r="AX459" s="14" t="s">
        <v>73</v>
      </c>
      <c r="AY459" s="173" t="s">
        <v>175</v>
      </c>
    </row>
    <row r="460" spans="1:65" s="14" customFormat="1">
      <c r="B460" s="172"/>
      <c r="D460" s="164" t="s">
        <v>190</v>
      </c>
      <c r="E460" s="173" t="s">
        <v>1</v>
      </c>
      <c r="F460" s="174" t="s">
        <v>2971</v>
      </c>
      <c r="H460" s="173" t="s">
        <v>1</v>
      </c>
      <c r="I460" s="175"/>
      <c r="L460" s="172"/>
      <c r="M460" s="176"/>
      <c r="N460" s="177"/>
      <c r="O460" s="177"/>
      <c r="P460" s="177"/>
      <c r="Q460" s="177"/>
      <c r="R460" s="177"/>
      <c r="S460" s="177"/>
      <c r="T460" s="178"/>
      <c r="AT460" s="173" t="s">
        <v>190</v>
      </c>
      <c r="AU460" s="173" t="s">
        <v>82</v>
      </c>
      <c r="AV460" s="14" t="s">
        <v>30</v>
      </c>
      <c r="AW460" s="14" t="s">
        <v>29</v>
      </c>
      <c r="AX460" s="14" t="s">
        <v>73</v>
      </c>
      <c r="AY460" s="173" t="s">
        <v>175</v>
      </c>
    </row>
    <row r="461" spans="1:65" s="14" customFormat="1">
      <c r="B461" s="172"/>
      <c r="D461" s="164" t="s">
        <v>190</v>
      </c>
      <c r="E461" s="173" t="s">
        <v>1</v>
      </c>
      <c r="F461" s="174" t="s">
        <v>2972</v>
      </c>
      <c r="H461" s="173" t="s">
        <v>1</v>
      </c>
      <c r="I461" s="175"/>
      <c r="L461" s="172"/>
      <c r="M461" s="176"/>
      <c r="N461" s="177"/>
      <c r="O461" s="177"/>
      <c r="P461" s="177"/>
      <c r="Q461" s="177"/>
      <c r="R461" s="177"/>
      <c r="S461" s="177"/>
      <c r="T461" s="178"/>
      <c r="AT461" s="173" t="s">
        <v>190</v>
      </c>
      <c r="AU461" s="173" t="s">
        <v>82</v>
      </c>
      <c r="AV461" s="14" t="s">
        <v>30</v>
      </c>
      <c r="AW461" s="14" t="s">
        <v>29</v>
      </c>
      <c r="AX461" s="14" t="s">
        <v>73</v>
      </c>
      <c r="AY461" s="173" t="s">
        <v>175</v>
      </c>
    </row>
    <row r="462" spans="1:65" s="14" customFormat="1">
      <c r="B462" s="172"/>
      <c r="D462" s="164" t="s">
        <v>190</v>
      </c>
      <c r="E462" s="173" t="s">
        <v>1</v>
      </c>
      <c r="F462" s="174" t="s">
        <v>2973</v>
      </c>
      <c r="H462" s="173" t="s">
        <v>1</v>
      </c>
      <c r="I462" s="175"/>
      <c r="L462" s="172"/>
      <c r="M462" s="176"/>
      <c r="N462" s="177"/>
      <c r="O462" s="177"/>
      <c r="P462" s="177"/>
      <c r="Q462" s="177"/>
      <c r="R462" s="177"/>
      <c r="S462" s="177"/>
      <c r="T462" s="178"/>
      <c r="AT462" s="173" t="s">
        <v>190</v>
      </c>
      <c r="AU462" s="173" t="s">
        <v>82</v>
      </c>
      <c r="AV462" s="14" t="s">
        <v>30</v>
      </c>
      <c r="AW462" s="14" t="s">
        <v>29</v>
      </c>
      <c r="AX462" s="14" t="s">
        <v>73</v>
      </c>
      <c r="AY462" s="173" t="s">
        <v>175</v>
      </c>
    </row>
    <row r="463" spans="1:65" s="14" customFormat="1">
      <c r="B463" s="172"/>
      <c r="D463" s="164" t="s">
        <v>190</v>
      </c>
      <c r="E463" s="173" t="s">
        <v>1</v>
      </c>
      <c r="F463" s="174" t="s">
        <v>2974</v>
      </c>
      <c r="H463" s="173" t="s">
        <v>1</v>
      </c>
      <c r="I463" s="175"/>
      <c r="L463" s="172"/>
      <c r="M463" s="176"/>
      <c r="N463" s="177"/>
      <c r="O463" s="177"/>
      <c r="P463" s="177"/>
      <c r="Q463" s="177"/>
      <c r="R463" s="177"/>
      <c r="S463" s="177"/>
      <c r="T463" s="178"/>
      <c r="AT463" s="173" t="s">
        <v>190</v>
      </c>
      <c r="AU463" s="173" t="s">
        <v>82</v>
      </c>
      <c r="AV463" s="14" t="s">
        <v>30</v>
      </c>
      <c r="AW463" s="14" t="s">
        <v>29</v>
      </c>
      <c r="AX463" s="14" t="s">
        <v>73</v>
      </c>
      <c r="AY463" s="173" t="s">
        <v>175</v>
      </c>
    </row>
    <row r="464" spans="1:65" s="14" customFormat="1">
      <c r="B464" s="172"/>
      <c r="D464" s="164" t="s">
        <v>190</v>
      </c>
      <c r="E464" s="173" t="s">
        <v>1</v>
      </c>
      <c r="F464" s="174" t="s">
        <v>2975</v>
      </c>
      <c r="H464" s="173" t="s">
        <v>1</v>
      </c>
      <c r="I464" s="175"/>
      <c r="L464" s="172"/>
      <c r="M464" s="176"/>
      <c r="N464" s="177"/>
      <c r="O464" s="177"/>
      <c r="P464" s="177"/>
      <c r="Q464" s="177"/>
      <c r="R464" s="177"/>
      <c r="S464" s="177"/>
      <c r="T464" s="178"/>
      <c r="AT464" s="173" t="s">
        <v>190</v>
      </c>
      <c r="AU464" s="173" t="s">
        <v>82</v>
      </c>
      <c r="AV464" s="14" t="s">
        <v>30</v>
      </c>
      <c r="AW464" s="14" t="s">
        <v>29</v>
      </c>
      <c r="AX464" s="14" t="s">
        <v>73</v>
      </c>
      <c r="AY464" s="173" t="s">
        <v>175</v>
      </c>
    </row>
    <row r="465" spans="1:65" s="14" customFormat="1">
      <c r="B465" s="172"/>
      <c r="D465" s="164" t="s">
        <v>190</v>
      </c>
      <c r="E465" s="173" t="s">
        <v>1</v>
      </c>
      <c r="F465" s="174" t="s">
        <v>2976</v>
      </c>
      <c r="H465" s="173" t="s">
        <v>1</v>
      </c>
      <c r="I465" s="175"/>
      <c r="L465" s="172"/>
      <c r="M465" s="176"/>
      <c r="N465" s="177"/>
      <c r="O465" s="177"/>
      <c r="P465" s="177"/>
      <c r="Q465" s="177"/>
      <c r="R465" s="177"/>
      <c r="S465" s="177"/>
      <c r="T465" s="178"/>
      <c r="AT465" s="173" t="s">
        <v>190</v>
      </c>
      <c r="AU465" s="173" t="s">
        <v>82</v>
      </c>
      <c r="AV465" s="14" t="s">
        <v>30</v>
      </c>
      <c r="AW465" s="14" t="s">
        <v>29</v>
      </c>
      <c r="AX465" s="14" t="s">
        <v>73</v>
      </c>
      <c r="AY465" s="173" t="s">
        <v>175</v>
      </c>
    </row>
    <row r="466" spans="1:65" s="14" customFormat="1">
      <c r="B466" s="172"/>
      <c r="D466" s="164" t="s">
        <v>190</v>
      </c>
      <c r="E466" s="173" t="s">
        <v>1</v>
      </c>
      <c r="F466" s="174" t="s">
        <v>2977</v>
      </c>
      <c r="H466" s="173" t="s">
        <v>1</v>
      </c>
      <c r="I466" s="175"/>
      <c r="L466" s="172"/>
      <c r="M466" s="176"/>
      <c r="N466" s="177"/>
      <c r="O466" s="177"/>
      <c r="P466" s="177"/>
      <c r="Q466" s="177"/>
      <c r="R466" s="177"/>
      <c r="S466" s="177"/>
      <c r="T466" s="178"/>
      <c r="AT466" s="173" t="s">
        <v>190</v>
      </c>
      <c r="AU466" s="173" t="s">
        <v>82</v>
      </c>
      <c r="AV466" s="14" t="s">
        <v>30</v>
      </c>
      <c r="AW466" s="14" t="s">
        <v>29</v>
      </c>
      <c r="AX466" s="14" t="s">
        <v>73</v>
      </c>
      <c r="AY466" s="173" t="s">
        <v>175</v>
      </c>
    </row>
    <row r="467" spans="1:65" s="14" customFormat="1">
      <c r="B467" s="172"/>
      <c r="D467" s="164" t="s">
        <v>190</v>
      </c>
      <c r="E467" s="173" t="s">
        <v>1</v>
      </c>
      <c r="F467" s="174" t="s">
        <v>2648</v>
      </c>
      <c r="H467" s="173" t="s">
        <v>1</v>
      </c>
      <c r="I467" s="175"/>
      <c r="L467" s="172"/>
      <c r="M467" s="176"/>
      <c r="N467" s="177"/>
      <c r="O467" s="177"/>
      <c r="P467" s="177"/>
      <c r="Q467" s="177"/>
      <c r="R467" s="177"/>
      <c r="S467" s="177"/>
      <c r="T467" s="178"/>
      <c r="AT467" s="173" t="s">
        <v>190</v>
      </c>
      <c r="AU467" s="173" t="s">
        <v>82</v>
      </c>
      <c r="AV467" s="14" t="s">
        <v>30</v>
      </c>
      <c r="AW467" s="14" t="s">
        <v>29</v>
      </c>
      <c r="AX467" s="14" t="s">
        <v>73</v>
      </c>
      <c r="AY467" s="173" t="s">
        <v>175</v>
      </c>
    </row>
    <row r="468" spans="1:65" s="13" customFormat="1">
      <c r="B468" s="163"/>
      <c r="D468" s="164" t="s">
        <v>190</v>
      </c>
      <c r="E468" s="165" t="s">
        <v>1</v>
      </c>
      <c r="F468" s="166" t="s">
        <v>30</v>
      </c>
      <c r="H468" s="167">
        <v>1</v>
      </c>
      <c r="I468" s="168"/>
      <c r="L468" s="163"/>
      <c r="M468" s="169"/>
      <c r="N468" s="170"/>
      <c r="O468" s="170"/>
      <c r="P468" s="170"/>
      <c r="Q468" s="170"/>
      <c r="R468" s="170"/>
      <c r="S468" s="170"/>
      <c r="T468" s="171"/>
      <c r="AT468" s="165" t="s">
        <v>190</v>
      </c>
      <c r="AU468" s="165" t="s">
        <v>82</v>
      </c>
      <c r="AV468" s="13" t="s">
        <v>82</v>
      </c>
      <c r="AW468" s="13" t="s">
        <v>29</v>
      </c>
      <c r="AX468" s="13" t="s">
        <v>30</v>
      </c>
      <c r="AY468" s="165" t="s">
        <v>175</v>
      </c>
    </row>
    <row r="469" spans="1:65" s="2" customFormat="1" ht="16.5" customHeight="1">
      <c r="A469" s="33"/>
      <c r="B469" s="149"/>
      <c r="C469" s="150" t="s">
        <v>473</v>
      </c>
      <c r="D469" s="150" t="s">
        <v>181</v>
      </c>
      <c r="E469" s="151" t="s">
        <v>3809</v>
      </c>
      <c r="F469" s="152" t="s">
        <v>3810</v>
      </c>
      <c r="G469" s="153" t="s">
        <v>396</v>
      </c>
      <c r="H469" s="154">
        <v>1</v>
      </c>
      <c r="I469" s="155"/>
      <c r="J469" s="156">
        <f>ROUND(I469*H469,2)</f>
        <v>0</v>
      </c>
      <c r="K469" s="152" t="s">
        <v>1</v>
      </c>
      <c r="L469" s="34"/>
      <c r="M469" s="157" t="s">
        <v>1</v>
      </c>
      <c r="N469" s="158" t="s">
        <v>38</v>
      </c>
      <c r="O469" s="59"/>
      <c r="P469" s="159">
        <f>O469*H469</f>
        <v>0</v>
      </c>
      <c r="Q469" s="159">
        <v>0</v>
      </c>
      <c r="R469" s="159">
        <f>Q469*H469</f>
        <v>0</v>
      </c>
      <c r="S469" s="159">
        <v>0</v>
      </c>
      <c r="T469" s="160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61" t="s">
        <v>184</v>
      </c>
      <c r="AT469" s="161" t="s">
        <v>181</v>
      </c>
      <c r="AU469" s="161" t="s">
        <v>82</v>
      </c>
      <c r="AY469" s="18" t="s">
        <v>175</v>
      </c>
      <c r="BE469" s="162">
        <f>IF(N469="základní",J469,0)</f>
        <v>0</v>
      </c>
      <c r="BF469" s="162">
        <f>IF(N469="snížená",J469,0)</f>
        <v>0</v>
      </c>
      <c r="BG469" s="162">
        <f>IF(N469="zákl. přenesená",J469,0)</f>
        <v>0</v>
      </c>
      <c r="BH469" s="162">
        <f>IF(N469="sníž. přenesená",J469,0)</f>
        <v>0</v>
      </c>
      <c r="BI469" s="162">
        <f>IF(N469="nulová",J469,0)</f>
        <v>0</v>
      </c>
      <c r="BJ469" s="18" t="s">
        <v>30</v>
      </c>
      <c r="BK469" s="162">
        <f>ROUND(I469*H469,2)</f>
        <v>0</v>
      </c>
      <c r="BL469" s="18" t="s">
        <v>184</v>
      </c>
      <c r="BM469" s="161" t="s">
        <v>3811</v>
      </c>
    </row>
    <row r="470" spans="1:65" s="14" customFormat="1">
      <c r="B470" s="172"/>
      <c r="D470" s="164" t="s">
        <v>190</v>
      </c>
      <c r="E470" s="173" t="s">
        <v>1</v>
      </c>
      <c r="F470" s="174" t="s">
        <v>2962</v>
      </c>
      <c r="H470" s="173" t="s">
        <v>1</v>
      </c>
      <c r="I470" s="175"/>
      <c r="L470" s="172"/>
      <c r="M470" s="176"/>
      <c r="N470" s="177"/>
      <c r="O470" s="177"/>
      <c r="P470" s="177"/>
      <c r="Q470" s="177"/>
      <c r="R470" s="177"/>
      <c r="S470" s="177"/>
      <c r="T470" s="178"/>
      <c r="AT470" s="173" t="s">
        <v>190</v>
      </c>
      <c r="AU470" s="173" t="s">
        <v>82</v>
      </c>
      <c r="AV470" s="14" t="s">
        <v>30</v>
      </c>
      <c r="AW470" s="14" t="s">
        <v>29</v>
      </c>
      <c r="AX470" s="14" t="s">
        <v>73</v>
      </c>
      <c r="AY470" s="173" t="s">
        <v>175</v>
      </c>
    </row>
    <row r="471" spans="1:65" s="14" customFormat="1">
      <c r="B471" s="172"/>
      <c r="D471" s="164" t="s">
        <v>190</v>
      </c>
      <c r="E471" s="173" t="s">
        <v>1</v>
      </c>
      <c r="F471" s="174" t="s">
        <v>2963</v>
      </c>
      <c r="H471" s="173" t="s">
        <v>1</v>
      </c>
      <c r="I471" s="175"/>
      <c r="L471" s="172"/>
      <c r="M471" s="176"/>
      <c r="N471" s="177"/>
      <c r="O471" s="177"/>
      <c r="P471" s="177"/>
      <c r="Q471" s="177"/>
      <c r="R471" s="177"/>
      <c r="S471" s="177"/>
      <c r="T471" s="178"/>
      <c r="AT471" s="173" t="s">
        <v>190</v>
      </c>
      <c r="AU471" s="173" t="s">
        <v>82</v>
      </c>
      <c r="AV471" s="14" t="s">
        <v>30</v>
      </c>
      <c r="AW471" s="14" t="s">
        <v>29</v>
      </c>
      <c r="AX471" s="14" t="s">
        <v>73</v>
      </c>
      <c r="AY471" s="173" t="s">
        <v>175</v>
      </c>
    </row>
    <row r="472" spans="1:65" s="14" customFormat="1">
      <c r="B472" s="172"/>
      <c r="D472" s="164" t="s">
        <v>190</v>
      </c>
      <c r="E472" s="173" t="s">
        <v>1</v>
      </c>
      <c r="F472" s="174" t="s">
        <v>2964</v>
      </c>
      <c r="H472" s="173" t="s">
        <v>1</v>
      </c>
      <c r="I472" s="175"/>
      <c r="L472" s="172"/>
      <c r="M472" s="176"/>
      <c r="N472" s="177"/>
      <c r="O472" s="177"/>
      <c r="P472" s="177"/>
      <c r="Q472" s="177"/>
      <c r="R472" s="177"/>
      <c r="S472" s="177"/>
      <c r="T472" s="178"/>
      <c r="AT472" s="173" t="s">
        <v>190</v>
      </c>
      <c r="AU472" s="173" t="s">
        <v>82</v>
      </c>
      <c r="AV472" s="14" t="s">
        <v>30</v>
      </c>
      <c r="AW472" s="14" t="s">
        <v>29</v>
      </c>
      <c r="AX472" s="14" t="s">
        <v>73</v>
      </c>
      <c r="AY472" s="173" t="s">
        <v>175</v>
      </c>
    </row>
    <row r="473" spans="1:65" s="14" customFormat="1">
      <c r="B473" s="172"/>
      <c r="D473" s="164" t="s">
        <v>190</v>
      </c>
      <c r="E473" s="173" t="s">
        <v>1</v>
      </c>
      <c r="F473" s="174" t="s">
        <v>2965</v>
      </c>
      <c r="H473" s="173" t="s">
        <v>1</v>
      </c>
      <c r="I473" s="175"/>
      <c r="L473" s="172"/>
      <c r="M473" s="176"/>
      <c r="N473" s="177"/>
      <c r="O473" s="177"/>
      <c r="P473" s="177"/>
      <c r="Q473" s="177"/>
      <c r="R473" s="177"/>
      <c r="S473" s="177"/>
      <c r="T473" s="178"/>
      <c r="AT473" s="173" t="s">
        <v>190</v>
      </c>
      <c r="AU473" s="173" t="s">
        <v>82</v>
      </c>
      <c r="AV473" s="14" t="s">
        <v>30</v>
      </c>
      <c r="AW473" s="14" t="s">
        <v>29</v>
      </c>
      <c r="AX473" s="14" t="s">
        <v>73</v>
      </c>
      <c r="AY473" s="173" t="s">
        <v>175</v>
      </c>
    </row>
    <row r="474" spans="1:65" s="14" customFormat="1">
      <c r="B474" s="172"/>
      <c r="D474" s="164" t="s">
        <v>190</v>
      </c>
      <c r="E474" s="173" t="s">
        <v>1</v>
      </c>
      <c r="F474" s="174" t="s">
        <v>2966</v>
      </c>
      <c r="H474" s="173" t="s">
        <v>1</v>
      </c>
      <c r="I474" s="175"/>
      <c r="L474" s="172"/>
      <c r="M474" s="176"/>
      <c r="N474" s="177"/>
      <c r="O474" s="177"/>
      <c r="P474" s="177"/>
      <c r="Q474" s="177"/>
      <c r="R474" s="177"/>
      <c r="S474" s="177"/>
      <c r="T474" s="178"/>
      <c r="AT474" s="173" t="s">
        <v>190</v>
      </c>
      <c r="AU474" s="173" t="s">
        <v>82</v>
      </c>
      <c r="AV474" s="14" t="s">
        <v>30</v>
      </c>
      <c r="AW474" s="14" t="s">
        <v>29</v>
      </c>
      <c r="AX474" s="14" t="s">
        <v>73</v>
      </c>
      <c r="AY474" s="173" t="s">
        <v>175</v>
      </c>
    </row>
    <row r="475" spans="1:65" s="14" customFormat="1">
      <c r="B475" s="172"/>
      <c r="D475" s="164" t="s">
        <v>190</v>
      </c>
      <c r="E475" s="173" t="s">
        <v>1</v>
      </c>
      <c r="F475" s="174" t="s">
        <v>2967</v>
      </c>
      <c r="H475" s="173" t="s">
        <v>1</v>
      </c>
      <c r="I475" s="175"/>
      <c r="L475" s="172"/>
      <c r="M475" s="176"/>
      <c r="N475" s="177"/>
      <c r="O475" s="177"/>
      <c r="P475" s="177"/>
      <c r="Q475" s="177"/>
      <c r="R475" s="177"/>
      <c r="S475" s="177"/>
      <c r="T475" s="178"/>
      <c r="AT475" s="173" t="s">
        <v>190</v>
      </c>
      <c r="AU475" s="173" t="s">
        <v>82</v>
      </c>
      <c r="AV475" s="14" t="s">
        <v>30</v>
      </c>
      <c r="AW475" s="14" t="s">
        <v>29</v>
      </c>
      <c r="AX475" s="14" t="s">
        <v>73</v>
      </c>
      <c r="AY475" s="173" t="s">
        <v>175</v>
      </c>
    </row>
    <row r="476" spans="1:65" s="14" customFormat="1">
      <c r="B476" s="172"/>
      <c r="D476" s="164" t="s">
        <v>190</v>
      </c>
      <c r="E476" s="173" t="s">
        <v>1</v>
      </c>
      <c r="F476" s="174" t="s">
        <v>2968</v>
      </c>
      <c r="H476" s="173" t="s">
        <v>1</v>
      </c>
      <c r="I476" s="175"/>
      <c r="L476" s="172"/>
      <c r="M476" s="176"/>
      <c r="N476" s="177"/>
      <c r="O476" s="177"/>
      <c r="P476" s="177"/>
      <c r="Q476" s="177"/>
      <c r="R476" s="177"/>
      <c r="S476" s="177"/>
      <c r="T476" s="178"/>
      <c r="AT476" s="173" t="s">
        <v>190</v>
      </c>
      <c r="AU476" s="173" t="s">
        <v>82</v>
      </c>
      <c r="AV476" s="14" t="s">
        <v>30</v>
      </c>
      <c r="AW476" s="14" t="s">
        <v>29</v>
      </c>
      <c r="AX476" s="14" t="s">
        <v>73</v>
      </c>
      <c r="AY476" s="173" t="s">
        <v>175</v>
      </c>
    </row>
    <row r="477" spans="1:65" s="14" customFormat="1">
      <c r="B477" s="172"/>
      <c r="D477" s="164" t="s">
        <v>190</v>
      </c>
      <c r="E477" s="173" t="s">
        <v>1</v>
      </c>
      <c r="F477" s="174" t="s">
        <v>2969</v>
      </c>
      <c r="H477" s="173" t="s">
        <v>1</v>
      </c>
      <c r="I477" s="175"/>
      <c r="L477" s="172"/>
      <c r="M477" s="176"/>
      <c r="N477" s="177"/>
      <c r="O477" s="177"/>
      <c r="P477" s="177"/>
      <c r="Q477" s="177"/>
      <c r="R477" s="177"/>
      <c r="S477" s="177"/>
      <c r="T477" s="178"/>
      <c r="AT477" s="173" t="s">
        <v>190</v>
      </c>
      <c r="AU477" s="173" t="s">
        <v>82</v>
      </c>
      <c r="AV477" s="14" t="s">
        <v>30</v>
      </c>
      <c r="AW477" s="14" t="s">
        <v>29</v>
      </c>
      <c r="AX477" s="14" t="s">
        <v>73</v>
      </c>
      <c r="AY477" s="173" t="s">
        <v>175</v>
      </c>
    </row>
    <row r="478" spans="1:65" s="14" customFormat="1">
      <c r="B478" s="172"/>
      <c r="D478" s="164" t="s">
        <v>190</v>
      </c>
      <c r="E478" s="173" t="s">
        <v>1</v>
      </c>
      <c r="F478" s="174" t="s">
        <v>2970</v>
      </c>
      <c r="H478" s="173" t="s">
        <v>1</v>
      </c>
      <c r="I478" s="175"/>
      <c r="L478" s="172"/>
      <c r="M478" s="176"/>
      <c r="N478" s="177"/>
      <c r="O478" s="177"/>
      <c r="P478" s="177"/>
      <c r="Q478" s="177"/>
      <c r="R478" s="177"/>
      <c r="S478" s="177"/>
      <c r="T478" s="178"/>
      <c r="AT478" s="173" t="s">
        <v>190</v>
      </c>
      <c r="AU478" s="173" t="s">
        <v>82</v>
      </c>
      <c r="AV478" s="14" t="s">
        <v>30</v>
      </c>
      <c r="AW478" s="14" t="s">
        <v>29</v>
      </c>
      <c r="AX478" s="14" t="s">
        <v>73</v>
      </c>
      <c r="AY478" s="173" t="s">
        <v>175</v>
      </c>
    </row>
    <row r="479" spans="1:65" s="14" customFormat="1">
      <c r="B479" s="172"/>
      <c r="D479" s="164" t="s">
        <v>190</v>
      </c>
      <c r="E479" s="173" t="s">
        <v>1</v>
      </c>
      <c r="F479" s="174" t="s">
        <v>2971</v>
      </c>
      <c r="H479" s="173" t="s">
        <v>1</v>
      </c>
      <c r="I479" s="175"/>
      <c r="L479" s="172"/>
      <c r="M479" s="176"/>
      <c r="N479" s="177"/>
      <c r="O479" s="177"/>
      <c r="P479" s="177"/>
      <c r="Q479" s="177"/>
      <c r="R479" s="177"/>
      <c r="S479" s="177"/>
      <c r="T479" s="178"/>
      <c r="AT479" s="173" t="s">
        <v>190</v>
      </c>
      <c r="AU479" s="173" t="s">
        <v>82</v>
      </c>
      <c r="AV479" s="14" t="s">
        <v>30</v>
      </c>
      <c r="AW479" s="14" t="s">
        <v>29</v>
      </c>
      <c r="AX479" s="14" t="s">
        <v>73</v>
      </c>
      <c r="AY479" s="173" t="s">
        <v>175</v>
      </c>
    </row>
    <row r="480" spans="1:65" s="14" customFormat="1">
      <c r="B480" s="172"/>
      <c r="D480" s="164" t="s">
        <v>190</v>
      </c>
      <c r="E480" s="173" t="s">
        <v>1</v>
      </c>
      <c r="F480" s="174" t="s">
        <v>2972</v>
      </c>
      <c r="H480" s="173" t="s">
        <v>1</v>
      </c>
      <c r="I480" s="175"/>
      <c r="L480" s="172"/>
      <c r="M480" s="176"/>
      <c r="N480" s="177"/>
      <c r="O480" s="177"/>
      <c r="P480" s="177"/>
      <c r="Q480" s="177"/>
      <c r="R480" s="177"/>
      <c r="S480" s="177"/>
      <c r="T480" s="178"/>
      <c r="AT480" s="173" t="s">
        <v>190</v>
      </c>
      <c r="AU480" s="173" t="s">
        <v>82</v>
      </c>
      <c r="AV480" s="14" t="s">
        <v>30</v>
      </c>
      <c r="AW480" s="14" t="s">
        <v>29</v>
      </c>
      <c r="AX480" s="14" t="s">
        <v>73</v>
      </c>
      <c r="AY480" s="173" t="s">
        <v>175</v>
      </c>
    </row>
    <row r="481" spans="1:65" s="14" customFormat="1">
      <c r="B481" s="172"/>
      <c r="D481" s="164" t="s">
        <v>190</v>
      </c>
      <c r="E481" s="173" t="s">
        <v>1</v>
      </c>
      <c r="F481" s="174" t="s">
        <v>2973</v>
      </c>
      <c r="H481" s="173" t="s">
        <v>1</v>
      </c>
      <c r="I481" s="175"/>
      <c r="L481" s="172"/>
      <c r="M481" s="176"/>
      <c r="N481" s="177"/>
      <c r="O481" s="177"/>
      <c r="P481" s="177"/>
      <c r="Q481" s="177"/>
      <c r="R481" s="177"/>
      <c r="S481" s="177"/>
      <c r="T481" s="178"/>
      <c r="AT481" s="173" t="s">
        <v>190</v>
      </c>
      <c r="AU481" s="173" t="s">
        <v>82</v>
      </c>
      <c r="AV481" s="14" t="s">
        <v>30</v>
      </c>
      <c r="AW481" s="14" t="s">
        <v>29</v>
      </c>
      <c r="AX481" s="14" t="s">
        <v>73</v>
      </c>
      <c r="AY481" s="173" t="s">
        <v>175</v>
      </c>
    </row>
    <row r="482" spans="1:65" s="14" customFormat="1">
      <c r="B482" s="172"/>
      <c r="D482" s="164" t="s">
        <v>190</v>
      </c>
      <c r="E482" s="173" t="s">
        <v>1</v>
      </c>
      <c r="F482" s="174" t="s">
        <v>2974</v>
      </c>
      <c r="H482" s="173" t="s">
        <v>1</v>
      </c>
      <c r="I482" s="175"/>
      <c r="L482" s="172"/>
      <c r="M482" s="176"/>
      <c r="N482" s="177"/>
      <c r="O482" s="177"/>
      <c r="P482" s="177"/>
      <c r="Q482" s="177"/>
      <c r="R482" s="177"/>
      <c r="S482" s="177"/>
      <c r="T482" s="178"/>
      <c r="AT482" s="173" t="s">
        <v>190</v>
      </c>
      <c r="AU482" s="173" t="s">
        <v>82</v>
      </c>
      <c r="AV482" s="14" t="s">
        <v>30</v>
      </c>
      <c r="AW482" s="14" t="s">
        <v>29</v>
      </c>
      <c r="AX482" s="14" t="s">
        <v>73</v>
      </c>
      <c r="AY482" s="173" t="s">
        <v>175</v>
      </c>
    </row>
    <row r="483" spans="1:65" s="14" customFormat="1">
      <c r="B483" s="172"/>
      <c r="D483" s="164" t="s">
        <v>190</v>
      </c>
      <c r="E483" s="173" t="s">
        <v>1</v>
      </c>
      <c r="F483" s="174" t="s">
        <v>2975</v>
      </c>
      <c r="H483" s="173" t="s">
        <v>1</v>
      </c>
      <c r="I483" s="175"/>
      <c r="L483" s="172"/>
      <c r="M483" s="176"/>
      <c r="N483" s="177"/>
      <c r="O483" s="177"/>
      <c r="P483" s="177"/>
      <c r="Q483" s="177"/>
      <c r="R483" s="177"/>
      <c r="S483" s="177"/>
      <c r="T483" s="178"/>
      <c r="AT483" s="173" t="s">
        <v>190</v>
      </c>
      <c r="AU483" s="173" t="s">
        <v>82</v>
      </c>
      <c r="AV483" s="14" t="s">
        <v>30</v>
      </c>
      <c r="AW483" s="14" t="s">
        <v>29</v>
      </c>
      <c r="AX483" s="14" t="s">
        <v>73</v>
      </c>
      <c r="AY483" s="173" t="s">
        <v>175</v>
      </c>
    </row>
    <row r="484" spans="1:65" s="14" customFormat="1">
      <c r="B484" s="172"/>
      <c r="D484" s="164" t="s">
        <v>190</v>
      </c>
      <c r="E484" s="173" t="s">
        <v>1</v>
      </c>
      <c r="F484" s="174" t="s">
        <v>2976</v>
      </c>
      <c r="H484" s="173" t="s">
        <v>1</v>
      </c>
      <c r="I484" s="175"/>
      <c r="L484" s="172"/>
      <c r="M484" s="176"/>
      <c r="N484" s="177"/>
      <c r="O484" s="177"/>
      <c r="P484" s="177"/>
      <c r="Q484" s="177"/>
      <c r="R484" s="177"/>
      <c r="S484" s="177"/>
      <c r="T484" s="178"/>
      <c r="AT484" s="173" t="s">
        <v>190</v>
      </c>
      <c r="AU484" s="173" t="s">
        <v>82</v>
      </c>
      <c r="AV484" s="14" t="s">
        <v>30</v>
      </c>
      <c r="AW484" s="14" t="s">
        <v>29</v>
      </c>
      <c r="AX484" s="14" t="s">
        <v>73</v>
      </c>
      <c r="AY484" s="173" t="s">
        <v>175</v>
      </c>
    </row>
    <row r="485" spans="1:65" s="14" customFormat="1">
      <c r="B485" s="172"/>
      <c r="D485" s="164" t="s">
        <v>190</v>
      </c>
      <c r="E485" s="173" t="s">
        <v>1</v>
      </c>
      <c r="F485" s="174" t="s">
        <v>2977</v>
      </c>
      <c r="H485" s="173" t="s">
        <v>1</v>
      </c>
      <c r="I485" s="175"/>
      <c r="L485" s="172"/>
      <c r="M485" s="176"/>
      <c r="N485" s="177"/>
      <c r="O485" s="177"/>
      <c r="P485" s="177"/>
      <c r="Q485" s="177"/>
      <c r="R485" s="177"/>
      <c r="S485" s="177"/>
      <c r="T485" s="178"/>
      <c r="AT485" s="173" t="s">
        <v>190</v>
      </c>
      <c r="AU485" s="173" t="s">
        <v>82</v>
      </c>
      <c r="AV485" s="14" t="s">
        <v>30</v>
      </c>
      <c r="AW485" s="14" t="s">
        <v>29</v>
      </c>
      <c r="AX485" s="14" t="s">
        <v>73</v>
      </c>
      <c r="AY485" s="173" t="s">
        <v>175</v>
      </c>
    </row>
    <row r="486" spans="1:65" s="14" customFormat="1">
      <c r="B486" s="172"/>
      <c r="D486" s="164" t="s">
        <v>190</v>
      </c>
      <c r="E486" s="173" t="s">
        <v>1</v>
      </c>
      <c r="F486" s="174" t="s">
        <v>2648</v>
      </c>
      <c r="H486" s="173" t="s">
        <v>1</v>
      </c>
      <c r="I486" s="175"/>
      <c r="L486" s="172"/>
      <c r="M486" s="176"/>
      <c r="N486" s="177"/>
      <c r="O486" s="177"/>
      <c r="P486" s="177"/>
      <c r="Q486" s="177"/>
      <c r="R486" s="177"/>
      <c r="S486" s="177"/>
      <c r="T486" s="178"/>
      <c r="AT486" s="173" t="s">
        <v>190</v>
      </c>
      <c r="AU486" s="173" t="s">
        <v>82</v>
      </c>
      <c r="AV486" s="14" t="s">
        <v>30</v>
      </c>
      <c r="AW486" s="14" t="s">
        <v>29</v>
      </c>
      <c r="AX486" s="14" t="s">
        <v>73</v>
      </c>
      <c r="AY486" s="173" t="s">
        <v>175</v>
      </c>
    </row>
    <row r="487" spans="1:65" s="13" customFormat="1">
      <c r="B487" s="163"/>
      <c r="D487" s="164" t="s">
        <v>190</v>
      </c>
      <c r="E487" s="165" t="s">
        <v>1</v>
      </c>
      <c r="F487" s="166" t="s">
        <v>30</v>
      </c>
      <c r="H487" s="167">
        <v>1</v>
      </c>
      <c r="I487" s="168"/>
      <c r="L487" s="163"/>
      <c r="M487" s="169"/>
      <c r="N487" s="170"/>
      <c r="O487" s="170"/>
      <c r="P487" s="170"/>
      <c r="Q487" s="170"/>
      <c r="R487" s="170"/>
      <c r="S487" s="170"/>
      <c r="T487" s="171"/>
      <c r="AT487" s="165" t="s">
        <v>190</v>
      </c>
      <c r="AU487" s="165" t="s">
        <v>82</v>
      </c>
      <c r="AV487" s="13" t="s">
        <v>82</v>
      </c>
      <c r="AW487" s="13" t="s">
        <v>29</v>
      </c>
      <c r="AX487" s="13" t="s">
        <v>30</v>
      </c>
      <c r="AY487" s="165" t="s">
        <v>175</v>
      </c>
    </row>
    <row r="488" spans="1:65" s="2" customFormat="1" ht="16.5" customHeight="1">
      <c r="A488" s="33"/>
      <c r="B488" s="149"/>
      <c r="C488" s="150" t="s">
        <v>477</v>
      </c>
      <c r="D488" s="150" t="s">
        <v>181</v>
      </c>
      <c r="E488" s="151" t="s">
        <v>3812</v>
      </c>
      <c r="F488" s="152" t="s">
        <v>3813</v>
      </c>
      <c r="G488" s="153" t="s">
        <v>396</v>
      </c>
      <c r="H488" s="154">
        <v>1</v>
      </c>
      <c r="I488" s="155"/>
      <c r="J488" s="156">
        <f>ROUND(I488*H488,2)</f>
        <v>0</v>
      </c>
      <c r="K488" s="152" t="s">
        <v>1</v>
      </c>
      <c r="L488" s="34"/>
      <c r="M488" s="157" t="s">
        <v>1</v>
      </c>
      <c r="N488" s="158" t="s">
        <v>38</v>
      </c>
      <c r="O488" s="59"/>
      <c r="P488" s="159">
        <f>O488*H488</f>
        <v>0</v>
      </c>
      <c r="Q488" s="159">
        <v>0</v>
      </c>
      <c r="R488" s="159">
        <f>Q488*H488</f>
        <v>0</v>
      </c>
      <c r="S488" s="159">
        <v>0</v>
      </c>
      <c r="T488" s="160">
        <f>S488*H488</f>
        <v>0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61" t="s">
        <v>184</v>
      </c>
      <c r="AT488" s="161" t="s">
        <v>181</v>
      </c>
      <c r="AU488" s="161" t="s">
        <v>82</v>
      </c>
      <c r="AY488" s="18" t="s">
        <v>175</v>
      </c>
      <c r="BE488" s="162">
        <f>IF(N488="základní",J488,0)</f>
        <v>0</v>
      </c>
      <c r="BF488" s="162">
        <f>IF(N488="snížená",J488,0)</f>
        <v>0</v>
      </c>
      <c r="BG488" s="162">
        <f>IF(N488="zákl. přenesená",J488,0)</f>
        <v>0</v>
      </c>
      <c r="BH488" s="162">
        <f>IF(N488="sníž. přenesená",J488,0)</f>
        <v>0</v>
      </c>
      <c r="BI488" s="162">
        <f>IF(N488="nulová",J488,0)</f>
        <v>0</v>
      </c>
      <c r="BJ488" s="18" t="s">
        <v>30</v>
      </c>
      <c r="BK488" s="162">
        <f>ROUND(I488*H488,2)</f>
        <v>0</v>
      </c>
      <c r="BL488" s="18" t="s">
        <v>184</v>
      </c>
      <c r="BM488" s="161" t="s">
        <v>3814</v>
      </c>
    </row>
    <row r="489" spans="1:65" s="14" customFormat="1">
      <c r="B489" s="172"/>
      <c r="D489" s="164" t="s">
        <v>190</v>
      </c>
      <c r="E489" s="173" t="s">
        <v>1</v>
      </c>
      <c r="F489" s="174" t="s">
        <v>2962</v>
      </c>
      <c r="H489" s="173" t="s">
        <v>1</v>
      </c>
      <c r="I489" s="175"/>
      <c r="L489" s="172"/>
      <c r="M489" s="176"/>
      <c r="N489" s="177"/>
      <c r="O489" s="177"/>
      <c r="P489" s="177"/>
      <c r="Q489" s="177"/>
      <c r="R489" s="177"/>
      <c r="S489" s="177"/>
      <c r="T489" s="178"/>
      <c r="AT489" s="173" t="s">
        <v>190</v>
      </c>
      <c r="AU489" s="173" t="s">
        <v>82</v>
      </c>
      <c r="AV489" s="14" t="s">
        <v>30</v>
      </c>
      <c r="AW489" s="14" t="s">
        <v>29</v>
      </c>
      <c r="AX489" s="14" t="s">
        <v>73</v>
      </c>
      <c r="AY489" s="173" t="s">
        <v>175</v>
      </c>
    </row>
    <row r="490" spans="1:65" s="14" customFormat="1">
      <c r="B490" s="172"/>
      <c r="D490" s="164" t="s">
        <v>190</v>
      </c>
      <c r="E490" s="173" t="s">
        <v>1</v>
      </c>
      <c r="F490" s="174" t="s">
        <v>2963</v>
      </c>
      <c r="H490" s="173" t="s">
        <v>1</v>
      </c>
      <c r="I490" s="175"/>
      <c r="L490" s="172"/>
      <c r="M490" s="176"/>
      <c r="N490" s="177"/>
      <c r="O490" s="177"/>
      <c r="P490" s="177"/>
      <c r="Q490" s="177"/>
      <c r="R490" s="177"/>
      <c r="S490" s="177"/>
      <c r="T490" s="178"/>
      <c r="AT490" s="173" t="s">
        <v>190</v>
      </c>
      <c r="AU490" s="173" t="s">
        <v>82</v>
      </c>
      <c r="AV490" s="14" t="s">
        <v>30</v>
      </c>
      <c r="AW490" s="14" t="s">
        <v>29</v>
      </c>
      <c r="AX490" s="14" t="s">
        <v>73</v>
      </c>
      <c r="AY490" s="173" t="s">
        <v>175</v>
      </c>
    </row>
    <row r="491" spans="1:65" s="14" customFormat="1">
      <c r="B491" s="172"/>
      <c r="D491" s="164" t="s">
        <v>190</v>
      </c>
      <c r="E491" s="173" t="s">
        <v>1</v>
      </c>
      <c r="F491" s="174" t="s">
        <v>2964</v>
      </c>
      <c r="H491" s="173" t="s">
        <v>1</v>
      </c>
      <c r="I491" s="175"/>
      <c r="L491" s="172"/>
      <c r="M491" s="176"/>
      <c r="N491" s="177"/>
      <c r="O491" s="177"/>
      <c r="P491" s="177"/>
      <c r="Q491" s="177"/>
      <c r="R491" s="177"/>
      <c r="S491" s="177"/>
      <c r="T491" s="178"/>
      <c r="AT491" s="173" t="s">
        <v>190</v>
      </c>
      <c r="AU491" s="173" t="s">
        <v>82</v>
      </c>
      <c r="AV491" s="14" t="s">
        <v>30</v>
      </c>
      <c r="AW491" s="14" t="s">
        <v>29</v>
      </c>
      <c r="AX491" s="14" t="s">
        <v>73</v>
      </c>
      <c r="AY491" s="173" t="s">
        <v>175</v>
      </c>
    </row>
    <row r="492" spans="1:65" s="14" customFormat="1">
      <c r="B492" s="172"/>
      <c r="D492" s="164" t="s">
        <v>190</v>
      </c>
      <c r="E492" s="173" t="s">
        <v>1</v>
      </c>
      <c r="F492" s="174" t="s">
        <v>2965</v>
      </c>
      <c r="H492" s="173" t="s">
        <v>1</v>
      </c>
      <c r="I492" s="175"/>
      <c r="L492" s="172"/>
      <c r="M492" s="176"/>
      <c r="N492" s="177"/>
      <c r="O492" s="177"/>
      <c r="P492" s="177"/>
      <c r="Q492" s="177"/>
      <c r="R492" s="177"/>
      <c r="S492" s="177"/>
      <c r="T492" s="178"/>
      <c r="AT492" s="173" t="s">
        <v>190</v>
      </c>
      <c r="AU492" s="173" t="s">
        <v>82</v>
      </c>
      <c r="AV492" s="14" t="s">
        <v>30</v>
      </c>
      <c r="AW492" s="14" t="s">
        <v>29</v>
      </c>
      <c r="AX492" s="14" t="s">
        <v>73</v>
      </c>
      <c r="AY492" s="173" t="s">
        <v>175</v>
      </c>
    </row>
    <row r="493" spans="1:65" s="14" customFormat="1">
      <c r="B493" s="172"/>
      <c r="D493" s="164" t="s">
        <v>190</v>
      </c>
      <c r="E493" s="173" t="s">
        <v>1</v>
      </c>
      <c r="F493" s="174" t="s">
        <v>2966</v>
      </c>
      <c r="H493" s="173" t="s">
        <v>1</v>
      </c>
      <c r="I493" s="175"/>
      <c r="L493" s="172"/>
      <c r="M493" s="176"/>
      <c r="N493" s="177"/>
      <c r="O493" s="177"/>
      <c r="P493" s="177"/>
      <c r="Q493" s="177"/>
      <c r="R493" s="177"/>
      <c r="S493" s="177"/>
      <c r="T493" s="178"/>
      <c r="AT493" s="173" t="s">
        <v>190</v>
      </c>
      <c r="AU493" s="173" t="s">
        <v>82</v>
      </c>
      <c r="AV493" s="14" t="s">
        <v>30</v>
      </c>
      <c r="AW493" s="14" t="s">
        <v>29</v>
      </c>
      <c r="AX493" s="14" t="s">
        <v>73</v>
      </c>
      <c r="AY493" s="173" t="s">
        <v>175</v>
      </c>
    </row>
    <row r="494" spans="1:65" s="14" customFormat="1">
      <c r="B494" s="172"/>
      <c r="D494" s="164" t="s">
        <v>190</v>
      </c>
      <c r="E494" s="173" t="s">
        <v>1</v>
      </c>
      <c r="F494" s="174" t="s">
        <v>2967</v>
      </c>
      <c r="H494" s="173" t="s">
        <v>1</v>
      </c>
      <c r="I494" s="175"/>
      <c r="L494" s="172"/>
      <c r="M494" s="176"/>
      <c r="N494" s="177"/>
      <c r="O494" s="177"/>
      <c r="P494" s="177"/>
      <c r="Q494" s="177"/>
      <c r="R494" s="177"/>
      <c r="S494" s="177"/>
      <c r="T494" s="178"/>
      <c r="AT494" s="173" t="s">
        <v>190</v>
      </c>
      <c r="AU494" s="173" t="s">
        <v>82</v>
      </c>
      <c r="AV494" s="14" t="s">
        <v>30</v>
      </c>
      <c r="AW494" s="14" t="s">
        <v>29</v>
      </c>
      <c r="AX494" s="14" t="s">
        <v>73</v>
      </c>
      <c r="AY494" s="173" t="s">
        <v>175</v>
      </c>
    </row>
    <row r="495" spans="1:65" s="14" customFormat="1">
      <c r="B495" s="172"/>
      <c r="D495" s="164" t="s">
        <v>190</v>
      </c>
      <c r="E495" s="173" t="s">
        <v>1</v>
      </c>
      <c r="F495" s="174" t="s">
        <v>2968</v>
      </c>
      <c r="H495" s="173" t="s">
        <v>1</v>
      </c>
      <c r="I495" s="175"/>
      <c r="L495" s="172"/>
      <c r="M495" s="176"/>
      <c r="N495" s="177"/>
      <c r="O495" s="177"/>
      <c r="P495" s="177"/>
      <c r="Q495" s="177"/>
      <c r="R495" s="177"/>
      <c r="S495" s="177"/>
      <c r="T495" s="178"/>
      <c r="AT495" s="173" t="s">
        <v>190</v>
      </c>
      <c r="AU495" s="173" t="s">
        <v>82</v>
      </c>
      <c r="AV495" s="14" t="s">
        <v>30</v>
      </c>
      <c r="AW495" s="14" t="s">
        <v>29</v>
      </c>
      <c r="AX495" s="14" t="s">
        <v>73</v>
      </c>
      <c r="AY495" s="173" t="s">
        <v>175</v>
      </c>
    </row>
    <row r="496" spans="1:65" s="14" customFormat="1">
      <c r="B496" s="172"/>
      <c r="D496" s="164" t="s">
        <v>190</v>
      </c>
      <c r="E496" s="173" t="s">
        <v>1</v>
      </c>
      <c r="F496" s="174" t="s">
        <v>2969</v>
      </c>
      <c r="H496" s="173" t="s">
        <v>1</v>
      </c>
      <c r="I496" s="175"/>
      <c r="L496" s="172"/>
      <c r="M496" s="176"/>
      <c r="N496" s="177"/>
      <c r="O496" s="177"/>
      <c r="P496" s="177"/>
      <c r="Q496" s="177"/>
      <c r="R496" s="177"/>
      <c r="S496" s="177"/>
      <c r="T496" s="178"/>
      <c r="AT496" s="173" t="s">
        <v>190</v>
      </c>
      <c r="AU496" s="173" t="s">
        <v>82</v>
      </c>
      <c r="AV496" s="14" t="s">
        <v>30</v>
      </c>
      <c r="AW496" s="14" t="s">
        <v>29</v>
      </c>
      <c r="AX496" s="14" t="s">
        <v>73</v>
      </c>
      <c r="AY496" s="173" t="s">
        <v>175</v>
      </c>
    </row>
    <row r="497" spans="1:65" s="14" customFormat="1">
      <c r="B497" s="172"/>
      <c r="D497" s="164" t="s">
        <v>190</v>
      </c>
      <c r="E497" s="173" t="s">
        <v>1</v>
      </c>
      <c r="F497" s="174" t="s">
        <v>2970</v>
      </c>
      <c r="H497" s="173" t="s">
        <v>1</v>
      </c>
      <c r="I497" s="175"/>
      <c r="L497" s="172"/>
      <c r="M497" s="176"/>
      <c r="N497" s="177"/>
      <c r="O497" s="177"/>
      <c r="P497" s="177"/>
      <c r="Q497" s="177"/>
      <c r="R497" s="177"/>
      <c r="S497" s="177"/>
      <c r="T497" s="178"/>
      <c r="AT497" s="173" t="s">
        <v>190</v>
      </c>
      <c r="AU497" s="173" t="s">
        <v>82</v>
      </c>
      <c r="AV497" s="14" t="s">
        <v>30</v>
      </c>
      <c r="AW497" s="14" t="s">
        <v>29</v>
      </c>
      <c r="AX497" s="14" t="s">
        <v>73</v>
      </c>
      <c r="AY497" s="173" t="s">
        <v>175</v>
      </c>
    </row>
    <row r="498" spans="1:65" s="14" customFormat="1">
      <c r="B498" s="172"/>
      <c r="D498" s="164" t="s">
        <v>190</v>
      </c>
      <c r="E498" s="173" t="s">
        <v>1</v>
      </c>
      <c r="F498" s="174" t="s">
        <v>2971</v>
      </c>
      <c r="H498" s="173" t="s">
        <v>1</v>
      </c>
      <c r="I498" s="175"/>
      <c r="L498" s="172"/>
      <c r="M498" s="176"/>
      <c r="N498" s="177"/>
      <c r="O498" s="177"/>
      <c r="P498" s="177"/>
      <c r="Q498" s="177"/>
      <c r="R498" s="177"/>
      <c r="S498" s="177"/>
      <c r="T498" s="178"/>
      <c r="AT498" s="173" t="s">
        <v>190</v>
      </c>
      <c r="AU498" s="173" t="s">
        <v>82</v>
      </c>
      <c r="AV498" s="14" t="s">
        <v>30</v>
      </c>
      <c r="AW498" s="14" t="s">
        <v>29</v>
      </c>
      <c r="AX498" s="14" t="s">
        <v>73</v>
      </c>
      <c r="AY498" s="173" t="s">
        <v>175</v>
      </c>
    </row>
    <row r="499" spans="1:65" s="14" customFormat="1">
      <c r="B499" s="172"/>
      <c r="D499" s="164" t="s">
        <v>190</v>
      </c>
      <c r="E499" s="173" t="s">
        <v>1</v>
      </c>
      <c r="F499" s="174" t="s">
        <v>2972</v>
      </c>
      <c r="H499" s="173" t="s">
        <v>1</v>
      </c>
      <c r="I499" s="175"/>
      <c r="L499" s="172"/>
      <c r="M499" s="176"/>
      <c r="N499" s="177"/>
      <c r="O499" s="177"/>
      <c r="P499" s="177"/>
      <c r="Q499" s="177"/>
      <c r="R499" s="177"/>
      <c r="S499" s="177"/>
      <c r="T499" s="178"/>
      <c r="AT499" s="173" t="s">
        <v>190</v>
      </c>
      <c r="AU499" s="173" t="s">
        <v>82</v>
      </c>
      <c r="AV499" s="14" t="s">
        <v>30</v>
      </c>
      <c r="AW499" s="14" t="s">
        <v>29</v>
      </c>
      <c r="AX499" s="14" t="s">
        <v>73</v>
      </c>
      <c r="AY499" s="173" t="s">
        <v>175</v>
      </c>
    </row>
    <row r="500" spans="1:65" s="14" customFormat="1">
      <c r="B500" s="172"/>
      <c r="D500" s="164" t="s">
        <v>190</v>
      </c>
      <c r="E500" s="173" t="s">
        <v>1</v>
      </c>
      <c r="F500" s="174" t="s">
        <v>2973</v>
      </c>
      <c r="H500" s="173" t="s">
        <v>1</v>
      </c>
      <c r="I500" s="175"/>
      <c r="L500" s="172"/>
      <c r="M500" s="176"/>
      <c r="N500" s="177"/>
      <c r="O500" s="177"/>
      <c r="P500" s="177"/>
      <c r="Q500" s="177"/>
      <c r="R500" s="177"/>
      <c r="S500" s="177"/>
      <c r="T500" s="178"/>
      <c r="AT500" s="173" t="s">
        <v>190</v>
      </c>
      <c r="AU500" s="173" t="s">
        <v>82</v>
      </c>
      <c r="AV500" s="14" t="s">
        <v>30</v>
      </c>
      <c r="AW500" s="14" t="s">
        <v>29</v>
      </c>
      <c r="AX500" s="14" t="s">
        <v>73</v>
      </c>
      <c r="AY500" s="173" t="s">
        <v>175</v>
      </c>
    </row>
    <row r="501" spans="1:65" s="14" customFormat="1">
      <c r="B501" s="172"/>
      <c r="D501" s="164" t="s">
        <v>190</v>
      </c>
      <c r="E501" s="173" t="s">
        <v>1</v>
      </c>
      <c r="F501" s="174" t="s">
        <v>2974</v>
      </c>
      <c r="H501" s="173" t="s">
        <v>1</v>
      </c>
      <c r="I501" s="175"/>
      <c r="L501" s="172"/>
      <c r="M501" s="176"/>
      <c r="N501" s="177"/>
      <c r="O501" s="177"/>
      <c r="P501" s="177"/>
      <c r="Q501" s="177"/>
      <c r="R501" s="177"/>
      <c r="S501" s="177"/>
      <c r="T501" s="178"/>
      <c r="AT501" s="173" t="s">
        <v>190</v>
      </c>
      <c r="AU501" s="173" t="s">
        <v>82</v>
      </c>
      <c r="AV501" s="14" t="s">
        <v>30</v>
      </c>
      <c r="AW501" s="14" t="s">
        <v>29</v>
      </c>
      <c r="AX501" s="14" t="s">
        <v>73</v>
      </c>
      <c r="AY501" s="173" t="s">
        <v>175</v>
      </c>
    </row>
    <row r="502" spans="1:65" s="14" customFormat="1">
      <c r="B502" s="172"/>
      <c r="D502" s="164" t="s">
        <v>190</v>
      </c>
      <c r="E502" s="173" t="s">
        <v>1</v>
      </c>
      <c r="F502" s="174" t="s">
        <v>2975</v>
      </c>
      <c r="H502" s="173" t="s">
        <v>1</v>
      </c>
      <c r="I502" s="175"/>
      <c r="L502" s="172"/>
      <c r="M502" s="176"/>
      <c r="N502" s="177"/>
      <c r="O502" s="177"/>
      <c r="P502" s="177"/>
      <c r="Q502" s="177"/>
      <c r="R502" s="177"/>
      <c r="S502" s="177"/>
      <c r="T502" s="178"/>
      <c r="AT502" s="173" t="s">
        <v>190</v>
      </c>
      <c r="AU502" s="173" t="s">
        <v>82</v>
      </c>
      <c r="AV502" s="14" t="s">
        <v>30</v>
      </c>
      <c r="AW502" s="14" t="s">
        <v>29</v>
      </c>
      <c r="AX502" s="14" t="s">
        <v>73</v>
      </c>
      <c r="AY502" s="173" t="s">
        <v>175</v>
      </c>
    </row>
    <row r="503" spans="1:65" s="14" customFormat="1">
      <c r="B503" s="172"/>
      <c r="D503" s="164" t="s">
        <v>190</v>
      </c>
      <c r="E503" s="173" t="s">
        <v>1</v>
      </c>
      <c r="F503" s="174" t="s">
        <v>2976</v>
      </c>
      <c r="H503" s="173" t="s">
        <v>1</v>
      </c>
      <c r="I503" s="175"/>
      <c r="L503" s="172"/>
      <c r="M503" s="176"/>
      <c r="N503" s="177"/>
      <c r="O503" s="177"/>
      <c r="P503" s="177"/>
      <c r="Q503" s="177"/>
      <c r="R503" s="177"/>
      <c r="S503" s="177"/>
      <c r="T503" s="178"/>
      <c r="AT503" s="173" t="s">
        <v>190</v>
      </c>
      <c r="AU503" s="173" t="s">
        <v>82</v>
      </c>
      <c r="AV503" s="14" t="s">
        <v>30</v>
      </c>
      <c r="AW503" s="14" t="s">
        <v>29</v>
      </c>
      <c r="AX503" s="14" t="s">
        <v>73</v>
      </c>
      <c r="AY503" s="173" t="s">
        <v>175</v>
      </c>
    </row>
    <row r="504" spans="1:65" s="14" customFormat="1">
      <c r="B504" s="172"/>
      <c r="D504" s="164" t="s">
        <v>190</v>
      </c>
      <c r="E504" s="173" t="s">
        <v>1</v>
      </c>
      <c r="F504" s="174" t="s">
        <v>2977</v>
      </c>
      <c r="H504" s="173" t="s">
        <v>1</v>
      </c>
      <c r="I504" s="175"/>
      <c r="L504" s="172"/>
      <c r="M504" s="176"/>
      <c r="N504" s="177"/>
      <c r="O504" s="177"/>
      <c r="P504" s="177"/>
      <c r="Q504" s="177"/>
      <c r="R504" s="177"/>
      <c r="S504" s="177"/>
      <c r="T504" s="178"/>
      <c r="AT504" s="173" t="s">
        <v>190</v>
      </c>
      <c r="AU504" s="173" t="s">
        <v>82</v>
      </c>
      <c r="AV504" s="14" t="s">
        <v>30</v>
      </c>
      <c r="AW504" s="14" t="s">
        <v>29</v>
      </c>
      <c r="AX504" s="14" t="s">
        <v>73</v>
      </c>
      <c r="AY504" s="173" t="s">
        <v>175</v>
      </c>
    </row>
    <row r="505" spans="1:65" s="14" customFormat="1">
      <c r="B505" s="172"/>
      <c r="D505" s="164" t="s">
        <v>190</v>
      </c>
      <c r="E505" s="173" t="s">
        <v>1</v>
      </c>
      <c r="F505" s="174" t="s">
        <v>2648</v>
      </c>
      <c r="H505" s="173" t="s">
        <v>1</v>
      </c>
      <c r="I505" s="175"/>
      <c r="L505" s="172"/>
      <c r="M505" s="176"/>
      <c r="N505" s="177"/>
      <c r="O505" s="177"/>
      <c r="P505" s="177"/>
      <c r="Q505" s="177"/>
      <c r="R505" s="177"/>
      <c r="S505" s="177"/>
      <c r="T505" s="178"/>
      <c r="AT505" s="173" t="s">
        <v>190</v>
      </c>
      <c r="AU505" s="173" t="s">
        <v>82</v>
      </c>
      <c r="AV505" s="14" t="s">
        <v>30</v>
      </c>
      <c r="AW505" s="14" t="s">
        <v>29</v>
      </c>
      <c r="AX505" s="14" t="s">
        <v>73</v>
      </c>
      <c r="AY505" s="173" t="s">
        <v>175</v>
      </c>
    </row>
    <row r="506" spans="1:65" s="13" customFormat="1">
      <c r="B506" s="163"/>
      <c r="D506" s="164" t="s">
        <v>190</v>
      </c>
      <c r="E506" s="165" t="s">
        <v>1</v>
      </c>
      <c r="F506" s="166" t="s">
        <v>30</v>
      </c>
      <c r="H506" s="167">
        <v>1</v>
      </c>
      <c r="I506" s="168"/>
      <c r="L506" s="163"/>
      <c r="M506" s="169"/>
      <c r="N506" s="170"/>
      <c r="O506" s="170"/>
      <c r="P506" s="170"/>
      <c r="Q506" s="170"/>
      <c r="R506" s="170"/>
      <c r="S506" s="170"/>
      <c r="T506" s="171"/>
      <c r="AT506" s="165" t="s">
        <v>190</v>
      </c>
      <c r="AU506" s="165" t="s">
        <v>82</v>
      </c>
      <c r="AV506" s="13" t="s">
        <v>82</v>
      </c>
      <c r="AW506" s="13" t="s">
        <v>29</v>
      </c>
      <c r="AX506" s="13" t="s">
        <v>30</v>
      </c>
      <c r="AY506" s="165" t="s">
        <v>175</v>
      </c>
    </row>
    <row r="507" spans="1:65" s="2" customFormat="1" ht="16.5" customHeight="1">
      <c r="A507" s="33"/>
      <c r="B507" s="149"/>
      <c r="C507" s="150" t="s">
        <v>481</v>
      </c>
      <c r="D507" s="150" t="s">
        <v>181</v>
      </c>
      <c r="E507" s="151" t="s">
        <v>3815</v>
      </c>
      <c r="F507" s="152" t="s">
        <v>3816</v>
      </c>
      <c r="G507" s="153" t="s">
        <v>396</v>
      </c>
      <c r="H507" s="154">
        <v>1</v>
      </c>
      <c r="I507" s="155"/>
      <c r="J507" s="156">
        <f>ROUND(I507*H507,2)</f>
        <v>0</v>
      </c>
      <c r="K507" s="152" t="s">
        <v>1</v>
      </c>
      <c r="L507" s="34"/>
      <c r="M507" s="157" t="s">
        <v>1</v>
      </c>
      <c r="N507" s="158" t="s">
        <v>38</v>
      </c>
      <c r="O507" s="59"/>
      <c r="P507" s="159">
        <f>O507*H507</f>
        <v>0</v>
      </c>
      <c r="Q507" s="159">
        <v>0</v>
      </c>
      <c r="R507" s="159">
        <f>Q507*H507</f>
        <v>0</v>
      </c>
      <c r="S507" s="159">
        <v>0</v>
      </c>
      <c r="T507" s="160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61" t="s">
        <v>184</v>
      </c>
      <c r="AT507" s="161" t="s">
        <v>181</v>
      </c>
      <c r="AU507" s="161" t="s">
        <v>82</v>
      </c>
      <c r="AY507" s="18" t="s">
        <v>175</v>
      </c>
      <c r="BE507" s="162">
        <f>IF(N507="základní",J507,0)</f>
        <v>0</v>
      </c>
      <c r="BF507" s="162">
        <f>IF(N507="snížená",J507,0)</f>
        <v>0</v>
      </c>
      <c r="BG507" s="162">
        <f>IF(N507="zákl. přenesená",J507,0)</f>
        <v>0</v>
      </c>
      <c r="BH507" s="162">
        <f>IF(N507="sníž. přenesená",J507,0)</f>
        <v>0</v>
      </c>
      <c r="BI507" s="162">
        <f>IF(N507="nulová",J507,0)</f>
        <v>0</v>
      </c>
      <c r="BJ507" s="18" t="s">
        <v>30</v>
      </c>
      <c r="BK507" s="162">
        <f>ROUND(I507*H507,2)</f>
        <v>0</v>
      </c>
      <c r="BL507" s="18" t="s">
        <v>184</v>
      </c>
      <c r="BM507" s="161" t="s">
        <v>3817</v>
      </c>
    </row>
    <row r="508" spans="1:65" s="14" customFormat="1">
      <c r="B508" s="172"/>
      <c r="D508" s="164" t="s">
        <v>190</v>
      </c>
      <c r="E508" s="173" t="s">
        <v>1</v>
      </c>
      <c r="F508" s="174" t="s">
        <v>2962</v>
      </c>
      <c r="H508" s="173" t="s">
        <v>1</v>
      </c>
      <c r="I508" s="175"/>
      <c r="L508" s="172"/>
      <c r="M508" s="176"/>
      <c r="N508" s="177"/>
      <c r="O508" s="177"/>
      <c r="P508" s="177"/>
      <c r="Q508" s="177"/>
      <c r="R508" s="177"/>
      <c r="S508" s="177"/>
      <c r="T508" s="178"/>
      <c r="AT508" s="173" t="s">
        <v>190</v>
      </c>
      <c r="AU508" s="173" t="s">
        <v>82</v>
      </c>
      <c r="AV508" s="14" t="s">
        <v>30</v>
      </c>
      <c r="AW508" s="14" t="s">
        <v>29</v>
      </c>
      <c r="AX508" s="14" t="s">
        <v>73</v>
      </c>
      <c r="AY508" s="173" t="s">
        <v>175</v>
      </c>
    </row>
    <row r="509" spans="1:65" s="14" customFormat="1">
      <c r="B509" s="172"/>
      <c r="D509" s="164" t="s">
        <v>190</v>
      </c>
      <c r="E509" s="173" t="s">
        <v>1</v>
      </c>
      <c r="F509" s="174" t="s">
        <v>2963</v>
      </c>
      <c r="H509" s="173" t="s">
        <v>1</v>
      </c>
      <c r="I509" s="175"/>
      <c r="L509" s="172"/>
      <c r="M509" s="176"/>
      <c r="N509" s="177"/>
      <c r="O509" s="177"/>
      <c r="P509" s="177"/>
      <c r="Q509" s="177"/>
      <c r="R509" s="177"/>
      <c r="S509" s="177"/>
      <c r="T509" s="178"/>
      <c r="AT509" s="173" t="s">
        <v>190</v>
      </c>
      <c r="AU509" s="173" t="s">
        <v>82</v>
      </c>
      <c r="AV509" s="14" t="s">
        <v>30</v>
      </c>
      <c r="AW509" s="14" t="s">
        <v>29</v>
      </c>
      <c r="AX509" s="14" t="s">
        <v>73</v>
      </c>
      <c r="AY509" s="173" t="s">
        <v>175</v>
      </c>
    </row>
    <row r="510" spans="1:65" s="14" customFormat="1">
      <c r="B510" s="172"/>
      <c r="D510" s="164" t="s">
        <v>190</v>
      </c>
      <c r="E510" s="173" t="s">
        <v>1</v>
      </c>
      <c r="F510" s="174" t="s">
        <v>2964</v>
      </c>
      <c r="H510" s="173" t="s">
        <v>1</v>
      </c>
      <c r="I510" s="175"/>
      <c r="L510" s="172"/>
      <c r="M510" s="176"/>
      <c r="N510" s="177"/>
      <c r="O510" s="177"/>
      <c r="P510" s="177"/>
      <c r="Q510" s="177"/>
      <c r="R510" s="177"/>
      <c r="S510" s="177"/>
      <c r="T510" s="178"/>
      <c r="AT510" s="173" t="s">
        <v>190</v>
      </c>
      <c r="AU510" s="173" t="s">
        <v>82</v>
      </c>
      <c r="AV510" s="14" t="s">
        <v>30</v>
      </c>
      <c r="AW510" s="14" t="s">
        <v>29</v>
      </c>
      <c r="AX510" s="14" t="s">
        <v>73</v>
      </c>
      <c r="AY510" s="173" t="s">
        <v>175</v>
      </c>
    </row>
    <row r="511" spans="1:65" s="14" customFormat="1">
      <c r="B511" s="172"/>
      <c r="D511" s="164" t="s">
        <v>190</v>
      </c>
      <c r="E511" s="173" t="s">
        <v>1</v>
      </c>
      <c r="F511" s="174" t="s">
        <v>2965</v>
      </c>
      <c r="H511" s="173" t="s">
        <v>1</v>
      </c>
      <c r="I511" s="175"/>
      <c r="L511" s="172"/>
      <c r="M511" s="176"/>
      <c r="N511" s="177"/>
      <c r="O511" s="177"/>
      <c r="P511" s="177"/>
      <c r="Q511" s="177"/>
      <c r="R511" s="177"/>
      <c r="S511" s="177"/>
      <c r="T511" s="178"/>
      <c r="AT511" s="173" t="s">
        <v>190</v>
      </c>
      <c r="AU511" s="173" t="s">
        <v>82</v>
      </c>
      <c r="AV511" s="14" t="s">
        <v>30</v>
      </c>
      <c r="AW511" s="14" t="s">
        <v>29</v>
      </c>
      <c r="AX511" s="14" t="s">
        <v>73</v>
      </c>
      <c r="AY511" s="173" t="s">
        <v>175</v>
      </c>
    </row>
    <row r="512" spans="1:65" s="14" customFormat="1">
      <c r="B512" s="172"/>
      <c r="D512" s="164" t="s">
        <v>190</v>
      </c>
      <c r="E512" s="173" t="s">
        <v>1</v>
      </c>
      <c r="F512" s="174" t="s">
        <v>2966</v>
      </c>
      <c r="H512" s="173" t="s">
        <v>1</v>
      </c>
      <c r="I512" s="175"/>
      <c r="L512" s="172"/>
      <c r="M512" s="176"/>
      <c r="N512" s="177"/>
      <c r="O512" s="177"/>
      <c r="P512" s="177"/>
      <c r="Q512" s="177"/>
      <c r="R512" s="177"/>
      <c r="S512" s="177"/>
      <c r="T512" s="178"/>
      <c r="AT512" s="173" t="s">
        <v>190</v>
      </c>
      <c r="AU512" s="173" t="s">
        <v>82</v>
      </c>
      <c r="AV512" s="14" t="s">
        <v>30</v>
      </c>
      <c r="AW512" s="14" t="s">
        <v>29</v>
      </c>
      <c r="AX512" s="14" t="s">
        <v>73</v>
      </c>
      <c r="AY512" s="173" t="s">
        <v>175</v>
      </c>
    </row>
    <row r="513" spans="1:65" s="14" customFormat="1">
      <c r="B513" s="172"/>
      <c r="D513" s="164" t="s">
        <v>190</v>
      </c>
      <c r="E513" s="173" t="s">
        <v>1</v>
      </c>
      <c r="F513" s="174" t="s">
        <v>2967</v>
      </c>
      <c r="H513" s="173" t="s">
        <v>1</v>
      </c>
      <c r="I513" s="175"/>
      <c r="L513" s="172"/>
      <c r="M513" s="176"/>
      <c r="N513" s="177"/>
      <c r="O513" s="177"/>
      <c r="P513" s="177"/>
      <c r="Q513" s="177"/>
      <c r="R513" s="177"/>
      <c r="S513" s="177"/>
      <c r="T513" s="178"/>
      <c r="AT513" s="173" t="s">
        <v>190</v>
      </c>
      <c r="AU513" s="173" t="s">
        <v>82</v>
      </c>
      <c r="AV513" s="14" t="s">
        <v>30</v>
      </c>
      <c r="AW513" s="14" t="s">
        <v>29</v>
      </c>
      <c r="AX513" s="14" t="s">
        <v>73</v>
      </c>
      <c r="AY513" s="173" t="s">
        <v>175</v>
      </c>
    </row>
    <row r="514" spans="1:65" s="14" customFormat="1">
      <c r="B514" s="172"/>
      <c r="D514" s="164" t="s">
        <v>190</v>
      </c>
      <c r="E514" s="173" t="s">
        <v>1</v>
      </c>
      <c r="F514" s="174" t="s">
        <v>2968</v>
      </c>
      <c r="H514" s="173" t="s">
        <v>1</v>
      </c>
      <c r="I514" s="175"/>
      <c r="L514" s="172"/>
      <c r="M514" s="176"/>
      <c r="N514" s="177"/>
      <c r="O514" s="177"/>
      <c r="P514" s="177"/>
      <c r="Q514" s="177"/>
      <c r="R514" s="177"/>
      <c r="S514" s="177"/>
      <c r="T514" s="178"/>
      <c r="AT514" s="173" t="s">
        <v>190</v>
      </c>
      <c r="AU514" s="173" t="s">
        <v>82</v>
      </c>
      <c r="AV514" s="14" t="s">
        <v>30</v>
      </c>
      <c r="AW514" s="14" t="s">
        <v>29</v>
      </c>
      <c r="AX514" s="14" t="s">
        <v>73</v>
      </c>
      <c r="AY514" s="173" t="s">
        <v>175</v>
      </c>
    </row>
    <row r="515" spans="1:65" s="14" customFormat="1">
      <c r="B515" s="172"/>
      <c r="D515" s="164" t="s">
        <v>190</v>
      </c>
      <c r="E515" s="173" t="s">
        <v>1</v>
      </c>
      <c r="F515" s="174" t="s">
        <v>2969</v>
      </c>
      <c r="H515" s="173" t="s">
        <v>1</v>
      </c>
      <c r="I515" s="175"/>
      <c r="L515" s="172"/>
      <c r="M515" s="176"/>
      <c r="N515" s="177"/>
      <c r="O515" s="177"/>
      <c r="P515" s="177"/>
      <c r="Q515" s="177"/>
      <c r="R515" s="177"/>
      <c r="S515" s="177"/>
      <c r="T515" s="178"/>
      <c r="AT515" s="173" t="s">
        <v>190</v>
      </c>
      <c r="AU515" s="173" t="s">
        <v>82</v>
      </c>
      <c r="AV515" s="14" t="s">
        <v>30</v>
      </c>
      <c r="AW515" s="14" t="s">
        <v>29</v>
      </c>
      <c r="AX515" s="14" t="s">
        <v>73</v>
      </c>
      <c r="AY515" s="173" t="s">
        <v>175</v>
      </c>
    </row>
    <row r="516" spans="1:65" s="14" customFormat="1">
      <c r="B516" s="172"/>
      <c r="D516" s="164" t="s">
        <v>190</v>
      </c>
      <c r="E516" s="173" t="s">
        <v>1</v>
      </c>
      <c r="F516" s="174" t="s">
        <v>2970</v>
      </c>
      <c r="H516" s="173" t="s">
        <v>1</v>
      </c>
      <c r="I516" s="175"/>
      <c r="L516" s="172"/>
      <c r="M516" s="176"/>
      <c r="N516" s="177"/>
      <c r="O516" s="177"/>
      <c r="P516" s="177"/>
      <c r="Q516" s="177"/>
      <c r="R516" s="177"/>
      <c r="S516" s="177"/>
      <c r="T516" s="178"/>
      <c r="AT516" s="173" t="s">
        <v>190</v>
      </c>
      <c r="AU516" s="173" t="s">
        <v>82</v>
      </c>
      <c r="AV516" s="14" t="s">
        <v>30</v>
      </c>
      <c r="AW516" s="14" t="s">
        <v>29</v>
      </c>
      <c r="AX516" s="14" t="s">
        <v>73</v>
      </c>
      <c r="AY516" s="173" t="s">
        <v>175</v>
      </c>
    </row>
    <row r="517" spans="1:65" s="14" customFormat="1">
      <c r="B517" s="172"/>
      <c r="D517" s="164" t="s">
        <v>190</v>
      </c>
      <c r="E517" s="173" t="s">
        <v>1</v>
      </c>
      <c r="F517" s="174" t="s">
        <v>2971</v>
      </c>
      <c r="H517" s="173" t="s">
        <v>1</v>
      </c>
      <c r="I517" s="175"/>
      <c r="L517" s="172"/>
      <c r="M517" s="176"/>
      <c r="N517" s="177"/>
      <c r="O517" s="177"/>
      <c r="P517" s="177"/>
      <c r="Q517" s="177"/>
      <c r="R517" s="177"/>
      <c r="S517" s="177"/>
      <c r="T517" s="178"/>
      <c r="AT517" s="173" t="s">
        <v>190</v>
      </c>
      <c r="AU517" s="173" t="s">
        <v>82</v>
      </c>
      <c r="AV517" s="14" t="s">
        <v>30</v>
      </c>
      <c r="AW517" s="14" t="s">
        <v>29</v>
      </c>
      <c r="AX517" s="14" t="s">
        <v>73</v>
      </c>
      <c r="AY517" s="173" t="s">
        <v>175</v>
      </c>
    </row>
    <row r="518" spans="1:65" s="14" customFormat="1">
      <c r="B518" s="172"/>
      <c r="D518" s="164" t="s">
        <v>190</v>
      </c>
      <c r="E518" s="173" t="s">
        <v>1</v>
      </c>
      <c r="F518" s="174" t="s">
        <v>2972</v>
      </c>
      <c r="H518" s="173" t="s">
        <v>1</v>
      </c>
      <c r="I518" s="175"/>
      <c r="L518" s="172"/>
      <c r="M518" s="176"/>
      <c r="N518" s="177"/>
      <c r="O518" s="177"/>
      <c r="P518" s="177"/>
      <c r="Q518" s="177"/>
      <c r="R518" s="177"/>
      <c r="S518" s="177"/>
      <c r="T518" s="178"/>
      <c r="AT518" s="173" t="s">
        <v>190</v>
      </c>
      <c r="AU518" s="173" t="s">
        <v>82</v>
      </c>
      <c r="AV518" s="14" t="s">
        <v>30</v>
      </c>
      <c r="AW518" s="14" t="s">
        <v>29</v>
      </c>
      <c r="AX518" s="14" t="s">
        <v>73</v>
      </c>
      <c r="AY518" s="173" t="s">
        <v>175</v>
      </c>
    </row>
    <row r="519" spans="1:65" s="14" customFormat="1">
      <c r="B519" s="172"/>
      <c r="D519" s="164" t="s">
        <v>190</v>
      </c>
      <c r="E519" s="173" t="s">
        <v>1</v>
      </c>
      <c r="F519" s="174" t="s">
        <v>2973</v>
      </c>
      <c r="H519" s="173" t="s">
        <v>1</v>
      </c>
      <c r="I519" s="175"/>
      <c r="L519" s="172"/>
      <c r="M519" s="176"/>
      <c r="N519" s="177"/>
      <c r="O519" s="177"/>
      <c r="P519" s="177"/>
      <c r="Q519" s="177"/>
      <c r="R519" s="177"/>
      <c r="S519" s="177"/>
      <c r="T519" s="178"/>
      <c r="AT519" s="173" t="s">
        <v>190</v>
      </c>
      <c r="AU519" s="173" t="s">
        <v>82</v>
      </c>
      <c r="AV519" s="14" t="s">
        <v>30</v>
      </c>
      <c r="AW519" s="14" t="s">
        <v>29</v>
      </c>
      <c r="AX519" s="14" t="s">
        <v>73</v>
      </c>
      <c r="AY519" s="173" t="s">
        <v>175</v>
      </c>
    </row>
    <row r="520" spans="1:65" s="14" customFormat="1">
      <c r="B520" s="172"/>
      <c r="D520" s="164" t="s">
        <v>190</v>
      </c>
      <c r="E520" s="173" t="s">
        <v>1</v>
      </c>
      <c r="F520" s="174" t="s">
        <v>2974</v>
      </c>
      <c r="H520" s="173" t="s">
        <v>1</v>
      </c>
      <c r="I520" s="175"/>
      <c r="L520" s="172"/>
      <c r="M520" s="176"/>
      <c r="N520" s="177"/>
      <c r="O520" s="177"/>
      <c r="P520" s="177"/>
      <c r="Q520" s="177"/>
      <c r="R520" s="177"/>
      <c r="S520" s="177"/>
      <c r="T520" s="178"/>
      <c r="AT520" s="173" t="s">
        <v>190</v>
      </c>
      <c r="AU520" s="173" t="s">
        <v>82</v>
      </c>
      <c r="AV520" s="14" t="s">
        <v>30</v>
      </c>
      <c r="AW520" s="14" t="s">
        <v>29</v>
      </c>
      <c r="AX520" s="14" t="s">
        <v>73</v>
      </c>
      <c r="AY520" s="173" t="s">
        <v>175</v>
      </c>
    </row>
    <row r="521" spans="1:65" s="14" customFormat="1">
      <c r="B521" s="172"/>
      <c r="D521" s="164" t="s">
        <v>190</v>
      </c>
      <c r="E521" s="173" t="s">
        <v>1</v>
      </c>
      <c r="F521" s="174" t="s">
        <v>2975</v>
      </c>
      <c r="H521" s="173" t="s">
        <v>1</v>
      </c>
      <c r="I521" s="175"/>
      <c r="L521" s="172"/>
      <c r="M521" s="176"/>
      <c r="N521" s="177"/>
      <c r="O521" s="177"/>
      <c r="P521" s="177"/>
      <c r="Q521" s="177"/>
      <c r="R521" s="177"/>
      <c r="S521" s="177"/>
      <c r="T521" s="178"/>
      <c r="AT521" s="173" t="s">
        <v>190</v>
      </c>
      <c r="AU521" s="173" t="s">
        <v>82</v>
      </c>
      <c r="AV521" s="14" t="s">
        <v>30</v>
      </c>
      <c r="AW521" s="14" t="s">
        <v>29</v>
      </c>
      <c r="AX521" s="14" t="s">
        <v>73</v>
      </c>
      <c r="AY521" s="173" t="s">
        <v>175</v>
      </c>
    </row>
    <row r="522" spans="1:65" s="14" customFormat="1">
      <c r="B522" s="172"/>
      <c r="D522" s="164" t="s">
        <v>190</v>
      </c>
      <c r="E522" s="173" t="s">
        <v>1</v>
      </c>
      <c r="F522" s="174" t="s">
        <v>2976</v>
      </c>
      <c r="H522" s="173" t="s">
        <v>1</v>
      </c>
      <c r="I522" s="175"/>
      <c r="L522" s="172"/>
      <c r="M522" s="176"/>
      <c r="N522" s="177"/>
      <c r="O522" s="177"/>
      <c r="P522" s="177"/>
      <c r="Q522" s="177"/>
      <c r="R522" s="177"/>
      <c r="S522" s="177"/>
      <c r="T522" s="178"/>
      <c r="AT522" s="173" t="s">
        <v>190</v>
      </c>
      <c r="AU522" s="173" t="s">
        <v>82</v>
      </c>
      <c r="AV522" s="14" t="s">
        <v>30</v>
      </c>
      <c r="AW522" s="14" t="s">
        <v>29</v>
      </c>
      <c r="AX522" s="14" t="s">
        <v>73</v>
      </c>
      <c r="AY522" s="173" t="s">
        <v>175</v>
      </c>
    </row>
    <row r="523" spans="1:65" s="14" customFormat="1">
      <c r="B523" s="172"/>
      <c r="D523" s="164" t="s">
        <v>190</v>
      </c>
      <c r="E523" s="173" t="s">
        <v>1</v>
      </c>
      <c r="F523" s="174" t="s">
        <v>2977</v>
      </c>
      <c r="H523" s="173" t="s">
        <v>1</v>
      </c>
      <c r="I523" s="175"/>
      <c r="L523" s="172"/>
      <c r="M523" s="176"/>
      <c r="N523" s="177"/>
      <c r="O523" s="177"/>
      <c r="P523" s="177"/>
      <c r="Q523" s="177"/>
      <c r="R523" s="177"/>
      <c r="S523" s="177"/>
      <c r="T523" s="178"/>
      <c r="AT523" s="173" t="s">
        <v>190</v>
      </c>
      <c r="AU523" s="173" t="s">
        <v>82</v>
      </c>
      <c r="AV523" s="14" t="s">
        <v>30</v>
      </c>
      <c r="AW523" s="14" t="s">
        <v>29</v>
      </c>
      <c r="AX523" s="14" t="s">
        <v>73</v>
      </c>
      <c r="AY523" s="173" t="s">
        <v>175</v>
      </c>
    </row>
    <row r="524" spans="1:65" s="14" customFormat="1">
      <c r="B524" s="172"/>
      <c r="D524" s="164" t="s">
        <v>190</v>
      </c>
      <c r="E524" s="173" t="s">
        <v>1</v>
      </c>
      <c r="F524" s="174" t="s">
        <v>2648</v>
      </c>
      <c r="H524" s="173" t="s">
        <v>1</v>
      </c>
      <c r="I524" s="175"/>
      <c r="L524" s="172"/>
      <c r="M524" s="176"/>
      <c r="N524" s="177"/>
      <c r="O524" s="177"/>
      <c r="P524" s="177"/>
      <c r="Q524" s="177"/>
      <c r="R524" s="177"/>
      <c r="S524" s="177"/>
      <c r="T524" s="178"/>
      <c r="AT524" s="173" t="s">
        <v>190</v>
      </c>
      <c r="AU524" s="173" t="s">
        <v>82</v>
      </c>
      <c r="AV524" s="14" t="s">
        <v>30</v>
      </c>
      <c r="AW524" s="14" t="s">
        <v>29</v>
      </c>
      <c r="AX524" s="14" t="s">
        <v>73</v>
      </c>
      <c r="AY524" s="173" t="s">
        <v>175</v>
      </c>
    </row>
    <row r="525" spans="1:65" s="13" customFormat="1">
      <c r="B525" s="163"/>
      <c r="D525" s="164" t="s">
        <v>190</v>
      </c>
      <c r="E525" s="165" t="s">
        <v>1</v>
      </c>
      <c r="F525" s="166" t="s">
        <v>30</v>
      </c>
      <c r="H525" s="167">
        <v>1</v>
      </c>
      <c r="I525" s="168"/>
      <c r="L525" s="163"/>
      <c r="M525" s="169"/>
      <c r="N525" s="170"/>
      <c r="O525" s="170"/>
      <c r="P525" s="170"/>
      <c r="Q525" s="170"/>
      <c r="R525" s="170"/>
      <c r="S525" s="170"/>
      <c r="T525" s="171"/>
      <c r="AT525" s="165" t="s">
        <v>190</v>
      </c>
      <c r="AU525" s="165" t="s">
        <v>82</v>
      </c>
      <c r="AV525" s="13" t="s">
        <v>82</v>
      </c>
      <c r="AW525" s="13" t="s">
        <v>29</v>
      </c>
      <c r="AX525" s="13" t="s">
        <v>30</v>
      </c>
      <c r="AY525" s="165" t="s">
        <v>175</v>
      </c>
    </row>
    <row r="526" spans="1:65" s="2" customFormat="1" ht="16.5" customHeight="1">
      <c r="A526" s="33"/>
      <c r="B526" s="149"/>
      <c r="C526" s="150" t="s">
        <v>485</v>
      </c>
      <c r="D526" s="150" t="s">
        <v>181</v>
      </c>
      <c r="E526" s="151" t="s">
        <v>3818</v>
      </c>
      <c r="F526" s="152" t="s">
        <v>3819</v>
      </c>
      <c r="G526" s="153" t="s">
        <v>396</v>
      </c>
      <c r="H526" s="154">
        <v>1</v>
      </c>
      <c r="I526" s="155"/>
      <c r="J526" s="156">
        <f>ROUND(I526*H526,2)</f>
        <v>0</v>
      </c>
      <c r="K526" s="152" t="s">
        <v>1</v>
      </c>
      <c r="L526" s="34"/>
      <c r="M526" s="157" t="s">
        <v>1</v>
      </c>
      <c r="N526" s="158" t="s">
        <v>38</v>
      </c>
      <c r="O526" s="59"/>
      <c r="P526" s="159">
        <f>O526*H526</f>
        <v>0</v>
      </c>
      <c r="Q526" s="159">
        <v>0</v>
      </c>
      <c r="R526" s="159">
        <f>Q526*H526</f>
        <v>0</v>
      </c>
      <c r="S526" s="159">
        <v>0</v>
      </c>
      <c r="T526" s="160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61" t="s">
        <v>184</v>
      </c>
      <c r="AT526" s="161" t="s">
        <v>181</v>
      </c>
      <c r="AU526" s="161" t="s">
        <v>82</v>
      </c>
      <c r="AY526" s="18" t="s">
        <v>175</v>
      </c>
      <c r="BE526" s="162">
        <f>IF(N526="základní",J526,0)</f>
        <v>0</v>
      </c>
      <c r="BF526" s="162">
        <f>IF(N526="snížená",J526,0)</f>
        <v>0</v>
      </c>
      <c r="BG526" s="162">
        <f>IF(N526="zákl. přenesená",J526,0)</f>
        <v>0</v>
      </c>
      <c r="BH526" s="162">
        <f>IF(N526="sníž. přenesená",J526,0)</f>
        <v>0</v>
      </c>
      <c r="BI526" s="162">
        <f>IF(N526="nulová",J526,0)</f>
        <v>0</v>
      </c>
      <c r="BJ526" s="18" t="s">
        <v>30</v>
      </c>
      <c r="BK526" s="162">
        <f>ROUND(I526*H526,2)</f>
        <v>0</v>
      </c>
      <c r="BL526" s="18" t="s">
        <v>184</v>
      </c>
      <c r="BM526" s="161" t="s">
        <v>3820</v>
      </c>
    </row>
    <row r="527" spans="1:65" s="14" customFormat="1">
      <c r="B527" s="172"/>
      <c r="D527" s="164" t="s">
        <v>190</v>
      </c>
      <c r="E527" s="173" t="s">
        <v>1</v>
      </c>
      <c r="F527" s="174" t="s">
        <v>2962</v>
      </c>
      <c r="H527" s="173" t="s">
        <v>1</v>
      </c>
      <c r="I527" s="175"/>
      <c r="L527" s="172"/>
      <c r="M527" s="176"/>
      <c r="N527" s="177"/>
      <c r="O527" s="177"/>
      <c r="P527" s="177"/>
      <c r="Q527" s="177"/>
      <c r="R527" s="177"/>
      <c r="S527" s="177"/>
      <c r="T527" s="178"/>
      <c r="AT527" s="173" t="s">
        <v>190</v>
      </c>
      <c r="AU527" s="173" t="s">
        <v>82</v>
      </c>
      <c r="AV527" s="14" t="s">
        <v>30</v>
      </c>
      <c r="AW527" s="14" t="s">
        <v>29</v>
      </c>
      <c r="AX527" s="14" t="s">
        <v>73</v>
      </c>
      <c r="AY527" s="173" t="s">
        <v>175</v>
      </c>
    </row>
    <row r="528" spans="1:65" s="14" customFormat="1">
      <c r="B528" s="172"/>
      <c r="D528" s="164" t="s">
        <v>190</v>
      </c>
      <c r="E528" s="173" t="s">
        <v>1</v>
      </c>
      <c r="F528" s="174" t="s">
        <v>2963</v>
      </c>
      <c r="H528" s="173" t="s">
        <v>1</v>
      </c>
      <c r="I528" s="175"/>
      <c r="L528" s="172"/>
      <c r="M528" s="176"/>
      <c r="N528" s="177"/>
      <c r="O528" s="177"/>
      <c r="P528" s="177"/>
      <c r="Q528" s="177"/>
      <c r="R528" s="177"/>
      <c r="S528" s="177"/>
      <c r="T528" s="178"/>
      <c r="AT528" s="173" t="s">
        <v>190</v>
      </c>
      <c r="AU528" s="173" t="s">
        <v>82</v>
      </c>
      <c r="AV528" s="14" t="s">
        <v>30</v>
      </c>
      <c r="AW528" s="14" t="s">
        <v>29</v>
      </c>
      <c r="AX528" s="14" t="s">
        <v>73</v>
      </c>
      <c r="AY528" s="173" t="s">
        <v>175</v>
      </c>
    </row>
    <row r="529" spans="2:51" s="14" customFormat="1">
      <c r="B529" s="172"/>
      <c r="D529" s="164" t="s">
        <v>190</v>
      </c>
      <c r="E529" s="173" t="s">
        <v>1</v>
      </c>
      <c r="F529" s="174" t="s">
        <v>2964</v>
      </c>
      <c r="H529" s="173" t="s">
        <v>1</v>
      </c>
      <c r="I529" s="175"/>
      <c r="L529" s="172"/>
      <c r="M529" s="176"/>
      <c r="N529" s="177"/>
      <c r="O529" s="177"/>
      <c r="P529" s="177"/>
      <c r="Q529" s="177"/>
      <c r="R529" s="177"/>
      <c r="S529" s="177"/>
      <c r="T529" s="178"/>
      <c r="AT529" s="173" t="s">
        <v>190</v>
      </c>
      <c r="AU529" s="173" t="s">
        <v>82</v>
      </c>
      <c r="AV529" s="14" t="s">
        <v>30</v>
      </c>
      <c r="AW529" s="14" t="s">
        <v>29</v>
      </c>
      <c r="AX529" s="14" t="s">
        <v>73</v>
      </c>
      <c r="AY529" s="173" t="s">
        <v>175</v>
      </c>
    </row>
    <row r="530" spans="2:51" s="14" customFormat="1">
      <c r="B530" s="172"/>
      <c r="D530" s="164" t="s">
        <v>190</v>
      </c>
      <c r="E530" s="173" t="s">
        <v>1</v>
      </c>
      <c r="F530" s="174" t="s">
        <v>2965</v>
      </c>
      <c r="H530" s="173" t="s">
        <v>1</v>
      </c>
      <c r="I530" s="175"/>
      <c r="L530" s="172"/>
      <c r="M530" s="176"/>
      <c r="N530" s="177"/>
      <c r="O530" s="177"/>
      <c r="P530" s="177"/>
      <c r="Q530" s="177"/>
      <c r="R530" s="177"/>
      <c r="S530" s="177"/>
      <c r="T530" s="178"/>
      <c r="AT530" s="173" t="s">
        <v>190</v>
      </c>
      <c r="AU530" s="173" t="s">
        <v>82</v>
      </c>
      <c r="AV530" s="14" t="s">
        <v>30</v>
      </c>
      <c r="AW530" s="14" t="s">
        <v>29</v>
      </c>
      <c r="AX530" s="14" t="s">
        <v>73</v>
      </c>
      <c r="AY530" s="173" t="s">
        <v>175</v>
      </c>
    </row>
    <row r="531" spans="2:51" s="14" customFormat="1">
      <c r="B531" s="172"/>
      <c r="D531" s="164" t="s">
        <v>190</v>
      </c>
      <c r="E531" s="173" t="s">
        <v>1</v>
      </c>
      <c r="F531" s="174" t="s">
        <v>2966</v>
      </c>
      <c r="H531" s="173" t="s">
        <v>1</v>
      </c>
      <c r="I531" s="175"/>
      <c r="L531" s="172"/>
      <c r="M531" s="176"/>
      <c r="N531" s="177"/>
      <c r="O531" s="177"/>
      <c r="P531" s="177"/>
      <c r="Q531" s="177"/>
      <c r="R531" s="177"/>
      <c r="S531" s="177"/>
      <c r="T531" s="178"/>
      <c r="AT531" s="173" t="s">
        <v>190</v>
      </c>
      <c r="AU531" s="173" t="s">
        <v>82</v>
      </c>
      <c r="AV531" s="14" t="s">
        <v>30</v>
      </c>
      <c r="AW531" s="14" t="s">
        <v>29</v>
      </c>
      <c r="AX531" s="14" t="s">
        <v>73</v>
      </c>
      <c r="AY531" s="173" t="s">
        <v>175</v>
      </c>
    </row>
    <row r="532" spans="2:51" s="14" customFormat="1">
      <c r="B532" s="172"/>
      <c r="D532" s="164" t="s">
        <v>190</v>
      </c>
      <c r="E532" s="173" t="s">
        <v>1</v>
      </c>
      <c r="F532" s="174" t="s">
        <v>2967</v>
      </c>
      <c r="H532" s="173" t="s">
        <v>1</v>
      </c>
      <c r="I532" s="175"/>
      <c r="L532" s="172"/>
      <c r="M532" s="176"/>
      <c r="N532" s="177"/>
      <c r="O532" s="177"/>
      <c r="P532" s="177"/>
      <c r="Q532" s="177"/>
      <c r="R532" s="177"/>
      <c r="S532" s="177"/>
      <c r="T532" s="178"/>
      <c r="AT532" s="173" t="s">
        <v>190</v>
      </c>
      <c r="AU532" s="173" t="s">
        <v>82</v>
      </c>
      <c r="AV532" s="14" t="s">
        <v>30</v>
      </c>
      <c r="AW532" s="14" t="s">
        <v>29</v>
      </c>
      <c r="AX532" s="14" t="s">
        <v>73</v>
      </c>
      <c r="AY532" s="173" t="s">
        <v>175</v>
      </c>
    </row>
    <row r="533" spans="2:51" s="14" customFormat="1">
      <c r="B533" s="172"/>
      <c r="D533" s="164" t="s">
        <v>190</v>
      </c>
      <c r="E533" s="173" t="s">
        <v>1</v>
      </c>
      <c r="F533" s="174" t="s">
        <v>2968</v>
      </c>
      <c r="H533" s="173" t="s">
        <v>1</v>
      </c>
      <c r="I533" s="175"/>
      <c r="L533" s="172"/>
      <c r="M533" s="176"/>
      <c r="N533" s="177"/>
      <c r="O533" s="177"/>
      <c r="P533" s="177"/>
      <c r="Q533" s="177"/>
      <c r="R533" s="177"/>
      <c r="S533" s="177"/>
      <c r="T533" s="178"/>
      <c r="AT533" s="173" t="s">
        <v>190</v>
      </c>
      <c r="AU533" s="173" t="s">
        <v>82</v>
      </c>
      <c r="AV533" s="14" t="s">
        <v>30</v>
      </c>
      <c r="AW533" s="14" t="s">
        <v>29</v>
      </c>
      <c r="AX533" s="14" t="s">
        <v>73</v>
      </c>
      <c r="AY533" s="173" t="s">
        <v>175</v>
      </c>
    </row>
    <row r="534" spans="2:51" s="14" customFormat="1">
      <c r="B534" s="172"/>
      <c r="D534" s="164" t="s">
        <v>190</v>
      </c>
      <c r="E534" s="173" t="s">
        <v>1</v>
      </c>
      <c r="F534" s="174" t="s">
        <v>2969</v>
      </c>
      <c r="H534" s="173" t="s">
        <v>1</v>
      </c>
      <c r="I534" s="175"/>
      <c r="L534" s="172"/>
      <c r="M534" s="176"/>
      <c r="N534" s="177"/>
      <c r="O534" s="177"/>
      <c r="P534" s="177"/>
      <c r="Q534" s="177"/>
      <c r="R534" s="177"/>
      <c r="S534" s="177"/>
      <c r="T534" s="178"/>
      <c r="AT534" s="173" t="s">
        <v>190</v>
      </c>
      <c r="AU534" s="173" t="s">
        <v>82</v>
      </c>
      <c r="AV534" s="14" t="s">
        <v>30</v>
      </c>
      <c r="AW534" s="14" t="s">
        <v>29</v>
      </c>
      <c r="AX534" s="14" t="s">
        <v>73</v>
      </c>
      <c r="AY534" s="173" t="s">
        <v>175</v>
      </c>
    </row>
    <row r="535" spans="2:51" s="14" customFormat="1">
      <c r="B535" s="172"/>
      <c r="D535" s="164" t="s">
        <v>190</v>
      </c>
      <c r="E535" s="173" t="s">
        <v>1</v>
      </c>
      <c r="F535" s="174" t="s">
        <v>2970</v>
      </c>
      <c r="H535" s="173" t="s">
        <v>1</v>
      </c>
      <c r="I535" s="175"/>
      <c r="L535" s="172"/>
      <c r="M535" s="176"/>
      <c r="N535" s="177"/>
      <c r="O535" s="177"/>
      <c r="P535" s="177"/>
      <c r="Q535" s="177"/>
      <c r="R535" s="177"/>
      <c r="S535" s="177"/>
      <c r="T535" s="178"/>
      <c r="AT535" s="173" t="s">
        <v>190</v>
      </c>
      <c r="AU535" s="173" t="s">
        <v>82</v>
      </c>
      <c r="AV535" s="14" t="s">
        <v>30</v>
      </c>
      <c r="AW535" s="14" t="s">
        <v>29</v>
      </c>
      <c r="AX535" s="14" t="s">
        <v>73</v>
      </c>
      <c r="AY535" s="173" t="s">
        <v>175</v>
      </c>
    </row>
    <row r="536" spans="2:51" s="14" customFormat="1">
      <c r="B536" s="172"/>
      <c r="D536" s="164" t="s">
        <v>190</v>
      </c>
      <c r="E536" s="173" t="s">
        <v>1</v>
      </c>
      <c r="F536" s="174" t="s">
        <v>2971</v>
      </c>
      <c r="H536" s="173" t="s">
        <v>1</v>
      </c>
      <c r="I536" s="175"/>
      <c r="L536" s="172"/>
      <c r="M536" s="176"/>
      <c r="N536" s="177"/>
      <c r="O536" s="177"/>
      <c r="P536" s="177"/>
      <c r="Q536" s="177"/>
      <c r="R536" s="177"/>
      <c r="S536" s="177"/>
      <c r="T536" s="178"/>
      <c r="AT536" s="173" t="s">
        <v>190</v>
      </c>
      <c r="AU536" s="173" t="s">
        <v>82</v>
      </c>
      <c r="AV536" s="14" t="s">
        <v>30</v>
      </c>
      <c r="AW536" s="14" t="s">
        <v>29</v>
      </c>
      <c r="AX536" s="14" t="s">
        <v>73</v>
      </c>
      <c r="AY536" s="173" t="s">
        <v>175</v>
      </c>
    </row>
    <row r="537" spans="2:51" s="14" customFormat="1">
      <c r="B537" s="172"/>
      <c r="D537" s="164" t="s">
        <v>190</v>
      </c>
      <c r="E537" s="173" t="s">
        <v>1</v>
      </c>
      <c r="F537" s="174" t="s">
        <v>2972</v>
      </c>
      <c r="H537" s="173" t="s">
        <v>1</v>
      </c>
      <c r="I537" s="175"/>
      <c r="L537" s="172"/>
      <c r="M537" s="176"/>
      <c r="N537" s="177"/>
      <c r="O537" s="177"/>
      <c r="P537" s="177"/>
      <c r="Q537" s="177"/>
      <c r="R537" s="177"/>
      <c r="S537" s="177"/>
      <c r="T537" s="178"/>
      <c r="AT537" s="173" t="s">
        <v>190</v>
      </c>
      <c r="AU537" s="173" t="s">
        <v>82</v>
      </c>
      <c r="AV537" s="14" t="s">
        <v>30</v>
      </c>
      <c r="AW537" s="14" t="s">
        <v>29</v>
      </c>
      <c r="AX537" s="14" t="s">
        <v>73</v>
      </c>
      <c r="AY537" s="173" t="s">
        <v>175</v>
      </c>
    </row>
    <row r="538" spans="2:51" s="14" customFormat="1">
      <c r="B538" s="172"/>
      <c r="D538" s="164" t="s">
        <v>190</v>
      </c>
      <c r="E538" s="173" t="s">
        <v>1</v>
      </c>
      <c r="F538" s="174" t="s">
        <v>2973</v>
      </c>
      <c r="H538" s="173" t="s">
        <v>1</v>
      </c>
      <c r="I538" s="175"/>
      <c r="L538" s="172"/>
      <c r="M538" s="176"/>
      <c r="N538" s="177"/>
      <c r="O538" s="177"/>
      <c r="P538" s="177"/>
      <c r="Q538" s="177"/>
      <c r="R538" s="177"/>
      <c r="S538" s="177"/>
      <c r="T538" s="178"/>
      <c r="AT538" s="173" t="s">
        <v>190</v>
      </c>
      <c r="AU538" s="173" t="s">
        <v>82</v>
      </c>
      <c r="AV538" s="14" t="s">
        <v>30</v>
      </c>
      <c r="AW538" s="14" t="s">
        <v>29</v>
      </c>
      <c r="AX538" s="14" t="s">
        <v>73</v>
      </c>
      <c r="AY538" s="173" t="s">
        <v>175</v>
      </c>
    </row>
    <row r="539" spans="2:51" s="14" customFormat="1">
      <c r="B539" s="172"/>
      <c r="D539" s="164" t="s">
        <v>190</v>
      </c>
      <c r="E539" s="173" t="s">
        <v>1</v>
      </c>
      <c r="F539" s="174" t="s">
        <v>2974</v>
      </c>
      <c r="H539" s="173" t="s">
        <v>1</v>
      </c>
      <c r="I539" s="175"/>
      <c r="L539" s="172"/>
      <c r="M539" s="176"/>
      <c r="N539" s="177"/>
      <c r="O539" s="177"/>
      <c r="P539" s="177"/>
      <c r="Q539" s="177"/>
      <c r="R539" s="177"/>
      <c r="S539" s="177"/>
      <c r="T539" s="178"/>
      <c r="AT539" s="173" t="s">
        <v>190</v>
      </c>
      <c r="AU539" s="173" t="s">
        <v>82</v>
      </c>
      <c r="AV539" s="14" t="s">
        <v>30</v>
      </c>
      <c r="AW539" s="14" t="s">
        <v>29</v>
      </c>
      <c r="AX539" s="14" t="s">
        <v>73</v>
      </c>
      <c r="AY539" s="173" t="s">
        <v>175</v>
      </c>
    </row>
    <row r="540" spans="2:51" s="14" customFormat="1">
      <c r="B540" s="172"/>
      <c r="D540" s="164" t="s">
        <v>190</v>
      </c>
      <c r="E540" s="173" t="s">
        <v>1</v>
      </c>
      <c r="F540" s="174" t="s">
        <v>2975</v>
      </c>
      <c r="H540" s="173" t="s">
        <v>1</v>
      </c>
      <c r="I540" s="175"/>
      <c r="L540" s="172"/>
      <c r="M540" s="176"/>
      <c r="N540" s="177"/>
      <c r="O540" s="177"/>
      <c r="P540" s="177"/>
      <c r="Q540" s="177"/>
      <c r="R540" s="177"/>
      <c r="S540" s="177"/>
      <c r="T540" s="178"/>
      <c r="AT540" s="173" t="s">
        <v>190</v>
      </c>
      <c r="AU540" s="173" t="s">
        <v>82</v>
      </c>
      <c r="AV540" s="14" t="s">
        <v>30</v>
      </c>
      <c r="AW540" s="14" t="s">
        <v>29</v>
      </c>
      <c r="AX540" s="14" t="s">
        <v>73</v>
      </c>
      <c r="AY540" s="173" t="s">
        <v>175</v>
      </c>
    </row>
    <row r="541" spans="2:51" s="14" customFormat="1">
      <c r="B541" s="172"/>
      <c r="D541" s="164" t="s">
        <v>190</v>
      </c>
      <c r="E541" s="173" t="s">
        <v>1</v>
      </c>
      <c r="F541" s="174" t="s">
        <v>2976</v>
      </c>
      <c r="H541" s="173" t="s">
        <v>1</v>
      </c>
      <c r="I541" s="175"/>
      <c r="L541" s="172"/>
      <c r="M541" s="176"/>
      <c r="N541" s="177"/>
      <c r="O541" s="177"/>
      <c r="P541" s="177"/>
      <c r="Q541" s="177"/>
      <c r="R541" s="177"/>
      <c r="S541" s="177"/>
      <c r="T541" s="178"/>
      <c r="AT541" s="173" t="s">
        <v>190</v>
      </c>
      <c r="AU541" s="173" t="s">
        <v>82</v>
      </c>
      <c r="AV541" s="14" t="s">
        <v>30</v>
      </c>
      <c r="AW541" s="14" t="s">
        <v>29</v>
      </c>
      <c r="AX541" s="14" t="s">
        <v>73</v>
      </c>
      <c r="AY541" s="173" t="s">
        <v>175</v>
      </c>
    </row>
    <row r="542" spans="2:51" s="14" customFormat="1">
      <c r="B542" s="172"/>
      <c r="D542" s="164" t="s">
        <v>190</v>
      </c>
      <c r="E542" s="173" t="s">
        <v>1</v>
      </c>
      <c r="F542" s="174" t="s">
        <v>2977</v>
      </c>
      <c r="H542" s="173" t="s">
        <v>1</v>
      </c>
      <c r="I542" s="175"/>
      <c r="L542" s="172"/>
      <c r="M542" s="176"/>
      <c r="N542" s="177"/>
      <c r="O542" s="177"/>
      <c r="P542" s="177"/>
      <c r="Q542" s="177"/>
      <c r="R542" s="177"/>
      <c r="S542" s="177"/>
      <c r="T542" s="178"/>
      <c r="AT542" s="173" t="s">
        <v>190</v>
      </c>
      <c r="AU542" s="173" t="s">
        <v>82</v>
      </c>
      <c r="AV542" s="14" t="s">
        <v>30</v>
      </c>
      <c r="AW542" s="14" t="s">
        <v>29</v>
      </c>
      <c r="AX542" s="14" t="s">
        <v>73</v>
      </c>
      <c r="AY542" s="173" t="s">
        <v>175</v>
      </c>
    </row>
    <row r="543" spans="2:51" s="14" customFormat="1">
      <c r="B543" s="172"/>
      <c r="D543" s="164" t="s">
        <v>190</v>
      </c>
      <c r="E543" s="173" t="s">
        <v>1</v>
      </c>
      <c r="F543" s="174" t="s">
        <v>2648</v>
      </c>
      <c r="H543" s="173" t="s">
        <v>1</v>
      </c>
      <c r="I543" s="175"/>
      <c r="L543" s="172"/>
      <c r="M543" s="176"/>
      <c r="N543" s="177"/>
      <c r="O543" s="177"/>
      <c r="P543" s="177"/>
      <c r="Q543" s="177"/>
      <c r="R543" s="177"/>
      <c r="S543" s="177"/>
      <c r="T543" s="178"/>
      <c r="AT543" s="173" t="s">
        <v>190</v>
      </c>
      <c r="AU543" s="173" t="s">
        <v>82</v>
      </c>
      <c r="AV543" s="14" t="s">
        <v>30</v>
      </c>
      <c r="AW543" s="14" t="s">
        <v>29</v>
      </c>
      <c r="AX543" s="14" t="s">
        <v>73</v>
      </c>
      <c r="AY543" s="173" t="s">
        <v>175</v>
      </c>
    </row>
    <row r="544" spans="2:51" s="13" customFormat="1">
      <c r="B544" s="163"/>
      <c r="D544" s="164" t="s">
        <v>190</v>
      </c>
      <c r="E544" s="165" t="s">
        <v>1</v>
      </c>
      <c r="F544" s="166" t="s">
        <v>30</v>
      </c>
      <c r="H544" s="167">
        <v>1</v>
      </c>
      <c r="I544" s="168"/>
      <c r="L544" s="163"/>
      <c r="M544" s="169"/>
      <c r="N544" s="170"/>
      <c r="O544" s="170"/>
      <c r="P544" s="170"/>
      <c r="Q544" s="170"/>
      <c r="R544" s="170"/>
      <c r="S544" s="170"/>
      <c r="T544" s="171"/>
      <c r="AT544" s="165" t="s">
        <v>190</v>
      </c>
      <c r="AU544" s="165" t="s">
        <v>82</v>
      </c>
      <c r="AV544" s="13" t="s">
        <v>82</v>
      </c>
      <c r="AW544" s="13" t="s">
        <v>29</v>
      </c>
      <c r="AX544" s="13" t="s">
        <v>30</v>
      </c>
      <c r="AY544" s="165" t="s">
        <v>175</v>
      </c>
    </row>
    <row r="545" spans="1:65" s="2" customFormat="1" ht="16.5" customHeight="1">
      <c r="A545" s="33"/>
      <c r="B545" s="149"/>
      <c r="C545" s="150" t="s">
        <v>489</v>
      </c>
      <c r="D545" s="150" t="s">
        <v>181</v>
      </c>
      <c r="E545" s="151" t="s">
        <v>3821</v>
      </c>
      <c r="F545" s="152" t="s">
        <v>3822</v>
      </c>
      <c r="G545" s="153" t="s">
        <v>396</v>
      </c>
      <c r="H545" s="154">
        <v>1</v>
      </c>
      <c r="I545" s="155"/>
      <c r="J545" s="156">
        <f>ROUND(I545*H545,2)</f>
        <v>0</v>
      </c>
      <c r="K545" s="152" t="s">
        <v>1</v>
      </c>
      <c r="L545" s="34"/>
      <c r="M545" s="157" t="s">
        <v>1</v>
      </c>
      <c r="N545" s="158" t="s">
        <v>38</v>
      </c>
      <c r="O545" s="59"/>
      <c r="P545" s="159">
        <f>O545*H545</f>
        <v>0</v>
      </c>
      <c r="Q545" s="159">
        <v>0</v>
      </c>
      <c r="R545" s="159">
        <f>Q545*H545</f>
        <v>0</v>
      </c>
      <c r="S545" s="159">
        <v>0</v>
      </c>
      <c r="T545" s="160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61" t="s">
        <v>184</v>
      </c>
      <c r="AT545" s="161" t="s">
        <v>181</v>
      </c>
      <c r="AU545" s="161" t="s">
        <v>82</v>
      </c>
      <c r="AY545" s="18" t="s">
        <v>175</v>
      </c>
      <c r="BE545" s="162">
        <f>IF(N545="základní",J545,0)</f>
        <v>0</v>
      </c>
      <c r="BF545" s="162">
        <f>IF(N545="snížená",J545,0)</f>
        <v>0</v>
      </c>
      <c r="BG545" s="162">
        <f>IF(N545="zákl. přenesená",J545,0)</f>
        <v>0</v>
      </c>
      <c r="BH545" s="162">
        <f>IF(N545="sníž. přenesená",J545,0)</f>
        <v>0</v>
      </c>
      <c r="BI545" s="162">
        <f>IF(N545="nulová",J545,0)</f>
        <v>0</v>
      </c>
      <c r="BJ545" s="18" t="s">
        <v>30</v>
      </c>
      <c r="BK545" s="162">
        <f>ROUND(I545*H545,2)</f>
        <v>0</v>
      </c>
      <c r="BL545" s="18" t="s">
        <v>184</v>
      </c>
      <c r="BM545" s="161" t="s">
        <v>3823</v>
      </c>
    </row>
    <row r="546" spans="1:65" s="14" customFormat="1">
      <c r="B546" s="172"/>
      <c r="D546" s="164" t="s">
        <v>190</v>
      </c>
      <c r="E546" s="173" t="s">
        <v>1</v>
      </c>
      <c r="F546" s="174" t="s">
        <v>2962</v>
      </c>
      <c r="H546" s="173" t="s">
        <v>1</v>
      </c>
      <c r="I546" s="175"/>
      <c r="L546" s="172"/>
      <c r="M546" s="176"/>
      <c r="N546" s="177"/>
      <c r="O546" s="177"/>
      <c r="P546" s="177"/>
      <c r="Q546" s="177"/>
      <c r="R546" s="177"/>
      <c r="S546" s="177"/>
      <c r="T546" s="178"/>
      <c r="AT546" s="173" t="s">
        <v>190</v>
      </c>
      <c r="AU546" s="173" t="s">
        <v>82</v>
      </c>
      <c r="AV546" s="14" t="s">
        <v>30</v>
      </c>
      <c r="AW546" s="14" t="s">
        <v>29</v>
      </c>
      <c r="AX546" s="14" t="s">
        <v>73</v>
      </c>
      <c r="AY546" s="173" t="s">
        <v>175</v>
      </c>
    </row>
    <row r="547" spans="1:65" s="14" customFormat="1">
      <c r="B547" s="172"/>
      <c r="D547" s="164" t="s">
        <v>190</v>
      </c>
      <c r="E547" s="173" t="s">
        <v>1</v>
      </c>
      <c r="F547" s="174" t="s">
        <v>2963</v>
      </c>
      <c r="H547" s="173" t="s">
        <v>1</v>
      </c>
      <c r="I547" s="175"/>
      <c r="L547" s="172"/>
      <c r="M547" s="176"/>
      <c r="N547" s="177"/>
      <c r="O547" s="177"/>
      <c r="P547" s="177"/>
      <c r="Q547" s="177"/>
      <c r="R547" s="177"/>
      <c r="S547" s="177"/>
      <c r="T547" s="178"/>
      <c r="AT547" s="173" t="s">
        <v>190</v>
      </c>
      <c r="AU547" s="173" t="s">
        <v>82</v>
      </c>
      <c r="AV547" s="14" t="s">
        <v>30</v>
      </c>
      <c r="AW547" s="14" t="s">
        <v>29</v>
      </c>
      <c r="AX547" s="14" t="s">
        <v>73</v>
      </c>
      <c r="AY547" s="173" t="s">
        <v>175</v>
      </c>
    </row>
    <row r="548" spans="1:65" s="14" customFormat="1">
      <c r="B548" s="172"/>
      <c r="D548" s="164" t="s">
        <v>190</v>
      </c>
      <c r="E548" s="173" t="s">
        <v>1</v>
      </c>
      <c r="F548" s="174" t="s">
        <v>2964</v>
      </c>
      <c r="H548" s="173" t="s">
        <v>1</v>
      </c>
      <c r="I548" s="175"/>
      <c r="L548" s="172"/>
      <c r="M548" s="176"/>
      <c r="N548" s="177"/>
      <c r="O548" s="177"/>
      <c r="P548" s="177"/>
      <c r="Q548" s="177"/>
      <c r="R548" s="177"/>
      <c r="S548" s="177"/>
      <c r="T548" s="178"/>
      <c r="AT548" s="173" t="s">
        <v>190</v>
      </c>
      <c r="AU548" s="173" t="s">
        <v>82</v>
      </c>
      <c r="AV548" s="14" t="s">
        <v>30</v>
      </c>
      <c r="AW548" s="14" t="s">
        <v>29</v>
      </c>
      <c r="AX548" s="14" t="s">
        <v>73</v>
      </c>
      <c r="AY548" s="173" t="s">
        <v>175</v>
      </c>
    </row>
    <row r="549" spans="1:65" s="14" customFormat="1">
      <c r="B549" s="172"/>
      <c r="D549" s="164" t="s">
        <v>190</v>
      </c>
      <c r="E549" s="173" t="s">
        <v>1</v>
      </c>
      <c r="F549" s="174" t="s">
        <v>2965</v>
      </c>
      <c r="H549" s="173" t="s">
        <v>1</v>
      </c>
      <c r="I549" s="175"/>
      <c r="L549" s="172"/>
      <c r="M549" s="176"/>
      <c r="N549" s="177"/>
      <c r="O549" s="177"/>
      <c r="P549" s="177"/>
      <c r="Q549" s="177"/>
      <c r="R549" s="177"/>
      <c r="S549" s="177"/>
      <c r="T549" s="178"/>
      <c r="AT549" s="173" t="s">
        <v>190</v>
      </c>
      <c r="AU549" s="173" t="s">
        <v>82</v>
      </c>
      <c r="AV549" s="14" t="s">
        <v>30</v>
      </c>
      <c r="AW549" s="14" t="s">
        <v>29</v>
      </c>
      <c r="AX549" s="14" t="s">
        <v>73</v>
      </c>
      <c r="AY549" s="173" t="s">
        <v>175</v>
      </c>
    </row>
    <row r="550" spans="1:65" s="14" customFormat="1">
      <c r="B550" s="172"/>
      <c r="D550" s="164" t="s">
        <v>190</v>
      </c>
      <c r="E550" s="173" t="s">
        <v>1</v>
      </c>
      <c r="F550" s="174" t="s">
        <v>2966</v>
      </c>
      <c r="H550" s="173" t="s">
        <v>1</v>
      </c>
      <c r="I550" s="175"/>
      <c r="L550" s="172"/>
      <c r="M550" s="176"/>
      <c r="N550" s="177"/>
      <c r="O550" s="177"/>
      <c r="P550" s="177"/>
      <c r="Q550" s="177"/>
      <c r="R550" s="177"/>
      <c r="S550" s="177"/>
      <c r="T550" s="178"/>
      <c r="AT550" s="173" t="s">
        <v>190</v>
      </c>
      <c r="AU550" s="173" t="s">
        <v>82</v>
      </c>
      <c r="AV550" s="14" t="s">
        <v>30</v>
      </c>
      <c r="AW550" s="14" t="s">
        <v>29</v>
      </c>
      <c r="AX550" s="14" t="s">
        <v>73</v>
      </c>
      <c r="AY550" s="173" t="s">
        <v>175</v>
      </c>
    </row>
    <row r="551" spans="1:65" s="14" customFormat="1">
      <c r="B551" s="172"/>
      <c r="D551" s="164" t="s">
        <v>190</v>
      </c>
      <c r="E551" s="173" t="s">
        <v>1</v>
      </c>
      <c r="F551" s="174" t="s">
        <v>2967</v>
      </c>
      <c r="H551" s="173" t="s">
        <v>1</v>
      </c>
      <c r="I551" s="175"/>
      <c r="L551" s="172"/>
      <c r="M551" s="176"/>
      <c r="N551" s="177"/>
      <c r="O551" s="177"/>
      <c r="P551" s="177"/>
      <c r="Q551" s="177"/>
      <c r="R551" s="177"/>
      <c r="S551" s="177"/>
      <c r="T551" s="178"/>
      <c r="AT551" s="173" t="s">
        <v>190</v>
      </c>
      <c r="AU551" s="173" t="s">
        <v>82</v>
      </c>
      <c r="AV551" s="14" t="s">
        <v>30</v>
      </c>
      <c r="AW551" s="14" t="s">
        <v>29</v>
      </c>
      <c r="AX551" s="14" t="s">
        <v>73</v>
      </c>
      <c r="AY551" s="173" t="s">
        <v>175</v>
      </c>
    </row>
    <row r="552" spans="1:65" s="14" customFormat="1">
      <c r="B552" s="172"/>
      <c r="D552" s="164" t="s">
        <v>190</v>
      </c>
      <c r="E552" s="173" t="s">
        <v>1</v>
      </c>
      <c r="F552" s="174" t="s">
        <v>2968</v>
      </c>
      <c r="H552" s="173" t="s">
        <v>1</v>
      </c>
      <c r="I552" s="175"/>
      <c r="L552" s="172"/>
      <c r="M552" s="176"/>
      <c r="N552" s="177"/>
      <c r="O552" s="177"/>
      <c r="P552" s="177"/>
      <c r="Q552" s="177"/>
      <c r="R552" s="177"/>
      <c r="S552" s="177"/>
      <c r="T552" s="178"/>
      <c r="AT552" s="173" t="s">
        <v>190</v>
      </c>
      <c r="AU552" s="173" t="s">
        <v>82</v>
      </c>
      <c r="AV552" s="14" t="s">
        <v>30</v>
      </c>
      <c r="AW552" s="14" t="s">
        <v>29</v>
      </c>
      <c r="AX552" s="14" t="s">
        <v>73</v>
      </c>
      <c r="AY552" s="173" t="s">
        <v>175</v>
      </c>
    </row>
    <row r="553" spans="1:65" s="14" customFormat="1">
      <c r="B553" s="172"/>
      <c r="D553" s="164" t="s">
        <v>190</v>
      </c>
      <c r="E553" s="173" t="s">
        <v>1</v>
      </c>
      <c r="F553" s="174" t="s">
        <v>2969</v>
      </c>
      <c r="H553" s="173" t="s">
        <v>1</v>
      </c>
      <c r="I553" s="175"/>
      <c r="L553" s="172"/>
      <c r="M553" s="176"/>
      <c r="N553" s="177"/>
      <c r="O553" s="177"/>
      <c r="P553" s="177"/>
      <c r="Q553" s="177"/>
      <c r="R553" s="177"/>
      <c r="S553" s="177"/>
      <c r="T553" s="178"/>
      <c r="AT553" s="173" t="s">
        <v>190</v>
      </c>
      <c r="AU553" s="173" t="s">
        <v>82</v>
      </c>
      <c r="AV553" s="14" t="s">
        <v>30</v>
      </c>
      <c r="AW553" s="14" t="s">
        <v>29</v>
      </c>
      <c r="AX553" s="14" t="s">
        <v>73</v>
      </c>
      <c r="AY553" s="173" t="s">
        <v>175</v>
      </c>
    </row>
    <row r="554" spans="1:65" s="14" customFormat="1">
      <c r="B554" s="172"/>
      <c r="D554" s="164" t="s">
        <v>190</v>
      </c>
      <c r="E554" s="173" t="s">
        <v>1</v>
      </c>
      <c r="F554" s="174" t="s">
        <v>2970</v>
      </c>
      <c r="H554" s="173" t="s">
        <v>1</v>
      </c>
      <c r="I554" s="175"/>
      <c r="L554" s="172"/>
      <c r="M554" s="176"/>
      <c r="N554" s="177"/>
      <c r="O554" s="177"/>
      <c r="P554" s="177"/>
      <c r="Q554" s="177"/>
      <c r="R554" s="177"/>
      <c r="S554" s="177"/>
      <c r="T554" s="178"/>
      <c r="AT554" s="173" t="s">
        <v>190</v>
      </c>
      <c r="AU554" s="173" t="s">
        <v>82</v>
      </c>
      <c r="AV554" s="14" t="s">
        <v>30</v>
      </c>
      <c r="AW554" s="14" t="s">
        <v>29</v>
      </c>
      <c r="AX554" s="14" t="s">
        <v>73</v>
      </c>
      <c r="AY554" s="173" t="s">
        <v>175</v>
      </c>
    </row>
    <row r="555" spans="1:65" s="14" customFormat="1">
      <c r="B555" s="172"/>
      <c r="D555" s="164" t="s">
        <v>190</v>
      </c>
      <c r="E555" s="173" t="s">
        <v>1</v>
      </c>
      <c r="F555" s="174" t="s">
        <v>2971</v>
      </c>
      <c r="H555" s="173" t="s">
        <v>1</v>
      </c>
      <c r="I555" s="175"/>
      <c r="L555" s="172"/>
      <c r="M555" s="176"/>
      <c r="N555" s="177"/>
      <c r="O555" s="177"/>
      <c r="P555" s="177"/>
      <c r="Q555" s="177"/>
      <c r="R555" s="177"/>
      <c r="S555" s="177"/>
      <c r="T555" s="178"/>
      <c r="AT555" s="173" t="s">
        <v>190</v>
      </c>
      <c r="AU555" s="173" t="s">
        <v>82</v>
      </c>
      <c r="AV555" s="14" t="s">
        <v>30</v>
      </c>
      <c r="AW555" s="14" t="s">
        <v>29</v>
      </c>
      <c r="AX555" s="14" t="s">
        <v>73</v>
      </c>
      <c r="AY555" s="173" t="s">
        <v>175</v>
      </c>
    </row>
    <row r="556" spans="1:65" s="14" customFormat="1">
      <c r="B556" s="172"/>
      <c r="D556" s="164" t="s">
        <v>190</v>
      </c>
      <c r="E556" s="173" t="s">
        <v>1</v>
      </c>
      <c r="F556" s="174" t="s">
        <v>2972</v>
      </c>
      <c r="H556" s="173" t="s">
        <v>1</v>
      </c>
      <c r="I556" s="175"/>
      <c r="L556" s="172"/>
      <c r="M556" s="176"/>
      <c r="N556" s="177"/>
      <c r="O556" s="177"/>
      <c r="P556" s="177"/>
      <c r="Q556" s="177"/>
      <c r="R556" s="177"/>
      <c r="S556" s="177"/>
      <c r="T556" s="178"/>
      <c r="AT556" s="173" t="s">
        <v>190</v>
      </c>
      <c r="AU556" s="173" t="s">
        <v>82</v>
      </c>
      <c r="AV556" s="14" t="s">
        <v>30</v>
      </c>
      <c r="AW556" s="14" t="s">
        <v>29</v>
      </c>
      <c r="AX556" s="14" t="s">
        <v>73</v>
      </c>
      <c r="AY556" s="173" t="s">
        <v>175</v>
      </c>
    </row>
    <row r="557" spans="1:65" s="14" customFormat="1">
      <c r="B557" s="172"/>
      <c r="D557" s="164" t="s">
        <v>190</v>
      </c>
      <c r="E557" s="173" t="s">
        <v>1</v>
      </c>
      <c r="F557" s="174" t="s">
        <v>2973</v>
      </c>
      <c r="H557" s="173" t="s">
        <v>1</v>
      </c>
      <c r="I557" s="175"/>
      <c r="L557" s="172"/>
      <c r="M557" s="176"/>
      <c r="N557" s="177"/>
      <c r="O557" s="177"/>
      <c r="P557" s="177"/>
      <c r="Q557" s="177"/>
      <c r="R557" s="177"/>
      <c r="S557" s="177"/>
      <c r="T557" s="178"/>
      <c r="AT557" s="173" t="s">
        <v>190</v>
      </c>
      <c r="AU557" s="173" t="s">
        <v>82</v>
      </c>
      <c r="AV557" s="14" t="s">
        <v>30</v>
      </c>
      <c r="AW557" s="14" t="s">
        <v>29</v>
      </c>
      <c r="AX557" s="14" t="s">
        <v>73</v>
      </c>
      <c r="AY557" s="173" t="s">
        <v>175</v>
      </c>
    </row>
    <row r="558" spans="1:65" s="14" customFormat="1">
      <c r="B558" s="172"/>
      <c r="D558" s="164" t="s">
        <v>190</v>
      </c>
      <c r="E558" s="173" t="s">
        <v>1</v>
      </c>
      <c r="F558" s="174" t="s">
        <v>2974</v>
      </c>
      <c r="H558" s="173" t="s">
        <v>1</v>
      </c>
      <c r="I558" s="175"/>
      <c r="L558" s="172"/>
      <c r="M558" s="176"/>
      <c r="N558" s="177"/>
      <c r="O558" s="177"/>
      <c r="P558" s="177"/>
      <c r="Q558" s="177"/>
      <c r="R558" s="177"/>
      <c r="S558" s="177"/>
      <c r="T558" s="178"/>
      <c r="AT558" s="173" t="s">
        <v>190</v>
      </c>
      <c r="AU558" s="173" t="s">
        <v>82</v>
      </c>
      <c r="AV558" s="14" t="s">
        <v>30</v>
      </c>
      <c r="AW558" s="14" t="s">
        <v>29</v>
      </c>
      <c r="AX558" s="14" t="s">
        <v>73</v>
      </c>
      <c r="AY558" s="173" t="s">
        <v>175</v>
      </c>
    </row>
    <row r="559" spans="1:65" s="14" customFormat="1">
      <c r="B559" s="172"/>
      <c r="D559" s="164" t="s">
        <v>190</v>
      </c>
      <c r="E559" s="173" t="s">
        <v>1</v>
      </c>
      <c r="F559" s="174" t="s">
        <v>2975</v>
      </c>
      <c r="H559" s="173" t="s">
        <v>1</v>
      </c>
      <c r="I559" s="175"/>
      <c r="L559" s="172"/>
      <c r="M559" s="176"/>
      <c r="N559" s="177"/>
      <c r="O559" s="177"/>
      <c r="P559" s="177"/>
      <c r="Q559" s="177"/>
      <c r="R559" s="177"/>
      <c r="S559" s="177"/>
      <c r="T559" s="178"/>
      <c r="AT559" s="173" t="s">
        <v>190</v>
      </c>
      <c r="AU559" s="173" t="s">
        <v>82</v>
      </c>
      <c r="AV559" s="14" t="s">
        <v>30</v>
      </c>
      <c r="AW559" s="14" t="s">
        <v>29</v>
      </c>
      <c r="AX559" s="14" t="s">
        <v>73</v>
      </c>
      <c r="AY559" s="173" t="s">
        <v>175</v>
      </c>
    </row>
    <row r="560" spans="1:65" s="14" customFormat="1">
      <c r="B560" s="172"/>
      <c r="D560" s="164" t="s">
        <v>190</v>
      </c>
      <c r="E560" s="173" t="s">
        <v>1</v>
      </c>
      <c r="F560" s="174" t="s">
        <v>2976</v>
      </c>
      <c r="H560" s="173" t="s">
        <v>1</v>
      </c>
      <c r="I560" s="175"/>
      <c r="L560" s="172"/>
      <c r="M560" s="176"/>
      <c r="N560" s="177"/>
      <c r="O560" s="177"/>
      <c r="P560" s="177"/>
      <c r="Q560" s="177"/>
      <c r="R560" s="177"/>
      <c r="S560" s="177"/>
      <c r="T560" s="178"/>
      <c r="AT560" s="173" t="s">
        <v>190</v>
      </c>
      <c r="AU560" s="173" t="s">
        <v>82</v>
      </c>
      <c r="AV560" s="14" t="s">
        <v>30</v>
      </c>
      <c r="AW560" s="14" t="s">
        <v>29</v>
      </c>
      <c r="AX560" s="14" t="s">
        <v>73</v>
      </c>
      <c r="AY560" s="173" t="s">
        <v>175</v>
      </c>
    </row>
    <row r="561" spans="1:65" s="14" customFormat="1">
      <c r="B561" s="172"/>
      <c r="D561" s="164" t="s">
        <v>190</v>
      </c>
      <c r="E561" s="173" t="s">
        <v>1</v>
      </c>
      <c r="F561" s="174" t="s">
        <v>2977</v>
      </c>
      <c r="H561" s="173" t="s">
        <v>1</v>
      </c>
      <c r="I561" s="175"/>
      <c r="L561" s="172"/>
      <c r="M561" s="176"/>
      <c r="N561" s="177"/>
      <c r="O561" s="177"/>
      <c r="P561" s="177"/>
      <c r="Q561" s="177"/>
      <c r="R561" s="177"/>
      <c r="S561" s="177"/>
      <c r="T561" s="178"/>
      <c r="AT561" s="173" t="s">
        <v>190</v>
      </c>
      <c r="AU561" s="173" t="s">
        <v>82</v>
      </c>
      <c r="AV561" s="14" t="s">
        <v>30</v>
      </c>
      <c r="AW561" s="14" t="s">
        <v>29</v>
      </c>
      <c r="AX561" s="14" t="s">
        <v>73</v>
      </c>
      <c r="AY561" s="173" t="s">
        <v>175</v>
      </c>
    </row>
    <row r="562" spans="1:65" s="14" customFormat="1">
      <c r="B562" s="172"/>
      <c r="D562" s="164" t="s">
        <v>190</v>
      </c>
      <c r="E562" s="173" t="s">
        <v>1</v>
      </c>
      <c r="F562" s="174" t="s">
        <v>2648</v>
      </c>
      <c r="H562" s="173" t="s">
        <v>1</v>
      </c>
      <c r="I562" s="175"/>
      <c r="L562" s="172"/>
      <c r="M562" s="176"/>
      <c r="N562" s="177"/>
      <c r="O562" s="177"/>
      <c r="P562" s="177"/>
      <c r="Q562" s="177"/>
      <c r="R562" s="177"/>
      <c r="S562" s="177"/>
      <c r="T562" s="178"/>
      <c r="AT562" s="173" t="s">
        <v>190</v>
      </c>
      <c r="AU562" s="173" t="s">
        <v>82</v>
      </c>
      <c r="AV562" s="14" t="s">
        <v>30</v>
      </c>
      <c r="AW562" s="14" t="s">
        <v>29</v>
      </c>
      <c r="AX562" s="14" t="s">
        <v>73</v>
      </c>
      <c r="AY562" s="173" t="s">
        <v>175</v>
      </c>
    </row>
    <row r="563" spans="1:65" s="13" customFormat="1">
      <c r="B563" s="163"/>
      <c r="D563" s="164" t="s">
        <v>190</v>
      </c>
      <c r="E563" s="165" t="s">
        <v>1</v>
      </c>
      <c r="F563" s="166" t="s">
        <v>30</v>
      </c>
      <c r="H563" s="167">
        <v>1</v>
      </c>
      <c r="I563" s="168"/>
      <c r="L563" s="163"/>
      <c r="M563" s="169"/>
      <c r="N563" s="170"/>
      <c r="O563" s="170"/>
      <c r="P563" s="170"/>
      <c r="Q563" s="170"/>
      <c r="R563" s="170"/>
      <c r="S563" s="170"/>
      <c r="T563" s="171"/>
      <c r="AT563" s="165" t="s">
        <v>190</v>
      </c>
      <c r="AU563" s="165" t="s">
        <v>82</v>
      </c>
      <c r="AV563" s="13" t="s">
        <v>82</v>
      </c>
      <c r="AW563" s="13" t="s">
        <v>29</v>
      </c>
      <c r="AX563" s="13" t="s">
        <v>30</v>
      </c>
      <c r="AY563" s="165" t="s">
        <v>175</v>
      </c>
    </row>
    <row r="564" spans="1:65" s="2" customFormat="1" ht="16.5" customHeight="1">
      <c r="A564" s="33"/>
      <c r="B564" s="149"/>
      <c r="C564" s="150" t="s">
        <v>493</v>
      </c>
      <c r="D564" s="150" t="s">
        <v>181</v>
      </c>
      <c r="E564" s="151" t="s">
        <v>3824</v>
      </c>
      <c r="F564" s="152" t="s">
        <v>3825</v>
      </c>
      <c r="G564" s="153" t="s">
        <v>396</v>
      </c>
      <c r="H564" s="154">
        <v>1</v>
      </c>
      <c r="I564" s="155"/>
      <c r="J564" s="156">
        <f>ROUND(I564*H564,2)</f>
        <v>0</v>
      </c>
      <c r="K564" s="152" t="s">
        <v>1</v>
      </c>
      <c r="L564" s="34"/>
      <c r="M564" s="157" t="s">
        <v>1</v>
      </c>
      <c r="N564" s="158" t="s">
        <v>38</v>
      </c>
      <c r="O564" s="59"/>
      <c r="P564" s="159">
        <f>O564*H564</f>
        <v>0</v>
      </c>
      <c r="Q564" s="159">
        <v>0</v>
      </c>
      <c r="R564" s="159">
        <f>Q564*H564</f>
        <v>0</v>
      </c>
      <c r="S564" s="159">
        <v>0</v>
      </c>
      <c r="T564" s="160">
        <f>S564*H564</f>
        <v>0</v>
      </c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R564" s="161" t="s">
        <v>184</v>
      </c>
      <c r="AT564" s="161" t="s">
        <v>181</v>
      </c>
      <c r="AU564" s="161" t="s">
        <v>82</v>
      </c>
      <c r="AY564" s="18" t="s">
        <v>175</v>
      </c>
      <c r="BE564" s="162">
        <f>IF(N564="základní",J564,0)</f>
        <v>0</v>
      </c>
      <c r="BF564" s="162">
        <f>IF(N564="snížená",J564,0)</f>
        <v>0</v>
      </c>
      <c r="BG564" s="162">
        <f>IF(N564="zákl. přenesená",J564,0)</f>
        <v>0</v>
      </c>
      <c r="BH564" s="162">
        <f>IF(N564="sníž. přenesená",J564,0)</f>
        <v>0</v>
      </c>
      <c r="BI564" s="162">
        <f>IF(N564="nulová",J564,0)</f>
        <v>0</v>
      </c>
      <c r="BJ564" s="18" t="s">
        <v>30</v>
      </c>
      <c r="BK564" s="162">
        <f>ROUND(I564*H564,2)</f>
        <v>0</v>
      </c>
      <c r="BL564" s="18" t="s">
        <v>184</v>
      </c>
      <c r="BM564" s="161" t="s">
        <v>3826</v>
      </c>
    </row>
    <row r="565" spans="1:65" s="14" customFormat="1">
      <c r="B565" s="172"/>
      <c r="D565" s="164" t="s">
        <v>190</v>
      </c>
      <c r="E565" s="173" t="s">
        <v>1</v>
      </c>
      <c r="F565" s="174" t="s">
        <v>2962</v>
      </c>
      <c r="H565" s="173" t="s">
        <v>1</v>
      </c>
      <c r="I565" s="175"/>
      <c r="L565" s="172"/>
      <c r="M565" s="176"/>
      <c r="N565" s="177"/>
      <c r="O565" s="177"/>
      <c r="P565" s="177"/>
      <c r="Q565" s="177"/>
      <c r="R565" s="177"/>
      <c r="S565" s="177"/>
      <c r="T565" s="178"/>
      <c r="AT565" s="173" t="s">
        <v>190</v>
      </c>
      <c r="AU565" s="173" t="s">
        <v>82</v>
      </c>
      <c r="AV565" s="14" t="s">
        <v>30</v>
      </c>
      <c r="AW565" s="14" t="s">
        <v>29</v>
      </c>
      <c r="AX565" s="14" t="s">
        <v>73</v>
      </c>
      <c r="AY565" s="173" t="s">
        <v>175</v>
      </c>
    </row>
    <row r="566" spans="1:65" s="14" customFormat="1">
      <c r="B566" s="172"/>
      <c r="D566" s="164" t="s">
        <v>190</v>
      </c>
      <c r="E566" s="173" t="s">
        <v>1</v>
      </c>
      <c r="F566" s="174" t="s">
        <v>2963</v>
      </c>
      <c r="H566" s="173" t="s">
        <v>1</v>
      </c>
      <c r="I566" s="175"/>
      <c r="L566" s="172"/>
      <c r="M566" s="176"/>
      <c r="N566" s="177"/>
      <c r="O566" s="177"/>
      <c r="P566" s="177"/>
      <c r="Q566" s="177"/>
      <c r="R566" s="177"/>
      <c r="S566" s="177"/>
      <c r="T566" s="178"/>
      <c r="AT566" s="173" t="s">
        <v>190</v>
      </c>
      <c r="AU566" s="173" t="s">
        <v>82</v>
      </c>
      <c r="AV566" s="14" t="s">
        <v>30</v>
      </c>
      <c r="AW566" s="14" t="s">
        <v>29</v>
      </c>
      <c r="AX566" s="14" t="s">
        <v>73</v>
      </c>
      <c r="AY566" s="173" t="s">
        <v>175</v>
      </c>
    </row>
    <row r="567" spans="1:65" s="14" customFormat="1">
      <c r="B567" s="172"/>
      <c r="D567" s="164" t="s">
        <v>190</v>
      </c>
      <c r="E567" s="173" t="s">
        <v>1</v>
      </c>
      <c r="F567" s="174" t="s">
        <v>2964</v>
      </c>
      <c r="H567" s="173" t="s">
        <v>1</v>
      </c>
      <c r="I567" s="175"/>
      <c r="L567" s="172"/>
      <c r="M567" s="176"/>
      <c r="N567" s="177"/>
      <c r="O567" s="177"/>
      <c r="P567" s="177"/>
      <c r="Q567" s="177"/>
      <c r="R567" s="177"/>
      <c r="S567" s="177"/>
      <c r="T567" s="178"/>
      <c r="AT567" s="173" t="s">
        <v>190</v>
      </c>
      <c r="AU567" s="173" t="s">
        <v>82</v>
      </c>
      <c r="AV567" s="14" t="s">
        <v>30</v>
      </c>
      <c r="AW567" s="14" t="s">
        <v>29</v>
      </c>
      <c r="AX567" s="14" t="s">
        <v>73</v>
      </c>
      <c r="AY567" s="173" t="s">
        <v>175</v>
      </c>
    </row>
    <row r="568" spans="1:65" s="14" customFormat="1">
      <c r="B568" s="172"/>
      <c r="D568" s="164" t="s">
        <v>190</v>
      </c>
      <c r="E568" s="173" t="s">
        <v>1</v>
      </c>
      <c r="F568" s="174" t="s">
        <v>2965</v>
      </c>
      <c r="H568" s="173" t="s">
        <v>1</v>
      </c>
      <c r="I568" s="175"/>
      <c r="L568" s="172"/>
      <c r="M568" s="176"/>
      <c r="N568" s="177"/>
      <c r="O568" s="177"/>
      <c r="P568" s="177"/>
      <c r="Q568" s="177"/>
      <c r="R568" s="177"/>
      <c r="S568" s="177"/>
      <c r="T568" s="178"/>
      <c r="AT568" s="173" t="s">
        <v>190</v>
      </c>
      <c r="AU568" s="173" t="s">
        <v>82</v>
      </c>
      <c r="AV568" s="14" t="s">
        <v>30</v>
      </c>
      <c r="AW568" s="14" t="s">
        <v>29</v>
      </c>
      <c r="AX568" s="14" t="s">
        <v>73</v>
      </c>
      <c r="AY568" s="173" t="s">
        <v>175</v>
      </c>
    </row>
    <row r="569" spans="1:65" s="14" customFormat="1">
      <c r="B569" s="172"/>
      <c r="D569" s="164" t="s">
        <v>190</v>
      </c>
      <c r="E569" s="173" t="s">
        <v>1</v>
      </c>
      <c r="F569" s="174" t="s">
        <v>2966</v>
      </c>
      <c r="H569" s="173" t="s">
        <v>1</v>
      </c>
      <c r="I569" s="175"/>
      <c r="L569" s="172"/>
      <c r="M569" s="176"/>
      <c r="N569" s="177"/>
      <c r="O569" s="177"/>
      <c r="P569" s="177"/>
      <c r="Q569" s="177"/>
      <c r="R569" s="177"/>
      <c r="S569" s="177"/>
      <c r="T569" s="178"/>
      <c r="AT569" s="173" t="s">
        <v>190</v>
      </c>
      <c r="AU569" s="173" t="s">
        <v>82</v>
      </c>
      <c r="AV569" s="14" t="s">
        <v>30</v>
      </c>
      <c r="AW569" s="14" t="s">
        <v>29</v>
      </c>
      <c r="AX569" s="14" t="s">
        <v>73</v>
      </c>
      <c r="AY569" s="173" t="s">
        <v>175</v>
      </c>
    </row>
    <row r="570" spans="1:65" s="14" customFormat="1">
      <c r="B570" s="172"/>
      <c r="D570" s="164" t="s">
        <v>190</v>
      </c>
      <c r="E570" s="173" t="s">
        <v>1</v>
      </c>
      <c r="F570" s="174" t="s">
        <v>2967</v>
      </c>
      <c r="H570" s="173" t="s">
        <v>1</v>
      </c>
      <c r="I570" s="175"/>
      <c r="L570" s="172"/>
      <c r="M570" s="176"/>
      <c r="N570" s="177"/>
      <c r="O570" s="177"/>
      <c r="P570" s="177"/>
      <c r="Q570" s="177"/>
      <c r="R570" s="177"/>
      <c r="S570" s="177"/>
      <c r="T570" s="178"/>
      <c r="AT570" s="173" t="s">
        <v>190</v>
      </c>
      <c r="AU570" s="173" t="s">
        <v>82</v>
      </c>
      <c r="AV570" s="14" t="s">
        <v>30</v>
      </c>
      <c r="AW570" s="14" t="s">
        <v>29</v>
      </c>
      <c r="AX570" s="14" t="s">
        <v>73</v>
      </c>
      <c r="AY570" s="173" t="s">
        <v>175</v>
      </c>
    </row>
    <row r="571" spans="1:65" s="14" customFormat="1">
      <c r="B571" s="172"/>
      <c r="D571" s="164" t="s">
        <v>190</v>
      </c>
      <c r="E571" s="173" t="s">
        <v>1</v>
      </c>
      <c r="F571" s="174" t="s">
        <v>2984</v>
      </c>
      <c r="H571" s="173" t="s">
        <v>1</v>
      </c>
      <c r="I571" s="175"/>
      <c r="L571" s="172"/>
      <c r="M571" s="176"/>
      <c r="N571" s="177"/>
      <c r="O571" s="177"/>
      <c r="P571" s="177"/>
      <c r="Q571" s="177"/>
      <c r="R571" s="177"/>
      <c r="S571" s="177"/>
      <c r="T571" s="178"/>
      <c r="AT571" s="173" t="s">
        <v>190</v>
      </c>
      <c r="AU571" s="173" t="s">
        <v>82</v>
      </c>
      <c r="AV571" s="14" t="s">
        <v>30</v>
      </c>
      <c r="AW571" s="14" t="s">
        <v>29</v>
      </c>
      <c r="AX571" s="14" t="s">
        <v>73</v>
      </c>
      <c r="AY571" s="173" t="s">
        <v>175</v>
      </c>
    </row>
    <row r="572" spans="1:65" s="14" customFormat="1">
      <c r="B572" s="172"/>
      <c r="D572" s="164" t="s">
        <v>190</v>
      </c>
      <c r="E572" s="173" t="s">
        <v>1</v>
      </c>
      <c r="F572" s="174" t="s">
        <v>2969</v>
      </c>
      <c r="H572" s="173" t="s">
        <v>1</v>
      </c>
      <c r="I572" s="175"/>
      <c r="L572" s="172"/>
      <c r="M572" s="176"/>
      <c r="N572" s="177"/>
      <c r="O572" s="177"/>
      <c r="P572" s="177"/>
      <c r="Q572" s="177"/>
      <c r="R572" s="177"/>
      <c r="S572" s="177"/>
      <c r="T572" s="178"/>
      <c r="AT572" s="173" t="s">
        <v>190</v>
      </c>
      <c r="AU572" s="173" t="s">
        <v>82</v>
      </c>
      <c r="AV572" s="14" t="s">
        <v>30</v>
      </c>
      <c r="AW572" s="14" t="s">
        <v>29</v>
      </c>
      <c r="AX572" s="14" t="s">
        <v>73</v>
      </c>
      <c r="AY572" s="173" t="s">
        <v>175</v>
      </c>
    </row>
    <row r="573" spans="1:65" s="14" customFormat="1">
      <c r="B573" s="172"/>
      <c r="D573" s="164" t="s">
        <v>190</v>
      </c>
      <c r="E573" s="173" t="s">
        <v>1</v>
      </c>
      <c r="F573" s="174" t="s">
        <v>2970</v>
      </c>
      <c r="H573" s="173" t="s">
        <v>1</v>
      </c>
      <c r="I573" s="175"/>
      <c r="L573" s="172"/>
      <c r="M573" s="176"/>
      <c r="N573" s="177"/>
      <c r="O573" s="177"/>
      <c r="P573" s="177"/>
      <c r="Q573" s="177"/>
      <c r="R573" s="177"/>
      <c r="S573" s="177"/>
      <c r="T573" s="178"/>
      <c r="AT573" s="173" t="s">
        <v>190</v>
      </c>
      <c r="AU573" s="173" t="s">
        <v>82</v>
      </c>
      <c r="AV573" s="14" t="s">
        <v>30</v>
      </c>
      <c r="AW573" s="14" t="s">
        <v>29</v>
      </c>
      <c r="AX573" s="14" t="s">
        <v>73</v>
      </c>
      <c r="AY573" s="173" t="s">
        <v>175</v>
      </c>
    </row>
    <row r="574" spans="1:65" s="14" customFormat="1">
      <c r="B574" s="172"/>
      <c r="D574" s="164" t="s">
        <v>190</v>
      </c>
      <c r="E574" s="173" t="s">
        <v>1</v>
      </c>
      <c r="F574" s="174" t="s">
        <v>2971</v>
      </c>
      <c r="H574" s="173" t="s">
        <v>1</v>
      </c>
      <c r="I574" s="175"/>
      <c r="L574" s="172"/>
      <c r="M574" s="176"/>
      <c r="N574" s="177"/>
      <c r="O574" s="177"/>
      <c r="P574" s="177"/>
      <c r="Q574" s="177"/>
      <c r="R574" s="177"/>
      <c r="S574" s="177"/>
      <c r="T574" s="178"/>
      <c r="AT574" s="173" t="s">
        <v>190</v>
      </c>
      <c r="AU574" s="173" t="s">
        <v>82</v>
      </c>
      <c r="AV574" s="14" t="s">
        <v>30</v>
      </c>
      <c r="AW574" s="14" t="s">
        <v>29</v>
      </c>
      <c r="AX574" s="14" t="s">
        <v>73</v>
      </c>
      <c r="AY574" s="173" t="s">
        <v>175</v>
      </c>
    </row>
    <row r="575" spans="1:65" s="14" customFormat="1">
      <c r="B575" s="172"/>
      <c r="D575" s="164" t="s">
        <v>190</v>
      </c>
      <c r="E575" s="173" t="s">
        <v>1</v>
      </c>
      <c r="F575" s="174" t="s">
        <v>2972</v>
      </c>
      <c r="H575" s="173" t="s">
        <v>1</v>
      </c>
      <c r="I575" s="175"/>
      <c r="L575" s="172"/>
      <c r="M575" s="176"/>
      <c r="N575" s="177"/>
      <c r="O575" s="177"/>
      <c r="P575" s="177"/>
      <c r="Q575" s="177"/>
      <c r="R575" s="177"/>
      <c r="S575" s="177"/>
      <c r="T575" s="178"/>
      <c r="AT575" s="173" t="s">
        <v>190</v>
      </c>
      <c r="AU575" s="173" t="s">
        <v>82</v>
      </c>
      <c r="AV575" s="14" t="s">
        <v>30</v>
      </c>
      <c r="AW575" s="14" t="s">
        <v>29</v>
      </c>
      <c r="AX575" s="14" t="s">
        <v>73</v>
      </c>
      <c r="AY575" s="173" t="s">
        <v>175</v>
      </c>
    </row>
    <row r="576" spans="1:65" s="14" customFormat="1">
      <c r="B576" s="172"/>
      <c r="D576" s="164" t="s">
        <v>190</v>
      </c>
      <c r="E576" s="173" t="s">
        <v>1</v>
      </c>
      <c r="F576" s="174" t="s">
        <v>2973</v>
      </c>
      <c r="H576" s="173" t="s">
        <v>1</v>
      </c>
      <c r="I576" s="175"/>
      <c r="L576" s="172"/>
      <c r="M576" s="176"/>
      <c r="N576" s="177"/>
      <c r="O576" s="177"/>
      <c r="P576" s="177"/>
      <c r="Q576" s="177"/>
      <c r="R576" s="177"/>
      <c r="S576" s="177"/>
      <c r="T576" s="178"/>
      <c r="AT576" s="173" t="s">
        <v>190</v>
      </c>
      <c r="AU576" s="173" t="s">
        <v>82</v>
      </c>
      <c r="AV576" s="14" t="s">
        <v>30</v>
      </c>
      <c r="AW576" s="14" t="s">
        <v>29</v>
      </c>
      <c r="AX576" s="14" t="s">
        <v>73</v>
      </c>
      <c r="AY576" s="173" t="s">
        <v>175</v>
      </c>
    </row>
    <row r="577" spans="1:65" s="14" customFormat="1">
      <c r="B577" s="172"/>
      <c r="D577" s="164" t="s">
        <v>190</v>
      </c>
      <c r="E577" s="173" t="s">
        <v>1</v>
      </c>
      <c r="F577" s="174" t="s">
        <v>2974</v>
      </c>
      <c r="H577" s="173" t="s">
        <v>1</v>
      </c>
      <c r="I577" s="175"/>
      <c r="L577" s="172"/>
      <c r="M577" s="176"/>
      <c r="N577" s="177"/>
      <c r="O577" s="177"/>
      <c r="P577" s="177"/>
      <c r="Q577" s="177"/>
      <c r="R577" s="177"/>
      <c r="S577" s="177"/>
      <c r="T577" s="178"/>
      <c r="AT577" s="173" t="s">
        <v>190</v>
      </c>
      <c r="AU577" s="173" t="s">
        <v>82</v>
      </c>
      <c r="AV577" s="14" t="s">
        <v>30</v>
      </c>
      <c r="AW577" s="14" t="s">
        <v>29</v>
      </c>
      <c r="AX577" s="14" t="s">
        <v>73</v>
      </c>
      <c r="AY577" s="173" t="s">
        <v>175</v>
      </c>
    </row>
    <row r="578" spans="1:65" s="14" customFormat="1">
      <c r="B578" s="172"/>
      <c r="D578" s="164" t="s">
        <v>190</v>
      </c>
      <c r="E578" s="173" t="s">
        <v>1</v>
      </c>
      <c r="F578" s="174" t="s">
        <v>2975</v>
      </c>
      <c r="H578" s="173" t="s">
        <v>1</v>
      </c>
      <c r="I578" s="175"/>
      <c r="L578" s="172"/>
      <c r="M578" s="176"/>
      <c r="N578" s="177"/>
      <c r="O578" s="177"/>
      <c r="P578" s="177"/>
      <c r="Q578" s="177"/>
      <c r="R578" s="177"/>
      <c r="S578" s="177"/>
      <c r="T578" s="178"/>
      <c r="AT578" s="173" t="s">
        <v>190</v>
      </c>
      <c r="AU578" s="173" t="s">
        <v>82</v>
      </c>
      <c r="AV578" s="14" t="s">
        <v>30</v>
      </c>
      <c r="AW578" s="14" t="s">
        <v>29</v>
      </c>
      <c r="AX578" s="14" t="s">
        <v>73</v>
      </c>
      <c r="AY578" s="173" t="s">
        <v>175</v>
      </c>
    </row>
    <row r="579" spans="1:65" s="14" customFormat="1">
      <c r="B579" s="172"/>
      <c r="D579" s="164" t="s">
        <v>190</v>
      </c>
      <c r="E579" s="173" t="s">
        <v>1</v>
      </c>
      <c r="F579" s="174" t="s">
        <v>2976</v>
      </c>
      <c r="H579" s="173" t="s">
        <v>1</v>
      </c>
      <c r="I579" s="175"/>
      <c r="L579" s="172"/>
      <c r="M579" s="176"/>
      <c r="N579" s="177"/>
      <c r="O579" s="177"/>
      <c r="P579" s="177"/>
      <c r="Q579" s="177"/>
      <c r="R579" s="177"/>
      <c r="S579" s="177"/>
      <c r="T579" s="178"/>
      <c r="AT579" s="173" t="s">
        <v>190</v>
      </c>
      <c r="AU579" s="173" t="s">
        <v>82</v>
      </c>
      <c r="AV579" s="14" t="s">
        <v>30</v>
      </c>
      <c r="AW579" s="14" t="s">
        <v>29</v>
      </c>
      <c r="AX579" s="14" t="s">
        <v>73</v>
      </c>
      <c r="AY579" s="173" t="s">
        <v>175</v>
      </c>
    </row>
    <row r="580" spans="1:65" s="14" customFormat="1">
      <c r="B580" s="172"/>
      <c r="D580" s="164" t="s">
        <v>190</v>
      </c>
      <c r="E580" s="173" t="s">
        <v>1</v>
      </c>
      <c r="F580" s="174" t="s">
        <v>2977</v>
      </c>
      <c r="H580" s="173" t="s">
        <v>1</v>
      </c>
      <c r="I580" s="175"/>
      <c r="L580" s="172"/>
      <c r="M580" s="176"/>
      <c r="N580" s="177"/>
      <c r="O580" s="177"/>
      <c r="P580" s="177"/>
      <c r="Q580" s="177"/>
      <c r="R580" s="177"/>
      <c r="S580" s="177"/>
      <c r="T580" s="178"/>
      <c r="AT580" s="173" t="s">
        <v>190</v>
      </c>
      <c r="AU580" s="173" t="s">
        <v>82</v>
      </c>
      <c r="AV580" s="14" t="s">
        <v>30</v>
      </c>
      <c r="AW580" s="14" t="s">
        <v>29</v>
      </c>
      <c r="AX580" s="14" t="s">
        <v>73</v>
      </c>
      <c r="AY580" s="173" t="s">
        <v>175</v>
      </c>
    </row>
    <row r="581" spans="1:65" s="14" customFormat="1">
      <c r="B581" s="172"/>
      <c r="D581" s="164" t="s">
        <v>190</v>
      </c>
      <c r="E581" s="173" t="s">
        <v>1</v>
      </c>
      <c r="F581" s="174" t="s">
        <v>2648</v>
      </c>
      <c r="H581" s="173" t="s">
        <v>1</v>
      </c>
      <c r="I581" s="175"/>
      <c r="L581" s="172"/>
      <c r="M581" s="176"/>
      <c r="N581" s="177"/>
      <c r="O581" s="177"/>
      <c r="P581" s="177"/>
      <c r="Q581" s="177"/>
      <c r="R581" s="177"/>
      <c r="S581" s="177"/>
      <c r="T581" s="178"/>
      <c r="AT581" s="173" t="s">
        <v>190</v>
      </c>
      <c r="AU581" s="173" t="s">
        <v>82</v>
      </c>
      <c r="AV581" s="14" t="s">
        <v>30</v>
      </c>
      <c r="AW581" s="14" t="s">
        <v>29</v>
      </c>
      <c r="AX581" s="14" t="s">
        <v>73</v>
      </c>
      <c r="AY581" s="173" t="s">
        <v>175</v>
      </c>
    </row>
    <row r="582" spans="1:65" s="13" customFormat="1">
      <c r="B582" s="163"/>
      <c r="D582" s="164" t="s">
        <v>190</v>
      </c>
      <c r="E582" s="165" t="s">
        <v>1</v>
      </c>
      <c r="F582" s="166" t="s">
        <v>30</v>
      </c>
      <c r="H582" s="167">
        <v>1</v>
      </c>
      <c r="I582" s="168"/>
      <c r="L582" s="163"/>
      <c r="M582" s="169"/>
      <c r="N582" s="170"/>
      <c r="O582" s="170"/>
      <c r="P582" s="170"/>
      <c r="Q582" s="170"/>
      <c r="R582" s="170"/>
      <c r="S582" s="170"/>
      <c r="T582" s="171"/>
      <c r="AT582" s="165" t="s">
        <v>190</v>
      </c>
      <c r="AU582" s="165" t="s">
        <v>82</v>
      </c>
      <c r="AV582" s="13" t="s">
        <v>82</v>
      </c>
      <c r="AW582" s="13" t="s">
        <v>29</v>
      </c>
      <c r="AX582" s="13" t="s">
        <v>30</v>
      </c>
      <c r="AY582" s="165" t="s">
        <v>175</v>
      </c>
    </row>
    <row r="583" spans="1:65" s="2" customFormat="1" ht="21.75" customHeight="1">
      <c r="A583" s="33"/>
      <c r="B583" s="149"/>
      <c r="C583" s="150" t="s">
        <v>179</v>
      </c>
      <c r="D583" s="150" t="s">
        <v>181</v>
      </c>
      <c r="E583" s="151" t="s">
        <v>3827</v>
      </c>
      <c r="F583" s="152" t="s">
        <v>3828</v>
      </c>
      <c r="G583" s="153" t="s">
        <v>396</v>
      </c>
      <c r="H583" s="154">
        <v>1</v>
      </c>
      <c r="I583" s="155"/>
      <c r="J583" s="156">
        <f>ROUND(I583*H583,2)</f>
        <v>0</v>
      </c>
      <c r="K583" s="152" t="s">
        <v>1</v>
      </c>
      <c r="L583" s="34"/>
      <c r="M583" s="157" t="s">
        <v>1</v>
      </c>
      <c r="N583" s="158" t="s">
        <v>38</v>
      </c>
      <c r="O583" s="59"/>
      <c r="P583" s="159">
        <f>O583*H583</f>
        <v>0</v>
      </c>
      <c r="Q583" s="159">
        <v>0</v>
      </c>
      <c r="R583" s="159">
        <f>Q583*H583</f>
        <v>0</v>
      </c>
      <c r="S583" s="159">
        <v>0</v>
      </c>
      <c r="T583" s="160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61" t="s">
        <v>184</v>
      </c>
      <c r="AT583" s="161" t="s">
        <v>181</v>
      </c>
      <c r="AU583" s="161" t="s">
        <v>82</v>
      </c>
      <c r="AY583" s="18" t="s">
        <v>175</v>
      </c>
      <c r="BE583" s="162">
        <f>IF(N583="základní",J583,0)</f>
        <v>0</v>
      </c>
      <c r="BF583" s="162">
        <f>IF(N583="snížená",J583,0)</f>
        <v>0</v>
      </c>
      <c r="BG583" s="162">
        <f>IF(N583="zákl. přenesená",J583,0)</f>
        <v>0</v>
      </c>
      <c r="BH583" s="162">
        <f>IF(N583="sníž. přenesená",J583,0)</f>
        <v>0</v>
      </c>
      <c r="BI583" s="162">
        <f>IF(N583="nulová",J583,0)</f>
        <v>0</v>
      </c>
      <c r="BJ583" s="18" t="s">
        <v>30</v>
      </c>
      <c r="BK583" s="162">
        <f>ROUND(I583*H583,2)</f>
        <v>0</v>
      </c>
      <c r="BL583" s="18" t="s">
        <v>184</v>
      </c>
      <c r="BM583" s="161" t="s">
        <v>3829</v>
      </c>
    </row>
    <row r="584" spans="1:65" s="14" customFormat="1">
      <c r="B584" s="172"/>
      <c r="D584" s="164" t="s">
        <v>190</v>
      </c>
      <c r="E584" s="173" t="s">
        <v>1</v>
      </c>
      <c r="F584" s="174" t="s">
        <v>2962</v>
      </c>
      <c r="H584" s="173" t="s">
        <v>1</v>
      </c>
      <c r="I584" s="175"/>
      <c r="L584" s="172"/>
      <c r="M584" s="176"/>
      <c r="N584" s="177"/>
      <c r="O584" s="177"/>
      <c r="P584" s="177"/>
      <c r="Q584" s="177"/>
      <c r="R584" s="177"/>
      <c r="S584" s="177"/>
      <c r="T584" s="178"/>
      <c r="AT584" s="173" t="s">
        <v>190</v>
      </c>
      <c r="AU584" s="173" t="s">
        <v>82</v>
      </c>
      <c r="AV584" s="14" t="s">
        <v>30</v>
      </c>
      <c r="AW584" s="14" t="s">
        <v>29</v>
      </c>
      <c r="AX584" s="14" t="s">
        <v>73</v>
      </c>
      <c r="AY584" s="173" t="s">
        <v>175</v>
      </c>
    </row>
    <row r="585" spans="1:65" s="14" customFormat="1">
      <c r="B585" s="172"/>
      <c r="D585" s="164" t="s">
        <v>190</v>
      </c>
      <c r="E585" s="173" t="s">
        <v>1</v>
      </c>
      <c r="F585" s="174" t="s">
        <v>2963</v>
      </c>
      <c r="H585" s="173" t="s">
        <v>1</v>
      </c>
      <c r="I585" s="175"/>
      <c r="L585" s="172"/>
      <c r="M585" s="176"/>
      <c r="N585" s="177"/>
      <c r="O585" s="177"/>
      <c r="P585" s="177"/>
      <c r="Q585" s="177"/>
      <c r="R585" s="177"/>
      <c r="S585" s="177"/>
      <c r="T585" s="178"/>
      <c r="AT585" s="173" t="s">
        <v>190</v>
      </c>
      <c r="AU585" s="173" t="s">
        <v>82</v>
      </c>
      <c r="AV585" s="14" t="s">
        <v>30</v>
      </c>
      <c r="AW585" s="14" t="s">
        <v>29</v>
      </c>
      <c r="AX585" s="14" t="s">
        <v>73</v>
      </c>
      <c r="AY585" s="173" t="s">
        <v>175</v>
      </c>
    </row>
    <row r="586" spans="1:65" s="14" customFormat="1">
      <c r="B586" s="172"/>
      <c r="D586" s="164" t="s">
        <v>190</v>
      </c>
      <c r="E586" s="173" t="s">
        <v>1</v>
      </c>
      <c r="F586" s="174" t="s">
        <v>2964</v>
      </c>
      <c r="H586" s="173" t="s">
        <v>1</v>
      </c>
      <c r="I586" s="175"/>
      <c r="L586" s="172"/>
      <c r="M586" s="176"/>
      <c r="N586" s="177"/>
      <c r="O586" s="177"/>
      <c r="P586" s="177"/>
      <c r="Q586" s="177"/>
      <c r="R586" s="177"/>
      <c r="S586" s="177"/>
      <c r="T586" s="178"/>
      <c r="AT586" s="173" t="s">
        <v>190</v>
      </c>
      <c r="AU586" s="173" t="s">
        <v>82</v>
      </c>
      <c r="AV586" s="14" t="s">
        <v>30</v>
      </c>
      <c r="AW586" s="14" t="s">
        <v>29</v>
      </c>
      <c r="AX586" s="14" t="s">
        <v>73</v>
      </c>
      <c r="AY586" s="173" t="s">
        <v>175</v>
      </c>
    </row>
    <row r="587" spans="1:65" s="14" customFormat="1">
      <c r="B587" s="172"/>
      <c r="D587" s="164" t="s">
        <v>190</v>
      </c>
      <c r="E587" s="173" t="s">
        <v>1</v>
      </c>
      <c r="F587" s="174" t="s">
        <v>2965</v>
      </c>
      <c r="H587" s="173" t="s">
        <v>1</v>
      </c>
      <c r="I587" s="175"/>
      <c r="L587" s="172"/>
      <c r="M587" s="176"/>
      <c r="N587" s="177"/>
      <c r="O587" s="177"/>
      <c r="P587" s="177"/>
      <c r="Q587" s="177"/>
      <c r="R587" s="177"/>
      <c r="S587" s="177"/>
      <c r="T587" s="178"/>
      <c r="AT587" s="173" t="s">
        <v>190</v>
      </c>
      <c r="AU587" s="173" t="s">
        <v>82</v>
      </c>
      <c r="AV587" s="14" t="s">
        <v>30</v>
      </c>
      <c r="AW587" s="14" t="s">
        <v>29</v>
      </c>
      <c r="AX587" s="14" t="s">
        <v>73</v>
      </c>
      <c r="AY587" s="173" t="s">
        <v>175</v>
      </c>
    </row>
    <row r="588" spans="1:65" s="14" customFormat="1">
      <c r="B588" s="172"/>
      <c r="D588" s="164" t="s">
        <v>190</v>
      </c>
      <c r="E588" s="173" t="s">
        <v>1</v>
      </c>
      <c r="F588" s="174" t="s">
        <v>2966</v>
      </c>
      <c r="H588" s="173" t="s">
        <v>1</v>
      </c>
      <c r="I588" s="175"/>
      <c r="L588" s="172"/>
      <c r="M588" s="176"/>
      <c r="N588" s="177"/>
      <c r="O588" s="177"/>
      <c r="P588" s="177"/>
      <c r="Q588" s="177"/>
      <c r="R588" s="177"/>
      <c r="S588" s="177"/>
      <c r="T588" s="178"/>
      <c r="AT588" s="173" t="s">
        <v>190</v>
      </c>
      <c r="AU588" s="173" t="s">
        <v>82</v>
      </c>
      <c r="AV588" s="14" t="s">
        <v>30</v>
      </c>
      <c r="AW588" s="14" t="s">
        <v>29</v>
      </c>
      <c r="AX588" s="14" t="s">
        <v>73</v>
      </c>
      <c r="AY588" s="173" t="s">
        <v>175</v>
      </c>
    </row>
    <row r="589" spans="1:65" s="14" customFormat="1">
      <c r="B589" s="172"/>
      <c r="D589" s="164" t="s">
        <v>190</v>
      </c>
      <c r="E589" s="173" t="s">
        <v>1</v>
      </c>
      <c r="F589" s="174" t="s">
        <v>2967</v>
      </c>
      <c r="H589" s="173" t="s">
        <v>1</v>
      </c>
      <c r="I589" s="175"/>
      <c r="L589" s="172"/>
      <c r="M589" s="176"/>
      <c r="N589" s="177"/>
      <c r="O589" s="177"/>
      <c r="P589" s="177"/>
      <c r="Q589" s="177"/>
      <c r="R589" s="177"/>
      <c r="S589" s="177"/>
      <c r="T589" s="178"/>
      <c r="AT589" s="173" t="s">
        <v>190</v>
      </c>
      <c r="AU589" s="173" t="s">
        <v>82</v>
      </c>
      <c r="AV589" s="14" t="s">
        <v>30</v>
      </c>
      <c r="AW589" s="14" t="s">
        <v>29</v>
      </c>
      <c r="AX589" s="14" t="s">
        <v>73</v>
      </c>
      <c r="AY589" s="173" t="s">
        <v>175</v>
      </c>
    </row>
    <row r="590" spans="1:65" s="14" customFormat="1">
      <c r="B590" s="172"/>
      <c r="D590" s="164" t="s">
        <v>190</v>
      </c>
      <c r="E590" s="173" t="s">
        <v>1</v>
      </c>
      <c r="F590" s="174" t="s">
        <v>2968</v>
      </c>
      <c r="H590" s="173" t="s">
        <v>1</v>
      </c>
      <c r="I590" s="175"/>
      <c r="L590" s="172"/>
      <c r="M590" s="176"/>
      <c r="N590" s="177"/>
      <c r="O590" s="177"/>
      <c r="P590" s="177"/>
      <c r="Q590" s="177"/>
      <c r="R590" s="177"/>
      <c r="S590" s="177"/>
      <c r="T590" s="178"/>
      <c r="AT590" s="173" t="s">
        <v>190</v>
      </c>
      <c r="AU590" s="173" t="s">
        <v>82</v>
      </c>
      <c r="AV590" s="14" t="s">
        <v>30</v>
      </c>
      <c r="AW590" s="14" t="s">
        <v>29</v>
      </c>
      <c r="AX590" s="14" t="s">
        <v>73</v>
      </c>
      <c r="AY590" s="173" t="s">
        <v>175</v>
      </c>
    </row>
    <row r="591" spans="1:65" s="14" customFormat="1">
      <c r="B591" s="172"/>
      <c r="D591" s="164" t="s">
        <v>190</v>
      </c>
      <c r="E591" s="173" t="s">
        <v>1</v>
      </c>
      <c r="F591" s="174" t="s">
        <v>2969</v>
      </c>
      <c r="H591" s="173" t="s">
        <v>1</v>
      </c>
      <c r="I591" s="175"/>
      <c r="L591" s="172"/>
      <c r="M591" s="176"/>
      <c r="N591" s="177"/>
      <c r="O591" s="177"/>
      <c r="P591" s="177"/>
      <c r="Q591" s="177"/>
      <c r="R591" s="177"/>
      <c r="S591" s="177"/>
      <c r="T591" s="178"/>
      <c r="AT591" s="173" t="s">
        <v>190</v>
      </c>
      <c r="AU591" s="173" t="s">
        <v>82</v>
      </c>
      <c r="AV591" s="14" t="s">
        <v>30</v>
      </c>
      <c r="AW591" s="14" t="s">
        <v>29</v>
      </c>
      <c r="AX591" s="14" t="s">
        <v>73</v>
      </c>
      <c r="AY591" s="173" t="s">
        <v>175</v>
      </c>
    </row>
    <row r="592" spans="1:65" s="14" customFormat="1">
      <c r="B592" s="172"/>
      <c r="D592" s="164" t="s">
        <v>190</v>
      </c>
      <c r="E592" s="173" t="s">
        <v>1</v>
      </c>
      <c r="F592" s="174" t="s">
        <v>2970</v>
      </c>
      <c r="H592" s="173" t="s">
        <v>1</v>
      </c>
      <c r="I592" s="175"/>
      <c r="L592" s="172"/>
      <c r="M592" s="176"/>
      <c r="N592" s="177"/>
      <c r="O592" s="177"/>
      <c r="P592" s="177"/>
      <c r="Q592" s="177"/>
      <c r="R592" s="177"/>
      <c r="S592" s="177"/>
      <c r="T592" s="178"/>
      <c r="AT592" s="173" t="s">
        <v>190</v>
      </c>
      <c r="AU592" s="173" t="s">
        <v>82</v>
      </c>
      <c r="AV592" s="14" t="s">
        <v>30</v>
      </c>
      <c r="AW592" s="14" t="s">
        <v>29</v>
      </c>
      <c r="AX592" s="14" t="s">
        <v>73</v>
      </c>
      <c r="AY592" s="173" t="s">
        <v>175</v>
      </c>
    </row>
    <row r="593" spans="1:65" s="14" customFormat="1">
      <c r="B593" s="172"/>
      <c r="D593" s="164" t="s">
        <v>190</v>
      </c>
      <c r="E593" s="173" t="s">
        <v>1</v>
      </c>
      <c r="F593" s="174" t="s">
        <v>2971</v>
      </c>
      <c r="H593" s="173" t="s">
        <v>1</v>
      </c>
      <c r="I593" s="175"/>
      <c r="L593" s="172"/>
      <c r="M593" s="176"/>
      <c r="N593" s="177"/>
      <c r="O593" s="177"/>
      <c r="P593" s="177"/>
      <c r="Q593" s="177"/>
      <c r="R593" s="177"/>
      <c r="S593" s="177"/>
      <c r="T593" s="178"/>
      <c r="AT593" s="173" t="s">
        <v>190</v>
      </c>
      <c r="AU593" s="173" t="s">
        <v>82</v>
      </c>
      <c r="AV593" s="14" t="s">
        <v>30</v>
      </c>
      <c r="AW593" s="14" t="s">
        <v>29</v>
      </c>
      <c r="AX593" s="14" t="s">
        <v>73</v>
      </c>
      <c r="AY593" s="173" t="s">
        <v>175</v>
      </c>
    </row>
    <row r="594" spans="1:65" s="14" customFormat="1">
      <c r="B594" s="172"/>
      <c r="D594" s="164" t="s">
        <v>190</v>
      </c>
      <c r="E594" s="173" t="s">
        <v>1</v>
      </c>
      <c r="F594" s="174" t="s">
        <v>2972</v>
      </c>
      <c r="H594" s="173" t="s">
        <v>1</v>
      </c>
      <c r="I594" s="175"/>
      <c r="L594" s="172"/>
      <c r="M594" s="176"/>
      <c r="N594" s="177"/>
      <c r="O594" s="177"/>
      <c r="P594" s="177"/>
      <c r="Q594" s="177"/>
      <c r="R594" s="177"/>
      <c r="S594" s="177"/>
      <c r="T594" s="178"/>
      <c r="AT594" s="173" t="s">
        <v>190</v>
      </c>
      <c r="AU594" s="173" t="s">
        <v>82</v>
      </c>
      <c r="AV594" s="14" t="s">
        <v>30</v>
      </c>
      <c r="AW594" s="14" t="s">
        <v>29</v>
      </c>
      <c r="AX594" s="14" t="s">
        <v>73</v>
      </c>
      <c r="AY594" s="173" t="s">
        <v>175</v>
      </c>
    </row>
    <row r="595" spans="1:65" s="14" customFormat="1">
      <c r="B595" s="172"/>
      <c r="D595" s="164" t="s">
        <v>190</v>
      </c>
      <c r="E595" s="173" t="s">
        <v>1</v>
      </c>
      <c r="F595" s="174" t="s">
        <v>2973</v>
      </c>
      <c r="H595" s="173" t="s">
        <v>1</v>
      </c>
      <c r="I595" s="175"/>
      <c r="L595" s="172"/>
      <c r="M595" s="176"/>
      <c r="N595" s="177"/>
      <c r="O595" s="177"/>
      <c r="P595" s="177"/>
      <c r="Q595" s="177"/>
      <c r="R595" s="177"/>
      <c r="S595" s="177"/>
      <c r="T595" s="178"/>
      <c r="AT595" s="173" t="s">
        <v>190</v>
      </c>
      <c r="AU595" s="173" t="s">
        <v>82</v>
      </c>
      <c r="AV595" s="14" t="s">
        <v>30</v>
      </c>
      <c r="AW595" s="14" t="s">
        <v>29</v>
      </c>
      <c r="AX595" s="14" t="s">
        <v>73</v>
      </c>
      <c r="AY595" s="173" t="s">
        <v>175</v>
      </c>
    </row>
    <row r="596" spans="1:65" s="14" customFormat="1">
      <c r="B596" s="172"/>
      <c r="D596" s="164" t="s">
        <v>190</v>
      </c>
      <c r="E596" s="173" t="s">
        <v>1</v>
      </c>
      <c r="F596" s="174" t="s">
        <v>2974</v>
      </c>
      <c r="H596" s="173" t="s">
        <v>1</v>
      </c>
      <c r="I596" s="175"/>
      <c r="L596" s="172"/>
      <c r="M596" s="176"/>
      <c r="N596" s="177"/>
      <c r="O596" s="177"/>
      <c r="P596" s="177"/>
      <c r="Q596" s="177"/>
      <c r="R596" s="177"/>
      <c r="S596" s="177"/>
      <c r="T596" s="178"/>
      <c r="AT596" s="173" t="s">
        <v>190</v>
      </c>
      <c r="AU596" s="173" t="s">
        <v>82</v>
      </c>
      <c r="AV596" s="14" t="s">
        <v>30</v>
      </c>
      <c r="AW596" s="14" t="s">
        <v>29</v>
      </c>
      <c r="AX596" s="14" t="s">
        <v>73</v>
      </c>
      <c r="AY596" s="173" t="s">
        <v>175</v>
      </c>
    </row>
    <row r="597" spans="1:65" s="14" customFormat="1">
      <c r="B597" s="172"/>
      <c r="D597" s="164" t="s">
        <v>190</v>
      </c>
      <c r="E597" s="173" t="s">
        <v>1</v>
      </c>
      <c r="F597" s="174" t="s">
        <v>2975</v>
      </c>
      <c r="H597" s="173" t="s">
        <v>1</v>
      </c>
      <c r="I597" s="175"/>
      <c r="L597" s="172"/>
      <c r="M597" s="176"/>
      <c r="N597" s="177"/>
      <c r="O597" s="177"/>
      <c r="P597" s="177"/>
      <c r="Q597" s="177"/>
      <c r="R597" s="177"/>
      <c r="S597" s="177"/>
      <c r="T597" s="178"/>
      <c r="AT597" s="173" t="s">
        <v>190</v>
      </c>
      <c r="AU597" s="173" t="s">
        <v>82</v>
      </c>
      <c r="AV597" s="14" t="s">
        <v>30</v>
      </c>
      <c r="AW597" s="14" t="s">
        <v>29</v>
      </c>
      <c r="AX597" s="14" t="s">
        <v>73</v>
      </c>
      <c r="AY597" s="173" t="s">
        <v>175</v>
      </c>
    </row>
    <row r="598" spans="1:65" s="14" customFormat="1">
      <c r="B598" s="172"/>
      <c r="D598" s="164" t="s">
        <v>190</v>
      </c>
      <c r="E598" s="173" t="s">
        <v>1</v>
      </c>
      <c r="F598" s="174" t="s">
        <v>2976</v>
      </c>
      <c r="H598" s="173" t="s">
        <v>1</v>
      </c>
      <c r="I598" s="175"/>
      <c r="L598" s="172"/>
      <c r="M598" s="176"/>
      <c r="N598" s="177"/>
      <c r="O598" s="177"/>
      <c r="P598" s="177"/>
      <c r="Q598" s="177"/>
      <c r="R598" s="177"/>
      <c r="S598" s="177"/>
      <c r="T598" s="178"/>
      <c r="AT598" s="173" t="s">
        <v>190</v>
      </c>
      <c r="AU598" s="173" t="s">
        <v>82</v>
      </c>
      <c r="AV598" s="14" t="s">
        <v>30</v>
      </c>
      <c r="AW598" s="14" t="s">
        <v>29</v>
      </c>
      <c r="AX598" s="14" t="s">
        <v>73</v>
      </c>
      <c r="AY598" s="173" t="s">
        <v>175</v>
      </c>
    </row>
    <row r="599" spans="1:65" s="14" customFormat="1">
      <c r="B599" s="172"/>
      <c r="D599" s="164" t="s">
        <v>190</v>
      </c>
      <c r="E599" s="173" t="s">
        <v>1</v>
      </c>
      <c r="F599" s="174" t="s">
        <v>2977</v>
      </c>
      <c r="H599" s="173" t="s">
        <v>1</v>
      </c>
      <c r="I599" s="175"/>
      <c r="L599" s="172"/>
      <c r="M599" s="176"/>
      <c r="N599" s="177"/>
      <c r="O599" s="177"/>
      <c r="P599" s="177"/>
      <c r="Q599" s="177"/>
      <c r="R599" s="177"/>
      <c r="S599" s="177"/>
      <c r="T599" s="178"/>
      <c r="AT599" s="173" t="s">
        <v>190</v>
      </c>
      <c r="AU599" s="173" t="s">
        <v>82</v>
      </c>
      <c r="AV599" s="14" t="s">
        <v>30</v>
      </c>
      <c r="AW599" s="14" t="s">
        <v>29</v>
      </c>
      <c r="AX599" s="14" t="s">
        <v>73</v>
      </c>
      <c r="AY599" s="173" t="s">
        <v>175</v>
      </c>
    </row>
    <row r="600" spans="1:65" s="14" customFormat="1">
      <c r="B600" s="172"/>
      <c r="D600" s="164" t="s">
        <v>190</v>
      </c>
      <c r="E600" s="173" t="s">
        <v>1</v>
      </c>
      <c r="F600" s="174" t="s">
        <v>2648</v>
      </c>
      <c r="H600" s="173" t="s">
        <v>1</v>
      </c>
      <c r="I600" s="175"/>
      <c r="L600" s="172"/>
      <c r="M600" s="176"/>
      <c r="N600" s="177"/>
      <c r="O600" s="177"/>
      <c r="P600" s="177"/>
      <c r="Q600" s="177"/>
      <c r="R600" s="177"/>
      <c r="S600" s="177"/>
      <c r="T600" s="178"/>
      <c r="AT600" s="173" t="s">
        <v>190</v>
      </c>
      <c r="AU600" s="173" t="s">
        <v>82</v>
      </c>
      <c r="AV600" s="14" t="s">
        <v>30</v>
      </c>
      <c r="AW600" s="14" t="s">
        <v>29</v>
      </c>
      <c r="AX600" s="14" t="s">
        <v>73</v>
      </c>
      <c r="AY600" s="173" t="s">
        <v>175</v>
      </c>
    </row>
    <row r="601" spans="1:65" s="13" customFormat="1">
      <c r="B601" s="163"/>
      <c r="D601" s="164" t="s">
        <v>190</v>
      </c>
      <c r="E601" s="165" t="s">
        <v>1</v>
      </c>
      <c r="F601" s="166" t="s">
        <v>30</v>
      </c>
      <c r="H601" s="167">
        <v>1</v>
      </c>
      <c r="I601" s="168"/>
      <c r="L601" s="163"/>
      <c r="M601" s="169"/>
      <c r="N601" s="170"/>
      <c r="O601" s="170"/>
      <c r="P601" s="170"/>
      <c r="Q601" s="170"/>
      <c r="R601" s="170"/>
      <c r="S601" s="170"/>
      <c r="T601" s="171"/>
      <c r="AT601" s="165" t="s">
        <v>190</v>
      </c>
      <c r="AU601" s="165" t="s">
        <v>82</v>
      </c>
      <c r="AV601" s="13" t="s">
        <v>82</v>
      </c>
      <c r="AW601" s="13" t="s">
        <v>29</v>
      </c>
      <c r="AX601" s="13" t="s">
        <v>30</v>
      </c>
      <c r="AY601" s="165" t="s">
        <v>175</v>
      </c>
    </row>
    <row r="602" spans="1:65" s="12" customFormat="1" ht="22.8" customHeight="1">
      <c r="B602" s="136"/>
      <c r="D602" s="137" t="s">
        <v>72</v>
      </c>
      <c r="E602" s="147" t="s">
        <v>198</v>
      </c>
      <c r="F602" s="147" t="s">
        <v>871</v>
      </c>
      <c r="I602" s="139"/>
      <c r="J602" s="148">
        <f>BK602</f>
        <v>0</v>
      </c>
      <c r="L602" s="136"/>
      <c r="M602" s="141"/>
      <c r="N602" s="142"/>
      <c r="O602" s="142"/>
      <c r="P602" s="143">
        <f>SUM(P603:P615)</f>
        <v>0</v>
      </c>
      <c r="Q602" s="142"/>
      <c r="R602" s="143">
        <f>SUM(R603:R615)</f>
        <v>0</v>
      </c>
      <c r="S602" s="142"/>
      <c r="T602" s="144">
        <f>SUM(T603:T615)</f>
        <v>0</v>
      </c>
      <c r="AR602" s="137" t="s">
        <v>30</v>
      </c>
      <c r="AT602" s="145" t="s">
        <v>72</v>
      </c>
      <c r="AU602" s="145" t="s">
        <v>30</v>
      </c>
      <c r="AY602" s="137" t="s">
        <v>175</v>
      </c>
      <c r="BK602" s="146">
        <f>SUM(BK603:BK615)</f>
        <v>0</v>
      </c>
    </row>
    <row r="603" spans="1:65" s="2" customFormat="1" ht="21.75" customHeight="1">
      <c r="A603" s="33"/>
      <c r="B603" s="149"/>
      <c r="C603" s="150" t="s">
        <v>418</v>
      </c>
      <c r="D603" s="150" t="s">
        <v>181</v>
      </c>
      <c r="E603" s="151" t="s">
        <v>3025</v>
      </c>
      <c r="F603" s="152" t="s">
        <v>3026</v>
      </c>
      <c r="G603" s="153" t="s">
        <v>396</v>
      </c>
      <c r="H603" s="154">
        <v>1</v>
      </c>
      <c r="I603" s="155"/>
      <c r="J603" s="156">
        <f>ROUND(I603*H603,2)</f>
        <v>0</v>
      </c>
      <c r="K603" s="152" t="s">
        <v>1</v>
      </c>
      <c r="L603" s="34"/>
      <c r="M603" s="157" t="s">
        <v>1</v>
      </c>
      <c r="N603" s="158" t="s">
        <v>38</v>
      </c>
      <c r="O603" s="59"/>
      <c r="P603" s="159">
        <f>O603*H603</f>
        <v>0</v>
      </c>
      <c r="Q603" s="159">
        <v>0</v>
      </c>
      <c r="R603" s="159">
        <f>Q603*H603</f>
        <v>0</v>
      </c>
      <c r="S603" s="159">
        <v>0</v>
      </c>
      <c r="T603" s="160">
        <f>S603*H603</f>
        <v>0</v>
      </c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R603" s="161" t="s">
        <v>184</v>
      </c>
      <c r="AT603" s="161" t="s">
        <v>181</v>
      </c>
      <c r="AU603" s="161" t="s">
        <v>82</v>
      </c>
      <c r="AY603" s="18" t="s">
        <v>175</v>
      </c>
      <c r="BE603" s="162">
        <f>IF(N603="základní",J603,0)</f>
        <v>0</v>
      </c>
      <c r="BF603" s="162">
        <f>IF(N603="snížená",J603,0)</f>
        <v>0</v>
      </c>
      <c r="BG603" s="162">
        <f>IF(N603="zákl. přenesená",J603,0)</f>
        <v>0</v>
      </c>
      <c r="BH603" s="162">
        <f>IF(N603="sníž. přenesená",J603,0)</f>
        <v>0</v>
      </c>
      <c r="BI603" s="162">
        <f>IF(N603="nulová",J603,0)</f>
        <v>0</v>
      </c>
      <c r="BJ603" s="18" t="s">
        <v>30</v>
      </c>
      <c r="BK603" s="162">
        <f>ROUND(I603*H603,2)</f>
        <v>0</v>
      </c>
      <c r="BL603" s="18" t="s">
        <v>184</v>
      </c>
      <c r="BM603" s="161" t="s">
        <v>3830</v>
      </c>
    </row>
    <row r="604" spans="1:65" s="13" customFormat="1">
      <c r="B604" s="163"/>
      <c r="D604" s="164" t="s">
        <v>190</v>
      </c>
      <c r="E604" s="165" t="s">
        <v>1</v>
      </c>
      <c r="F604" s="166" t="s">
        <v>30</v>
      </c>
      <c r="H604" s="167">
        <v>1</v>
      </c>
      <c r="I604" s="168"/>
      <c r="L604" s="163"/>
      <c r="M604" s="169"/>
      <c r="N604" s="170"/>
      <c r="O604" s="170"/>
      <c r="P604" s="170"/>
      <c r="Q604" s="170"/>
      <c r="R604" s="170"/>
      <c r="S604" s="170"/>
      <c r="T604" s="171"/>
      <c r="AT604" s="165" t="s">
        <v>190</v>
      </c>
      <c r="AU604" s="165" t="s">
        <v>82</v>
      </c>
      <c r="AV604" s="13" t="s">
        <v>82</v>
      </c>
      <c r="AW604" s="13" t="s">
        <v>29</v>
      </c>
      <c r="AX604" s="13" t="s">
        <v>30</v>
      </c>
      <c r="AY604" s="165" t="s">
        <v>175</v>
      </c>
    </row>
    <row r="605" spans="1:65" s="2" customFormat="1" ht="16.5" customHeight="1">
      <c r="A605" s="33"/>
      <c r="B605" s="149"/>
      <c r="C605" s="150" t="s">
        <v>496</v>
      </c>
      <c r="D605" s="150" t="s">
        <v>181</v>
      </c>
      <c r="E605" s="151" t="s">
        <v>3028</v>
      </c>
      <c r="F605" s="152" t="s">
        <v>3029</v>
      </c>
      <c r="G605" s="153" t="s">
        <v>396</v>
      </c>
      <c r="H605" s="154">
        <v>1</v>
      </c>
      <c r="I605" s="155"/>
      <c r="J605" s="156">
        <f>ROUND(I605*H605,2)</f>
        <v>0</v>
      </c>
      <c r="K605" s="152" t="s">
        <v>1</v>
      </c>
      <c r="L605" s="34"/>
      <c r="M605" s="157" t="s">
        <v>1</v>
      </c>
      <c r="N605" s="158" t="s">
        <v>38</v>
      </c>
      <c r="O605" s="59"/>
      <c r="P605" s="159">
        <f>O605*H605</f>
        <v>0</v>
      </c>
      <c r="Q605" s="159">
        <v>0</v>
      </c>
      <c r="R605" s="159">
        <f>Q605*H605</f>
        <v>0</v>
      </c>
      <c r="S605" s="159">
        <v>0</v>
      </c>
      <c r="T605" s="160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61" t="s">
        <v>184</v>
      </c>
      <c r="AT605" s="161" t="s">
        <v>181</v>
      </c>
      <c r="AU605" s="161" t="s">
        <v>82</v>
      </c>
      <c r="AY605" s="18" t="s">
        <v>175</v>
      </c>
      <c r="BE605" s="162">
        <f>IF(N605="základní",J605,0)</f>
        <v>0</v>
      </c>
      <c r="BF605" s="162">
        <f>IF(N605="snížená",J605,0)</f>
        <v>0</v>
      </c>
      <c r="BG605" s="162">
        <f>IF(N605="zákl. přenesená",J605,0)</f>
        <v>0</v>
      </c>
      <c r="BH605" s="162">
        <f>IF(N605="sníž. přenesená",J605,0)</f>
        <v>0</v>
      </c>
      <c r="BI605" s="162">
        <f>IF(N605="nulová",J605,0)</f>
        <v>0</v>
      </c>
      <c r="BJ605" s="18" t="s">
        <v>30</v>
      </c>
      <c r="BK605" s="162">
        <f>ROUND(I605*H605,2)</f>
        <v>0</v>
      </c>
      <c r="BL605" s="18" t="s">
        <v>184</v>
      </c>
      <c r="BM605" s="161" t="s">
        <v>3831</v>
      </c>
    </row>
    <row r="606" spans="1:65" s="13" customFormat="1">
      <c r="B606" s="163"/>
      <c r="D606" s="164" t="s">
        <v>190</v>
      </c>
      <c r="E606" s="165" t="s">
        <v>1</v>
      </c>
      <c r="F606" s="166" t="s">
        <v>30</v>
      </c>
      <c r="H606" s="167">
        <v>1</v>
      </c>
      <c r="I606" s="168"/>
      <c r="L606" s="163"/>
      <c r="M606" s="169"/>
      <c r="N606" s="170"/>
      <c r="O606" s="170"/>
      <c r="P606" s="170"/>
      <c r="Q606" s="170"/>
      <c r="R606" s="170"/>
      <c r="S606" s="170"/>
      <c r="T606" s="171"/>
      <c r="AT606" s="165" t="s">
        <v>190</v>
      </c>
      <c r="AU606" s="165" t="s">
        <v>82</v>
      </c>
      <c r="AV606" s="13" t="s">
        <v>82</v>
      </c>
      <c r="AW606" s="13" t="s">
        <v>29</v>
      </c>
      <c r="AX606" s="13" t="s">
        <v>30</v>
      </c>
      <c r="AY606" s="165" t="s">
        <v>175</v>
      </c>
    </row>
    <row r="607" spans="1:65" s="2" customFormat="1" ht="16.5" customHeight="1">
      <c r="A607" s="33"/>
      <c r="B607" s="149"/>
      <c r="C607" s="150" t="s">
        <v>508</v>
      </c>
      <c r="D607" s="150" t="s">
        <v>181</v>
      </c>
      <c r="E607" s="151" t="s">
        <v>3461</v>
      </c>
      <c r="F607" s="152" t="s">
        <v>3462</v>
      </c>
      <c r="G607" s="153" t="s">
        <v>709</v>
      </c>
      <c r="H607" s="154">
        <v>72.796000000000006</v>
      </c>
      <c r="I607" s="155"/>
      <c r="J607" s="156">
        <f>ROUND(I607*H607,2)</f>
        <v>0</v>
      </c>
      <c r="K607" s="152" t="s">
        <v>710</v>
      </c>
      <c r="L607" s="34"/>
      <c r="M607" s="157" t="s">
        <v>1</v>
      </c>
      <c r="N607" s="158" t="s">
        <v>38</v>
      </c>
      <c r="O607" s="59"/>
      <c r="P607" s="159">
        <f>O607*H607</f>
        <v>0</v>
      </c>
      <c r="Q607" s="159">
        <v>0</v>
      </c>
      <c r="R607" s="159">
        <f>Q607*H607</f>
        <v>0</v>
      </c>
      <c r="S607" s="159">
        <v>0</v>
      </c>
      <c r="T607" s="160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61" t="s">
        <v>184</v>
      </c>
      <c r="AT607" s="161" t="s">
        <v>181</v>
      </c>
      <c r="AU607" s="161" t="s">
        <v>82</v>
      </c>
      <c r="AY607" s="18" t="s">
        <v>175</v>
      </c>
      <c r="BE607" s="162">
        <f>IF(N607="základní",J607,0)</f>
        <v>0</v>
      </c>
      <c r="BF607" s="162">
        <f>IF(N607="snížená",J607,0)</f>
        <v>0</v>
      </c>
      <c r="BG607" s="162">
        <f>IF(N607="zákl. přenesená",J607,0)</f>
        <v>0</v>
      </c>
      <c r="BH607" s="162">
        <f>IF(N607="sníž. přenesená",J607,0)</f>
        <v>0</v>
      </c>
      <c r="BI607" s="162">
        <f>IF(N607="nulová",J607,0)</f>
        <v>0</v>
      </c>
      <c r="BJ607" s="18" t="s">
        <v>30</v>
      </c>
      <c r="BK607" s="162">
        <f>ROUND(I607*H607,2)</f>
        <v>0</v>
      </c>
      <c r="BL607" s="18" t="s">
        <v>184</v>
      </c>
      <c r="BM607" s="161" t="s">
        <v>3832</v>
      </c>
    </row>
    <row r="608" spans="1:65" s="13" customFormat="1">
      <c r="B608" s="163"/>
      <c r="D608" s="164" t="s">
        <v>190</v>
      </c>
      <c r="E608" s="165" t="s">
        <v>1</v>
      </c>
      <c r="F608" s="166" t="s">
        <v>3833</v>
      </c>
      <c r="H608" s="167">
        <v>81.34</v>
      </c>
      <c r="I608" s="168"/>
      <c r="L608" s="163"/>
      <c r="M608" s="169"/>
      <c r="N608" s="170"/>
      <c r="O608" s="170"/>
      <c r="P608" s="170"/>
      <c r="Q608" s="170"/>
      <c r="R608" s="170"/>
      <c r="S608" s="170"/>
      <c r="T608" s="171"/>
      <c r="AT608" s="165" t="s">
        <v>190</v>
      </c>
      <c r="AU608" s="165" t="s">
        <v>82</v>
      </c>
      <c r="AV608" s="13" t="s">
        <v>82</v>
      </c>
      <c r="AW608" s="13" t="s">
        <v>29</v>
      </c>
      <c r="AX608" s="13" t="s">
        <v>73</v>
      </c>
      <c r="AY608" s="165" t="s">
        <v>175</v>
      </c>
    </row>
    <row r="609" spans="1:65" s="13" customFormat="1">
      <c r="B609" s="163"/>
      <c r="D609" s="164" t="s">
        <v>190</v>
      </c>
      <c r="E609" s="165" t="s">
        <v>1</v>
      </c>
      <c r="F609" s="166" t="s">
        <v>3834</v>
      </c>
      <c r="H609" s="167">
        <v>-8.5440000000000005</v>
      </c>
      <c r="I609" s="168"/>
      <c r="L609" s="163"/>
      <c r="M609" s="169"/>
      <c r="N609" s="170"/>
      <c r="O609" s="170"/>
      <c r="P609" s="170"/>
      <c r="Q609" s="170"/>
      <c r="R609" s="170"/>
      <c r="S609" s="170"/>
      <c r="T609" s="171"/>
      <c r="AT609" s="165" t="s">
        <v>190</v>
      </c>
      <c r="AU609" s="165" t="s">
        <v>82</v>
      </c>
      <c r="AV609" s="13" t="s">
        <v>82</v>
      </c>
      <c r="AW609" s="13" t="s">
        <v>29</v>
      </c>
      <c r="AX609" s="13" t="s">
        <v>73</v>
      </c>
      <c r="AY609" s="165" t="s">
        <v>175</v>
      </c>
    </row>
    <row r="610" spans="1:65" s="15" customFormat="1">
      <c r="B610" s="182"/>
      <c r="D610" s="164" t="s">
        <v>190</v>
      </c>
      <c r="E610" s="183" t="s">
        <v>1</v>
      </c>
      <c r="F610" s="184" t="s">
        <v>716</v>
      </c>
      <c r="H610" s="185">
        <v>72.796000000000006</v>
      </c>
      <c r="I610" s="186"/>
      <c r="L610" s="182"/>
      <c r="M610" s="187"/>
      <c r="N610" s="188"/>
      <c r="O610" s="188"/>
      <c r="P610" s="188"/>
      <c r="Q610" s="188"/>
      <c r="R610" s="188"/>
      <c r="S610" s="188"/>
      <c r="T610" s="189"/>
      <c r="AT610" s="183" t="s">
        <v>190</v>
      </c>
      <c r="AU610" s="183" t="s">
        <v>82</v>
      </c>
      <c r="AV610" s="15" t="s">
        <v>184</v>
      </c>
      <c r="AW610" s="15" t="s">
        <v>29</v>
      </c>
      <c r="AX610" s="15" t="s">
        <v>30</v>
      </c>
      <c r="AY610" s="183" t="s">
        <v>175</v>
      </c>
    </row>
    <row r="611" spans="1:65" s="2" customFormat="1" ht="16.5" customHeight="1">
      <c r="A611" s="33"/>
      <c r="B611" s="149"/>
      <c r="C611" s="150" t="s">
        <v>512</v>
      </c>
      <c r="D611" s="150" t="s">
        <v>181</v>
      </c>
      <c r="E611" s="151" t="s">
        <v>3466</v>
      </c>
      <c r="F611" s="152" t="s">
        <v>3467</v>
      </c>
      <c r="G611" s="153" t="s">
        <v>709</v>
      </c>
      <c r="H611" s="154">
        <v>20.414000000000001</v>
      </c>
      <c r="I611" s="155"/>
      <c r="J611" s="156">
        <f>ROUND(I611*H611,2)</f>
        <v>0</v>
      </c>
      <c r="K611" s="152" t="s">
        <v>1</v>
      </c>
      <c r="L611" s="34"/>
      <c r="M611" s="157" t="s">
        <v>1</v>
      </c>
      <c r="N611" s="158" t="s">
        <v>38</v>
      </c>
      <c r="O611" s="59"/>
      <c r="P611" s="159">
        <f>O611*H611</f>
        <v>0</v>
      </c>
      <c r="Q611" s="159">
        <v>0</v>
      </c>
      <c r="R611" s="159">
        <f>Q611*H611</f>
        <v>0</v>
      </c>
      <c r="S611" s="159">
        <v>0</v>
      </c>
      <c r="T611" s="160">
        <f>S611*H611</f>
        <v>0</v>
      </c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R611" s="161" t="s">
        <v>184</v>
      </c>
      <c r="AT611" s="161" t="s">
        <v>181</v>
      </c>
      <c r="AU611" s="161" t="s">
        <v>82</v>
      </c>
      <c r="AY611" s="18" t="s">
        <v>175</v>
      </c>
      <c r="BE611" s="162">
        <f>IF(N611="základní",J611,0)</f>
        <v>0</v>
      </c>
      <c r="BF611" s="162">
        <f>IF(N611="snížená",J611,0)</f>
        <v>0</v>
      </c>
      <c r="BG611" s="162">
        <f>IF(N611="zákl. přenesená",J611,0)</f>
        <v>0</v>
      </c>
      <c r="BH611" s="162">
        <f>IF(N611="sníž. přenesená",J611,0)</f>
        <v>0</v>
      </c>
      <c r="BI611" s="162">
        <f>IF(N611="nulová",J611,0)</f>
        <v>0</v>
      </c>
      <c r="BJ611" s="18" t="s">
        <v>30</v>
      </c>
      <c r="BK611" s="162">
        <f>ROUND(I611*H611,2)</f>
        <v>0</v>
      </c>
      <c r="BL611" s="18" t="s">
        <v>184</v>
      </c>
      <c r="BM611" s="161" t="s">
        <v>3835</v>
      </c>
    </row>
    <row r="612" spans="1:65" s="14" customFormat="1">
      <c r="B612" s="172"/>
      <c r="D612" s="164" t="s">
        <v>190</v>
      </c>
      <c r="E612" s="173" t="s">
        <v>1</v>
      </c>
      <c r="F612" s="174" t="s">
        <v>3836</v>
      </c>
      <c r="H612" s="173" t="s">
        <v>1</v>
      </c>
      <c r="I612" s="175"/>
      <c r="L612" s="172"/>
      <c r="M612" s="176"/>
      <c r="N612" s="177"/>
      <c r="O612" s="177"/>
      <c r="P612" s="177"/>
      <c r="Q612" s="177"/>
      <c r="R612" s="177"/>
      <c r="S612" s="177"/>
      <c r="T612" s="178"/>
      <c r="AT612" s="173" t="s">
        <v>190</v>
      </c>
      <c r="AU612" s="173" t="s">
        <v>82</v>
      </c>
      <c r="AV612" s="14" t="s">
        <v>30</v>
      </c>
      <c r="AW612" s="14" t="s">
        <v>29</v>
      </c>
      <c r="AX612" s="14" t="s">
        <v>73</v>
      </c>
      <c r="AY612" s="173" t="s">
        <v>175</v>
      </c>
    </row>
    <row r="613" spans="1:65" s="13" customFormat="1">
      <c r="B613" s="163"/>
      <c r="D613" s="164" t="s">
        <v>190</v>
      </c>
      <c r="E613" s="165" t="s">
        <v>1</v>
      </c>
      <c r="F613" s="166" t="s">
        <v>3698</v>
      </c>
      <c r="H613" s="167">
        <v>20.414000000000001</v>
      </c>
      <c r="I613" s="168"/>
      <c r="L613" s="163"/>
      <c r="M613" s="169"/>
      <c r="N613" s="170"/>
      <c r="O613" s="170"/>
      <c r="P613" s="170"/>
      <c r="Q613" s="170"/>
      <c r="R613" s="170"/>
      <c r="S613" s="170"/>
      <c r="T613" s="171"/>
      <c r="AT613" s="165" t="s">
        <v>190</v>
      </c>
      <c r="AU613" s="165" t="s">
        <v>82</v>
      </c>
      <c r="AV613" s="13" t="s">
        <v>82</v>
      </c>
      <c r="AW613" s="13" t="s">
        <v>29</v>
      </c>
      <c r="AX613" s="13" t="s">
        <v>73</v>
      </c>
      <c r="AY613" s="165" t="s">
        <v>175</v>
      </c>
    </row>
    <row r="614" spans="1:65" s="15" customFormat="1">
      <c r="B614" s="182"/>
      <c r="D614" s="164" t="s">
        <v>190</v>
      </c>
      <c r="E614" s="183" t="s">
        <v>1</v>
      </c>
      <c r="F614" s="184" t="s">
        <v>716</v>
      </c>
      <c r="H614" s="185">
        <v>20.414000000000001</v>
      </c>
      <c r="I614" s="186"/>
      <c r="L614" s="182"/>
      <c r="M614" s="187"/>
      <c r="N614" s="188"/>
      <c r="O614" s="188"/>
      <c r="P614" s="188"/>
      <c r="Q614" s="188"/>
      <c r="R614" s="188"/>
      <c r="S614" s="188"/>
      <c r="T614" s="189"/>
      <c r="AT614" s="183" t="s">
        <v>190</v>
      </c>
      <c r="AU614" s="183" t="s">
        <v>82</v>
      </c>
      <c r="AV614" s="15" t="s">
        <v>184</v>
      </c>
      <c r="AW614" s="15" t="s">
        <v>29</v>
      </c>
      <c r="AX614" s="15" t="s">
        <v>30</v>
      </c>
      <c r="AY614" s="183" t="s">
        <v>175</v>
      </c>
    </row>
    <row r="615" spans="1:65" s="2" customFormat="1" ht="16.5" customHeight="1">
      <c r="A615" s="33"/>
      <c r="B615" s="149"/>
      <c r="C615" s="150" t="s">
        <v>516</v>
      </c>
      <c r="D615" s="150" t="s">
        <v>181</v>
      </c>
      <c r="E615" s="151" t="s">
        <v>2507</v>
      </c>
      <c r="F615" s="152" t="s">
        <v>2508</v>
      </c>
      <c r="G615" s="153" t="s">
        <v>767</v>
      </c>
      <c r="H615" s="154">
        <v>60.045999999999999</v>
      </c>
      <c r="I615" s="155"/>
      <c r="J615" s="156">
        <f>ROUND(I615*H615,2)</f>
        <v>0</v>
      </c>
      <c r="K615" s="152" t="s">
        <v>1</v>
      </c>
      <c r="L615" s="34"/>
      <c r="M615" s="157" t="s">
        <v>1</v>
      </c>
      <c r="N615" s="158" t="s">
        <v>38</v>
      </c>
      <c r="O615" s="59"/>
      <c r="P615" s="159">
        <f>O615*H615</f>
        <v>0</v>
      </c>
      <c r="Q615" s="159">
        <v>0</v>
      </c>
      <c r="R615" s="159">
        <f>Q615*H615</f>
        <v>0</v>
      </c>
      <c r="S615" s="159">
        <v>0</v>
      </c>
      <c r="T615" s="160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61" t="s">
        <v>184</v>
      </c>
      <c r="AT615" s="161" t="s">
        <v>181</v>
      </c>
      <c r="AU615" s="161" t="s">
        <v>82</v>
      </c>
      <c r="AY615" s="18" t="s">
        <v>175</v>
      </c>
      <c r="BE615" s="162">
        <f>IF(N615="základní",J615,0)</f>
        <v>0</v>
      </c>
      <c r="BF615" s="162">
        <f>IF(N615="snížená",J615,0)</f>
        <v>0</v>
      </c>
      <c r="BG615" s="162">
        <f>IF(N615="zákl. přenesená",J615,0)</f>
        <v>0</v>
      </c>
      <c r="BH615" s="162">
        <f>IF(N615="sníž. přenesená",J615,0)</f>
        <v>0</v>
      </c>
      <c r="BI615" s="162">
        <f>IF(N615="nulová",J615,0)</f>
        <v>0</v>
      </c>
      <c r="BJ615" s="18" t="s">
        <v>30</v>
      </c>
      <c r="BK615" s="162">
        <f>ROUND(I615*H615,2)</f>
        <v>0</v>
      </c>
      <c r="BL615" s="18" t="s">
        <v>184</v>
      </c>
      <c r="BM615" s="161" t="s">
        <v>3837</v>
      </c>
    </row>
    <row r="616" spans="1:65" s="12" customFormat="1" ht="25.95" customHeight="1">
      <c r="B616" s="136"/>
      <c r="D616" s="137" t="s">
        <v>72</v>
      </c>
      <c r="E616" s="138" t="s">
        <v>2510</v>
      </c>
      <c r="F616" s="138" t="s">
        <v>2511</v>
      </c>
      <c r="I616" s="139"/>
      <c r="J616" s="140">
        <f>BK616</f>
        <v>0</v>
      </c>
      <c r="L616" s="136"/>
      <c r="M616" s="141"/>
      <c r="N616" s="142"/>
      <c r="O616" s="142"/>
      <c r="P616" s="143">
        <f>P617+P632+P659+P780</f>
        <v>0</v>
      </c>
      <c r="Q616" s="142"/>
      <c r="R616" s="143">
        <f>R617+R632+R659+R780</f>
        <v>1.5699068999999999</v>
      </c>
      <c r="S616" s="142"/>
      <c r="T616" s="144">
        <f>T617+T632+T659+T780</f>
        <v>0</v>
      </c>
      <c r="AR616" s="137" t="s">
        <v>82</v>
      </c>
      <c r="AT616" s="145" t="s">
        <v>72</v>
      </c>
      <c r="AU616" s="145" t="s">
        <v>73</v>
      </c>
      <c r="AY616" s="137" t="s">
        <v>175</v>
      </c>
      <c r="BK616" s="146">
        <f>BK617+BK632+BK659+BK780</f>
        <v>0</v>
      </c>
    </row>
    <row r="617" spans="1:65" s="12" customFormat="1" ht="22.8" customHeight="1">
      <c r="B617" s="136"/>
      <c r="D617" s="137" t="s">
        <v>72</v>
      </c>
      <c r="E617" s="147" t="s">
        <v>3032</v>
      </c>
      <c r="F617" s="147" t="s">
        <v>3033</v>
      </c>
      <c r="I617" s="139"/>
      <c r="J617" s="148">
        <f>BK617</f>
        <v>0</v>
      </c>
      <c r="L617" s="136"/>
      <c r="M617" s="141"/>
      <c r="N617" s="142"/>
      <c r="O617" s="142"/>
      <c r="P617" s="143">
        <f>SUM(P618:P631)</f>
        <v>0</v>
      </c>
      <c r="Q617" s="142"/>
      <c r="R617" s="143">
        <f>SUM(R618:R631)</f>
        <v>9.2392500000000002E-2</v>
      </c>
      <c r="S617" s="142"/>
      <c r="T617" s="144">
        <f>SUM(T618:T631)</f>
        <v>0</v>
      </c>
      <c r="AR617" s="137" t="s">
        <v>82</v>
      </c>
      <c r="AT617" s="145" t="s">
        <v>72</v>
      </c>
      <c r="AU617" s="145" t="s">
        <v>30</v>
      </c>
      <c r="AY617" s="137" t="s">
        <v>175</v>
      </c>
      <c r="BK617" s="146">
        <f>SUM(BK618:BK631)</f>
        <v>0</v>
      </c>
    </row>
    <row r="618" spans="1:65" s="2" customFormat="1" ht="21.75" customHeight="1">
      <c r="A618" s="33"/>
      <c r="B618" s="149"/>
      <c r="C618" s="150" t="s">
        <v>520</v>
      </c>
      <c r="D618" s="150" t="s">
        <v>181</v>
      </c>
      <c r="E618" s="151" t="s">
        <v>3470</v>
      </c>
      <c r="F618" s="152" t="s">
        <v>3471</v>
      </c>
      <c r="G618" s="153" t="s">
        <v>709</v>
      </c>
      <c r="H618" s="154">
        <v>36.957000000000001</v>
      </c>
      <c r="I618" s="155"/>
      <c r="J618" s="156">
        <f>ROUND(I618*H618,2)</f>
        <v>0</v>
      </c>
      <c r="K618" s="152" t="s">
        <v>1</v>
      </c>
      <c r="L618" s="34"/>
      <c r="M618" s="157" t="s">
        <v>1</v>
      </c>
      <c r="N618" s="158" t="s">
        <v>38</v>
      </c>
      <c r="O618" s="59"/>
      <c r="P618" s="159">
        <f>O618*H618</f>
        <v>0</v>
      </c>
      <c r="Q618" s="159">
        <v>2.5000000000000001E-3</v>
      </c>
      <c r="R618" s="159">
        <f>Q618*H618</f>
        <v>9.2392500000000002E-2</v>
      </c>
      <c r="S618" s="159">
        <v>0</v>
      </c>
      <c r="T618" s="160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61" t="s">
        <v>239</v>
      </c>
      <c r="AT618" s="161" t="s">
        <v>181</v>
      </c>
      <c r="AU618" s="161" t="s">
        <v>82</v>
      </c>
      <c r="AY618" s="18" t="s">
        <v>175</v>
      </c>
      <c r="BE618" s="162">
        <f>IF(N618="základní",J618,0)</f>
        <v>0</v>
      </c>
      <c r="BF618" s="162">
        <f>IF(N618="snížená",J618,0)</f>
        <v>0</v>
      </c>
      <c r="BG618" s="162">
        <f>IF(N618="zákl. přenesená",J618,0)</f>
        <v>0</v>
      </c>
      <c r="BH618" s="162">
        <f>IF(N618="sníž. přenesená",J618,0)</f>
        <v>0</v>
      </c>
      <c r="BI618" s="162">
        <f>IF(N618="nulová",J618,0)</f>
        <v>0</v>
      </c>
      <c r="BJ618" s="18" t="s">
        <v>30</v>
      </c>
      <c r="BK618" s="162">
        <f>ROUND(I618*H618,2)</f>
        <v>0</v>
      </c>
      <c r="BL618" s="18" t="s">
        <v>239</v>
      </c>
      <c r="BM618" s="161" t="s">
        <v>3838</v>
      </c>
    </row>
    <row r="619" spans="1:65" s="14" customFormat="1">
      <c r="B619" s="172"/>
      <c r="D619" s="164" t="s">
        <v>190</v>
      </c>
      <c r="E619" s="173" t="s">
        <v>1</v>
      </c>
      <c r="F619" s="174" t="s">
        <v>3473</v>
      </c>
      <c r="H619" s="173" t="s">
        <v>1</v>
      </c>
      <c r="I619" s="175"/>
      <c r="L619" s="172"/>
      <c r="M619" s="176"/>
      <c r="N619" s="177"/>
      <c r="O619" s="177"/>
      <c r="P619" s="177"/>
      <c r="Q619" s="177"/>
      <c r="R619" s="177"/>
      <c r="S619" s="177"/>
      <c r="T619" s="178"/>
      <c r="AT619" s="173" t="s">
        <v>190</v>
      </c>
      <c r="AU619" s="173" t="s">
        <v>82</v>
      </c>
      <c r="AV619" s="14" t="s">
        <v>30</v>
      </c>
      <c r="AW619" s="14" t="s">
        <v>29</v>
      </c>
      <c r="AX619" s="14" t="s">
        <v>73</v>
      </c>
      <c r="AY619" s="173" t="s">
        <v>175</v>
      </c>
    </row>
    <row r="620" spans="1:65" s="14" customFormat="1">
      <c r="B620" s="172"/>
      <c r="D620" s="164" t="s">
        <v>190</v>
      </c>
      <c r="E620" s="173" t="s">
        <v>1</v>
      </c>
      <c r="F620" s="174" t="s">
        <v>3474</v>
      </c>
      <c r="H620" s="173" t="s">
        <v>1</v>
      </c>
      <c r="I620" s="175"/>
      <c r="L620" s="172"/>
      <c r="M620" s="176"/>
      <c r="N620" s="177"/>
      <c r="O620" s="177"/>
      <c r="P620" s="177"/>
      <c r="Q620" s="177"/>
      <c r="R620" s="177"/>
      <c r="S620" s="177"/>
      <c r="T620" s="178"/>
      <c r="AT620" s="173" t="s">
        <v>190</v>
      </c>
      <c r="AU620" s="173" t="s">
        <v>82</v>
      </c>
      <c r="AV620" s="14" t="s">
        <v>30</v>
      </c>
      <c r="AW620" s="14" t="s">
        <v>29</v>
      </c>
      <c r="AX620" s="14" t="s">
        <v>73</v>
      </c>
      <c r="AY620" s="173" t="s">
        <v>175</v>
      </c>
    </row>
    <row r="621" spans="1:65" s="14" customFormat="1">
      <c r="B621" s="172"/>
      <c r="D621" s="164" t="s">
        <v>190</v>
      </c>
      <c r="E621" s="173" t="s">
        <v>1</v>
      </c>
      <c r="F621" s="174" t="s">
        <v>3475</v>
      </c>
      <c r="H621" s="173" t="s">
        <v>1</v>
      </c>
      <c r="I621" s="175"/>
      <c r="L621" s="172"/>
      <c r="M621" s="176"/>
      <c r="N621" s="177"/>
      <c r="O621" s="177"/>
      <c r="P621" s="177"/>
      <c r="Q621" s="177"/>
      <c r="R621" s="177"/>
      <c r="S621" s="177"/>
      <c r="T621" s="178"/>
      <c r="AT621" s="173" t="s">
        <v>190</v>
      </c>
      <c r="AU621" s="173" t="s">
        <v>82</v>
      </c>
      <c r="AV621" s="14" t="s">
        <v>30</v>
      </c>
      <c r="AW621" s="14" t="s">
        <v>29</v>
      </c>
      <c r="AX621" s="14" t="s">
        <v>73</v>
      </c>
      <c r="AY621" s="173" t="s">
        <v>175</v>
      </c>
    </row>
    <row r="622" spans="1:65" s="14" customFormat="1">
      <c r="B622" s="172"/>
      <c r="D622" s="164" t="s">
        <v>190</v>
      </c>
      <c r="E622" s="173" t="s">
        <v>1</v>
      </c>
      <c r="F622" s="174" t="s">
        <v>3476</v>
      </c>
      <c r="H622" s="173" t="s">
        <v>1</v>
      </c>
      <c r="I622" s="175"/>
      <c r="L622" s="172"/>
      <c r="M622" s="176"/>
      <c r="N622" s="177"/>
      <c r="O622" s="177"/>
      <c r="P622" s="177"/>
      <c r="Q622" s="177"/>
      <c r="R622" s="177"/>
      <c r="S622" s="177"/>
      <c r="T622" s="178"/>
      <c r="AT622" s="173" t="s">
        <v>190</v>
      </c>
      <c r="AU622" s="173" t="s">
        <v>82</v>
      </c>
      <c r="AV622" s="14" t="s">
        <v>30</v>
      </c>
      <c r="AW622" s="14" t="s">
        <v>29</v>
      </c>
      <c r="AX622" s="14" t="s">
        <v>73</v>
      </c>
      <c r="AY622" s="173" t="s">
        <v>175</v>
      </c>
    </row>
    <row r="623" spans="1:65" s="14" customFormat="1">
      <c r="B623" s="172"/>
      <c r="D623" s="164" t="s">
        <v>190</v>
      </c>
      <c r="E623" s="173" t="s">
        <v>1</v>
      </c>
      <c r="F623" s="174" t="s">
        <v>3477</v>
      </c>
      <c r="H623" s="173" t="s">
        <v>1</v>
      </c>
      <c r="I623" s="175"/>
      <c r="L623" s="172"/>
      <c r="M623" s="176"/>
      <c r="N623" s="177"/>
      <c r="O623" s="177"/>
      <c r="P623" s="177"/>
      <c r="Q623" s="177"/>
      <c r="R623" s="177"/>
      <c r="S623" s="177"/>
      <c r="T623" s="178"/>
      <c r="AT623" s="173" t="s">
        <v>190</v>
      </c>
      <c r="AU623" s="173" t="s">
        <v>82</v>
      </c>
      <c r="AV623" s="14" t="s">
        <v>30</v>
      </c>
      <c r="AW623" s="14" t="s">
        <v>29</v>
      </c>
      <c r="AX623" s="14" t="s">
        <v>73</v>
      </c>
      <c r="AY623" s="173" t="s">
        <v>175</v>
      </c>
    </row>
    <row r="624" spans="1:65" s="14" customFormat="1">
      <c r="B624" s="172"/>
      <c r="D624" s="164" t="s">
        <v>190</v>
      </c>
      <c r="E624" s="173" t="s">
        <v>1</v>
      </c>
      <c r="F624" s="174" t="s">
        <v>3839</v>
      </c>
      <c r="H624" s="173" t="s">
        <v>1</v>
      </c>
      <c r="I624" s="175"/>
      <c r="L624" s="172"/>
      <c r="M624" s="176"/>
      <c r="N624" s="177"/>
      <c r="O624" s="177"/>
      <c r="P624" s="177"/>
      <c r="Q624" s="177"/>
      <c r="R624" s="177"/>
      <c r="S624" s="177"/>
      <c r="T624" s="178"/>
      <c r="AT624" s="173" t="s">
        <v>190</v>
      </c>
      <c r="AU624" s="173" t="s">
        <v>82</v>
      </c>
      <c r="AV624" s="14" t="s">
        <v>30</v>
      </c>
      <c r="AW624" s="14" t="s">
        <v>29</v>
      </c>
      <c r="AX624" s="14" t="s">
        <v>73</v>
      </c>
      <c r="AY624" s="173" t="s">
        <v>175</v>
      </c>
    </row>
    <row r="625" spans="1:65" s="14" customFormat="1">
      <c r="B625" s="172"/>
      <c r="D625" s="164" t="s">
        <v>190</v>
      </c>
      <c r="E625" s="173" t="s">
        <v>1</v>
      </c>
      <c r="F625" s="174" t="s">
        <v>3840</v>
      </c>
      <c r="H625" s="173" t="s">
        <v>1</v>
      </c>
      <c r="I625" s="175"/>
      <c r="L625" s="172"/>
      <c r="M625" s="176"/>
      <c r="N625" s="177"/>
      <c r="O625" s="177"/>
      <c r="P625" s="177"/>
      <c r="Q625" s="177"/>
      <c r="R625" s="177"/>
      <c r="S625" s="177"/>
      <c r="T625" s="178"/>
      <c r="AT625" s="173" t="s">
        <v>190</v>
      </c>
      <c r="AU625" s="173" t="s">
        <v>82</v>
      </c>
      <c r="AV625" s="14" t="s">
        <v>30</v>
      </c>
      <c r="AW625" s="14" t="s">
        <v>29</v>
      </c>
      <c r="AX625" s="14" t="s">
        <v>73</v>
      </c>
      <c r="AY625" s="173" t="s">
        <v>175</v>
      </c>
    </row>
    <row r="626" spans="1:65" s="14" customFormat="1">
      <c r="B626" s="172"/>
      <c r="D626" s="164" t="s">
        <v>190</v>
      </c>
      <c r="E626" s="173" t="s">
        <v>1</v>
      </c>
      <c r="F626" s="174" t="s">
        <v>3480</v>
      </c>
      <c r="H626" s="173" t="s">
        <v>1</v>
      </c>
      <c r="I626" s="175"/>
      <c r="L626" s="172"/>
      <c r="M626" s="176"/>
      <c r="N626" s="177"/>
      <c r="O626" s="177"/>
      <c r="P626" s="177"/>
      <c r="Q626" s="177"/>
      <c r="R626" s="177"/>
      <c r="S626" s="177"/>
      <c r="T626" s="178"/>
      <c r="AT626" s="173" t="s">
        <v>190</v>
      </c>
      <c r="AU626" s="173" t="s">
        <v>82</v>
      </c>
      <c r="AV626" s="14" t="s">
        <v>30</v>
      </c>
      <c r="AW626" s="14" t="s">
        <v>29</v>
      </c>
      <c r="AX626" s="14" t="s">
        <v>73</v>
      </c>
      <c r="AY626" s="173" t="s">
        <v>175</v>
      </c>
    </row>
    <row r="627" spans="1:65" s="14" customFormat="1">
      <c r="B627" s="172"/>
      <c r="D627" s="164" t="s">
        <v>190</v>
      </c>
      <c r="E627" s="173" t="s">
        <v>1</v>
      </c>
      <c r="F627" s="174" t="s">
        <v>2632</v>
      </c>
      <c r="H627" s="173" t="s">
        <v>1</v>
      </c>
      <c r="I627" s="175"/>
      <c r="L627" s="172"/>
      <c r="M627" s="176"/>
      <c r="N627" s="177"/>
      <c r="O627" s="177"/>
      <c r="P627" s="177"/>
      <c r="Q627" s="177"/>
      <c r="R627" s="177"/>
      <c r="S627" s="177"/>
      <c r="T627" s="178"/>
      <c r="AT627" s="173" t="s">
        <v>190</v>
      </c>
      <c r="AU627" s="173" t="s">
        <v>82</v>
      </c>
      <c r="AV627" s="14" t="s">
        <v>30</v>
      </c>
      <c r="AW627" s="14" t="s">
        <v>29</v>
      </c>
      <c r="AX627" s="14" t="s">
        <v>73</v>
      </c>
      <c r="AY627" s="173" t="s">
        <v>175</v>
      </c>
    </row>
    <row r="628" spans="1:65" s="13" customFormat="1">
      <c r="B628" s="163"/>
      <c r="D628" s="164" t="s">
        <v>190</v>
      </c>
      <c r="E628" s="165" t="s">
        <v>1</v>
      </c>
      <c r="F628" s="166" t="s">
        <v>3714</v>
      </c>
      <c r="H628" s="167">
        <v>26.132999999999999</v>
      </c>
      <c r="I628" s="168"/>
      <c r="L628" s="163"/>
      <c r="M628" s="169"/>
      <c r="N628" s="170"/>
      <c r="O628" s="170"/>
      <c r="P628" s="170"/>
      <c r="Q628" s="170"/>
      <c r="R628" s="170"/>
      <c r="S628" s="170"/>
      <c r="T628" s="171"/>
      <c r="AT628" s="165" t="s">
        <v>190</v>
      </c>
      <c r="AU628" s="165" t="s">
        <v>82</v>
      </c>
      <c r="AV628" s="13" t="s">
        <v>82</v>
      </c>
      <c r="AW628" s="13" t="s">
        <v>29</v>
      </c>
      <c r="AX628" s="13" t="s">
        <v>73</v>
      </c>
      <c r="AY628" s="165" t="s">
        <v>175</v>
      </c>
    </row>
    <row r="629" spans="1:65" s="13" customFormat="1">
      <c r="B629" s="163"/>
      <c r="D629" s="164" t="s">
        <v>190</v>
      </c>
      <c r="E629" s="165" t="s">
        <v>1</v>
      </c>
      <c r="F629" s="166" t="s">
        <v>3715</v>
      </c>
      <c r="H629" s="167">
        <v>-1.08</v>
      </c>
      <c r="I629" s="168"/>
      <c r="L629" s="163"/>
      <c r="M629" s="169"/>
      <c r="N629" s="170"/>
      <c r="O629" s="170"/>
      <c r="P629" s="170"/>
      <c r="Q629" s="170"/>
      <c r="R629" s="170"/>
      <c r="S629" s="170"/>
      <c r="T629" s="171"/>
      <c r="AT629" s="165" t="s">
        <v>190</v>
      </c>
      <c r="AU629" s="165" t="s">
        <v>82</v>
      </c>
      <c r="AV629" s="13" t="s">
        <v>82</v>
      </c>
      <c r="AW629" s="13" t="s">
        <v>29</v>
      </c>
      <c r="AX629" s="13" t="s">
        <v>73</v>
      </c>
      <c r="AY629" s="165" t="s">
        <v>175</v>
      </c>
    </row>
    <row r="630" spans="1:65" s="13" customFormat="1">
      <c r="B630" s="163"/>
      <c r="D630" s="164" t="s">
        <v>190</v>
      </c>
      <c r="E630" s="165" t="s">
        <v>1</v>
      </c>
      <c r="F630" s="166" t="s">
        <v>3841</v>
      </c>
      <c r="H630" s="167">
        <v>11.904</v>
      </c>
      <c r="I630" s="168"/>
      <c r="L630" s="163"/>
      <c r="M630" s="169"/>
      <c r="N630" s="170"/>
      <c r="O630" s="170"/>
      <c r="P630" s="170"/>
      <c r="Q630" s="170"/>
      <c r="R630" s="170"/>
      <c r="S630" s="170"/>
      <c r="T630" s="171"/>
      <c r="AT630" s="165" t="s">
        <v>190</v>
      </c>
      <c r="AU630" s="165" t="s">
        <v>82</v>
      </c>
      <c r="AV630" s="13" t="s">
        <v>82</v>
      </c>
      <c r="AW630" s="13" t="s">
        <v>29</v>
      </c>
      <c r="AX630" s="13" t="s">
        <v>73</v>
      </c>
      <c r="AY630" s="165" t="s">
        <v>175</v>
      </c>
    </row>
    <row r="631" spans="1:65" s="15" customFormat="1">
      <c r="B631" s="182"/>
      <c r="D631" s="164" t="s">
        <v>190</v>
      </c>
      <c r="E631" s="183" t="s">
        <v>1</v>
      </c>
      <c r="F631" s="184" t="s">
        <v>716</v>
      </c>
      <c r="H631" s="185">
        <v>36.957000000000001</v>
      </c>
      <c r="I631" s="186"/>
      <c r="L631" s="182"/>
      <c r="M631" s="187"/>
      <c r="N631" s="188"/>
      <c r="O631" s="188"/>
      <c r="P631" s="188"/>
      <c r="Q631" s="188"/>
      <c r="R631" s="188"/>
      <c r="S631" s="188"/>
      <c r="T631" s="189"/>
      <c r="AT631" s="183" t="s">
        <v>190</v>
      </c>
      <c r="AU631" s="183" t="s">
        <v>82</v>
      </c>
      <c r="AV631" s="15" t="s">
        <v>184</v>
      </c>
      <c r="AW631" s="15" t="s">
        <v>29</v>
      </c>
      <c r="AX631" s="15" t="s">
        <v>30</v>
      </c>
      <c r="AY631" s="183" t="s">
        <v>175</v>
      </c>
    </row>
    <row r="632" spans="1:65" s="12" customFormat="1" ht="22.8" customHeight="1">
      <c r="B632" s="136"/>
      <c r="D632" s="137" t="s">
        <v>72</v>
      </c>
      <c r="E632" s="147" t="s">
        <v>3093</v>
      </c>
      <c r="F632" s="147" t="s">
        <v>3094</v>
      </c>
      <c r="I632" s="139"/>
      <c r="J632" s="148">
        <f>BK632</f>
        <v>0</v>
      </c>
      <c r="L632" s="136"/>
      <c r="M632" s="141"/>
      <c r="N632" s="142"/>
      <c r="O632" s="142"/>
      <c r="P632" s="143">
        <f>SUM(P633:P658)</f>
        <v>0</v>
      </c>
      <c r="Q632" s="142"/>
      <c r="R632" s="143">
        <f>SUM(R633:R658)</f>
        <v>1.1941088999999998</v>
      </c>
      <c r="S632" s="142"/>
      <c r="T632" s="144">
        <f>SUM(T633:T658)</f>
        <v>0</v>
      </c>
      <c r="AR632" s="137" t="s">
        <v>82</v>
      </c>
      <c r="AT632" s="145" t="s">
        <v>72</v>
      </c>
      <c r="AU632" s="145" t="s">
        <v>30</v>
      </c>
      <c r="AY632" s="137" t="s">
        <v>175</v>
      </c>
      <c r="BK632" s="146">
        <f>SUM(BK633:BK658)</f>
        <v>0</v>
      </c>
    </row>
    <row r="633" spans="1:65" s="2" customFormat="1" ht="16.5" customHeight="1">
      <c r="A633" s="33"/>
      <c r="B633" s="149"/>
      <c r="C633" s="150" t="s">
        <v>524</v>
      </c>
      <c r="D633" s="150" t="s">
        <v>181</v>
      </c>
      <c r="E633" s="151" t="s">
        <v>3485</v>
      </c>
      <c r="F633" s="152" t="s">
        <v>3486</v>
      </c>
      <c r="G633" s="153" t="s">
        <v>709</v>
      </c>
      <c r="H633" s="154">
        <v>20.834</v>
      </c>
      <c r="I633" s="155"/>
      <c r="J633" s="156">
        <f>ROUND(I633*H633,2)</f>
        <v>0</v>
      </c>
      <c r="K633" s="152" t="s">
        <v>710</v>
      </c>
      <c r="L633" s="34"/>
      <c r="M633" s="157" t="s">
        <v>1</v>
      </c>
      <c r="N633" s="158" t="s">
        <v>38</v>
      </c>
      <c r="O633" s="59"/>
      <c r="P633" s="159">
        <f>O633*H633</f>
        <v>0</v>
      </c>
      <c r="Q633" s="159">
        <v>2.5999999999999998E-4</v>
      </c>
      <c r="R633" s="159">
        <f>Q633*H633</f>
        <v>5.4168399999999992E-3</v>
      </c>
      <c r="S633" s="159">
        <v>0</v>
      </c>
      <c r="T633" s="160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61" t="s">
        <v>239</v>
      </c>
      <c r="AT633" s="161" t="s">
        <v>181</v>
      </c>
      <c r="AU633" s="161" t="s">
        <v>82</v>
      </c>
      <c r="AY633" s="18" t="s">
        <v>175</v>
      </c>
      <c r="BE633" s="162">
        <f>IF(N633="základní",J633,0)</f>
        <v>0</v>
      </c>
      <c r="BF633" s="162">
        <f>IF(N633="snížená",J633,0)</f>
        <v>0</v>
      </c>
      <c r="BG633" s="162">
        <f>IF(N633="zákl. přenesená",J633,0)</f>
        <v>0</v>
      </c>
      <c r="BH633" s="162">
        <f>IF(N633="sníž. přenesená",J633,0)</f>
        <v>0</v>
      </c>
      <c r="BI633" s="162">
        <f>IF(N633="nulová",J633,0)</f>
        <v>0</v>
      </c>
      <c r="BJ633" s="18" t="s">
        <v>30</v>
      </c>
      <c r="BK633" s="162">
        <f>ROUND(I633*H633,2)</f>
        <v>0</v>
      </c>
      <c r="BL633" s="18" t="s">
        <v>239</v>
      </c>
      <c r="BM633" s="161" t="s">
        <v>3842</v>
      </c>
    </row>
    <row r="634" spans="1:65" s="14" customFormat="1">
      <c r="B634" s="172"/>
      <c r="D634" s="164" t="s">
        <v>190</v>
      </c>
      <c r="E634" s="173" t="s">
        <v>1</v>
      </c>
      <c r="F634" s="174" t="s">
        <v>2760</v>
      </c>
      <c r="H634" s="173" t="s">
        <v>1</v>
      </c>
      <c r="I634" s="175"/>
      <c r="L634" s="172"/>
      <c r="M634" s="176"/>
      <c r="N634" s="177"/>
      <c r="O634" s="177"/>
      <c r="P634" s="177"/>
      <c r="Q634" s="177"/>
      <c r="R634" s="177"/>
      <c r="S634" s="177"/>
      <c r="T634" s="178"/>
      <c r="AT634" s="173" t="s">
        <v>190</v>
      </c>
      <c r="AU634" s="173" t="s">
        <v>82</v>
      </c>
      <c r="AV634" s="14" t="s">
        <v>30</v>
      </c>
      <c r="AW634" s="14" t="s">
        <v>29</v>
      </c>
      <c r="AX634" s="14" t="s">
        <v>73</v>
      </c>
      <c r="AY634" s="173" t="s">
        <v>175</v>
      </c>
    </row>
    <row r="635" spans="1:65" s="13" customFormat="1">
      <c r="B635" s="163"/>
      <c r="D635" s="164" t="s">
        <v>190</v>
      </c>
      <c r="E635" s="165" t="s">
        <v>1</v>
      </c>
      <c r="F635" s="166" t="s">
        <v>3698</v>
      </c>
      <c r="H635" s="167">
        <v>20.414000000000001</v>
      </c>
      <c r="I635" s="168"/>
      <c r="L635" s="163"/>
      <c r="M635" s="169"/>
      <c r="N635" s="170"/>
      <c r="O635" s="170"/>
      <c r="P635" s="170"/>
      <c r="Q635" s="170"/>
      <c r="R635" s="170"/>
      <c r="S635" s="170"/>
      <c r="T635" s="171"/>
      <c r="AT635" s="165" t="s">
        <v>190</v>
      </c>
      <c r="AU635" s="165" t="s">
        <v>82</v>
      </c>
      <c r="AV635" s="13" t="s">
        <v>82</v>
      </c>
      <c r="AW635" s="13" t="s">
        <v>29</v>
      </c>
      <c r="AX635" s="13" t="s">
        <v>73</v>
      </c>
      <c r="AY635" s="165" t="s">
        <v>175</v>
      </c>
    </row>
    <row r="636" spans="1:65" s="13" customFormat="1">
      <c r="B636" s="163"/>
      <c r="D636" s="164" t="s">
        <v>190</v>
      </c>
      <c r="E636" s="165" t="s">
        <v>1</v>
      </c>
      <c r="F636" s="166" t="s">
        <v>3843</v>
      </c>
      <c r="H636" s="167">
        <v>-1.08</v>
      </c>
      <c r="I636" s="168"/>
      <c r="L636" s="163"/>
      <c r="M636" s="169"/>
      <c r="N636" s="170"/>
      <c r="O636" s="170"/>
      <c r="P636" s="170"/>
      <c r="Q636" s="170"/>
      <c r="R636" s="170"/>
      <c r="S636" s="170"/>
      <c r="T636" s="171"/>
      <c r="AT636" s="165" t="s">
        <v>190</v>
      </c>
      <c r="AU636" s="165" t="s">
        <v>82</v>
      </c>
      <c r="AV636" s="13" t="s">
        <v>82</v>
      </c>
      <c r="AW636" s="13" t="s">
        <v>29</v>
      </c>
      <c r="AX636" s="13" t="s">
        <v>73</v>
      </c>
      <c r="AY636" s="165" t="s">
        <v>175</v>
      </c>
    </row>
    <row r="637" spans="1:65" s="13" customFormat="1">
      <c r="B637" s="163"/>
      <c r="D637" s="164" t="s">
        <v>190</v>
      </c>
      <c r="E637" s="165" t="s">
        <v>1</v>
      </c>
      <c r="F637" s="166" t="s">
        <v>3844</v>
      </c>
      <c r="H637" s="167">
        <v>1.5</v>
      </c>
      <c r="I637" s="168"/>
      <c r="L637" s="163"/>
      <c r="M637" s="169"/>
      <c r="N637" s="170"/>
      <c r="O637" s="170"/>
      <c r="P637" s="170"/>
      <c r="Q637" s="170"/>
      <c r="R637" s="170"/>
      <c r="S637" s="170"/>
      <c r="T637" s="171"/>
      <c r="AT637" s="165" t="s">
        <v>190</v>
      </c>
      <c r="AU637" s="165" t="s">
        <v>82</v>
      </c>
      <c r="AV637" s="13" t="s">
        <v>82</v>
      </c>
      <c r="AW637" s="13" t="s">
        <v>29</v>
      </c>
      <c r="AX637" s="13" t="s">
        <v>73</v>
      </c>
      <c r="AY637" s="165" t="s">
        <v>175</v>
      </c>
    </row>
    <row r="638" spans="1:65" s="15" customFormat="1">
      <c r="B638" s="182"/>
      <c r="D638" s="164" t="s">
        <v>190</v>
      </c>
      <c r="E638" s="183" t="s">
        <v>1</v>
      </c>
      <c r="F638" s="184" t="s">
        <v>716</v>
      </c>
      <c r="H638" s="185">
        <v>20.834</v>
      </c>
      <c r="I638" s="186"/>
      <c r="L638" s="182"/>
      <c r="M638" s="187"/>
      <c r="N638" s="188"/>
      <c r="O638" s="188"/>
      <c r="P638" s="188"/>
      <c r="Q638" s="188"/>
      <c r="R638" s="188"/>
      <c r="S638" s="188"/>
      <c r="T638" s="189"/>
      <c r="AT638" s="183" t="s">
        <v>190</v>
      </c>
      <c r="AU638" s="183" t="s">
        <v>82</v>
      </c>
      <c r="AV638" s="15" t="s">
        <v>184</v>
      </c>
      <c r="AW638" s="15" t="s">
        <v>29</v>
      </c>
      <c r="AX638" s="15" t="s">
        <v>30</v>
      </c>
      <c r="AY638" s="183" t="s">
        <v>175</v>
      </c>
    </row>
    <row r="639" spans="1:65" s="2" customFormat="1" ht="16.5" customHeight="1">
      <c r="A639" s="33"/>
      <c r="B639" s="149"/>
      <c r="C639" s="150" t="s">
        <v>528</v>
      </c>
      <c r="D639" s="150" t="s">
        <v>181</v>
      </c>
      <c r="E639" s="151" t="s">
        <v>3351</v>
      </c>
      <c r="F639" s="152" t="s">
        <v>3352</v>
      </c>
      <c r="G639" s="153" t="s">
        <v>709</v>
      </c>
      <c r="H639" s="154">
        <v>82.236999999999995</v>
      </c>
      <c r="I639" s="155"/>
      <c r="J639" s="156">
        <f>ROUND(I639*H639,2)</f>
        <v>0</v>
      </c>
      <c r="K639" s="152" t="s">
        <v>710</v>
      </c>
      <c r="L639" s="34"/>
      <c r="M639" s="157" t="s">
        <v>1</v>
      </c>
      <c r="N639" s="158" t="s">
        <v>38</v>
      </c>
      <c r="O639" s="59"/>
      <c r="P639" s="159">
        <f>O639*H639</f>
        <v>0</v>
      </c>
      <c r="Q639" s="159">
        <v>2.5999999999999998E-4</v>
      </c>
      <c r="R639" s="159">
        <f>Q639*H639</f>
        <v>2.1381619999999997E-2</v>
      </c>
      <c r="S639" s="159">
        <v>0</v>
      </c>
      <c r="T639" s="160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1" t="s">
        <v>239</v>
      </c>
      <c r="AT639" s="161" t="s">
        <v>181</v>
      </c>
      <c r="AU639" s="161" t="s">
        <v>82</v>
      </c>
      <c r="AY639" s="18" t="s">
        <v>175</v>
      </c>
      <c r="BE639" s="162">
        <f>IF(N639="základní",J639,0)</f>
        <v>0</v>
      </c>
      <c r="BF639" s="162">
        <f>IF(N639="snížená",J639,0)</f>
        <v>0</v>
      </c>
      <c r="BG639" s="162">
        <f>IF(N639="zákl. přenesená",J639,0)</f>
        <v>0</v>
      </c>
      <c r="BH639" s="162">
        <f>IF(N639="sníž. přenesená",J639,0)</f>
        <v>0</v>
      </c>
      <c r="BI639" s="162">
        <f>IF(N639="nulová",J639,0)</f>
        <v>0</v>
      </c>
      <c r="BJ639" s="18" t="s">
        <v>30</v>
      </c>
      <c r="BK639" s="162">
        <f>ROUND(I639*H639,2)</f>
        <v>0</v>
      </c>
      <c r="BL639" s="18" t="s">
        <v>239</v>
      </c>
      <c r="BM639" s="161" t="s">
        <v>3845</v>
      </c>
    </row>
    <row r="640" spans="1:65" s="13" customFormat="1">
      <c r="B640" s="163"/>
      <c r="D640" s="164" t="s">
        <v>190</v>
      </c>
      <c r="E640" s="165" t="s">
        <v>1</v>
      </c>
      <c r="F640" s="166" t="s">
        <v>3846</v>
      </c>
      <c r="H640" s="167">
        <v>82.236999999999995</v>
      </c>
      <c r="I640" s="168"/>
      <c r="L640" s="163"/>
      <c r="M640" s="169"/>
      <c r="N640" s="170"/>
      <c r="O640" s="170"/>
      <c r="P640" s="170"/>
      <c r="Q640" s="170"/>
      <c r="R640" s="170"/>
      <c r="S640" s="170"/>
      <c r="T640" s="171"/>
      <c r="AT640" s="165" t="s">
        <v>190</v>
      </c>
      <c r="AU640" s="165" t="s">
        <v>82</v>
      </c>
      <c r="AV640" s="13" t="s">
        <v>82</v>
      </c>
      <c r="AW640" s="13" t="s">
        <v>29</v>
      </c>
      <c r="AX640" s="13" t="s">
        <v>73</v>
      </c>
      <c r="AY640" s="165" t="s">
        <v>175</v>
      </c>
    </row>
    <row r="641" spans="1:65" s="15" customFormat="1">
      <c r="B641" s="182"/>
      <c r="D641" s="164" t="s">
        <v>190</v>
      </c>
      <c r="E641" s="183" t="s">
        <v>1</v>
      </c>
      <c r="F641" s="184" t="s">
        <v>716</v>
      </c>
      <c r="H641" s="185">
        <v>82.236999999999995</v>
      </c>
      <c r="I641" s="186"/>
      <c r="L641" s="182"/>
      <c r="M641" s="187"/>
      <c r="N641" s="188"/>
      <c r="O641" s="188"/>
      <c r="P641" s="188"/>
      <c r="Q641" s="188"/>
      <c r="R641" s="188"/>
      <c r="S641" s="188"/>
      <c r="T641" s="189"/>
      <c r="AT641" s="183" t="s">
        <v>190</v>
      </c>
      <c r="AU641" s="183" t="s">
        <v>82</v>
      </c>
      <c r="AV641" s="15" t="s">
        <v>184</v>
      </c>
      <c r="AW641" s="15" t="s">
        <v>29</v>
      </c>
      <c r="AX641" s="15" t="s">
        <v>30</v>
      </c>
      <c r="AY641" s="183" t="s">
        <v>175</v>
      </c>
    </row>
    <row r="642" spans="1:65" s="2" customFormat="1" ht="21.75" customHeight="1">
      <c r="A642" s="33"/>
      <c r="B642" s="149"/>
      <c r="C642" s="150" t="s">
        <v>531</v>
      </c>
      <c r="D642" s="150" t="s">
        <v>181</v>
      </c>
      <c r="E642" s="151" t="s">
        <v>3491</v>
      </c>
      <c r="F642" s="152" t="s">
        <v>3492</v>
      </c>
      <c r="G642" s="153" t="s">
        <v>709</v>
      </c>
      <c r="H642" s="154">
        <v>19.334</v>
      </c>
      <c r="I642" s="155"/>
      <c r="J642" s="156">
        <f>ROUND(I642*H642,2)</f>
        <v>0</v>
      </c>
      <c r="K642" s="152" t="s">
        <v>710</v>
      </c>
      <c r="L642" s="34"/>
      <c r="M642" s="157" t="s">
        <v>1</v>
      </c>
      <c r="N642" s="158" t="s">
        <v>38</v>
      </c>
      <c r="O642" s="59"/>
      <c r="P642" s="159">
        <f>O642*H642</f>
        <v>0</v>
      </c>
      <c r="Q642" s="159">
        <v>6.0299999999999998E-3</v>
      </c>
      <c r="R642" s="159">
        <f>Q642*H642</f>
        <v>0.11658402</v>
      </c>
      <c r="S642" s="159">
        <v>0</v>
      </c>
      <c r="T642" s="160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61" t="s">
        <v>239</v>
      </c>
      <c r="AT642" s="161" t="s">
        <v>181</v>
      </c>
      <c r="AU642" s="161" t="s">
        <v>82</v>
      </c>
      <c r="AY642" s="18" t="s">
        <v>175</v>
      </c>
      <c r="BE642" s="162">
        <f>IF(N642="základní",J642,0)</f>
        <v>0</v>
      </c>
      <c r="BF642" s="162">
        <f>IF(N642="snížená",J642,0)</f>
        <v>0</v>
      </c>
      <c r="BG642" s="162">
        <f>IF(N642="zákl. přenesená",J642,0)</f>
        <v>0</v>
      </c>
      <c r="BH642" s="162">
        <f>IF(N642="sníž. přenesená",J642,0)</f>
        <v>0</v>
      </c>
      <c r="BI642" s="162">
        <f>IF(N642="nulová",J642,0)</f>
        <v>0</v>
      </c>
      <c r="BJ642" s="18" t="s">
        <v>30</v>
      </c>
      <c r="BK642" s="162">
        <f>ROUND(I642*H642,2)</f>
        <v>0</v>
      </c>
      <c r="BL642" s="18" t="s">
        <v>239</v>
      </c>
      <c r="BM642" s="161" t="s">
        <v>3847</v>
      </c>
    </row>
    <row r="643" spans="1:65" s="14" customFormat="1">
      <c r="B643" s="172"/>
      <c r="D643" s="164" t="s">
        <v>190</v>
      </c>
      <c r="E643" s="173" t="s">
        <v>1</v>
      </c>
      <c r="F643" s="174" t="s">
        <v>2760</v>
      </c>
      <c r="H643" s="173" t="s">
        <v>1</v>
      </c>
      <c r="I643" s="175"/>
      <c r="L643" s="172"/>
      <c r="M643" s="176"/>
      <c r="N643" s="177"/>
      <c r="O643" s="177"/>
      <c r="P643" s="177"/>
      <c r="Q643" s="177"/>
      <c r="R643" s="177"/>
      <c r="S643" s="177"/>
      <c r="T643" s="178"/>
      <c r="AT643" s="173" t="s">
        <v>190</v>
      </c>
      <c r="AU643" s="173" t="s">
        <v>82</v>
      </c>
      <c r="AV643" s="14" t="s">
        <v>30</v>
      </c>
      <c r="AW643" s="14" t="s">
        <v>29</v>
      </c>
      <c r="AX643" s="14" t="s">
        <v>73</v>
      </c>
      <c r="AY643" s="173" t="s">
        <v>175</v>
      </c>
    </row>
    <row r="644" spans="1:65" s="13" customFormat="1">
      <c r="B644" s="163"/>
      <c r="D644" s="164" t="s">
        <v>190</v>
      </c>
      <c r="E644" s="165" t="s">
        <v>1</v>
      </c>
      <c r="F644" s="166" t="s">
        <v>3698</v>
      </c>
      <c r="H644" s="167">
        <v>20.414000000000001</v>
      </c>
      <c r="I644" s="168"/>
      <c r="L644" s="163"/>
      <c r="M644" s="169"/>
      <c r="N644" s="170"/>
      <c r="O644" s="170"/>
      <c r="P644" s="170"/>
      <c r="Q644" s="170"/>
      <c r="R644" s="170"/>
      <c r="S644" s="170"/>
      <c r="T644" s="171"/>
      <c r="AT644" s="165" t="s">
        <v>190</v>
      </c>
      <c r="AU644" s="165" t="s">
        <v>82</v>
      </c>
      <c r="AV644" s="13" t="s">
        <v>82</v>
      </c>
      <c r="AW644" s="13" t="s">
        <v>29</v>
      </c>
      <c r="AX644" s="13" t="s">
        <v>73</v>
      </c>
      <c r="AY644" s="165" t="s">
        <v>175</v>
      </c>
    </row>
    <row r="645" spans="1:65" s="13" customFormat="1">
      <c r="B645" s="163"/>
      <c r="D645" s="164" t="s">
        <v>190</v>
      </c>
      <c r="E645" s="165" t="s">
        <v>1</v>
      </c>
      <c r="F645" s="166" t="s">
        <v>3843</v>
      </c>
      <c r="H645" s="167">
        <v>-1.08</v>
      </c>
      <c r="I645" s="168"/>
      <c r="L645" s="163"/>
      <c r="M645" s="169"/>
      <c r="N645" s="170"/>
      <c r="O645" s="170"/>
      <c r="P645" s="170"/>
      <c r="Q645" s="170"/>
      <c r="R645" s="170"/>
      <c r="S645" s="170"/>
      <c r="T645" s="171"/>
      <c r="AT645" s="165" t="s">
        <v>190</v>
      </c>
      <c r="AU645" s="165" t="s">
        <v>82</v>
      </c>
      <c r="AV645" s="13" t="s">
        <v>82</v>
      </c>
      <c r="AW645" s="13" t="s">
        <v>29</v>
      </c>
      <c r="AX645" s="13" t="s">
        <v>73</v>
      </c>
      <c r="AY645" s="165" t="s">
        <v>175</v>
      </c>
    </row>
    <row r="646" spans="1:65" s="15" customFormat="1">
      <c r="B646" s="182"/>
      <c r="D646" s="164" t="s">
        <v>190</v>
      </c>
      <c r="E646" s="183" t="s">
        <v>1</v>
      </c>
      <c r="F646" s="184" t="s">
        <v>716</v>
      </c>
      <c r="H646" s="185">
        <v>19.334</v>
      </c>
      <c r="I646" s="186"/>
      <c r="L646" s="182"/>
      <c r="M646" s="187"/>
      <c r="N646" s="188"/>
      <c r="O646" s="188"/>
      <c r="P646" s="188"/>
      <c r="Q646" s="188"/>
      <c r="R646" s="188"/>
      <c r="S646" s="188"/>
      <c r="T646" s="189"/>
      <c r="AT646" s="183" t="s">
        <v>190</v>
      </c>
      <c r="AU646" s="183" t="s">
        <v>82</v>
      </c>
      <c r="AV646" s="15" t="s">
        <v>184</v>
      </c>
      <c r="AW646" s="15" t="s">
        <v>29</v>
      </c>
      <c r="AX646" s="15" t="s">
        <v>30</v>
      </c>
      <c r="AY646" s="183" t="s">
        <v>175</v>
      </c>
    </row>
    <row r="647" spans="1:65" s="2" customFormat="1" ht="24.15" customHeight="1">
      <c r="A647" s="33"/>
      <c r="B647" s="149"/>
      <c r="C647" s="150" t="s">
        <v>535</v>
      </c>
      <c r="D647" s="150" t="s">
        <v>181</v>
      </c>
      <c r="E647" s="151" t="s">
        <v>3494</v>
      </c>
      <c r="F647" s="152" t="s">
        <v>3495</v>
      </c>
      <c r="G647" s="153" t="s">
        <v>709</v>
      </c>
      <c r="H647" s="154">
        <v>82.236999999999995</v>
      </c>
      <c r="I647" s="155"/>
      <c r="J647" s="156">
        <f>ROUND(I647*H647,2)</f>
        <v>0</v>
      </c>
      <c r="K647" s="152" t="s">
        <v>710</v>
      </c>
      <c r="L647" s="34"/>
      <c r="M647" s="157" t="s">
        <v>1</v>
      </c>
      <c r="N647" s="158" t="s">
        <v>38</v>
      </c>
      <c r="O647" s="59"/>
      <c r="P647" s="159">
        <f>O647*H647</f>
        <v>0</v>
      </c>
      <c r="Q647" s="159">
        <v>6.1199999999999996E-3</v>
      </c>
      <c r="R647" s="159">
        <f>Q647*H647</f>
        <v>0.50329043999999989</v>
      </c>
      <c r="S647" s="159">
        <v>0</v>
      </c>
      <c r="T647" s="160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61" t="s">
        <v>239</v>
      </c>
      <c r="AT647" s="161" t="s">
        <v>181</v>
      </c>
      <c r="AU647" s="161" t="s">
        <v>82</v>
      </c>
      <c r="AY647" s="18" t="s">
        <v>175</v>
      </c>
      <c r="BE647" s="162">
        <f>IF(N647="základní",J647,0)</f>
        <v>0</v>
      </c>
      <c r="BF647" s="162">
        <f>IF(N647="snížená",J647,0)</f>
        <v>0</v>
      </c>
      <c r="BG647" s="162">
        <f>IF(N647="zákl. přenesená",J647,0)</f>
        <v>0</v>
      </c>
      <c r="BH647" s="162">
        <f>IF(N647="sníž. přenesená",J647,0)</f>
        <v>0</v>
      </c>
      <c r="BI647" s="162">
        <f>IF(N647="nulová",J647,0)</f>
        <v>0</v>
      </c>
      <c r="BJ647" s="18" t="s">
        <v>30</v>
      </c>
      <c r="BK647" s="162">
        <f>ROUND(I647*H647,2)</f>
        <v>0</v>
      </c>
      <c r="BL647" s="18" t="s">
        <v>239</v>
      </c>
      <c r="BM647" s="161" t="s">
        <v>3848</v>
      </c>
    </row>
    <row r="648" spans="1:65" s="13" customFormat="1">
      <c r="B648" s="163"/>
      <c r="D648" s="164" t="s">
        <v>190</v>
      </c>
      <c r="E648" s="165" t="s">
        <v>1</v>
      </c>
      <c r="F648" s="166" t="s">
        <v>3846</v>
      </c>
      <c r="H648" s="167">
        <v>82.236999999999995</v>
      </c>
      <c r="I648" s="168"/>
      <c r="L648" s="163"/>
      <c r="M648" s="169"/>
      <c r="N648" s="170"/>
      <c r="O648" s="170"/>
      <c r="P648" s="170"/>
      <c r="Q648" s="170"/>
      <c r="R648" s="170"/>
      <c r="S648" s="170"/>
      <c r="T648" s="171"/>
      <c r="AT648" s="165" t="s">
        <v>190</v>
      </c>
      <c r="AU648" s="165" t="s">
        <v>82</v>
      </c>
      <c r="AV648" s="13" t="s">
        <v>82</v>
      </c>
      <c r="AW648" s="13" t="s">
        <v>29</v>
      </c>
      <c r="AX648" s="13" t="s">
        <v>73</v>
      </c>
      <c r="AY648" s="165" t="s">
        <v>175</v>
      </c>
    </row>
    <row r="649" spans="1:65" s="15" customFormat="1">
      <c r="B649" s="182"/>
      <c r="D649" s="164" t="s">
        <v>190</v>
      </c>
      <c r="E649" s="183" t="s">
        <v>1</v>
      </c>
      <c r="F649" s="184" t="s">
        <v>716</v>
      </c>
      <c r="H649" s="185">
        <v>82.236999999999995</v>
      </c>
      <c r="I649" s="186"/>
      <c r="L649" s="182"/>
      <c r="M649" s="187"/>
      <c r="N649" s="188"/>
      <c r="O649" s="188"/>
      <c r="P649" s="188"/>
      <c r="Q649" s="188"/>
      <c r="R649" s="188"/>
      <c r="S649" s="188"/>
      <c r="T649" s="189"/>
      <c r="AT649" s="183" t="s">
        <v>190</v>
      </c>
      <c r="AU649" s="183" t="s">
        <v>82</v>
      </c>
      <c r="AV649" s="15" t="s">
        <v>184</v>
      </c>
      <c r="AW649" s="15" t="s">
        <v>29</v>
      </c>
      <c r="AX649" s="15" t="s">
        <v>30</v>
      </c>
      <c r="AY649" s="183" t="s">
        <v>175</v>
      </c>
    </row>
    <row r="650" spans="1:65" s="2" customFormat="1" ht="16.5" customHeight="1">
      <c r="A650" s="33"/>
      <c r="B650" s="149"/>
      <c r="C650" s="190" t="s">
        <v>539</v>
      </c>
      <c r="D650" s="190" t="s">
        <v>764</v>
      </c>
      <c r="E650" s="191" t="s">
        <v>3101</v>
      </c>
      <c r="F650" s="192" t="s">
        <v>3102</v>
      </c>
      <c r="G650" s="193" t="s">
        <v>709</v>
      </c>
      <c r="H650" s="194">
        <v>106.65</v>
      </c>
      <c r="I650" s="195"/>
      <c r="J650" s="196">
        <f>ROUND(I650*H650,2)</f>
        <v>0</v>
      </c>
      <c r="K650" s="192" t="s">
        <v>710</v>
      </c>
      <c r="L650" s="197"/>
      <c r="M650" s="198" t="s">
        <v>1</v>
      </c>
      <c r="N650" s="199" t="s">
        <v>38</v>
      </c>
      <c r="O650" s="59"/>
      <c r="P650" s="159">
        <f>O650*H650</f>
        <v>0</v>
      </c>
      <c r="Q650" s="159">
        <v>8.9999999999999998E-4</v>
      </c>
      <c r="R650" s="159">
        <f>Q650*H650</f>
        <v>9.5985000000000001E-2</v>
      </c>
      <c r="S650" s="159">
        <v>0</v>
      </c>
      <c r="T650" s="160">
        <f>S650*H650</f>
        <v>0</v>
      </c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R650" s="161" t="s">
        <v>302</v>
      </c>
      <c r="AT650" s="161" t="s">
        <v>764</v>
      </c>
      <c r="AU650" s="161" t="s">
        <v>82</v>
      </c>
      <c r="AY650" s="18" t="s">
        <v>175</v>
      </c>
      <c r="BE650" s="162">
        <f>IF(N650="základní",J650,0)</f>
        <v>0</v>
      </c>
      <c r="BF650" s="162">
        <f>IF(N650="snížená",J650,0)</f>
        <v>0</v>
      </c>
      <c r="BG650" s="162">
        <f>IF(N650="zákl. přenesená",J650,0)</f>
        <v>0</v>
      </c>
      <c r="BH650" s="162">
        <f>IF(N650="sníž. přenesená",J650,0)</f>
        <v>0</v>
      </c>
      <c r="BI650" s="162">
        <f>IF(N650="nulová",J650,0)</f>
        <v>0</v>
      </c>
      <c r="BJ650" s="18" t="s">
        <v>30</v>
      </c>
      <c r="BK650" s="162">
        <f>ROUND(I650*H650,2)</f>
        <v>0</v>
      </c>
      <c r="BL650" s="18" t="s">
        <v>239</v>
      </c>
      <c r="BM650" s="161" t="s">
        <v>3849</v>
      </c>
    </row>
    <row r="651" spans="1:65" s="13" customFormat="1">
      <c r="B651" s="163"/>
      <c r="D651" s="164" t="s">
        <v>190</v>
      </c>
      <c r="E651" s="165" t="s">
        <v>1</v>
      </c>
      <c r="F651" s="166" t="s">
        <v>3850</v>
      </c>
      <c r="H651" s="167">
        <v>20.300999999999998</v>
      </c>
      <c r="I651" s="168"/>
      <c r="L651" s="163"/>
      <c r="M651" s="169"/>
      <c r="N651" s="170"/>
      <c r="O651" s="170"/>
      <c r="P651" s="170"/>
      <c r="Q651" s="170"/>
      <c r="R651" s="170"/>
      <c r="S651" s="170"/>
      <c r="T651" s="171"/>
      <c r="AT651" s="165" t="s">
        <v>190</v>
      </c>
      <c r="AU651" s="165" t="s">
        <v>82</v>
      </c>
      <c r="AV651" s="13" t="s">
        <v>82</v>
      </c>
      <c r="AW651" s="13" t="s">
        <v>29</v>
      </c>
      <c r="AX651" s="13" t="s">
        <v>73</v>
      </c>
      <c r="AY651" s="165" t="s">
        <v>175</v>
      </c>
    </row>
    <row r="652" spans="1:65" s="13" customFormat="1">
      <c r="B652" s="163"/>
      <c r="D652" s="164" t="s">
        <v>190</v>
      </c>
      <c r="E652" s="165" t="s">
        <v>1</v>
      </c>
      <c r="F652" s="166" t="s">
        <v>3851</v>
      </c>
      <c r="H652" s="167">
        <v>86.349000000000004</v>
      </c>
      <c r="I652" s="168"/>
      <c r="L652" s="163"/>
      <c r="M652" s="169"/>
      <c r="N652" s="170"/>
      <c r="O652" s="170"/>
      <c r="P652" s="170"/>
      <c r="Q652" s="170"/>
      <c r="R652" s="170"/>
      <c r="S652" s="170"/>
      <c r="T652" s="171"/>
      <c r="AT652" s="165" t="s">
        <v>190</v>
      </c>
      <c r="AU652" s="165" t="s">
        <v>82</v>
      </c>
      <c r="AV652" s="13" t="s">
        <v>82</v>
      </c>
      <c r="AW652" s="13" t="s">
        <v>29</v>
      </c>
      <c r="AX652" s="13" t="s">
        <v>73</v>
      </c>
      <c r="AY652" s="165" t="s">
        <v>175</v>
      </c>
    </row>
    <row r="653" spans="1:65" s="15" customFormat="1">
      <c r="B653" s="182"/>
      <c r="D653" s="164" t="s">
        <v>190</v>
      </c>
      <c r="E653" s="183" t="s">
        <v>1</v>
      </c>
      <c r="F653" s="184" t="s">
        <v>716</v>
      </c>
      <c r="H653" s="185">
        <v>106.65</v>
      </c>
      <c r="I653" s="186"/>
      <c r="L653" s="182"/>
      <c r="M653" s="187"/>
      <c r="N653" s="188"/>
      <c r="O653" s="188"/>
      <c r="P653" s="188"/>
      <c r="Q653" s="188"/>
      <c r="R653" s="188"/>
      <c r="S653" s="188"/>
      <c r="T653" s="189"/>
      <c r="AT653" s="183" t="s">
        <v>190</v>
      </c>
      <c r="AU653" s="183" t="s">
        <v>82</v>
      </c>
      <c r="AV653" s="15" t="s">
        <v>184</v>
      </c>
      <c r="AW653" s="15" t="s">
        <v>29</v>
      </c>
      <c r="AX653" s="15" t="s">
        <v>30</v>
      </c>
      <c r="AY653" s="183" t="s">
        <v>175</v>
      </c>
    </row>
    <row r="654" spans="1:65" s="2" customFormat="1" ht="16.5" customHeight="1">
      <c r="A654" s="33"/>
      <c r="B654" s="149"/>
      <c r="C654" s="150" t="s">
        <v>543</v>
      </c>
      <c r="D654" s="150" t="s">
        <v>181</v>
      </c>
      <c r="E654" s="151" t="s">
        <v>3500</v>
      </c>
      <c r="F654" s="152" t="s">
        <v>3501</v>
      </c>
      <c r="G654" s="153" t="s">
        <v>709</v>
      </c>
      <c r="H654" s="154">
        <v>20.834</v>
      </c>
      <c r="I654" s="155"/>
      <c r="J654" s="156">
        <f>ROUND(I654*H654,2)</f>
        <v>0</v>
      </c>
      <c r="K654" s="152" t="s">
        <v>710</v>
      </c>
      <c r="L654" s="34"/>
      <c r="M654" s="157" t="s">
        <v>1</v>
      </c>
      <c r="N654" s="158" t="s">
        <v>38</v>
      </c>
      <c r="O654" s="59"/>
      <c r="P654" s="159">
        <f>O654*H654</f>
        <v>0</v>
      </c>
      <c r="Q654" s="159">
        <v>4.3800000000000002E-3</v>
      </c>
      <c r="R654" s="159">
        <f>Q654*H654</f>
        <v>9.1252920000000001E-2</v>
      </c>
      <c r="S654" s="159">
        <v>0</v>
      </c>
      <c r="T654" s="160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61" t="s">
        <v>239</v>
      </c>
      <c r="AT654" s="161" t="s">
        <v>181</v>
      </c>
      <c r="AU654" s="161" t="s">
        <v>82</v>
      </c>
      <c r="AY654" s="18" t="s">
        <v>175</v>
      </c>
      <c r="BE654" s="162">
        <f>IF(N654="základní",J654,0)</f>
        <v>0</v>
      </c>
      <c r="BF654" s="162">
        <f>IF(N654="snížená",J654,0)</f>
        <v>0</v>
      </c>
      <c r="BG654" s="162">
        <f>IF(N654="zákl. přenesená",J654,0)</f>
        <v>0</v>
      </c>
      <c r="BH654" s="162">
        <f>IF(N654="sníž. přenesená",J654,0)</f>
        <v>0</v>
      </c>
      <c r="BI654" s="162">
        <f>IF(N654="nulová",J654,0)</f>
        <v>0</v>
      </c>
      <c r="BJ654" s="18" t="s">
        <v>30</v>
      </c>
      <c r="BK654" s="162">
        <f>ROUND(I654*H654,2)</f>
        <v>0</v>
      </c>
      <c r="BL654" s="18" t="s">
        <v>239</v>
      </c>
      <c r="BM654" s="161" t="s">
        <v>3852</v>
      </c>
    </row>
    <row r="655" spans="1:65" s="13" customFormat="1">
      <c r="B655" s="163"/>
      <c r="D655" s="164" t="s">
        <v>190</v>
      </c>
      <c r="E655" s="165" t="s">
        <v>1</v>
      </c>
      <c r="F655" s="166" t="s">
        <v>3853</v>
      </c>
      <c r="H655" s="167">
        <v>20.834</v>
      </c>
      <c r="I655" s="168"/>
      <c r="L655" s="163"/>
      <c r="M655" s="169"/>
      <c r="N655" s="170"/>
      <c r="O655" s="170"/>
      <c r="P655" s="170"/>
      <c r="Q655" s="170"/>
      <c r="R655" s="170"/>
      <c r="S655" s="170"/>
      <c r="T655" s="171"/>
      <c r="AT655" s="165" t="s">
        <v>190</v>
      </c>
      <c r="AU655" s="165" t="s">
        <v>82</v>
      </c>
      <c r="AV655" s="13" t="s">
        <v>82</v>
      </c>
      <c r="AW655" s="13" t="s">
        <v>29</v>
      </c>
      <c r="AX655" s="13" t="s">
        <v>30</v>
      </c>
      <c r="AY655" s="165" t="s">
        <v>175</v>
      </c>
    </row>
    <row r="656" spans="1:65" s="2" customFormat="1" ht="16.5" customHeight="1">
      <c r="A656" s="33"/>
      <c r="B656" s="149"/>
      <c r="C656" s="150" t="s">
        <v>546</v>
      </c>
      <c r="D656" s="150" t="s">
        <v>181</v>
      </c>
      <c r="E656" s="151" t="s">
        <v>3504</v>
      </c>
      <c r="F656" s="152" t="s">
        <v>3505</v>
      </c>
      <c r="G656" s="153" t="s">
        <v>709</v>
      </c>
      <c r="H656" s="154">
        <v>82.236999999999995</v>
      </c>
      <c r="I656" s="155"/>
      <c r="J656" s="156">
        <f>ROUND(I656*H656,2)</f>
        <v>0</v>
      </c>
      <c r="K656" s="152" t="s">
        <v>710</v>
      </c>
      <c r="L656" s="34"/>
      <c r="M656" s="157" t="s">
        <v>1</v>
      </c>
      <c r="N656" s="158" t="s">
        <v>38</v>
      </c>
      <c r="O656" s="59"/>
      <c r="P656" s="159">
        <f>O656*H656</f>
        <v>0</v>
      </c>
      <c r="Q656" s="159">
        <v>4.3800000000000002E-3</v>
      </c>
      <c r="R656" s="159">
        <f>Q656*H656</f>
        <v>0.36019805999999999</v>
      </c>
      <c r="S656" s="159">
        <v>0</v>
      </c>
      <c r="T656" s="160">
        <f>S656*H656</f>
        <v>0</v>
      </c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R656" s="161" t="s">
        <v>239</v>
      </c>
      <c r="AT656" s="161" t="s">
        <v>181</v>
      </c>
      <c r="AU656" s="161" t="s">
        <v>82</v>
      </c>
      <c r="AY656" s="18" t="s">
        <v>175</v>
      </c>
      <c r="BE656" s="162">
        <f>IF(N656="základní",J656,0)</f>
        <v>0</v>
      </c>
      <c r="BF656" s="162">
        <f>IF(N656="snížená",J656,0)</f>
        <v>0</v>
      </c>
      <c r="BG656" s="162">
        <f>IF(N656="zákl. přenesená",J656,0)</f>
        <v>0</v>
      </c>
      <c r="BH656" s="162">
        <f>IF(N656="sníž. přenesená",J656,0)</f>
        <v>0</v>
      </c>
      <c r="BI656" s="162">
        <f>IF(N656="nulová",J656,0)</f>
        <v>0</v>
      </c>
      <c r="BJ656" s="18" t="s">
        <v>30</v>
      </c>
      <c r="BK656" s="162">
        <f>ROUND(I656*H656,2)</f>
        <v>0</v>
      </c>
      <c r="BL656" s="18" t="s">
        <v>239</v>
      </c>
      <c r="BM656" s="161" t="s">
        <v>3854</v>
      </c>
    </row>
    <row r="657" spans="1:65" s="13" customFormat="1">
      <c r="B657" s="163"/>
      <c r="D657" s="164" t="s">
        <v>190</v>
      </c>
      <c r="E657" s="165" t="s">
        <v>1</v>
      </c>
      <c r="F657" s="166" t="s">
        <v>3855</v>
      </c>
      <c r="H657" s="167">
        <v>82.236999999999995</v>
      </c>
      <c r="I657" s="168"/>
      <c r="L657" s="163"/>
      <c r="M657" s="169"/>
      <c r="N657" s="170"/>
      <c r="O657" s="170"/>
      <c r="P657" s="170"/>
      <c r="Q657" s="170"/>
      <c r="R657" s="170"/>
      <c r="S657" s="170"/>
      <c r="T657" s="171"/>
      <c r="AT657" s="165" t="s">
        <v>190</v>
      </c>
      <c r="AU657" s="165" t="s">
        <v>82</v>
      </c>
      <c r="AV657" s="13" t="s">
        <v>82</v>
      </c>
      <c r="AW657" s="13" t="s">
        <v>29</v>
      </c>
      <c r="AX657" s="13" t="s">
        <v>30</v>
      </c>
      <c r="AY657" s="165" t="s">
        <v>175</v>
      </c>
    </row>
    <row r="658" spans="1:65" s="2" customFormat="1" ht="16.5" customHeight="1">
      <c r="A658" s="33"/>
      <c r="B658" s="149"/>
      <c r="C658" s="150" t="s">
        <v>549</v>
      </c>
      <c r="D658" s="150" t="s">
        <v>181</v>
      </c>
      <c r="E658" s="151" t="s">
        <v>3106</v>
      </c>
      <c r="F658" s="152" t="s">
        <v>3107</v>
      </c>
      <c r="G658" s="153" t="s">
        <v>767</v>
      </c>
      <c r="H658" s="154">
        <v>1.194</v>
      </c>
      <c r="I658" s="155"/>
      <c r="J658" s="156">
        <f>ROUND(I658*H658,2)</f>
        <v>0</v>
      </c>
      <c r="K658" s="152" t="s">
        <v>710</v>
      </c>
      <c r="L658" s="34"/>
      <c r="M658" s="157" t="s">
        <v>1</v>
      </c>
      <c r="N658" s="158" t="s">
        <v>38</v>
      </c>
      <c r="O658" s="59"/>
      <c r="P658" s="159">
        <f>O658*H658</f>
        <v>0</v>
      </c>
      <c r="Q658" s="159">
        <v>0</v>
      </c>
      <c r="R658" s="159">
        <f>Q658*H658</f>
        <v>0</v>
      </c>
      <c r="S658" s="159">
        <v>0</v>
      </c>
      <c r="T658" s="160">
        <f>S658*H658</f>
        <v>0</v>
      </c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R658" s="161" t="s">
        <v>239</v>
      </c>
      <c r="AT658" s="161" t="s">
        <v>181</v>
      </c>
      <c r="AU658" s="161" t="s">
        <v>82</v>
      </c>
      <c r="AY658" s="18" t="s">
        <v>175</v>
      </c>
      <c r="BE658" s="162">
        <f>IF(N658="základní",J658,0)</f>
        <v>0</v>
      </c>
      <c r="BF658" s="162">
        <f>IF(N658="snížená",J658,0)</f>
        <v>0</v>
      </c>
      <c r="BG658" s="162">
        <f>IF(N658="zákl. přenesená",J658,0)</f>
        <v>0</v>
      </c>
      <c r="BH658" s="162">
        <f>IF(N658="sníž. přenesená",J658,0)</f>
        <v>0</v>
      </c>
      <c r="BI658" s="162">
        <f>IF(N658="nulová",J658,0)</f>
        <v>0</v>
      </c>
      <c r="BJ658" s="18" t="s">
        <v>30</v>
      </c>
      <c r="BK658" s="162">
        <f>ROUND(I658*H658,2)</f>
        <v>0</v>
      </c>
      <c r="BL658" s="18" t="s">
        <v>239</v>
      </c>
      <c r="BM658" s="161" t="s">
        <v>3856</v>
      </c>
    </row>
    <row r="659" spans="1:65" s="12" customFormat="1" ht="22.8" customHeight="1">
      <c r="B659" s="136"/>
      <c r="D659" s="137" t="s">
        <v>72</v>
      </c>
      <c r="E659" s="147" t="s">
        <v>2512</v>
      </c>
      <c r="F659" s="147" t="s">
        <v>2513</v>
      </c>
      <c r="I659" s="139"/>
      <c r="J659" s="148">
        <f>BK659</f>
        <v>0</v>
      </c>
      <c r="L659" s="136"/>
      <c r="M659" s="141"/>
      <c r="N659" s="142"/>
      <c r="O659" s="142"/>
      <c r="P659" s="143">
        <f>SUM(P660:P779)</f>
        <v>0</v>
      </c>
      <c r="Q659" s="142"/>
      <c r="R659" s="143">
        <f>SUM(R660:R779)</f>
        <v>0</v>
      </c>
      <c r="S659" s="142"/>
      <c r="T659" s="144">
        <f>SUM(T660:T779)</f>
        <v>0</v>
      </c>
      <c r="AR659" s="137" t="s">
        <v>82</v>
      </c>
      <c r="AT659" s="145" t="s">
        <v>72</v>
      </c>
      <c r="AU659" s="145" t="s">
        <v>30</v>
      </c>
      <c r="AY659" s="137" t="s">
        <v>175</v>
      </c>
      <c r="BK659" s="146">
        <f>SUM(BK660:BK779)</f>
        <v>0</v>
      </c>
    </row>
    <row r="660" spans="1:65" s="2" customFormat="1" ht="24.15" customHeight="1">
      <c r="A660" s="33"/>
      <c r="B660" s="149"/>
      <c r="C660" s="150" t="s">
        <v>552</v>
      </c>
      <c r="D660" s="150" t="s">
        <v>181</v>
      </c>
      <c r="E660" s="151" t="s">
        <v>3857</v>
      </c>
      <c r="F660" s="152" t="s">
        <v>3858</v>
      </c>
      <c r="G660" s="153" t="s">
        <v>396</v>
      </c>
      <c r="H660" s="154">
        <v>1</v>
      </c>
      <c r="I660" s="155"/>
      <c r="J660" s="156">
        <f>ROUND(I660*H660,2)</f>
        <v>0</v>
      </c>
      <c r="K660" s="152" t="s">
        <v>1</v>
      </c>
      <c r="L660" s="34"/>
      <c r="M660" s="157" t="s">
        <v>1</v>
      </c>
      <c r="N660" s="158" t="s">
        <v>38</v>
      </c>
      <c r="O660" s="59"/>
      <c r="P660" s="159">
        <f>O660*H660</f>
        <v>0</v>
      </c>
      <c r="Q660" s="159">
        <v>0</v>
      </c>
      <c r="R660" s="159">
        <f>Q660*H660</f>
        <v>0</v>
      </c>
      <c r="S660" s="159">
        <v>0</v>
      </c>
      <c r="T660" s="160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1" t="s">
        <v>239</v>
      </c>
      <c r="AT660" s="161" t="s">
        <v>181</v>
      </c>
      <c r="AU660" s="161" t="s">
        <v>82</v>
      </c>
      <c r="AY660" s="18" t="s">
        <v>175</v>
      </c>
      <c r="BE660" s="162">
        <f>IF(N660="základní",J660,0)</f>
        <v>0</v>
      </c>
      <c r="BF660" s="162">
        <f>IF(N660="snížená",J660,0)</f>
        <v>0</v>
      </c>
      <c r="BG660" s="162">
        <f>IF(N660="zákl. přenesená",J660,0)</f>
        <v>0</v>
      </c>
      <c r="BH660" s="162">
        <f>IF(N660="sníž. přenesená",J660,0)</f>
        <v>0</v>
      </c>
      <c r="BI660" s="162">
        <f>IF(N660="nulová",J660,0)</f>
        <v>0</v>
      </c>
      <c r="BJ660" s="18" t="s">
        <v>30</v>
      </c>
      <c r="BK660" s="162">
        <f>ROUND(I660*H660,2)</f>
        <v>0</v>
      </c>
      <c r="BL660" s="18" t="s">
        <v>239</v>
      </c>
      <c r="BM660" s="161" t="s">
        <v>3859</v>
      </c>
    </row>
    <row r="661" spans="1:65" s="14" customFormat="1">
      <c r="B661" s="172"/>
      <c r="D661" s="164" t="s">
        <v>190</v>
      </c>
      <c r="E661" s="173" t="s">
        <v>1</v>
      </c>
      <c r="F661" s="174" t="s">
        <v>3177</v>
      </c>
      <c r="H661" s="173" t="s">
        <v>1</v>
      </c>
      <c r="I661" s="175"/>
      <c r="L661" s="172"/>
      <c r="M661" s="176"/>
      <c r="N661" s="177"/>
      <c r="O661" s="177"/>
      <c r="P661" s="177"/>
      <c r="Q661" s="177"/>
      <c r="R661" s="177"/>
      <c r="S661" s="177"/>
      <c r="T661" s="178"/>
      <c r="AT661" s="173" t="s">
        <v>190</v>
      </c>
      <c r="AU661" s="173" t="s">
        <v>82</v>
      </c>
      <c r="AV661" s="14" t="s">
        <v>30</v>
      </c>
      <c r="AW661" s="14" t="s">
        <v>29</v>
      </c>
      <c r="AX661" s="14" t="s">
        <v>73</v>
      </c>
      <c r="AY661" s="173" t="s">
        <v>175</v>
      </c>
    </row>
    <row r="662" spans="1:65" s="14" customFormat="1">
      <c r="B662" s="172"/>
      <c r="D662" s="164" t="s">
        <v>190</v>
      </c>
      <c r="E662" s="173" t="s">
        <v>1</v>
      </c>
      <c r="F662" s="174" t="s">
        <v>3178</v>
      </c>
      <c r="H662" s="173" t="s">
        <v>1</v>
      </c>
      <c r="I662" s="175"/>
      <c r="L662" s="172"/>
      <c r="M662" s="176"/>
      <c r="N662" s="177"/>
      <c r="O662" s="177"/>
      <c r="P662" s="177"/>
      <c r="Q662" s="177"/>
      <c r="R662" s="177"/>
      <c r="S662" s="177"/>
      <c r="T662" s="178"/>
      <c r="AT662" s="173" t="s">
        <v>190</v>
      </c>
      <c r="AU662" s="173" t="s">
        <v>82</v>
      </c>
      <c r="AV662" s="14" t="s">
        <v>30</v>
      </c>
      <c r="AW662" s="14" t="s">
        <v>29</v>
      </c>
      <c r="AX662" s="14" t="s">
        <v>73</v>
      </c>
      <c r="AY662" s="173" t="s">
        <v>175</v>
      </c>
    </row>
    <row r="663" spans="1:65" s="14" customFormat="1">
      <c r="B663" s="172"/>
      <c r="D663" s="164" t="s">
        <v>190</v>
      </c>
      <c r="E663" s="173" t="s">
        <v>1</v>
      </c>
      <c r="F663" s="174" t="s">
        <v>3179</v>
      </c>
      <c r="H663" s="173" t="s">
        <v>1</v>
      </c>
      <c r="I663" s="175"/>
      <c r="L663" s="172"/>
      <c r="M663" s="176"/>
      <c r="N663" s="177"/>
      <c r="O663" s="177"/>
      <c r="P663" s="177"/>
      <c r="Q663" s="177"/>
      <c r="R663" s="177"/>
      <c r="S663" s="177"/>
      <c r="T663" s="178"/>
      <c r="AT663" s="173" t="s">
        <v>190</v>
      </c>
      <c r="AU663" s="173" t="s">
        <v>82</v>
      </c>
      <c r="AV663" s="14" t="s">
        <v>30</v>
      </c>
      <c r="AW663" s="14" t="s">
        <v>29</v>
      </c>
      <c r="AX663" s="14" t="s">
        <v>73</v>
      </c>
      <c r="AY663" s="173" t="s">
        <v>175</v>
      </c>
    </row>
    <row r="664" spans="1:65" s="14" customFormat="1">
      <c r="B664" s="172"/>
      <c r="D664" s="164" t="s">
        <v>190</v>
      </c>
      <c r="E664" s="173" t="s">
        <v>1</v>
      </c>
      <c r="F664" s="174" t="s">
        <v>3180</v>
      </c>
      <c r="H664" s="173" t="s">
        <v>1</v>
      </c>
      <c r="I664" s="175"/>
      <c r="L664" s="172"/>
      <c r="M664" s="176"/>
      <c r="N664" s="177"/>
      <c r="O664" s="177"/>
      <c r="P664" s="177"/>
      <c r="Q664" s="177"/>
      <c r="R664" s="177"/>
      <c r="S664" s="177"/>
      <c r="T664" s="178"/>
      <c r="AT664" s="173" t="s">
        <v>190</v>
      </c>
      <c r="AU664" s="173" t="s">
        <v>82</v>
      </c>
      <c r="AV664" s="14" t="s">
        <v>30</v>
      </c>
      <c r="AW664" s="14" t="s">
        <v>29</v>
      </c>
      <c r="AX664" s="14" t="s">
        <v>73</v>
      </c>
      <c r="AY664" s="173" t="s">
        <v>175</v>
      </c>
    </row>
    <row r="665" spans="1:65" s="14" customFormat="1">
      <c r="B665" s="172"/>
      <c r="D665" s="164" t="s">
        <v>190</v>
      </c>
      <c r="E665" s="173" t="s">
        <v>1</v>
      </c>
      <c r="F665" s="174" t="s">
        <v>3181</v>
      </c>
      <c r="H665" s="173" t="s">
        <v>1</v>
      </c>
      <c r="I665" s="175"/>
      <c r="L665" s="172"/>
      <c r="M665" s="176"/>
      <c r="N665" s="177"/>
      <c r="O665" s="177"/>
      <c r="P665" s="177"/>
      <c r="Q665" s="177"/>
      <c r="R665" s="177"/>
      <c r="S665" s="177"/>
      <c r="T665" s="178"/>
      <c r="AT665" s="173" t="s">
        <v>190</v>
      </c>
      <c r="AU665" s="173" t="s">
        <v>82</v>
      </c>
      <c r="AV665" s="14" t="s">
        <v>30</v>
      </c>
      <c r="AW665" s="14" t="s">
        <v>29</v>
      </c>
      <c r="AX665" s="14" t="s">
        <v>73</v>
      </c>
      <c r="AY665" s="173" t="s">
        <v>175</v>
      </c>
    </row>
    <row r="666" spans="1:65" s="14" customFormat="1">
      <c r="B666" s="172"/>
      <c r="D666" s="164" t="s">
        <v>190</v>
      </c>
      <c r="E666" s="173" t="s">
        <v>1</v>
      </c>
      <c r="F666" s="174" t="s">
        <v>3182</v>
      </c>
      <c r="H666" s="173" t="s">
        <v>1</v>
      </c>
      <c r="I666" s="175"/>
      <c r="L666" s="172"/>
      <c r="M666" s="176"/>
      <c r="N666" s="177"/>
      <c r="O666" s="177"/>
      <c r="P666" s="177"/>
      <c r="Q666" s="177"/>
      <c r="R666" s="177"/>
      <c r="S666" s="177"/>
      <c r="T666" s="178"/>
      <c r="AT666" s="173" t="s">
        <v>190</v>
      </c>
      <c r="AU666" s="173" t="s">
        <v>82</v>
      </c>
      <c r="AV666" s="14" t="s">
        <v>30</v>
      </c>
      <c r="AW666" s="14" t="s">
        <v>29</v>
      </c>
      <c r="AX666" s="14" t="s">
        <v>73</v>
      </c>
      <c r="AY666" s="173" t="s">
        <v>175</v>
      </c>
    </row>
    <row r="667" spans="1:65" s="14" customFormat="1">
      <c r="B667" s="172"/>
      <c r="D667" s="164" t="s">
        <v>190</v>
      </c>
      <c r="E667" s="173" t="s">
        <v>1</v>
      </c>
      <c r="F667" s="174" t="s">
        <v>3139</v>
      </c>
      <c r="H667" s="173" t="s">
        <v>1</v>
      </c>
      <c r="I667" s="175"/>
      <c r="L667" s="172"/>
      <c r="M667" s="176"/>
      <c r="N667" s="177"/>
      <c r="O667" s="177"/>
      <c r="P667" s="177"/>
      <c r="Q667" s="177"/>
      <c r="R667" s="177"/>
      <c r="S667" s="177"/>
      <c r="T667" s="178"/>
      <c r="AT667" s="173" t="s">
        <v>190</v>
      </c>
      <c r="AU667" s="173" t="s">
        <v>82</v>
      </c>
      <c r="AV667" s="14" t="s">
        <v>30</v>
      </c>
      <c r="AW667" s="14" t="s">
        <v>29</v>
      </c>
      <c r="AX667" s="14" t="s">
        <v>73</v>
      </c>
      <c r="AY667" s="173" t="s">
        <v>175</v>
      </c>
    </row>
    <row r="668" spans="1:65" s="14" customFormat="1">
      <c r="B668" s="172"/>
      <c r="D668" s="164" t="s">
        <v>190</v>
      </c>
      <c r="E668" s="173" t="s">
        <v>1</v>
      </c>
      <c r="F668" s="174" t="s">
        <v>3140</v>
      </c>
      <c r="H668" s="173" t="s">
        <v>1</v>
      </c>
      <c r="I668" s="175"/>
      <c r="L668" s="172"/>
      <c r="M668" s="176"/>
      <c r="N668" s="177"/>
      <c r="O668" s="177"/>
      <c r="P668" s="177"/>
      <c r="Q668" s="177"/>
      <c r="R668" s="177"/>
      <c r="S668" s="177"/>
      <c r="T668" s="178"/>
      <c r="AT668" s="173" t="s">
        <v>190</v>
      </c>
      <c r="AU668" s="173" t="s">
        <v>82</v>
      </c>
      <c r="AV668" s="14" t="s">
        <v>30</v>
      </c>
      <c r="AW668" s="14" t="s">
        <v>29</v>
      </c>
      <c r="AX668" s="14" t="s">
        <v>73</v>
      </c>
      <c r="AY668" s="173" t="s">
        <v>175</v>
      </c>
    </row>
    <row r="669" spans="1:65" s="14" customFormat="1">
      <c r="B669" s="172"/>
      <c r="D669" s="164" t="s">
        <v>190</v>
      </c>
      <c r="E669" s="173" t="s">
        <v>1</v>
      </c>
      <c r="F669" s="174" t="s">
        <v>3141</v>
      </c>
      <c r="H669" s="173" t="s">
        <v>1</v>
      </c>
      <c r="I669" s="175"/>
      <c r="L669" s="172"/>
      <c r="M669" s="176"/>
      <c r="N669" s="177"/>
      <c r="O669" s="177"/>
      <c r="P669" s="177"/>
      <c r="Q669" s="177"/>
      <c r="R669" s="177"/>
      <c r="S669" s="177"/>
      <c r="T669" s="178"/>
      <c r="AT669" s="173" t="s">
        <v>190</v>
      </c>
      <c r="AU669" s="173" t="s">
        <v>82</v>
      </c>
      <c r="AV669" s="14" t="s">
        <v>30</v>
      </c>
      <c r="AW669" s="14" t="s">
        <v>29</v>
      </c>
      <c r="AX669" s="14" t="s">
        <v>73</v>
      </c>
      <c r="AY669" s="173" t="s">
        <v>175</v>
      </c>
    </row>
    <row r="670" spans="1:65" s="14" customFormat="1">
      <c r="B670" s="172"/>
      <c r="D670" s="164" t="s">
        <v>190</v>
      </c>
      <c r="E670" s="173" t="s">
        <v>1</v>
      </c>
      <c r="F670" s="174" t="s">
        <v>3142</v>
      </c>
      <c r="H670" s="173" t="s">
        <v>1</v>
      </c>
      <c r="I670" s="175"/>
      <c r="L670" s="172"/>
      <c r="M670" s="176"/>
      <c r="N670" s="177"/>
      <c r="O670" s="177"/>
      <c r="P670" s="177"/>
      <c r="Q670" s="177"/>
      <c r="R670" s="177"/>
      <c r="S670" s="177"/>
      <c r="T670" s="178"/>
      <c r="AT670" s="173" t="s">
        <v>190</v>
      </c>
      <c r="AU670" s="173" t="s">
        <v>82</v>
      </c>
      <c r="AV670" s="14" t="s">
        <v>30</v>
      </c>
      <c r="AW670" s="14" t="s">
        <v>29</v>
      </c>
      <c r="AX670" s="14" t="s">
        <v>73</v>
      </c>
      <c r="AY670" s="173" t="s">
        <v>175</v>
      </c>
    </row>
    <row r="671" spans="1:65" s="14" customFormat="1">
      <c r="B671" s="172"/>
      <c r="D671" s="164" t="s">
        <v>190</v>
      </c>
      <c r="E671" s="173" t="s">
        <v>1</v>
      </c>
      <c r="F671" s="174" t="s">
        <v>2648</v>
      </c>
      <c r="H671" s="173" t="s">
        <v>1</v>
      </c>
      <c r="I671" s="175"/>
      <c r="L671" s="172"/>
      <c r="M671" s="176"/>
      <c r="N671" s="177"/>
      <c r="O671" s="177"/>
      <c r="P671" s="177"/>
      <c r="Q671" s="177"/>
      <c r="R671" s="177"/>
      <c r="S671" s="177"/>
      <c r="T671" s="178"/>
      <c r="AT671" s="173" t="s">
        <v>190</v>
      </c>
      <c r="AU671" s="173" t="s">
        <v>82</v>
      </c>
      <c r="AV671" s="14" t="s">
        <v>30</v>
      </c>
      <c r="AW671" s="14" t="s">
        <v>29</v>
      </c>
      <c r="AX671" s="14" t="s">
        <v>73</v>
      </c>
      <c r="AY671" s="173" t="s">
        <v>175</v>
      </c>
    </row>
    <row r="672" spans="1:65" s="13" customFormat="1">
      <c r="B672" s="163"/>
      <c r="D672" s="164" t="s">
        <v>190</v>
      </c>
      <c r="E672" s="165" t="s">
        <v>1</v>
      </c>
      <c r="F672" s="166" t="s">
        <v>30</v>
      </c>
      <c r="H672" s="167">
        <v>1</v>
      </c>
      <c r="I672" s="168"/>
      <c r="L672" s="163"/>
      <c r="M672" s="169"/>
      <c r="N672" s="170"/>
      <c r="O672" s="170"/>
      <c r="P672" s="170"/>
      <c r="Q672" s="170"/>
      <c r="R672" s="170"/>
      <c r="S672" s="170"/>
      <c r="T672" s="171"/>
      <c r="AT672" s="165" t="s">
        <v>190</v>
      </c>
      <c r="AU672" s="165" t="s">
        <v>82</v>
      </c>
      <c r="AV672" s="13" t="s">
        <v>82</v>
      </c>
      <c r="AW672" s="13" t="s">
        <v>29</v>
      </c>
      <c r="AX672" s="13" t="s">
        <v>30</v>
      </c>
      <c r="AY672" s="165" t="s">
        <v>175</v>
      </c>
    </row>
    <row r="673" spans="1:65" s="2" customFormat="1" ht="16.5" customHeight="1">
      <c r="A673" s="33"/>
      <c r="B673" s="149"/>
      <c r="C673" s="150" t="s">
        <v>555</v>
      </c>
      <c r="D673" s="150" t="s">
        <v>181</v>
      </c>
      <c r="E673" s="151" t="s">
        <v>3860</v>
      </c>
      <c r="F673" s="152" t="s">
        <v>3144</v>
      </c>
      <c r="G673" s="153" t="s">
        <v>396</v>
      </c>
      <c r="H673" s="154">
        <v>1</v>
      </c>
      <c r="I673" s="155"/>
      <c r="J673" s="156">
        <f>ROUND(I673*H673,2)</f>
        <v>0</v>
      </c>
      <c r="K673" s="152" t="s">
        <v>1</v>
      </c>
      <c r="L673" s="34"/>
      <c r="M673" s="157" t="s">
        <v>1</v>
      </c>
      <c r="N673" s="158" t="s">
        <v>38</v>
      </c>
      <c r="O673" s="59"/>
      <c r="P673" s="159">
        <f>O673*H673</f>
        <v>0</v>
      </c>
      <c r="Q673" s="159">
        <v>0</v>
      </c>
      <c r="R673" s="159">
        <f>Q673*H673</f>
        <v>0</v>
      </c>
      <c r="S673" s="159">
        <v>0</v>
      </c>
      <c r="T673" s="160">
        <f>S673*H673</f>
        <v>0</v>
      </c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R673" s="161" t="s">
        <v>239</v>
      </c>
      <c r="AT673" s="161" t="s">
        <v>181</v>
      </c>
      <c r="AU673" s="161" t="s">
        <v>82</v>
      </c>
      <c r="AY673" s="18" t="s">
        <v>175</v>
      </c>
      <c r="BE673" s="162">
        <f>IF(N673="základní",J673,0)</f>
        <v>0</v>
      </c>
      <c r="BF673" s="162">
        <f>IF(N673="snížená",J673,0)</f>
        <v>0</v>
      </c>
      <c r="BG673" s="162">
        <f>IF(N673="zákl. přenesená",J673,0)</f>
        <v>0</v>
      </c>
      <c r="BH673" s="162">
        <f>IF(N673="sníž. přenesená",J673,0)</f>
        <v>0</v>
      </c>
      <c r="BI673" s="162">
        <f>IF(N673="nulová",J673,0)</f>
        <v>0</v>
      </c>
      <c r="BJ673" s="18" t="s">
        <v>30</v>
      </c>
      <c r="BK673" s="162">
        <f>ROUND(I673*H673,2)</f>
        <v>0</v>
      </c>
      <c r="BL673" s="18" t="s">
        <v>239</v>
      </c>
      <c r="BM673" s="161" t="s">
        <v>3861</v>
      </c>
    </row>
    <row r="674" spans="1:65" s="14" customFormat="1">
      <c r="B674" s="172"/>
      <c r="D674" s="164" t="s">
        <v>190</v>
      </c>
      <c r="E674" s="173" t="s">
        <v>1</v>
      </c>
      <c r="F674" s="174" t="s">
        <v>3862</v>
      </c>
      <c r="H674" s="173" t="s">
        <v>1</v>
      </c>
      <c r="I674" s="175"/>
      <c r="L674" s="172"/>
      <c r="M674" s="176"/>
      <c r="N674" s="177"/>
      <c r="O674" s="177"/>
      <c r="P674" s="177"/>
      <c r="Q674" s="177"/>
      <c r="R674" s="177"/>
      <c r="S674" s="177"/>
      <c r="T674" s="178"/>
      <c r="AT674" s="173" t="s">
        <v>190</v>
      </c>
      <c r="AU674" s="173" t="s">
        <v>82</v>
      </c>
      <c r="AV674" s="14" t="s">
        <v>30</v>
      </c>
      <c r="AW674" s="14" t="s">
        <v>29</v>
      </c>
      <c r="AX674" s="14" t="s">
        <v>73</v>
      </c>
      <c r="AY674" s="173" t="s">
        <v>175</v>
      </c>
    </row>
    <row r="675" spans="1:65" s="14" customFormat="1">
      <c r="B675" s="172"/>
      <c r="D675" s="164" t="s">
        <v>190</v>
      </c>
      <c r="E675" s="173" t="s">
        <v>1</v>
      </c>
      <c r="F675" s="174" t="s">
        <v>3149</v>
      </c>
      <c r="H675" s="173" t="s">
        <v>1</v>
      </c>
      <c r="I675" s="175"/>
      <c r="L675" s="172"/>
      <c r="M675" s="176"/>
      <c r="N675" s="177"/>
      <c r="O675" s="177"/>
      <c r="P675" s="177"/>
      <c r="Q675" s="177"/>
      <c r="R675" s="177"/>
      <c r="S675" s="177"/>
      <c r="T675" s="178"/>
      <c r="AT675" s="173" t="s">
        <v>190</v>
      </c>
      <c r="AU675" s="173" t="s">
        <v>82</v>
      </c>
      <c r="AV675" s="14" t="s">
        <v>30</v>
      </c>
      <c r="AW675" s="14" t="s">
        <v>29</v>
      </c>
      <c r="AX675" s="14" t="s">
        <v>73</v>
      </c>
      <c r="AY675" s="173" t="s">
        <v>175</v>
      </c>
    </row>
    <row r="676" spans="1:65" s="14" customFormat="1">
      <c r="B676" s="172"/>
      <c r="D676" s="164" t="s">
        <v>190</v>
      </c>
      <c r="E676" s="173" t="s">
        <v>1</v>
      </c>
      <c r="F676" s="174" t="s">
        <v>3150</v>
      </c>
      <c r="H676" s="173" t="s">
        <v>1</v>
      </c>
      <c r="I676" s="175"/>
      <c r="L676" s="172"/>
      <c r="M676" s="176"/>
      <c r="N676" s="177"/>
      <c r="O676" s="177"/>
      <c r="P676" s="177"/>
      <c r="Q676" s="177"/>
      <c r="R676" s="177"/>
      <c r="S676" s="177"/>
      <c r="T676" s="178"/>
      <c r="AT676" s="173" t="s">
        <v>190</v>
      </c>
      <c r="AU676" s="173" t="s">
        <v>82</v>
      </c>
      <c r="AV676" s="14" t="s">
        <v>30</v>
      </c>
      <c r="AW676" s="14" t="s">
        <v>29</v>
      </c>
      <c r="AX676" s="14" t="s">
        <v>73</v>
      </c>
      <c r="AY676" s="173" t="s">
        <v>175</v>
      </c>
    </row>
    <row r="677" spans="1:65" s="14" customFormat="1">
      <c r="B677" s="172"/>
      <c r="D677" s="164" t="s">
        <v>190</v>
      </c>
      <c r="E677" s="173" t="s">
        <v>1</v>
      </c>
      <c r="F677" s="174" t="s">
        <v>3151</v>
      </c>
      <c r="H677" s="173" t="s">
        <v>1</v>
      </c>
      <c r="I677" s="175"/>
      <c r="L677" s="172"/>
      <c r="M677" s="176"/>
      <c r="N677" s="177"/>
      <c r="O677" s="177"/>
      <c r="P677" s="177"/>
      <c r="Q677" s="177"/>
      <c r="R677" s="177"/>
      <c r="S677" s="177"/>
      <c r="T677" s="178"/>
      <c r="AT677" s="173" t="s">
        <v>190</v>
      </c>
      <c r="AU677" s="173" t="s">
        <v>82</v>
      </c>
      <c r="AV677" s="14" t="s">
        <v>30</v>
      </c>
      <c r="AW677" s="14" t="s">
        <v>29</v>
      </c>
      <c r="AX677" s="14" t="s">
        <v>73</v>
      </c>
      <c r="AY677" s="173" t="s">
        <v>175</v>
      </c>
    </row>
    <row r="678" spans="1:65" s="14" customFormat="1">
      <c r="B678" s="172"/>
      <c r="D678" s="164" t="s">
        <v>190</v>
      </c>
      <c r="E678" s="173" t="s">
        <v>1</v>
      </c>
      <c r="F678" s="174" t="s">
        <v>3513</v>
      </c>
      <c r="H678" s="173" t="s">
        <v>1</v>
      </c>
      <c r="I678" s="175"/>
      <c r="L678" s="172"/>
      <c r="M678" s="176"/>
      <c r="N678" s="177"/>
      <c r="O678" s="177"/>
      <c r="P678" s="177"/>
      <c r="Q678" s="177"/>
      <c r="R678" s="177"/>
      <c r="S678" s="177"/>
      <c r="T678" s="178"/>
      <c r="AT678" s="173" t="s">
        <v>190</v>
      </c>
      <c r="AU678" s="173" t="s">
        <v>82</v>
      </c>
      <c r="AV678" s="14" t="s">
        <v>30</v>
      </c>
      <c r="AW678" s="14" t="s">
        <v>29</v>
      </c>
      <c r="AX678" s="14" t="s">
        <v>73</v>
      </c>
      <c r="AY678" s="173" t="s">
        <v>175</v>
      </c>
    </row>
    <row r="679" spans="1:65" s="14" customFormat="1">
      <c r="B679" s="172"/>
      <c r="D679" s="164" t="s">
        <v>190</v>
      </c>
      <c r="E679" s="173" t="s">
        <v>1</v>
      </c>
      <c r="F679" s="174" t="s">
        <v>3514</v>
      </c>
      <c r="H679" s="173" t="s">
        <v>1</v>
      </c>
      <c r="I679" s="175"/>
      <c r="L679" s="172"/>
      <c r="M679" s="176"/>
      <c r="N679" s="177"/>
      <c r="O679" s="177"/>
      <c r="P679" s="177"/>
      <c r="Q679" s="177"/>
      <c r="R679" s="177"/>
      <c r="S679" s="177"/>
      <c r="T679" s="178"/>
      <c r="AT679" s="173" t="s">
        <v>190</v>
      </c>
      <c r="AU679" s="173" t="s">
        <v>82</v>
      </c>
      <c r="AV679" s="14" t="s">
        <v>30</v>
      </c>
      <c r="AW679" s="14" t="s">
        <v>29</v>
      </c>
      <c r="AX679" s="14" t="s">
        <v>73</v>
      </c>
      <c r="AY679" s="173" t="s">
        <v>175</v>
      </c>
    </row>
    <row r="680" spans="1:65" s="14" customFormat="1">
      <c r="B680" s="172"/>
      <c r="D680" s="164" t="s">
        <v>190</v>
      </c>
      <c r="E680" s="173" t="s">
        <v>1</v>
      </c>
      <c r="F680" s="174" t="s">
        <v>3515</v>
      </c>
      <c r="H680" s="173" t="s">
        <v>1</v>
      </c>
      <c r="I680" s="175"/>
      <c r="L680" s="172"/>
      <c r="M680" s="176"/>
      <c r="N680" s="177"/>
      <c r="O680" s="177"/>
      <c r="P680" s="177"/>
      <c r="Q680" s="177"/>
      <c r="R680" s="177"/>
      <c r="S680" s="177"/>
      <c r="T680" s="178"/>
      <c r="AT680" s="173" t="s">
        <v>190</v>
      </c>
      <c r="AU680" s="173" t="s">
        <v>82</v>
      </c>
      <c r="AV680" s="14" t="s">
        <v>30</v>
      </c>
      <c r="AW680" s="14" t="s">
        <v>29</v>
      </c>
      <c r="AX680" s="14" t="s">
        <v>73</v>
      </c>
      <c r="AY680" s="173" t="s">
        <v>175</v>
      </c>
    </row>
    <row r="681" spans="1:65" s="14" customFormat="1">
      <c r="B681" s="172"/>
      <c r="D681" s="164" t="s">
        <v>190</v>
      </c>
      <c r="E681" s="173" t="s">
        <v>1</v>
      </c>
      <c r="F681" s="174" t="s">
        <v>3152</v>
      </c>
      <c r="H681" s="173" t="s">
        <v>1</v>
      </c>
      <c r="I681" s="175"/>
      <c r="L681" s="172"/>
      <c r="M681" s="176"/>
      <c r="N681" s="177"/>
      <c r="O681" s="177"/>
      <c r="P681" s="177"/>
      <c r="Q681" s="177"/>
      <c r="R681" s="177"/>
      <c r="S681" s="177"/>
      <c r="T681" s="178"/>
      <c r="AT681" s="173" t="s">
        <v>190</v>
      </c>
      <c r="AU681" s="173" t="s">
        <v>82</v>
      </c>
      <c r="AV681" s="14" t="s">
        <v>30</v>
      </c>
      <c r="AW681" s="14" t="s">
        <v>29</v>
      </c>
      <c r="AX681" s="14" t="s">
        <v>73</v>
      </c>
      <c r="AY681" s="173" t="s">
        <v>175</v>
      </c>
    </row>
    <row r="682" spans="1:65" s="14" customFormat="1">
      <c r="B682" s="172"/>
      <c r="D682" s="164" t="s">
        <v>190</v>
      </c>
      <c r="E682" s="173" t="s">
        <v>1</v>
      </c>
      <c r="F682" s="174" t="s">
        <v>3153</v>
      </c>
      <c r="H682" s="173" t="s">
        <v>1</v>
      </c>
      <c r="I682" s="175"/>
      <c r="L682" s="172"/>
      <c r="M682" s="176"/>
      <c r="N682" s="177"/>
      <c r="O682" s="177"/>
      <c r="P682" s="177"/>
      <c r="Q682" s="177"/>
      <c r="R682" s="177"/>
      <c r="S682" s="177"/>
      <c r="T682" s="178"/>
      <c r="AT682" s="173" t="s">
        <v>190</v>
      </c>
      <c r="AU682" s="173" t="s">
        <v>82</v>
      </c>
      <c r="AV682" s="14" t="s">
        <v>30</v>
      </c>
      <c r="AW682" s="14" t="s">
        <v>29</v>
      </c>
      <c r="AX682" s="14" t="s">
        <v>73</v>
      </c>
      <c r="AY682" s="173" t="s">
        <v>175</v>
      </c>
    </row>
    <row r="683" spans="1:65" s="14" customFormat="1">
      <c r="B683" s="172"/>
      <c r="D683" s="164" t="s">
        <v>190</v>
      </c>
      <c r="E683" s="173" t="s">
        <v>1</v>
      </c>
      <c r="F683" s="174" t="s">
        <v>3154</v>
      </c>
      <c r="H683" s="173" t="s">
        <v>1</v>
      </c>
      <c r="I683" s="175"/>
      <c r="L683" s="172"/>
      <c r="M683" s="176"/>
      <c r="N683" s="177"/>
      <c r="O683" s="177"/>
      <c r="P683" s="177"/>
      <c r="Q683" s="177"/>
      <c r="R683" s="177"/>
      <c r="S683" s="177"/>
      <c r="T683" s="178"/>
      <c r="AT683" s="173" t="s">
        <v>190</v>
      </c>
      <c r="AU683" s="173" t="s">
        <v>82</v>
      </c>
      <c r="AV683" s="14" t="s">
        <v>30</v>
      </c>
      <c r="AW683" s="14" t="s">
        <v>29</v>
      </c>
      <c r="AX683" s="14" t="s">
        <v>73</v>
      </c>
      <c r="AY683" s="173" t="s">
        <v>175</v>
      </c>
    </row>
    <row r="684" spans="1:65" s="14" customFormat="1">
      <c r="B684" s="172"/>
      <c r="D684" s="164" t="s">
        <v>190</v>
      </c>
      <c r="E684" s="173" t="s">
        <v>1</v>
      </c>
      <c r="F684" s="174" t="s">
        <v>3139</v>
      </c>
      <c r="H684" s="173" t="s">
        <v>1</v>
      </c>
      <c r="I684" s="175"/>
      <c r="L684" s="172"/>
      <c r="M684" s="176"/>
      <c r="N684" s="177"/>
      <c r="O684" s="177"/>
      <c r="P684" s="177"/>
      <c r="Q684" s="177"/>
      <c r="R684" s="177"/>
      <c r="S684" s="177"/>
      <c r="T684" s="178"/>
      <c r="AT684" s="173" t="s">
        <v>190</v>
      </c>
      <c r="AU684" s="173" t="s">
        <v>82</v>
      </c>
      <c r="AV684" s="14" t="s">
        <v>30</v>
      </c>
      <c r="AW684" s="14" t="s">
        <v>29</v>
      </c>
      <c r="AX684" s="14" t="s">
        <v>73</v>
      </c>
      <c r="AY684" s="173" t="s">
        <v>175</v>
      </c>
    </row>
    <row r="685" spans="1:65" s="14" customFormat="1">
      <c r="B685" s="172"/>
      <c r="D685" s="164" t="s">
        <v>190</v>
      </c>
      <c r="E685" s="173" t="s">
        <v>1</v>
      </c>
      <c r="F685" s="174" t="s">
        <v>3140</v>
      </c>
      <c r="H685" s="173" t="s">
        <v>1</v>
      </c>
      <c r="I685" s="175"/>
      <c r="L685" s="172"/>
      <c r="M685" s="176"/>
      <c r="N685" s="177"/>
      <c r="O685" s="177"/>
      <c r="P685" s="177"/>
      <c r="Q685" s="177"/>
      <c r="R685" s="177"/>
      <c r="S685" s="177"/>
      <c r="T685" s="178"/>
      <c r="AT685" s="173" t="s">
        <v>190</v>
      </c>
      <c r="AU685" s="173" t="s">
        <v>82</v>
      </c>
      <c r="AV685" s="14" t="s">
        <v>30</v>
      </c>
      <c r="AW685" s="14" t="s">
        <v>29</v>
      </c>
      <c r="AX685" s="14" t="s">
        <v>73</v>
      </c>
      <c r="AY685" s="173" t="s">
        <v>175</v>
      </c>
    </row>
    <row r="686" spans="1:65" s="14" customFormat="1">
      <c r="B686" s="172"/>
      <c r="D686" s="164" t="s">
        <v>190</v>
      </c>
      <c r="E686" s="173" t="s">
        <v>1</v>
      </c>
      <c r="F686" s="174" t="s">
        <v>3141</v>
      </c>
      <c r="H686" s="173" t="s">
        <v>1</v>
      </c>
      <c r="I686" s="175"/>
      <c r="L686" s="172"/>
      <c r="M686" s="176"/>
      <c r="N686" s="177"/>
      <c r="O686" s="177"/>
      <c r="P686" s="177"/>
      <c r="Q686" s="177"/>
      <c r="R686" s="177"/>
      <c r="S686" s="177"/>
      <c r="T686" s="178"/>
      <c r="AT686" s="173" t="s">
        <v>190</v>
      </c>
      <c r="AU686" s="173" t="s">
        <v>82</v>
      </c>
      <c r="AV686" s="14" t="s">
        <v>30</v>
      </c>
      <c r="AW686" s="14" t="s">
        <v>29</v>
      </c>
      <c r="AX686" s="14" t="s">
        <v>73</v>
      </c>
      <c r="AY686" s="173" t="s">
        <v>175</v>
      </c>
    </row>
    <row r="687" spans="1:65" s="14" customFormat="1">
      <c r="B687" s="172"/>
      <c r="D687" s="164" t="s">
        <v>190</v>
      </c>
      <c r="E687" s="173" t="s">
        <v>1</v>
      </c>
      <c r="F687" s="174" t="s">
        <v>3142</v>
      </c>
      <c r="H687" s="173" t="s">
        <v>1</v>
      </c>
      <c r="I687" s="175"/>
      <c r="L687" s="172"/>
      <c r="M687" s="176"/>
      <c r="N687" s="177"/>
      <c r="O687" s="177"/>
      <c r="P687" s="177"/>
      <c r="Q687" s="177"/>
      <c r="R687" s="177"/>
      <c r="S687" s="177"/>
      <c r="T687" s="178"/>
      <c r="AT687" s="173" t="s">
        <v>190</v>
      </c>
      <c r="AU687" s="173" t="s">
        <v>82</v>
      </c>
      <c r="AV687" s="14" t="s">
        <v>30</v>
      </c>
      <c r="AW687" s="14" t="s">
        <v>29</v>
      </c>
      <c r="AX687" s="14" t="s">
        <v>73</v>
      </c>
      <c r="AY687" s="173" t="s">
        <v>175</v>
      </c>
    </row>
    <row r="688" spans="1:65" s="14" customFormat="1">
      <c r="B688" s="172"/>
      <c r="D688" s="164" t="s">
        <v>190</v>
      </c>
      <c r="E688" s="173" t="s">
        <v>1</v>
      </c>
      <c r="F688" s="174" t="s">
        <v>2648</v>
      </c>
      <c r="H688" s="173" t="s">
        <v>1</v>
      </c>
      <c r="I688" s="175"/>
      <c r="L688" s="172"/>
      <c r="M688" s="176"/>
      <c r="N688" s="177"/>
      <c r="O688" s="177"/>
      <c r="P688" s="177"/>
      <c r="Q688" s="177"/>
      <c r="R688" s="177"/>
      <c r="S688" s="177"/>
      <c r="T688" s="178"/>
      <c r="AT688" s="173" t="s">
        <v>190</v>
      </c>
      <c r="AU688" s="173" t="s">
        <v>82</v>
      </c>
      <c r="AV688" s="14" t="s">
        <v>30</v>
      </c>
      <c r="AW688" s="14" t="s">
        <v>29</v>
      </c>
      <c r="AX688" s="14" t="s">
        <v>73</v>
      </c>
      <c r="AY688" s="173" t="s">
        <v>175</v>
      </c>
    </row>
    <row r="689" spans="1:65" s="13" customFormat="1">
      <c r="B689" s="163"/>
      <c r="D689" s="164" t="s">
        <v>190</v>
      </c>
      <c r="E689" s="165" t="s">
        <v>1</v>
      </c>
      <c r="F689" s="166" t="s">
        <v>30</v>
      </c>
      <c r="H689" s="167">
        <v>1</v>
      </c>
      <c r="I689" s="168"/>
      <c r="L689" s="163"/>
      <c r="M689" s="169"/>
      <c r="N689" s="170"/>
      <c r="O689" s="170"/>
      <c r="P689" s="170"/>
      <c r="Q689" s="170"/>
      <c r="R689" s="170"/>
      <c r="S689" s="170"/>
      <c r="T689" s="171"/>
      <c r="AT689" s="165" t="s">
        <v>190</v>
      </c>
      <c r="AU689" s="165" t="s">
        <v>82</v>
      </c>
      <c r="AV689" s="13" t="s">
        <v>82</v>
      </c>
      <c r="AW689" s="13" t="s">
        <v>29</v>
      </c>
      <c r="AX689" s="13" t="s">
        <v>30</v>
      </c>
      <c r="AY689" s="165" t="s">
        <v>175</v>
      </c>
    </row>
    <row r="690" spans="1:65" s="2" customFormat="1" ht="16.5" customHeight="1">
      <c r="A690" s="33"/>
      <c r="B690" s="149"/>
      <c r="C690" s="150" t="s">
        <v>559</v>
      </c>
      <c r="D690" s="150" t="s">
        <v>181</v>
      </c>
      <c r="E690" s="151" t="s">
        <v>3863</v>
      </c>
      <c r="F690" s="152" t="s">
        <v>3864</v>
      </c>
      <c r="G690" s="153" t="s">
        <v>396</v>
      </c>
      <c r="H690" s="154">
        <v>2</v>
      </c>
      <c r="I690" s="155"/>
      <c r="J690" s="156">
        <f>ROUND(I690*H690,2)</f>
        <v>0</v>
      </c>
      <c r="K690" s="152" t="s">
        <v>1</v>
      </c>
      <c r="L690" s="34"/>
      <c r="M690" s="157" t="s">
        <v>1</v>
      </c>
      <c r="N690" s="158" t="s">
        <v>38</v>
      </c>
      <c r="O690" s="59"/>
      <c r="P690" s="159">
        <f>O690*H690</f>
        <v>0</v>
      </c>
      <c r="Q690" s="159">
        <v>0</v>
      </c>
      <c r="R690" s="159">
        <f>Q690*H690</f>
        <v>0</v>
      </c>
      <c r="S690" s="159">
        <v>0</v>
      </c>
      <c r="T690" s="160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61" t="s">
        <v>239</v>
      </c>
      <c r="AT690" s="161" t="s">
        <v>181</v>
      </c>
      <c r="AU690" s="161" t="s">
        <v>82</v>
      </c>
      <c r="AY690" s="18" t="s">
        <v>175</v>
      </c>
      <c r="BE690" s="162">
        <f>IF(N690="základní",J690,0)</f>
        <v>0</v>
      </c>
      <c r="BF690" s="162">
        <f>IF(N690="snížená",J690,0)</f>
        <v>0</v>
      </c>
      <c r="BG690" s="162">
        <f>IF(N690="zákl. přenesená",J690,0)</f>
        <v>0</v>
      </c>
      <c r="BH690" s="162">
        <f>IF(N690="sníž. přenesená",J690,0)</f>
        <v>0</v>
      </c>
      <c r="BI690" s="162">
        <f>IF(N690="nulová",J690,0)</f>
        <v>0</v>
      </c>
      <c r="BJ690" s="18" t="s">
        <v>30</v>
      </c>
      <c r="BK690" s="162">
        <f>ROUND(I690*H690,2)</f>
        <v>0</v>
      </c>
      <c r="BL690" s="18" t="s">
        <v>239</v>
      </c>
      <c r="BM690" s="161" t="s">
        <v>3865</v>
      </c>
    </row>
    <row r="691" spans="1:65" s="14" customFormat="1">
      <c r="B691" s="172"/>
      <c r="D691" s="164" t="s">
        <v>190</v>
      </c>
      <c r="E691" s="173" t="s">
        <v>1</v>
      </c>
      <c r="F691" s="174" t="s">
        <v>3866</v>
      </c>
      <c r="H691" s="173" t="s">
        <v>1</v>
      </c>
      <c r="I691" s="175"/>
      <c r="L691" s="172"/>
      <c r="M691" s="176"/>
      <c r="N691" s="177"/>
      <c r="O691" s="177"/>
      <c r="P691" s="177"/>
      <c r="Q691" s="177"/>
      <c r="R691" s="177"/>
      <c r="S691" s="177"/>
      <c r="T691" s="178"/>
      <c r="AT691" s="173" t="s">
        <v>190</v>
      </c>
      <c r="AU691" s="173" t="s">
        <v>82</v>
      </c>
      <c r="AV691" s="14" t="s">
        <v>30</v>
      </c>
      <c r="AW691" s="14" t="s">
        <v>29</v>
      </c>
      <c r="AX691" s="14" t="s">
        <v>73</v>
      </c>
      <c r="AY691" s="173" t="s">
        <v>175</v>
      </c>
    </row>
    <row r="692" spans="1:65" s="14" customFormat="1">
      <c r="B692" s="172"/>
      <c r="D692" s="164" t="s">
        <v>190</v>
      </c>
      <c r="E692" s="173" t="s">
        <v>1</v>
      </c>
      <c r="F692" s="174" t="s">
        <v>3147</v>
      </c>
      <c r="H692" s="173" t="s">
        <v>1</v>
      </c>
      <c r="I692" s="175"/>
      <c r="L692" s="172"/>
      <c r="M692" s="176"/>
      <c r="N692" s="177"/>
      <c r="O692" s="177"/>
      <c r="P692" s="177"/>
      <c r="Q692" s="177"/>
      <c r="R692" s="177"/>
      <c r="S692" s="177"/>
      <c r="T692" s="178"/>
      <c r="AT692" s="173" t="s">
        <v>190</v>
      </c>
      <c r="AU692" s="173" t="s">
        <v>82</v>
      </c>
      <c r="AV692" s="14" t="s">
        <v>30</v>
      </c>
      <c r="AW692" s="14" t="s">
        <v>29</v>
      </c>
      <c r="AX692" s="14" t="s">
        <v>73</v>
      </c>
      <c r="AY692" s="173" t="s">
        <v>175</v>
      </c>
    </row>
    <row r="693" spans="1:65" s="14" customFormat="1">
      <c r="B693" s="172"/>
      <c r="D693" s="164" t="s">
        <v>190</v>
      </c>
      <c r="E693" s="173" t="s">
        <v>1</v>
      </c>
      <c r="F693" s="174" t="s">
        <v>3148</v>
      </c>
      <c r="H693" s="173" t="s">
        <v>1</v>
      </c>
      <c r="I693" s="175"/>
      <c r="L693" s="172"/>
      <c r="M693" s="176"/>
      <c r="N693" s="177"/>
      <c r="O693" s="177"/>
      <c r="P693" s="177"/>
      <c r="Q693" s="177"/>
      <c r="R693" s="177"/>
      <c r="S693" s="177"/>
      <c r="T693" s="178"/>
      <c r="AT693" s="173" t="s">
        <v>190</v>
      </c>
      <c r="AU693" s="173" t="s">
        <v>82</v>
      </c>
      <c r="AV693" s="14" t="s">
        <v>30</v>
      </c>
      <c r="AW693" s="14" t="s">
        <v>29</v>
      </c>
      <c r="AX693" s="14" t="s">
        <v>73</v>
      </c>
      <c r="AY693" s="173" t="s">
        <v>175</v>
      </c>
    </row>
    <row r="694" spans="1:65" s="14" customFormat="1">
      <c r="B694" s="172"/>
      <c r="D694" s="164" t="s">
        <v>190</v>
      </c>
      <c r="E694" s="173" t="s">
        <v>1</v>
      </c>
      <c r="F694" s="174" t="s">
        <v>3149</v>
      </c>
      <c r="H694" s="173" t="s">
        <v>1</v>
      </c>
      <c r="I694" s="175"/>
      <c r="L694" s="172"/>
      <c r="M694" s="176"/>
      <c r="N694" s="177"/>
      <c r="O694" s="177"/>
      <c r="P694" s="177"/>
      <c r="Q694" s="177"/>
      <c r="R694" s="177"/>
      <c r="S694" s="177"/>
      <c r="T694" s="178"/>
      <c r="AT694" s="173" t="s">
        <v>190</v>
      </c>
      <c r="AU694" s="173" t="s">
        <v>82</v>
      </c>
      <c r="AV694" s="14" t="s">
        <v>30</v>
      </c>
      <c r="AW694" s="14" t="s">
        <v>29</v>
      </c>
      <c r="AX694" s="14" t="s">
        <v>73</v>
      </c>
      <c r="AY694" s="173" t="s">
        <v>175</v>
      </c>
    </row>
    <row r="695" spans="1:65" s="14" customFormat="1">
      <c r="B695" s="172"/>
      <c r="D695" s="164" t="s">
        <v>190</v>
      </c>
      <c r="E695" s="173" t="s">
        <v>1</v>
      </c>
      <c r="F695" s="174" t="s">
        <v>3150</v>
      </c>
      <c r="H695" s="173" t="s">
        <v>1</v>
      </c>
      <c r="I695" s="175"/>
      <c r="L695" s="172"/>
      <c r="M695" s="176"/>
      <c r="N695" s="177"/>
      <c r="O695" s="177"/>
      <c r="P695" s="177"/>
      <c r="Q695" s="177"/>
      <c r="R695" s="177"/>
      <c r="S695" s="177"/>
      <c r="T695" s="178"/>
      <c r="AT695" s="173" t="s">
        <v>190</v>
      </c>
      <c r="AU695" s="173" t="s">
        <v>82</v>
      </c>
      <c r="AV695" s="14" t="s">
        <v>30</v>
      </c>
      <c r="AW695" s="14" t="s">
        <v>29</v>
      </c>
      <c r="AX695" s="14" t="s">
        <v>73</v>
      </c>
      <c r="AY695" s="173" t="s">
        <v>175</v>
      </c>
    </row>
    <row r="696" spans="1:65" s="14" customFormat="1">
      <c r="B696" s="172"/>
      <c r="D696" s="164" t="s">
        <v>190</v>
      </c>
      <c r="E696" s="173" t="s">
        <v>1</v>
      </c>
      <c r="F696" s="174" t="s">
        <v>3151</v>
      </c>
      <c r="H696" s="173" t="s">
        <v>1</v>
      </c>
      <c r="I696" s="175"/>
      <c r="L696" s="172"/>
      <c r="M696" s="176"/>
      <c r="N696" s="177"/>
      <c r="O696" s="177"/>
      <c r="P696" s="177"/>
      <c r="Q696" s="177"/>
      <c r="R696" s="177"/>
      <c r="S696" s="177"/>
      <c r="T696" s="178"/>
      <c r="AT696" s="173" t="s">
        <v>190</v>
      </c>
      <c r="AU696" s="173" t="s">
        <v>82</v>
      </c>
      <c r="AV696" s="14" t="s">
        <v>30</v>
      </c>
      <c r="AW696" s="14" t="s">
        <v>29</v>
      </c>
      <c r="AX696" s="14" t="s">
        <v>73</v>
      </c>
      <c r="AY696" s="173" t="s">
        <v>175</v>
      </c>
    </row>
    <row r="697" spans="1:65" s="14" customFormat="1">
      <c r="B697" s="172"/>
      <c r="D697" s="164" t="s">
        <v>190</v>
      </c>
      <c r="E697" s="173" t="s">
        <v>1</v>
      </c>
      <c r="F697" s="174" t="s">
        <v>3152</v>
      </c>
      <c r="H697" s="173" t="s">
        <v>1</v>
      </c>
      <c r="I697" s="175"/>
      <c r="L697" s="172"/>
      <c r="M697" s="176"/>
      <c r="N697" s="177"/>
      <c r="O697" s="177"/>
      <c r="P697" s="177"/>
      <c r="Q697" s="177"/>
      <c r="R697" s="177"/>
      <c r="S697" s="177"/>
      <c r="T697" s="178"/>
      <c r="AT697" s="173" t="s">
        <v>190</v>
      </c>
      <c r="AU697" s="173" t="s">
        <v>82</v>
      </c>
      <c r="AV697" s="14" t="s">
        <v>30</v>
      </c>
      <c r="AW697" s="14" t="s">
        <v>29</v>
      </c>
      <c r="AX697" s="14" t="s">
        <v>73</v>
      </c>
      <c r="AY697" s="173" t="s">
        <v>175</v>
      </c>
    </row>
    <row r="698" spans="1:65" s="14" customFormat="1">
      <c r="B698" s="172"/>
      <c r="D698" s="164" t="s">
        <v>190</v>
      </c>
      <c r="E698" s="173" t="s">
        <v>1</v>
      </c>
      <c r="F698" s="174" t="s">
        <v>3153</v>
      </c>
      <c r="H698" s="173" t="s">
        <v>1</v>
      </c>
      <c r="I698" s="175"/>
      <c r="L698" s="172"/>
      <c r="M698" s="176"/>
      <c r="N698" s="177"/>
      <c r="O698" s="177"/>
      <c r="P698" s="177"/>
      <c r="Q698" s="177"/>
      <c r="R698" s="177"/>
      <c r="S698" s="177"/>
      <c r="T698" s="178"/>
      <c r="AT698" s="173" t="s">
        <v>190</v>
      </c>
      <c r="AU698" s="173" t="s">
        <v>82</v>
      </c>
      <c r="AV698" s="14" t="s">
        <v>30</v>
      </c>
      <c r="AW698" s="14" t="s">
        <v>29</v>
      </c>
      <c r="AX698" s="14" t="s">
        <v>73</v>
      </c>
      <c r="AY698" s="173" t="s">
        <v>175</v>
      </c>
    </row>
    <row r="699" spans="1:65" s="14" customFormat="1">
      <c r="B699" s="172"/>
      <c r="D699" s="164" t="s">
        <v>190</v>
      </c>
      <c r="E699" s="173" t="s">
        <v>1</v>
      </c>
      <c r="F699" s="174" t="s">
        <v>3154</v>
      </c>
      <c r="H699" s="173" t="s">
        <v>1</v>
      </c>
      <c r="I699" s="175"/>
      <c r="L699" s="172"/>
      <c r="M699" s="176"/>
      <c r="N699" s="177"/>
      <c r="O699" s="177"/>
      <c r="P699" s="177"/>
      <c r="Q699" s="177"/>
      <c r="R699" s="177"/>
      <c r="S699" s="177"/>
      <c r="T699" s="178"/>
      <c r="AT699" s="173" t="s">
        <v>190</v>
      </c>
      <c r="AU699" s="173" t="s">
        <v>82</v>
      </c>
      <c r="AV699" s="14" t="s">
        <v>30</v>
      </c>
      <c r="AW699" s="14" t="s">
        <v>29</v>
      </c>
      <c r="AX699" s="14" t="s">
        <v>73</v>
      </c>
      <c r="AY699" s="173" t="s">
        <v>175</v>
      </c>
    </row>
    <row r="700" spans="1:65" s="14" customFormat="1">
      <c r="B700" s="172"/>
      <c r="D700" s="164" t="s">
        <v>190</v>
      </c>
      <c r="E700" s="173" t="s">
        <v>1</v>
      </c>
      <c r="F700" s="174" t="s">
        <v>3139</v>
      </c>
      <c r="H700" s="173" t="s">
        <v>1</v>
      </c>
      <c r="I700" s="175"/>
      <c r="L700" s="172"/>
      <c r="M700" s="176"/>
      <c r="N700" s="177"/>
      <c r="O700" s="177"/>
      <c r="P700" s="177"/>
      <c r="Q700" s="177"/>
      <c r="R700" s="177"/>
      <c r="S700" s="177"/>
      <c r="T700" s="178"/>
      <c r="AT700" s="173" t="s">
        <v>190</v>
      </c>
      <c r="AU700" s="173" t="s">
        <v>82</v>
      </c>
      <c r="AV700" s="14" t="s">
        <v>30</v>
      </c>
      <c r="AW700" s="14" t="s">
        <v>29</v>
      </c>
      <c r="AX700" s="14" t="s">
        <v>73</v>
      </c>
      <c r="AY700" s="173" t="s">
        <v>175</v>
      </c>
    </row>
    <row r="701" spans="1:65" s="14" customFormat="1">
      <c r="B701" s="172"/>
      <c r="D701" s="164" t="s">
        <v>190</v>
      </c>
      <c r="E701" s="173" t="s">
        <v>1</v>
      </c>
      <c r="F701" s="174" t="s">
        <v>3140</v>
      </c>
      <c r="H701" s="173" t="s">
        <v>1</v>
      </c>
      <c r="I701" s="175"/>
      <c r="L701" s="172"/>
      <c r="M701" s="176"/>
      <c r="N701" s="177"/>
      <c r="O701" s="177"/>
      <c r="P701" s="177"/>
      <c r="Q701" s="177"/>
      <c r="R701" s="177"/>
      <c r="S701" s="177"/>
      <c r="T701" s="178"/>
      <c r="AT701" s="173" t="s">
        <v>190</v>
      </c>
      <c r="AU701" s="173" t="s">
        <v>82</v>
      </c>
      <c r="AV701" s="14" t="s">
        <v>30</v>
      </c>
      <c r="AW701" s="14" t="s">
        <v>29</v>
      </c>
      <c r="AX701" s="14" t="s">
        <v>73</v>
      </c>
      <c r="AY701" s="173" t="s">
        <v>175</v>
      </c>
    </row>
    <row r="702" spans="1:65" s="14" customFormat="1">
      <c r="B702" s="172"/>
      <c r="D702" s="164" t="s">
        <v>190</v>
      </c>
      <c r="E702" s="173" t="s">
        <v>1</v>
      </c>
      <c r="F702" s="174" t="s">
        <v>3141</v>
      </c>
      <c r="H702" s="173" t="s">
        <v>1</v>
      </c>
      <c r="I702" s="175"/>
      <c r="L702" s="172"/>
      <c r="M702" s="176"/>
      <c r="N702" s="177"/>
      <c r="O702" s="177"/>
      <c r="P702" s="177"/>
      <c r="Q702" s="177"/>
      <c r="R702" s="177"/>
      <c r="S702" s="177"/>
      <c r="T702" s="178"/>
      <c r="AT702" s="173" t="s">
        <v>190</v>
      </c>
      <c r="AU702" s="173" t="s">
        <v>82</v>
      </c>
      <c r="AV702" s="14" t="s">
        <v>30</v>
      </c>
      <c r="AW702" s="14" t="s">
        <v>29</v>
      </c>
      <c r="AX702" s="14" t="s">
        <v>73</v>
      </c>
      <c r="AY702" s="173" t="s">
        <v>175</v>
      </c>
    </row>
    <row r="703" spans="1:65" s="14" customFormat="1">
      <c r="B703" s="172"/>
      <c r="D703" s="164" t="s">
        <v>190</v>
      </c>
      <c r="E703" s="173" t="s">
        <v>1</v>
      </c>
      <c r="F703" s="174" t="s">
        <v>3142</v>
      </c>
      <c r="H703" s="173" t="s">
        <v>1</v>
      </c>
      <c r="I703" s="175"/>
      <c r="L703" s="172"/>
      <c r="M703" s="176"/>
      <c r="N703" s="177"/>
      <c r="O703" s="177"/>
      <c r="P703" s="177"/>
      <c r="Q703" s="177"/>
      <c r="R703" s="177"/>
      <c r="S703" s="177"/>
      <c r="T703" s="178"/>
      <c r="AT703" s="173" t="s">
        <v>190</v>
      </c>
      <c r="AU703" s="173" t="s">
        <v>82</v>
      </c>
      <c r="AV703" s="14" t="s">
        <v>30</v>
      </c>
      <c r="AW703" s="14" t="s">
        <v>29</v>
      </c>
      <c r="AX703" s="14" t="s">
        <v>73</v>
      </c>
      <c r="AY703" s="173" t="s">
        <v>175</v>
      </c>
    </row>
    <row r="704" spans="1:65" s="14" customFormat="1">
      <c r="B704" s="172"/>
      <c r="D704" s="164" t="s">
        <v>190</v>
      </c>
      <c r="E704" s="173" t="s">
        <v>1</v>
      </c>
      <c r="F704" s="174" t="s">
        <v>2648</v>
      </c>
      <c r="H704" s="173" t="s">
        <v>1</v>
      </c>
      <c r="I704" s="175"/>
      <c r="L704" s="172"/>
      <c r="M704" s="176"/>
      <c r="N704" s="177"/>
      <c r="O704" s="177"/>
      <c r="P704" s="177"/>
      <c r="Q704" s="177"/>
      <c r="R704" s="177"/>
      <c r="S704" s="177"/>
      <c r="T704" s="178"/>
      <c r="AT704" s="173" t="s">
        <v>190</v>
      </c>
      <c r="AU704" s="173" t="s">
        <v>82</v>
      </c>
      <c r="AV704" s="14" t="s">
        <v>30</v>
      </c>
      <c r="AW704" s="14" t="s">
        <v>29</v>
      </c>
      <c r="AX704" s="14" t="s">
        <v>73</v>
      </c>
      <c r="AY704" s="173" t="s">
        <v>175</v>
      </c>
    </row>
    <row r="705" spans="1:65" s="13" customFormat="1">
      <c r="B705" s="163"/>
      <c r="D705" s="164" t="s">
        <v>190</v>
      </c>
      <c r="E705" s="165" t="s">
        <v>1</v>
      </c>
      <c r="F705" s="166" t="s">
        <v>82</v>
      </c>
      <c r="H705" s="167">
        <v>2</v>
      </c>
      <c r="I705" s="168"/>
      <c r="L705" s="163"/>
      <c r="M705" s="169"/>
      <c r="N705" s="170"/>
      <c r="O705" s="170"/>
      <c r="P705" s="170"/>
      <c r="Q705" s="170"/>
      <c r="R705" s="170"/>
      <c r="S705" s="170"/>
      <c r="T705" s="171"/>
      <c r="AT705" s="165" t="s">
        <v>190</v>
      </c>
      <c r="AU705" s="165" t="s">
        <v>82</v>
      </c>
      <c r="AV705" s="13" t="s">
        <v>82</v>
      </c>
      <c r="AW705" s="13" t="s">
        <v>29</v>
      </c>
      <c r="AX705" s="13" t="s">
        <v>30</v>
      </c>
      <c r="AY705" s="165" t="s">
        <v>175</v>
      </c>
    </row>
    <row r="706" spans="1:65" s="2" customFormat="1" ht="16.5" customHeight="1">
      <c r="A706" s="33"/>
      <c r="B706" s="149"/>
      <c r="C706" s="150" t="s">
        <v>562</v>
      </c>
      <c r="D706" s="150" t="s">
        <v>181</v>
      </c>
      <c r="E706" s="151" t="s">
        <v>3867</v>
      </c>
      <c r="F706" s="152" t="s">
        <v>3868</v>
      </c>
      <c r="G706" s="153" t="s">
        <v>396</v>
      </c>
      <c r="H706" s="154">
        <v>1</v>
      </c>
      <c r="I706" s="155"/>
      <c r="J706" s="156">
        <f>ROUND(I706*H706,2)</f>
        <v>0</v>
      </c>
      <c r="K706" s="152" t="s">
        <v>1</v>
      </c>
      <c r="L706" s="34"/>
      <c r="M706" s="157" t="s">
        <v>1</v>
      </c>
      <c r="N706" s="158" t="s">
        <v>38</v>
      </c>
      <c r="O706" s="59"/>
      <c r="P706" s="159">
        <f>O706*H706</f>
        <v>0</v>
      </c>
      <c r="Q706" s="159">
        <v>0</v>
      </c>
      <c r="R706" s="159">
        <f>Q706*H706</f>
        <v>0</v>
      </c>
      <c r="S706" s="159">
        <v>0</v>
      </c>
      <c r="T706" s="160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61" t="s">
        <v>239</v>
      </c>
      <c r="AT706" s="161" t="s">
        <v>181</v>
      </c>
      <c r="AU706" s="161" t="s">
        <v>82</v>
      </c>
      <c r="AY706" s="18" t="s">
        <v>175</v>
      </c>
      <c r="BE706" s="162">
        <f>IF(N706="základní",J706,0)</f>
        <v>0</v>
      </c>
      <c r="BF706" s="162">
        <f>IF(N706="snížená",J706,0)</f>
        <v>0</v>
      </c>
      <c r="BG706" s="162">
        <f>IF(N706="zákl. přenesená",J706,0)</f>
        <v>0</v>
      </c>
      <c r="BH706" s="162">
        <f>IF(N706="sníž. přenesená",J706,0)</f>
        <v>0</v>
      </c>
      <c r="BI706" s="162">
        <f>IF(N706="nulová",J706,0)</f>
        <v>0</v>
      </c>
      <c r="BJ706" s="18" t="s">
        <v>30</v>
      </c>
      <c r="BK706" s="162">
        <f>ROUND(I706*H706,2)</f>
        <v>0</v>
      </c>
      <c r="BL706" s="18" t="s">
        <v>239</v>
      </c>
      <c r="BM706" s="161" t="s">
        <v>3869</v>
      </c>
    </row>
    <row r="707" spans="1:65" s="14" customFormat="1">
      <c r="B707" s="172"/>
      <c r="D707" s="164" t="s">
        <v>190</v>
      </c>
      <c r="E707" s="173" t="s">
        <v>1</v>
      </c>
      <c r="F707" s="174" t="s">
        <v>3870</v>
      </c>
      <c r="H707" s="173" t="s">
        <v>1</v>
      </c>
      <c r="I707" s="175"/>
      <c r="L707" s="172"/>
      <c r="M707" s="176"/>
      <c r="N707" s="177"/>
      <c r="O707" s="177"/>
      <c r="P707" s="177"/>
      <c r="Q707" s="177"/>
      <c r="R707" s="177"/>
      <c r="S707" s="177"/>
      <c r="T707" s="178"/>
      <c r="AT707" s="173" t="s">
        <v>190</v>
      </c>
      <c r="AU707" s="173" t="s">
        <v>82</v>
      </c>
      <c r="AV707" s="14" t="s">
        <v>30</v>
      </c>
      <c r="AW707" s="14" t="s">
        <v>29</v>
      </c>
      <c r="AX707" s="14" t="s">
        <v>73</v>
      </c>
      <c r="AY707" s="173" t="s">
        <v>175</v>
      </c>
    </row>
    <row r="708" spans="1:65" s="14" customFormat="1">
      <c r="B708" s="172"/>
      <c r="D708" s="164" t="s">
        <v>190</v>
      </c>
      <c r="E708" s="173" t="s">
        <v>1</v>
      </c>
      <c r="F708" s="174" t="s">
        <v>3871</v>
      </c>
      <c r="H708" s="173" t="s">
        <v>1</v>
      </c>
      <c r="I708" s="175"/>
      <c r="L708" s="172"/>
      <c r="M708" s="176"/>
      <c r="N708" s="177"/>
      <c r="O708" s="177"/>
      <c r="P708" s="177"/>
      <c r="Q708" s="177"/>
      <c r="R708" s="177"/>
      <c r="S708" s="177"/>
      <c r="T708" s="178"/>
      <c r="AT708" s="173" t="s">
        <v>190</v>
      </c>
      <c r="AU708" s="173" t="s">
        <v>82</v>
      </c>
      <c r="AV708" s="14" t="s">
        <v>30</v>
      </c>
      <c r="AW708" s="14" t="s">
        <v>29</v>
      </c>
      <c r="AX708" s="14" t="s">
        <v>73</v>
      </c>
      <c r="AY708" s="173" t="s">
        <v>175</v>
      </c>
    </row>
    <row r="709" spans="1:65" s="14" customFormat="1">
      <c r="B709" s="172"/>
      <c r="D709" s="164" t="s">
        <v>190</v>
      </c>
      <c r="E709" s="173" t="s">
        <v>1</v>
      </c>
      <c r="F709" s="174" t="s">
        <v>3872</v>
      </c>
      <c r="H709" s="173" t="s">
        <v>1</v>
      </c>
      <c r="I709" s="175"/>
      <c r="L709" s="172"/>
      <c r="M709" s="176"/>
      <c r="N709" s="177"/>
      <c r="O709" s="177"/>
      <c r="P709" s="177"/>
      <c r="Q709" s="177"/>
      <c r="R709" s="177"/>
      <c r="S709" s="177"/>
      <c r="T709" s="178"/>
      <c r="AT709" s="173" t="s">
        <v>190</v>
      </c>
      <c r="AU709" s="173" t="s">
        <v>82</v>
      </c>
      <c r="AV709" s="14" t="s">
        <v>30</v>
      </c>
      <c r="AW709" s="14" t="s">
        <v>29</v>
      </c>
      <c r="AX709" s="14" t="s">
        <v>73</v>
      </c>
      <c r="AY709" s="173" t="s">
        <v>175</v>
      </c>
    </row>
    <row r="710" spans="1:65" s="14" customFormat="1">
      <c r="B710" s="172"/>
      <c r="D710" s="164" t="s">
        <v>190</v>
      </c>
      <c r="E710" s="173" t="s">
        <v>1</v>
      </c>
      <c r="F710" s="174" t="s">
        <v>3123</v>
      </c>
      <c r="H710" s="173" t="s">
        <v>1</v>
      </c>
      <c r="I710" s="175"/>
      <c r="L710" s="172"/>
      <c r="M710" s="176"/>
      <c r="N710" s="177"/>
      <c r="O710" s="177"/>
      <c r="P710" s="177"/>
      <c r="Q710" s="177"/>
      <c r="R710" s="177"/>
      <c r="S710" s="177"/>
      <c r="T710" s="178"/>
      <c r="AT710" s="173" t="s">
        <v>190</v>
      </c>
      <c r="AU710" s="173" t="s">
        <v>82</v>
      </c>
      <c r="AV710" s="14" t="s">
        <v>30</v>
      </c>
      <c r="AW710" s="14" t="s">
        <v>29</v>
      </c>
      <c r="AX710" s="14" t="s">
        <v>73</v>
      </c>
      <c r="AY710" s="173" t="s">
        <v>175</v>
      </c>
    </row>
    <row r="711" spans="1:65" s="14" customFormat="1">
      <c r="B711" s="172"/>
      <c r="D711" s="164" t="s">
        <v>190</v>
      </c>
      <c r="E711" s="173" t="s">
        <v>1</v>
      </c>
      <c r="F711" s="174" t="s">
        <v>3124</v>
      </c>
      <c r="H711" s="173" t="s">
        <v>1</v>
      </c>
      <c r="I711" s="175"/>
      <c r="L711" s="172"/>
      <c r="M711" s="176"/>
      <c r="N711" s="177"/>
      <c r="O711" s="177"/>
      <c r="P711" s="177"/>
      <c r="Q711" s="177"/>
      <c r="R711" s="177"/>
      <c r="S711" s="177"/>
      <c r="T711" s="178"/>
      <c r="AT711" s="173" t="s">
        <v>190</v>
      </c>
      <c r="AU711" s="173" t="s">
        <v>82</v>
      </c>
      <c r="AV711" s="14" t="s">
        <v>30</v>
      </c>
      <c r="AW711" s="14" t="s">
        <v>29</v>
      </c>
      <c r="AX711" s="14" t="s">
        <v>73</v>
      </c>
      <c r="AY711" s="173" t="s">
        <v>175</v>
      </c>
    </row>
    <row r="712" spans="1:65" s="14" customFormat="1">
      <c r="B712" s="172"/>
      <c r="D712" s="164" t="s">
        <v>190</v>
      </c>
      <c r="E712" s="173" t="s">
        <v>1</v>
      </c>
      <c r="F712" s="174" t="s">
        <v>3125</v>
      </c>
      <c r="H712" s="173" t="s">
        <v>1</v>
      </c>
      <c r="I712" s="175"/>
      <c r="L712" s="172"/>
      <c r="M712" s="176"/>
      <c r="N712" s="177"/>
      <c r="O712" s="177"/>
      <c r="P712" s="177"/>
      <c r="Q712" s="177"/>
      <c r="R712" s="177"/>
      <c r="S712" s="177"/>
      <c r="T712" s="178"/>
      <c r="AT712" s="173" t="s">
        <v>190</v>
      </c>
      <c r="AU712" s="173" t="s">
        <v>82</v>
      </c>
      <c r="AV712" s="14" t="s">
        <v>30</v>
      </c>
      <c r="AW712" s="14" t="s">
        <v>29</v>
      </c>
      <c r="AX712" s="14" t="s">
        <v>73</v>
      </c>
      <c r="AY712" s="173" t="s">
        <v>175</v>
      </c>
    </row>
    <row r="713" spans="1:65" s="14" customFormat="1">
      <c r="B713" s="172"/>
      <c r="D713" s="164" t="s">
        <v>190</v>
      </c>
      <c r="E713" s="173" t="s">
        <v>1</v>
      </c>
      <c r="F713" s="174" t="s">
        <v>3126</v>
      </c>
      <c r="H713" s="173" t="s">
        <v>1</v>
      </c>
      <c r="I713" s="175"/>
      <c r="L713" s="172"/>
      <c r="M713" s="176"/>
      <c r="N713" s="177"/>
      <c r="O713" s="177"/>
      <c r="P713" s="177"/>
      <c r="Q713" s="177"/>
      <c r="R713" s="177"/>
      <c r="S713" s="177"/>
      <c r="T713" s="178"/>
      <c r="AT713" s="173" t="s">
        <v>190</v>
      </c>
      <c r="AU713" s="173" t="s">
        <v>82</v>
      </c>
      <c r="AV713" s="14" t="s">
        <v>30</v>
      </c>
      <c r="AW713" s="14" t="s">
        <v>29</v>
      </c>
      <c r="AX713" s="14" t="s">
        <v>73</v>
      </c>
      <c r="AY713" s="173" t="s">
        <v>175</v>
      </c>
    </row>
    <row r="714" spans="1:65" s="14" customFormat="1">
      <c r="B714" s="172"/>
      <c r="D714" s="164" t="s">
        <v>190</v>
      </c>
      <c r="E714" s="173" t="s">
        <v>1</v>
      </c>
      <c r="F714" s="174" t="s">
        <v>3127</v>
      </c>
      <c r="H714" s="173" t="s">
        <v>1</v>
      </c>
      <c r="I714" s="175"/>
      <c r="L714" s="172"/>
      <c r="M714" s="176"/>
      <c r="N714" s="177"/>
      <c r="O714" s="177"/>
      <c r="P714" s="177"/>
      <c r="Q714" s="177"/>
      <c r="R714" s="177"/>
      <c r="S714" s="177"/>
      <c r="T714" s="178"/>
      <c r="AT714" s="173" t="s">
        <v>190</v>
      </c>
      <c r="AU714" s="173" t="s">
        <v>82</v>
      </c>
      <c r="AV714" s="14" t="s">
        <v>30</v>
      </c>
      <c r="AW714" s="14" t="s">
        <v>29</v>
      </c>
      <c r="AX714" s="14" t="s">
        <v>73</v>
      </c>
      <c r="AY714" s="173" t="s">
        <v>175</v>
      </c>
    </row>
    <row r="715" spans="1:65" s="14" customFormat="1">
      <c r="B715" s="172"/>
      <c r="D715" s="164" t="s">
        <v>190</v>
      </c>
      <c r="E715" s="173" t="s">
        <v>1</v>
      </c>
      <c r="F715" s="174" t="s">
        <v>3128</v>
      </c>
      <c r="H715" s="173" t="s">
        <v>1</v>
      </c>
      <c r="I715" s="175"/>
      <c r="L715" s="172"/>
      <c r="M715" s="176"/>
      <c r="N715" s="177"/>
      <c r="O715" s="177"/>
      <c r="P715" s="177"/>
      <c r="Q715" s="177"/>
      <c r="R715" s="177"/>
      <c r="S715" s="177"/>
      <c r="T715" s="178"/>
      <c r="AT715" s="173" t="s">
        <v>190</v>
      </c>
      <c r="AU715" s="173" t="s">
        <v>82</v>
      </c>
      <c r="AV715" s="14" t="s">
        <v>30</v>
      </c>
      <c r="AW715" s="14" t="s">
        <v>29</v>
      </c>
      <c r="AX715" s="14" t="s">
        <v>73</v>
      </c>
      <c r="AY715" s="173" t="s">
        <v>175</v>
      </c>
    </row>
    <row r="716" spans="1:65" s="14" customFormat="1">
      <c r="B716" s="172"/>
      <c r="D716" s="164" t="s">
        <v>190</v>
      </c>
      <c r="E716" s="173" t="s">
        <v>1</v>
      </c>
      <c r="F716" s="174" t="s">
        <v>3129</v>
      </c>
      <c r="H716" s="173" t="s">
        <v>1</v>
      </c>
      <c r="I716" s="175"/>
      <c r="L716" s="172"/>
      <c r="M716" s="176"/>
      <c r="N716" s="177"/>
      <c r="O716" s="177"/>
      <c r="P716" s="177"/>
      <c r="Q716" s="177"/>
      <c r="R716" s="177"/>
      <c r="S716" s="177"/>
      <c r="T716" s="178"/>
      <c r="AT716" s="173" t="s">
        <v>190</v>
      </c>
      <c r="AU716" s="173" t="s">
        <v>82</v>
      </c>
      <c r="AV716" s="14" t="s">
        <v>30</v>
      </c>
      <c r="AW716" s="14" t="s">
        <v>29</v>
      </c>
      <c r="AX716" s="14" t="s">
        <v>73</v>
      </c>
      <c r="AY716" s="173" t="s">
        <v>175</v>
      </c>
    </row>
    <row r="717" spans="1:65" s="14" customFormat="1">
      <c r="B717" s="172"/>
      <c r="D717" s="164" t="s">
        <v>190</v>
      </c>
      <c r="E717" s="173" t="s">
        <v>1</v>
      </c>
      <c r="F717" s="174" t="s">
        <v>3130</v>
      </c>
      <c r="H717" s="173" t="s">
        <v>1</v>
      </c>
      <c r="I717" s="175"/>
      <c r="L717" s="172"/>
      <c r="M717" s="176"/>
      <c r="N717" s="177"/>
      <c r="O717" s="177"/>
      <c r="P717" s="177"/>
      <c r="Q717" s="177"/>
      <c r="R717" s="177"/>
      <c r="S717" s="177"/>
      <c r="T717" s="178"/>
      <c r="AT717" s="173" t="s">
        <v>190</v>
      </c>
      <c r="AU717" s="173" t="s">
        <v>82</v>
      </c>
      <c r="AV717" s="14" t="s">
        <v>30</v>
      </c>
      <c r="AW717" s="14" t="s">
        <v>29</v>
      </c>
      <c r="AX717" s="14" t="s">
        <v>73</v>
      </c>
      <c r="AY717" s="173" t="s">
        <v>175</v>
      </c>
    </row>
    <row r="718" spans="1:65" s="14" customFormat="1">
      <c r="B718" s="172"/>
      <c r="D718" s="164" t="s">
        <v>190</v>
      </c>
      <c r="E718" s="173" t="s">
        <v>1</v>
      </c>
      <c r="F718" s="174" t="s">
        <v>3131</v>
      </c>
      <c r="H718" s="173" t="s">
        <v>1</v>
      </c>
      <c r="I718" s="175"/>
      <c r="L718" s="172"/>
      <c r="M718" s="176"/>
      <c r="N718" s="177"/>
      <c r="O718" s="177"/>
      <c r="P718" s="177"/>
      <c r="Q718" s="177"/>
      <c r="R718" s="177"/>
      <c r="S718" s="177"/>
      <c r="T718" s="178"/>
      <c r="AT718" s="173" t="s">
        <v>190</v>
      </c>
      <c r="AU718" s="173" t="s">
        <v>82</v>
      </c>
      <c r="AV718" s="14" t="s">
        <v>30</v>
      </c>
      <c r="AW718" s="14" t="s">
        <v>29</v>
      </c>
      <c r="AX718" s="14" t="s">
        <v>73</v>
      </c>
      <c r="AY718" s="173" t="s">
        <v>175</v>
      </c>
    </row>
    <row r="719" spans="1:65" s="14" customFormat="1">
      <c r="B719" s="172"/>
      <c r="D719" s="164" t="s">
        <v>190</v>
      </c>
      <c r="E719" s="173" t="s">
        <v>1</v>
      </c>
      <c r="F719" s="174" t="s">
        <v>3132</v>
      </c>
      <c r="H719" s="173" t="s">
        <v>1</v>
      </c>
      <c r="I719" s="175"/>
      <c r="L719" s="172"/>
      <c r="M719" s="176"/>
      <c r="N719" s="177"/>
      <c r="O719" s="177"/>
      <c r="P719" s="177"/>
      <c r="Q719" s="177"/>
      <c r="R719" s="177"/>
      <c r="S719" s="177"/>
      <c r="T719" s="178"/>
      <c r="AT719" s="173" t="s">
        <v>190</v>
      </c>
      <c r="AU719" s="173" t="s">
        <v>82</v>
      </c>
      <c r="AV719" s="14" t="s">
        <v>30</v>
      </c>
      <c r="AW719" s="14" t="s">
        <v>29</v>
      </c>
      <c r="AX719" s="14" t="s">
        <v>73</v>
      </c>
      <c r="AY719" s="173" t="s">
        <v>175</v>
      </c>
    </row>
    <row r="720" spans="1:65" s="14" customFormat="1">
      <c r="B720" s="172"/>
      <c r="D720" s="164" t="s">
        <v>190</v>
      </c>
      <c r="E720" s="173" t="s">
        <v>1</v>
      </c>
      <c r="F720" s="174" t="s">
        <v>3133</v>
      </c>
      <c r="H720" s="173" t="s">
        <v>1</v>
      </c>
      <c r="I720" s="175"/>
      <c r="L720" s="172"/>
      <c r="M720" s="176"/>
      <c r="N720" s="177"/>
      <c r="O720" s="177"/>
      <c r="P720" s="177"/>
      <c r="Q720" s="177"/>
      <c r="R720" s="177"/>
      <c r="S720" s="177"/>
      <c r="T720" s="178"/>
      <c r="AT720" s="173" t="s">
        <v>190</v>
      </c>
      <c r="AU720" s="173" t="s">
        <v>82</v>
      </c>
      <c r="AV720" s="14" t="s">
        <v>30</v>
      </c>
      <c r="AW720" s="14" t="s">
        <v>29</v>
      </c>
      <c r="AX720" s="14" t="s">
        <v>73</v>
      </c>
      <c r="AY720" s="173" t="s">
        <v>175</v>
      </c>
    </row>
    <row r="721" spans="1:65" s="14" customFormat="1">
      <c r="B721" s="172"/>
      <c r="D721" s="164" t="s">
        <v>190</v>
      </c>
      <c r="E721" s="173" t="s">
        <v>1</v>
      </c>
      <c r="F721" s="174" t="s">
        <v>3134</v>
      </c>
      <c r="H721" s="173" t="s">
        <v>1</v>
      </c>
      <c r="I721" s="175"/>
      <c r="L721" s="172"/>
      <c r="M721" s="176"/>
      <c r="N721" s="177"/>
      <c r="O721" s="177"/>
      <c r="P721" s="177"/>
      <c r="Q721" s="177"/>
      <c r="R721" s="177"/>
      <c r="S721" s="177"/>
      <c r="T721" s="178"/>
      <c r="AT721" s="173" t="s">
        <v>190</v>
      </c>
      <c r="AU721" s="173" t="s">
        <v>82</v>
      </c>
      <c r="AV721" s="14" t="s">
        <v>30</v>
      </c>
      <c r="AW721" s="14" t="s">
        <v>29</v>
      </c>
      <c r="AX721" s="14" t="s">
        <v>73</v>
      </c>
      <c r="AY721" s="173" t="s">
        <v>175</v>
      </c>
    </row>
    <row r="722" spans="1:65" s="14" customFormat="1">
      <c r="B722" s="172"/>
      <c r="D722" s="164" t="s">
        <v>190</v>
      </c>
      <c r="E722" s="173" t="s">
        <v>1</v>
      </c>
      <c r="F722" s="174" t="s">
        <v>3135</v>
      </c>
      <c r="H722" s="173" t="s">
        <v>1</v>
      </c>
      <c r="I722" s="175"/>
      <c r="L722" s="172"/>
      <c r="M722" s="176"/>
      <c r="N722" s="177"/>
      <c r="O722" s="177"/>
      <c r="P722" s="177"/>
      <c r="Q722" s="177"/>
      <c r="R722" s="177"/>
      <c r="S722" s="177"/>
      <c r="T722" s="178"/>
      <c r="AT722" s="173" t="s">
        <v>190</v>
      </c>
      <c r="AU722" s="173" t="s">
        <v>82</v>
      </c>
      <c r="AV722" s="14" t="s">
        <v>30</v>
      </c>
      <c r="AW722" s="14" t="s">
        <v>29</v>
      </c>
      <c r="AX722" s="14" t="s">
        <v>73</v>
      </c>
      <c r="AY722" s="173" t="s">
        <v>175</v>
      </c>
    </row>
    <row r="723" spans="1:65" s="14" customFormat="1">
      <c r="B723" s="172"/>
      <c r="D723" s="164" t="s">
        <v>190</v>
      </c>
      <c r="E723" s="173" t="s">
        <v>1</v>
      </c>
      <c r="F723" s="174" t="s">
        <v>3523</v>
      </c>
      <c r="H723" s="173" t="s">
        <v>1</v>
      </c>
      <c r="I723" s="175"/>
      <c r="L723" s="172"/>
      <c r="M723" s="176"/>
      <c r="N723" s="177"/>
      <c r="O723" s="177"/>
      <c r="P723" s="177"/>
      <c r="Q723" s="177"/>
      <c r="R723" s="177"/>
      <c r="S723" s="177"/>
      <c r="T723" s="178"/>
      <c r="AT723" s="173" t="s">
        <v>190</v>
      </c>
      <c r="AU723" s="173" t="s">
        <v>82</v>
      </c>
      <c r="AV723" s="14" t="s">
        <v>30</v>
      </c>
      <c r="AW723" s="14" t="s">
        <v>29</v>
      </c>
      <c r="AX723" s="14" t="s">
        <v>73</v>
      </c>
      <c r="AY723" s="173" t="s">
        <v>175</v>
      </c>
    </row>
    <row r="724" spans="1:65" s="14" customFormat="1">
      <c r="B724" s="172"/>
      <c r="D724" s="164" t="s">
        <v>190</v>
      </c>
      <c r="E724" s="173" t="s">
        <v>1</v>
      </c>
      <c r="F724" s="174" t="s">
        <v>3873</v>
      </c>
      <c r="H724" s="173" t="s">
        <v>1</v>
      </c>
      <c r="I724" s="175"/>
      <c r="L724" s="172"/>
      <c r="M724" s="176"/>
      <c r="N724" s="177"/>
      <c r="O724" s="177"/>
      <c r="P724" s="177"/>
      <c r="Q724" s="177"/>
      <c r="R724" s="177"/>
      <c r="S724" s="177"/>
      <c r="T724" s="178"/>
      <c r="AT724" s="173" t="s">
        <v>190</v>
      </c>
      <c r="AU724" s="173" t="s">
        <v>82</v>
      </c>
      <c r="AV724" s="14" t="s">
        <v>30</v>
      </c>
      <c r="AW724" s="14" t="s">
        <v>29</v>
      </c>
      <c r="AX724" s="14" t="s">
        <v>73</v>
      </c>
      <c r="AY724" s="173" t="s">
        <v>175</v>
      </c>
    </row>
    <row r="725" spans="1:65" s="14" customFormat="1">
      <c r="B725" s="172"/>
      <c r="D725" s="164" t="s">
        <v>190</v>
      </c>
      <c r="E725" s="173" t="s">
        <v>1</v>
      </c>
      <c r="F725" s="174" t="s">
        <v>3874</v>
      </c>
      <c r="H725" s="173" t="s">
        <v>1</v>
      </c>
      <c r="I725" s="175"/>
      <c r="L725" s="172"/>
      <c r="M725" s="176"/>
      <c r="N725" s="177"/>
      <c r="O725" s="177"/>
      <c r="P725" s="177"/>
      <c r="Q725" s="177"/>
      <c r="R725" s="177"/>
      <c r="S725" s="177"/>
      <c r="T725" s="178"/>
      <c r="AT725" s="173" t="s">
        <v>190</v>
      </c>
      <c r="AU725" s="173" t="s">
        <v>82</v>
      </c>
      <c r="AV725" s="14" t="s">
        <v>30</v>
      </c>
      <c r="AW725" s="14" t="s">
        <v>29</v>
      </c>
      <c r="AX725" s="14" t="s">
        <v>73</v>
      </c>
      <c r="AY725" s="173" t="s">
        <v>175</v>
      </c>
    </row>
    <row r="726" spans="1:65" s="14" customFormat="1">
      <c r="B726" s="172"/>
      <c r="D726" s="164" t="s">
        <v>190</v>
      </c>
      <c r="E726" s="173" t="s">
        <v>1</v>
      </c>
      <c r="F726" s="174" t="s">
        <v>3875</v>
      </c>
      <c r="H726" s="173" t="s">
        <v>1</v>
      </c>
      <c r="I726" s="175"/>
      <c r="L726" s="172"/>
      <c r="M726" s="176"/>
      <c r="N726" s="177"/>
      <c r="O726" s="177"/>
      <c r="P726" s="177"/>
      <c r="Q726" s="177"/>
      <c r="R726" s="177"/>
      <c r="S726" s="177"/>
      <c r="T726" s="178"/>
      <c r="AT726" s="173" t="s">
        <v>190</v>
      </c>
      <c r="AU726" s="173" t="s">
        <v>82</v>
      </c>
      <c r="AV726" s="14" t="s">
        <v>30</v>
      </c>
      <c r="AW726" s="14" t="s">
        <v>29</v>
      </c>
      <c r="AX726" s="14" t="s">
        <v>73</v>
      </c>
      <c r="AY726" s="173" t="s">
        <v>175</v>
      </c>
    </row>
    <row r="727" spans="1:65" s="14" customFormat="1">
      <c r="B727" s="172"/>
      <c r="D727" s="164" t="s">
        <v>190</v>
      </c>
      <c r="E727" s="173" t="s">
        <v>1</v>
      </c>
      <c r="F727" s="174" t="s">
        <v>3139</v>
      </c>
      <c r="H727" s="173" t="s">
        <v>1</v>
      </c>
      <c r="I727" s="175"/>
      <c r="L727" s="172"/>
      <c r="M727" s="176"/>
      <c r="N727" s="177"/>
      <c r="O727" s="177"/>
      <c r="P727" s="177"/>
      <c r="Q727" s="177"/>
      <c r="R727" s="177"/>
      <c r="S727" s="177"/>
      <c r="T727" s="178"/>
      <c r="AT727" s="173" t="s">
        <v>190</v>
      </c>
      <c r="AU727" s="173" t="s">
        <v>82</v>
      </c>
      <c r="AV727" s="14" t="s">
        <v>30</v>
      </c>
      <c r="AW727" s="14" t="s">
        <v>29</v>
      </c>
      <c r="AX727" s="14" t="s">
        <v>73</v>
      </c>
      <c r="AY727" s="173" t="s">
        <v>175</v>
      </c>
    </row>
    <row r="728" spans="1:65" s="14" customFormat="1">
      <c r="B728" s="172"/>
      <c r="D728" s="164" t="s">
        <v>190</v>
      </c>
      <c r="E728" s="173" t="s">
        <v>1</v>
      </c>
      <c r="F728" s="174" t="s">
        <v>3140</v>
      </c>
      <c r="H728" s="173" t="s">
        <v>1</v>
      </c>
      <c r="I728" s="175"/>
      <c r="L728" s="172"/>
      <c r="M728" s="176"/>
      <c r="N728" s="177"/>
      <c r="O728" s="177"/>
      <c r="P728" s="177"/>
      <c r="Q728" s="177"/>
      <c r="R728" s="177"/>
      <c r="S728" s="177"/>
      <c r="T728" s="178"/>
      <c r="AT728" s="173" t="s">
        <v>190</v>
      </c>
      <c r="AU728" s="173" t="s">
        <v>82</v>
      </c>
      <c r="AV728" s="14" t="s">
        <v>30</v>
      </c>
      <c r="AW728" s="14" t="s">
        <v>29</v>
      </c>
      <c r="AX728" s="14" t="s">
        <v>73</v>
      </c>
      <c r="AY728" s="173" t="s">
        <v>175</v>
      </c>
    </row>
    <row r="729" spans="1:65" s="14" customFormat="1">
      <c r="B729" s="172"/>
      <c r="D729" s="164" t="s">
        <v>190</v>
      </c>
      <c r="E729" s="173" t="s">
        <v>1</v>
      </c>
      <c r="F729" s="174" t="s">
        <v>3141</v>
      </c>
      <c r="H729" s="173" t="s">
        <v>1</v>
      </c>
      <c r="I729" s="175"/>
      <c r="L729" s="172"/>
      <c r="M729" s="176"/>
      <c r="N729" s="177"/>
      <c r="O729" s="177"/>
      <c r="P729" s="177"/>
      <c r="Q729" s="177"/>
      <c r="R729" s="177"/>
      <c r="S729" s="177"/>
      <c r="T729" s="178"/>
      <c r="AT729" s="173" t="s">
        <v>190</v>
      </c>
      <c r="AU729" s="173" t="s">
        <v>82</v>
      </c>
      <c r="AV729" s="14" t="s">
        <v>30</v>
      </c>
      <c r="AW729" s="14" t="s">
        <v>29</v>
      </c>
      <c r="AX729" s="14" t="s">
        <v>73</v>
      </c>
      <c r="AY729" s="173" t="s">
        <v>175</v>
      </c>
    </row>
    <row r="730" spans="1:65" s="14" customFormat="1">
      <c r="B730" s="172"/>
      <c r="D730" s="164" t="s">
        <v>190</v>
      </c>
      <c r="E730" s="173" t="s">
        <v>1</v>
      </c>
      <c r="F730" s="174" t="s">
        <v>3142</v>
      </c>
      <c r="H730" s="173" t="s">
        <v>1</v>
      </c>
      <c r="I730" s="175"/>
      <c r="L730" s="172"/>
      <c r="M730" s="176"/>
      <c r="N730" s="177"/>
      <c r="O730" s="177"/>
      <c r="P730" s="177"/>
      <c r="Q730" s="177"/>
      <c r="R730" s="177"/>
      <c r="S730" s="177"/>
      <c r="T730" s="178"/>
      <c r="AT730" s="173" t="s">
        <v>190</v>
      </c>
      <c r="AU730" s="173" t="s">
        <v>82</v>
      </c>
      <c r="AV730" s="14" t="s">
        <v>30</v>
      </c>
      <c r="AW730" s="14" t="s">
        <v>29</v>
      </c>
      <c r="AX730" s="14" t="s">
        <v>73</v>
      </c>
      <c r="AY730" s="173" t="s">
        <v>175</v>
      </c>
    </row>
    <row r="731" spans="1:65" s="14" customFormat="1">
      <c r="B731" s="172"/>
      <c r="D731" s="164" t="s">
        <v>190</v>
      </c>
      <c r="E731" s="173" t="s">
        <v>1</v>
      </c>
      <c r="F731" s="174" t="s">
        <v>2648</v>
      </c>
      <c r="H731" s="173" t="s">
        <v>1</v>
      </c>
      <c r="I731" s="175"/>
      <c r="L731" s="172"/>
      <c r="M731" s="176"/>
      <c r="N731" s="177"/>
      <c r="O731" s="177"/>
      <c r="P731" s="177"/>
      <c r="Q731" s="177"/>
      <c r="R731" s="177"/>
      <c r="S731" s="177"/>
      <c r="T731" s="178"/>
      <c r="AT731" s="173" t="s">
        <v>190</v>
      </c>
      <c r="AU731" s="173" t="s">
        <v>82</v>
      </c>
      <c r="AV731" s="14" t="s">
        <v>30</v>
      </c>
      <c r="AW731" s="14" t="s">
        <v>29</v>
      </c>
      <c r="AX731" s="14" t="s">
        <v>73</v>
      </c>
      <c r="AY731" s="173" t="s">
        <v>175</v>
      </c>
    </row>
    <row r="732" spans="1:65" s="13" customFormat="1">
      <c r="B732" s="163"/>
      <c r="D732" s="164" t="s">
        <v>190</v>
      </c>
      <c r="E732" s="165" t="s">
        <v>1</v>
      </c>
      <c r="F732" s="166" t="s">
        <v>30</v>
      </c>
      <c r="H732" s="167">
        <v>1</v>
      </c>
      <c r="I732" s="168"/>
      <c r="L732" s="163"/>
      <c r="M732" s="169"/>
      <c r="N732" s="170"/>
      <c r="O732" s="170"/>
      <c r="P732" s="170"/>
      <c r="Q732" s="170"/>
      <c r="R732" s="170"/>
      <c r="S732" s="170"/>
      <c r="T732" s="171"/>
      <c r="AT732" s="165" t="s">
        <v>190</v>
      </c>
      <c r="AU732" s="165" t="s">
        <v>82</v>
      </c>
      <c r="AV732" s="13" t="s">
        <v>82</v>
      </c>
      <c r="AW732" s="13" t="s">
        <v>29</v>
      </c>
      <c r="AX732" s="13" t="s">
        <v>30</v>
      </c>
      <c r="AY732" s="165" t="s">
        <v>175</v>
      </c>
    </row>
    <row r="733" spans="1:65" s="2" customFormat="1" ht="16.5" customHeight="1">
      <c r="A733" s="33"/>
      <c r="B733" s="149"/>
      <c r="C733" s="150" t="s">
        <v>566</v>
      </c>
      <c r="D733" s="150" t="s">
        <v>181</v>
      </c>
      <c r="E733" s="151" t="s">
        <v>3876</v>
      </c>
      <c r="F733" s="152" t="s">
        <v>3877</v>
      </c>
      <c r="G733" s="153" t="s">
        <v>396</v>
      </c>
      <c r="H733" s="154">
        <v>1</v>
      </c>
      <c r="I733" s="155"/>
      <c r="J733" s="156">
        <f>ROUND(I733*H733,2)</f>
        <v>0</v>
      </c>
      <c r="K733" s="152" t="s">
        <v>1</v>
      </c>
      <c r="L733" s="34"/>
      <c r="M733" s="157" t="s">
        <v>1</v>
      </c>
      <c r="N733" s="158" t="s">
        <v>38</v>
      </c>
      <c r="O733" s="59"/>
      <c r="P733" s="159">
        <f>O733*H733</f>
        <v>0</v>
      </c>
      <c r="Q733" s="159">
        <v>0</v>
      </c>
      <c r="R733" s="159">
        <f>Q733*H733</f>
        <v>0</v>
      </c>
      <c r="S733" s="159">
        <v>0</v>
      </c>
      <c r="T733" s="160">
        <f>S733*H733</f>
        <v>0</v>
      </c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R733" s="161" t="s">
        <v>239</v>
      </c>
      <c r="AT733" s="161" t="s">
        <v>181</v>
      </c>
      <c r="AU733" s="161" t="s">
        <v>82</v>
      </c>
      <c r="AY733" s="18" t="s">
        <v>175</v>
      </c>
      <c r="BE733" s="162">
        <f>IF(N733="základní",J733,0)</f>
        <v>0</v>
      </c>
      <c r="BF733" s="162">
        <f>IF(N733="snížená",J733,0)</f>
        <v>0</v>
      </c>
      <c r="BG733" s="162">
        <f>IF(N733="zákl. přenesená",J733,0)</f>
        <v>0</v>
      </c>
      <c r="BH733" s="162">
        <f>IF(N733="sníž. přenesená",J733,0)</f>
        <v>0</v>
      </c>
      <c r="BI733" s="162">
        <f>IF(N733="nulová",J733,0)</f>
        <v>0</v>
      </c>
      <c r="BJ733" s="18" t="s">
        <v>30</v>
      </c>
      <c r="BK733" s="162">
        <f>ROUND(I733*H733,2)</f>
        <v>0</v>
      </c>
      <c r="BL733" s="18" t="s">
        <v>239</v>
      </c>
      <c r="BM733" s="161" t="s">
        <v>3878</v>
      </c>
    </row>
    <row r="734" spans="1:65" s="14" customFormat="1">
      <c r="B734" s="172"/>
      <c r="D734" s="164" t="s">
        <v>190</v>
      </c>
      <c r="E734" s="173" t="s">
        <v>1</v>
      </c>
      <c r="F734" s="174" t="s">
        <v>3530</v>
      </c>
      <c r="H734" s="173" t="s">
        <v>1</v>
      </c>
      <c r="I734" s="175"/>
      <c r="L734" s="172"/>
      <c r="M734" s="176"/>
      <c r="N734" s="177"/>
      <c r="O734" s="177"/>
      <c r="P734" s="177"/>
      <c r="Q734" s="177"/>
      <c r="R734" s="177"/>
      <c r="S734" s="177"/>
      <c r="T734" s="178"/>
      <c r="AT734" s="173" t="s">
        <v>190</v>
      </c>
      <c r="AU734" s="173" t="s">
        <v>82</v>
      </c>
      <c r="AV734" s="14" t="s">
        <v>30</v>
      </c>
      <c r="AW734" s="14" t="s">
        <v>29</v>
      </c>
      <c r="AX734" s="14" t="s">
        <v>73</v>
      </c>
      <c r="AY734" s="173" t="s">
        <v>175</v>
      </c>
    </row>
    <row r="735" spans="1:65" s="14" customFormat="1">
      <c r="B735" s="172"/>
      <c r="D735" s="164" t="s">
        <v>190</v>
      </c>
      <c r="E735" s="173" t="s">
        <v>1</v>
      </c>
      <c r="F735" s="174" t="s">
        <v>3879</v>
      </c>
      <c r="H735" s="173" t="s">
        <v>1</v>
      </c>
      <c r="I735" s="175"/>
      <c r="L735" s="172"/>
      <c r="M735" s="176"/>
      <c r="N735" s="177"/>
      <c r="O735" s="177"/>
      <c r="P735" s="177"/>
      <c r="Q735" s="177"/>
      <c r="R735" s="177"/>
      <c r="S735" s="177"/>
      <c r="T735" s="178"/>
      <c r="AT735" s="173" t="s">
        <v>190</v>
      </c>
      <c r="AU735" s="173" t="s">
        <v>82</v>
      </c>
      <c r="AV735" s="14" t="s">
        <v>30</v>
      </c>
      <c r="AW735" s="14" t="s">
        <v>29</v>
      </c>
      <c r="AX735" s="14" t="s">
        <v>73</v>
      </c>
      <c r="AY735" s="173" t="s">
        <v>175</v>
      </c>
    </row>
    <row r="736" spans="1:65" s="14" customFormat="1">
      <c r="B736" s="172"/>
      <c r="D736" s="164" t="s">
        <v>190</v>
      </c>
      <c r="E736" s="173" t="s">
        <v>1</v>
      </c>
      <c r="F736" s="174" t="s">
        <v>3532</v>
      </c>
      <c r="H736" s="173" t="s">
        <v>1</v>
      </c>
      <c r="I736" s="175"/>
      <c r="L736" s="172"/>
      <c r="M736" s="176"/>
      <c r="N736" s="177"/>
      <c r="O736" s="177"/>
      <c r="P736" s="177"/>
      <c r="Q736" s="177"/>
      <c r="R736" s="177"/>
      <c r="S736" s="177"/>
      <c r="T736" s="178"/>
      <c r="AT736" s="173" t="s">
        <v>190</v>
      </c>
      <c r="AU736" s="173" t="s">
        <v>82</v>
      </c>
      <c r="AV736" s="14" t="s">
        <v>30</v>
      </c>
      <c r="AW736" s="14" t="s">
        <v>29</v>
      </c>
      <c r="AX736" s="14" t="s">
        <v>73</v>
      </c>
      <c r="AY736" s="173" t="s">
        <v>175</v>
      </c>
    </row>
    <row r="737" spans="1:65" s="14" customFormat="1">
      <c r="B737" s="172"/>
      <c r="D737" s="164" t="s">
        <v>190</v>
      </c>
      <c r="E737" s="173" t="s">
        <v>1</v>
      </c>
      <c r="F737" s="174" t="s">
        <v>3533</v>
      </c>
      <c r="H737" s="173" t="s">
        <v>1</v>
      </c>
      <c r="I737" s="175"/>
      <c r="L737" s="172"/>
      <c r="M737" s="176"/>
      <c r="N737" s="177"/>
      <c r="O737" s="177"/>
      <c r="P737" s="177"/>
      <c r="Q737" s="177"/>
      <c r="R737" s="177"/>
      <c r="S737" s="177"/>
      <c r="T737" s="178"/>
      <c r="AT737" s="173" t="s">
        <v>190</v>
      </c>
      <c r="AU737" s="173" t="s">
        <v>82</v>
      </c>
      <c r="AV737" s="14" t="s">
        <v>30</v>
      </c>
      <c r="AW737" s="14" t="s">
        <v>29</v>
      </c>
      <c r="AX737" s="14" t="s">
        <v>73</v>
      </c>
      <c r="AY737" s="173" t="s">
        <v>175</v>
      </c>
    </row>
    <row r="738" spans="1:65" s="14" customFormat="1">
      <c r="B738" s="172"/>
      <c r="D738" s="164" t="s">
        <v>190</v>
      </c>
      <c r="E738" s="173" t="s">
        <v>1</v>
      </c>
      <c r="F738" s="174" t="s">
        <v>3534</v>
      </c>
      <c r="H738" s="173" t="s">
        <v>1</v>
      </c>
      <c r="I738" s="175"/>
      <c r="L738" s="172"/>
      <c r="M738" s="176"/>
      <c r="N738" s="177"/>
      <c r="O738" s="177"/>
      <c r="P738" s="177"/>
      <c r="Q738" s="177"/>
      <c r="R738" s="177"/>
      <c r="S738" s="177"/>
      <c r="T738" s="178"/>
      <c r="AT738" s="173" t="s">
        <v>190</v>
      </c>
      <c r="AU738" s="173" t="s">
        <v>82</v>
      </c>
      <c r="AV738" s="14" t="s">
        <v>30</v>
      </c>
      <c r="AW738" s="14" t="s">
        <v>29</v>
      </c>
      <c r="AX738" s="14" t="s">
        <v>73</v>
      </c>
      <c r="AY738" s="173" t="s">
        <v>175</v>
      </c>
    </row>
    <row r="739" spans="1:65" s="14" customFormat="1">
      <c r="B739" s="172"/>
      <c r="D739" s="164" t="s">
        <v>190</v>
      </c>
      <c r="E739" s="173" t="s">
        <v>1</v>
      </c>
      <c r="F739" s="174" t="s">
        <v>3535</v>
      </c>
      <c r="H739" s="173" t="s">
        <v>1</v>
      </c>
      <c r="I739" s="175"/>
      <c r="L739" s="172"/>
      <c r="M739" s="176"/>
      <c r="N739" s="177"/>
      <c r="O739" s="177"/>
      <c r="P739" s="177"/>
      <c r="Q739" s="177"/>
      <c r="R739" s="177"/>
      <c r="S739" s="177"/>
      <c r="T739" s="178"/>
      <c r="AT739" s="173" t="s">
        <v>190</v>
      </c>
      <c r="AU739" s="173" t="s">
        <v>82</v>
      </c>
      <c r="AV739" s="14" t="s">
        <v>30</v>
      </c>
      <c r="AW739" s="14" t="s">
        <v>29</v>
      </c>
      <c r="AX739" s="14" t="s">
        <v>73</v>
      </c>
      <c r="AY739" s="173" t="s">
        <v>175</v>
      </c>
    </row>
    <row r="740" spans="1:65" s="14" customFormat="1">
      <c r="B740" s="172"/>
      <c r="D740" s="164" t="s">
        <v>190</v>
      </c>
      <c r="E740" s="173" t="s">
        <v>1</v>
      </c>
      <c r="F740" s="174" t="s">
        <v>3536</v>
      </c>
      <c r="H740" s="173" t="s">
        <v>1</v>
      </c>
      <c r="I740" s="175"/>
      <c r="L740" s="172"/>
      <c r="M740" s="176"/>
      <c r="N740" s="177"/>
      <c r="O740" s="177"/>
      <c r="P740" s="177"/>
      <c r="Q740" s="177"/>
      <c r="R740" s="177"/>
      <c r="S740" s="177"/>
      <c r="T740" s="178"/>
      <c r="AT740" s="173" t="s">
        <v>190</v>
      </c>
      <c r="AU740" s="173" t="s">
        <v>82</v>
      </c>
      <c r="AV740" s="14" t="s">
        <v>30</v>
      </c>
      <c r="AW740" s="14" t="s">
        <v>29</v>
      </c>
      <c r="AX740" s="14" t="s">
        <v>73</v>
      </c>
      <c r="AY740" s="173" t="s">
        <v>175</v>
      </c>
    </row>
    <row r="741" spans="1:65" s="14" customFormat="1">
      <c r="B741" s="172"/>
      <c r="D741" s="164" t="s">
        <v>190</v>
      </c>
      <c r="E741" s="173" t="s">
        <v>1</v>
      </c>
      <c r="F741" s="174" t="s">
        <v>3537</v>
      </c>
      <c r="H741" s="173" t="s">
        <v>1</v>
      </c>
      <c r="I741" s="175"/>
      <c r="L741" s="172"/>
      <c r="M741" s="176"/>
      <c r="N741" s="177"/>
      <c r="O741" s="177"/>
      <c r="P741" s="177"/>
      <c r="Q741" s="177"/>
      <c r="R741" s="177"/>
      <c r="S741" s="177"/>
      <c r="T741" s="178"/>
      <c r="AT741" s="173" t="s">
        <v>190</v>
      </c>
      <c r="AU741" s="173" t="s">
        <v>82</v>
      </c>
      <c r="AV741" s="14" t="s">
        <v>30</v>
      </c>
      <c r="AW741" s="14" t="s">
        <v>29</v>
      </c>
      <c r="AX741" s="14" t="s">
        <v>73</v>
      </c>
      <c r="AY741" s="173" t="s">
        <v>175</v>
      </c>
    </row>
    <row r="742" spans="1:65" s="14" customFormat="1">
      <c r="B742" s="172"/>
      <c r="D742" s="164" t="s">
        <v>190</v>
      </c>
      <c r="E742" s="173" t="s">
        <v>1</v>
      </c>
      <c r="F742" s="174" t="s">
        <v>3538</v>
      </c>
      <c r="H742" s="173" t="s">
        <v>1</v>
      </c>
      <c r="I742" s="175"/>
      <c r="L742" s="172"/>
      <c r="M742" s="176"/>
      <c r="N742" s="177"/>
      <c r="O742" s="177"/>
      <c r="P742" s="177"/>
      <c r="Q742" s="177"/>
      <c r="R742" s="177"/>
      <c r="S742" s="177"/>
      <c r="T742" s="178"/>
      <c r="AT742" s="173" t="s">
        <v>190</v>
      </c>
      <c r="AU742" s="173" t="s">
        <v>82</v>
      </c>
      <c r="AV742" s="14" t="s">
        <v>30</v>
      </c>
      <c r="AW742" s="14" t="s">
        <v>29</v>
      </c>
      <c r="AX742" s="14" t="s">
        <v>73</v>
      </c>
      <c r="AY742" s="173" t="s">
        <v>175</v>
      </c>
    </row>
    <row r="743" spans="1:65" s="14" customFormat="1">
      <c r="B743" s="172"/>
      <c r="D743" s="164" t="s">
        <v>190</v>
      </c>
      <c r="E743" s="173" t="s">
        <v>1</v>
      </c>
      <c r="F743" s="174" t="s">
        <v>3539</v>
      </c>
      <c r="H743" s="173" t="s">
        <v>1</v>
      </c>
      <c r="I743" s="175"/>
      <c r="L743" s="172"/>
      <c r="M743" s="176"/>
      <c r="N743" s="177"/>
      <c r="O743" s="177"/>
      <c r="P743" s="177"/>
      <c r="Q743" s="177"/>
      <c r="R743" s="177"/>
      <c r="S743" s="177"/>
      <c r="T743" s="178"/>
      <c r="AT743" s="173" t="s">
        <v>190</v>
      </c>
      <c r="AU743" s="173" t="s">
        <v>82</v>
      </c>
      <c r="AV743" s="14" t="s">
        <v>30</v>
      </c>
      <c r="AW743" s="14" t="s">
        <v>29</v>
      </c>
      <c r="AX743" s="14" t="s">
        <v>73</v>
      </c>
      <c r="AY743" s="173" t="s">
        <v>175</v>
      </c>
    </row>
    <row r="744" spans="1:65" s="14" customFormat="1">
      <c r="B744" s="172"/>
      <c r="D744" s="164" t="s">
        <v>190</v>
      </c>
      <c r="E744" s="173" t="s">
        <v>1</v>
      </c>
      <c r="F744" s="174" t="s">
        <v>3540</v>
      </c>
      <c r="H744" s="173" t="s">
        <v>1</v>
      </c>
      <c r="I744" s="175"/>
      <c r="L744" s="172"/>
      <c r="M744" s="176"/>
      <c r="N744" s="177"/>
      <c r="O744" s="177"/>
      <c r="P744" s="177"/>
      <c r="Q744" s="177"/>
      <c r="R744" s="177"/>
      <c r="S744" s="177"/>
      <c r="T744" s="178"/>
      <c r="AT744" s="173" t="s">
        <v>190</v>
      </c>
      <c r="AU744" s="173" t="s">
        <v>82</v>
      </c>
      <c r="AV744" s="14" t="s">
        <v>30</v>
      </c>
      <c r="AW744" s="14" t="s">
        <v>29</v>
      </c>
      <c r="AX744" s="14" t="s">
        <v>73</v>
      </c>
      <c r="AY744" s="173" t="s">
        <v>175</v>
      </c>
    </row>
    <row r="745" spans="1:65" s="14" customFormat="1">
      <c r="B745" s="172"/>
      <c r="D745" s="164" t="s">
        <v>190</v>
      </c>
      <c r="E745" s="173" t="s">
        <v>1</v>
      </c>
      <c r="F745" s="174" t="s">
        <v>3541</v>
      </c>
      <c r="H745" s="173" t="s">
        <v>1</v>
      </c>
      <c r="I745" s="175"/>
      <c r="L745" s="172"/>
      <c r="M745" s="176"/>
      <c r="N745" s="177"/>
      <c r="O745" s="177"/>
      <c r="P745" s="177"/>
      <c r="Q745" s="177"/>
      <c r="R745" s="177"/>
      <c r="S745" s="177"/>
      <c r="T745" s="178"/>
      <c r="AT745" s="173" t="s">
        <v>190</v>
      </c>
      <c r="AU745" s="173" t="s">
        <v>82</v>
      </c>
      <c r="AV745" s="14" t="s">
        <v>30</v>
      </c>
      <c r="AW745" s="14" t="s">
        <v>29</v>
      </c>
      <c r="AX745" s="14" t="s">
        <v>73</v>
      </c>
      <c r="AY745" s="173" t="s">
        <v>175</v>
      </c>
    </row>
    <row r="746" spans="1:65" s="14" customFormat="1">
      <c r="B746" s="172"/>
      <c r="D746" s="164" t="s">
        <v>190</v>
      </c>
      <c r="E746" s="173" t="s">
        <v>1</v>
      </c>
      <c r="F746" s="174" t="s">
        <v>3139</v>
      </c>
      <c r="H746" s="173" t="s">
        <v>1</v>
      </c>
      <c r="I746" s="175"/>
      <c r="L746" s="172"/>
      <c r="M746" s="176"/>
      <c r="N746" s="177"/>
      <c r="O746" s="177"/>
      <c r="P746" s="177"/>
      <c r="Q746" s="177"/>
      <c r="R746" s="177"/>
      <c r="S746" s="177"/>
      <c r="T746" s="178"/>
      <c r="AT746" s="173" t="s">
        <v>190</v>
      </c>
      <c r="AU746" s="173" t="s">
        <v>82</v>
      </c>
      <c r="AV746" s="14" t="s">
        <v>30</v>
      </c>
      <c r="AW746" s="14" t="s">
        <v>29</v>
      </c>
      <c r="AX746" s="14" t="s">
        <v>73</v>
      </c>
      <c r="AY746" s="173" t="s">
        <v>175</v>
      </c>
    </row>
    <row r="747" spans="1:65" s="14" customFormat="1">
      <c r="B747" s="172"/>
      <c r="D747" s="164" t="s">
        <v>190</v>
      </c>
      <c r="E747" s="173" t="s">
        <v>1</v>
      </c>
      <c r="F747" s="174" t="s">
        <v>3140</v>
      </c>
      <c r="H747" s="173" t="s">
        <v>1</v>
      </c>
      <c r="I747" s="175"/>
      <c r="L747" s="172"/>
      <c r="M747" s="176"/>
      <c r="N747" s="177"/>
      <c r="O747" s="177"/>
      <c r="P747" s="177"/>
      <c r="Q747" s="177"/>
      <c r="R747" s="177"/>
      <c r="S747" s="177"/>
      <c r="T747" s="178"/>
      <c r="AT747" s="173" t="s">
        <v>190</v>
      </c>
      <c r="AU747" s="173" t="s">
        <v>82</v>
      </c>
      <c r="AV747" s="14" t="s">
        <v>30</v>
      </c>
      <c r="AW747" s="14" t="s">
        <v>29</v>
      </c>
      <c r="AX747" s="14" t="s">
        <v>73</v>
      </c>
      <c r="AY747" s="173" t="s">
        <v>175</v>
      </c>
    </row>
    <row r="748" spans="1:65" s="14" customFormat="1">
      <c r="B748" s="172"/>
      <c r="D748" s="164" t="s">
        <v>190</v>
      </c>
      <c r="E748" s="173" t="s">
        <v>1</v>
      </c>
      <c r="F748" s="174" t="s">
        <v>3141</v>
      </c>
      <c r="H748" s="173" t="s">
        <v>1</v>
      </c>
      <c r="I748" s="175"/>
      <c r="L748" s="172"/>
      <c r="M748" s="176"/>
      <c r="N748" s="177"/>
      <c r="O748" s="177"/>
      <c r="P748" s="177"/>
      <c r="Q748" s="177"/>
      <c r="R748" s="177"/>
      <c r="S748" s="177"/>
      <c r="T748" s="178"/>
      <c r="AT748" s="173" t="s">
        <v>190</v>
      </c>
      <c r="AU748" s="173" t="s">
        <v>82</v>
      </c>
      <c r="AV748" s="14" t="s">
        <v>30</v>
      </c>
      <c r="AW748" s="14" t="s">
        <v>29</v>
      </c>
      <c r="AX748" s="14" t="s">
        <v>73</v>
      </c>
      <c r="AY748" s="173" t="s">
        <v>175</v>
      </c>
    </row>
    <row r="749" spans="1:65" s="14" customFormat="1">
      <c r="B749" s="172"/>
      <c r="D749" s="164" t="s">
        <v>190</v>
      </c>
      <c r="E749" s="173" t="s">
        <v>1</v>
      </c>
      <c r="F749" s="174" t="s">
        <v>3142</v>
      </c>
      <c r="H749" s="173" t="s">
        <v>1</v>
      </c>
      <c r="I749" s="175"/>
      <c r="L749" s="172"/>
      <c r="M749" s="176"/>
      <c r="N749" s="177"/>
      <c r="O749" s="177"/>
      <c r="P749" s="177"/>
      <c r="Q749" s="177"/>
      <c r="R749" s="177"/>
      <c r="S749" s="177"/>
      <c r="T749" s="178"/>
      <c r="AT749" s="173" t="s">
        <v>190</v>
      </c>
      <c r="AU749" s="173" t="s">
        <v>82</v>
      </c>
      <c r="AV749" s="14" t="s">
        <v>30</v>
      </c>
      <c r="AW749" s="14" t="s">
        <v>29</v>
      </c>
      <c r="AX749" s="14" t="s">
        <v>73</v>
      </c>
      <c r="AY749" s="173" t="s">
        <v>175</v>
      </c>
    </row>
    <row r="750" spans="1:65" s="14" customFormat="1">
      <c r="B750" s="172"/>
      <c r="D750" s="164" t="s">
        <v>190</v>
      </c>
      <c r="E750" s="173" t="s">
        <v>1</v>
      </c>
      <c r="F750" s="174" t="s">
        <v>2648</v>
      </c>
      <c r="H750" s="173" t="s">
        <v>1</v>
      </c>
      <c r="I750" s="175"/>
      <c r="L750" s="172"/>
      <c r="M750" s="176"/>
      <c r="N750" s="177"/>
      <c r="O750" s="177"/>
      <c r="P750" s="177"/>
      <c r="Q750" s="177"/>
      <c r="R750" s="177"/>
      <c r="S750" s="177"/>
      <c r="T750" s="178"/>
      <c r="AT750" s="173" t="s">
        <v>190</v>
      </c>
      <c r="AU750" s="173" t="s">
        <v>82</v>
      </c>
      <c r="AV750" s="14" t="s">
        <v>30</v>
      </c>
      <c r="AW750" s="14" t="s">
        <v>29</v>
      </c>
      <c r="AX750" s="14" t="s">
        <v>73</v>
      </c>
      <c r="AY750" s="173" t="s">
        <v>175</v>
      </c>
    </row>
    <row r="751" spans="1:65" s="13" customFormat="1">
      <c r="B751" s="163"/>
      <c r="D751" s="164" t="s">
        <v>190</v>
      </c>
      <c r="E751" s="165" t="s">
        <v>1</v>
      </c>
      <c r="F751" s="166" t="s">
        <v>30</v>
      </c>
      <c r="H751" s="167">
        <v>1</v>
      </c>
      <c r="I751" s="168"/>
      <c r="L751" s="163"/>
      <c r="M751" s="169"/>
      <c r="N751" s="170"/>
      <c r="O751" s="170"/>
      <c r="P751" s="170"/>
      <c r="Q751" s="170"/>
      <c r="R751" s="170"/>
      <c r="S751" s="170"/>
      <c r="T751" s="171"/>
      <c r="AT751" s="165" t="s">
        <v>190</v>
      </c>
      <c r="AU751" s="165" t="s">
        <v>82</v>
      </c>
      <c r="AV751" s="13" t="s">
        <v>82</v>
      </c>
      <c r="AW751" s="13" t="s">
        <v>29</v>
      </c>
      <c r="AX751" s="13" t="s">
        <v>30</v>
      </c>
      <c r="AY751" s="165" t="s">
        <v>175</v>
      </c>
    </row>
    <row r="752" spans="1:65" s="2" customFormat="1" ht="16.5" customHeight="1">
      <c r="A752" s="33"/>
      <c r="B752" s="149"/>
      <c r="C752" s="150" t="s">
        <v>569</v>
      </c>
      <c r="D752" s="150" t="s">
        <v>181</v>
      </c>
      <c r="E752" s="151" t="s">
        <v>3880</v>
      </c>
      <c r="F752" s="152" t="s">
        <v>3881</v>
      </c>
      <c r="G752" s="153" t="s">
        <v>396</v>
      </c>
      <c r="H752" s="154">
        <v>2</v>
      </c>
      <c r="I752" s="155"/>
      <c r="J752" s="156">
        <f>ROUND(I752*H752,2)</f>
        <v>0</v>
      </c>
      <c r="K752" s="152" t="s">
        <v>1</v>
      </c>
      <c r="L752" s="34"/>
      <c r="M752" s="157" t="s">
        <v>1</v>
      </c>
      <c r="N752" s="158" t="s">
        <v>38</v>
      </c>
      <c r="O752" s="59"/>
      <c r="P752" s="159">
        <f>O752*H752</f>
        <v>0</v>
      </c>
      <c r="Q752" s="159">
        <v>0</v>
      </c>
      <c r="R752" s="159">
        <f>Q752*H752</f>
        <v>0</v>
      </c>
      <c r="S752" s="159">
        <v>0</v>
      </c>
      <c r="T752" s="160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61" t="s">
        <v>239</v>
      </c>
      <c r="AT752" s="161" t="s">
        <v>181</v>
      </c>
      <c r="AU752" s="161" t="s">
        <v>82</v>
      </c>
      <c r="AY752" s="18" t="s">
        <v>175</v>
      </c>
      <c r="BE752" s="162">
        <f>IF(N752="základní",J752,0)</f>
        <v>0</v>
      </c>
      <c r="BF752" s="162">
        <f>IF(N752="snížená",J752,0)</f>
        <v>0</v>
      </c>
      <c r="BG752" s="162">
        <f>IF(N752="zákl. přenesená",J752,0)</f>
        <v>0</v>
      </c>
      <c r="BH752" s="162">
        <f>IF(N752="sníž. přenesená",J752,0)</f>
        <v>0</v>
      </c>
      <c r="BI752" s="162">
        <f>IF(N752="nulová",J752,0)</f>
        <v>0</v>
      </c>
      <c r="BJ752" s="18" t="s">
        <v>30</v>
      </c>
      <c r="BK752" s="162">
        <f>ROUND(I752*H752,2)</f>
        <v>0</v>
      </c>
      <c r="BL752" s="18" t="s">
        <v>239</v>
      </c>
      <c r="BM752" s="161" t="s">
        <v>3882</v>
      </c>
    </row>
    <row r="753" spans="1:65" s="14" customFormat="1">
      <c r="B753" s="172"/>
      <c r="D753" s="164" t="s">
        <v>190</v>
      </c>
      <c r="E753" s="173" t="s">
        <v>1</v>
      </c>
      <c r="F753" s="174" t="s">
        <v>3167</v>
      </c>
      <c r="H753" s="173" t="s">
        <v>1</v>
      </c>
      <c r="I753" s="175"/>
      <c r="L753" s="172"/>
      <c r="M753" s="176"/>
      <c r="N753" s="177"/>
      <c r="O753" s="177"/>
      <c r="P753" s="177"/>
      <c r="Q753" s="177"/>
      <c r="R753" s="177"/>
      <c r="S753" s="177"/>
      <c r="T753" s="178"/>
      <c r="AT753" s="173" t="s">
        <v>190</v>
      </c>
      <c r="AU753" s="173" t="s">
        <v>82</v>
      </c>
      <c r="AV753" s="14" t="s">
        <v>30</v>
      </c>
      <c r="AW753" s="14" t="s">
        <v>29</v>
      </c>
      <c r="AX753" s="14" t="s">
        <v>73</v>
      </c>
      <c r="AY753" s="173" t="s">
        <v>175</v>
      </c>
    </row>
    <row r="754" spans="1:65" s="14" customFormat="1">
      <c r="B754" s="172"/>
      <c r="D754" s="164" t="s">
        <v>190</v>
      </c>
      <c r="E754" s="173" t="s">
        <v>1</v>
      </c>
      <c r="F754" s="174" t="s">
        <v>3168</v>
      </c>
      <c r="H754" s="173" t="s">
        <v>1</v>
      </c>
      <c r="I754" s="175"/>
      <c r="L754" s="172"/>
      <c r="M754" s="176"/>
      <c r="N754" s="177"/>
      <c r="O754" s="177"/>
      <c r="P754" s="177"/>
      <c r="Q754" s="177"/>
      <c r="R754" s="177"/>
      <c r="S754" s="177"/>
      <c r="T754" s="178"/>
      <c r="AT754" s="173" t="s">
        <v>190</v>
      </c>
      <c r="AU754" s="173" t="s">
        <v>82</v>
      </c>
      <c r="AV754" s="14" t="s">
        <v>30</v>
      </c>
      <c r="AW754" s="14" t="s">
        <v>29</v>
      </c>
      <c r="AX754" s="14" t="s">
        <v>73</v>
      </c>
      <c r="AY754" s="173" t="s">
        <v>175</v>
      </c>
    </row>
    <row r="755" spans="1:65" s="14" customFormat="1">
      <c r="B755" s="172"/>
      <c r="D755" s="164" t="s">
        <v>190</v>
      </c>
      <c r="E755" s="173" t="s">
        <v>1</v>
      </c>
      <c r="F755" s="174" t="s">
        <v>3169</v>
      </c>
      <c r="H755" s="173" t="s">
        <v>1</v>
      </c>
      <c r="I755" s="175"/>
      <c r="L755" s="172"/>
      <c r="M755" s="176"/>
      <c r="N755" s="177"/>
      <c r="O755" s="177"/>
      <c r="P755" s="177"/>
      <c r="Q755" s="177"/>
      <c r="R755" s="177"/>
      <c r="S755" s="177"/>
      <c r="T755" s="178"/>
      <c r="AT755" s="173" t="s">
        <v>190</v>
      </c>
      <c r="AU755" s="173" t="s">
        <v>82</v>
      </c>
      <c r="AV755" s="14" t="s">
        <v>30</v>
      </c>
      <c r="AW755" s="14" t="s">
        <v>29</v>
      </c>
      <c r="AX755" s="14" t="s">
        <v>73</v>
      </c>
      <c r="AY755" s="173" t="s">
        <v>175</v>
      </c>
    </row>
    <row r="756" spans="1:65" s="14" customFormat="1">
      <c r="B756" s="172"/>
      <c r="D756" s="164" t="s">
        <v>190</v>
      </c>
      <c r="E756" s="173" t="s">
        <v>1</v>
      </c>
      <c r="F756" s="174" t="s">
        <v>3170</v>
      </c>
      <c r="H756" s="173" t="s">
        <v>1</v>
      </c>
      <c r="I756" s="175"/>
      <c r="L756" s="172"/>
      <c r="M756" s="176"/>
      <c r="N756" s="177"/>
      <c r="O756" s="177"/>
      <c r="P756" s="177"/>
      <c r="Q756" s="177"/>
      <c r="R756" s="177"/>
      <c r="S756" s="177"/>
      <c r="T756" s="178"/>
      <c r="AT756" s="173" t="s">
        <v>190</v>
      </c>
      <c r="AU756" s="173" t="s">
        <v>82</v>
      </c>
      <c r="AV756" s="14" t="s">
        <v>30</v>
      </c>
      <c r="AW756" s="14" t="s">
        <v>29</v>
      </c>
      <c r="AX756" s="14" t="s">
        <v>73</v>
      </c>
      <c r="AY756" s="173" t="s">
        <v>175</v>
      </c>
    </row>
    <row r="757" spans="1:65" s="14" customFormat="1">
      <c r="B757" s="172"/>
      <c r="D757" s="164" t="s">
        <v>190</v>
      </c>
      <c r="E757" s="173" t="s">
        <v>1</v>
      </c>
      <c r="F757" s="174" t="s">
        <v>3171</v>
      </c>
      <c r="H757" s="173" t="s">
        <v>1</v>
      </c>
      <c r="I757" s="175"/>
      <c r="L757" s="172"/>
      <c r="M757" s="176"/>
      <c r="N757" s="177"/>
      <c r="O757" s="177"/>
      <c r="P757" s="177"/>
      <c r="Q757" s="177"/>
      <c r="R757" s="177"/>
      <c r="S757" s="177"/>
      <c r="T757" s="178"/>
      <c r="AT757" s="173" t="s">
        <v>190</v>
      </c>
      <c r="AU757" s="173" t="s">
        <v>82</v>
      </c>
      <c r="AV757" s="14" t="s">
        <v>30</v>
      </c>
      <c r="AW757" s="14" t="s">
        <v>29</v>
      </c>
      <c r="AX757" s="14" t="s">
        <v>73</v>
      </c>
      <c r="AY757" s="173" t="s">
        <v>175</v>
      </c>
    </row>
    <row r="758" spans="1:65" s="14" customFormat="1">
      <c r="B758" s="172"/>
      <c r="D758" s="164" t="s">
        <v>190</v>
      </c>
      <c r="E758" s="173" t="s">
        <v>1</v>
      </c>
      <c r="F758" s="174" t="s">
        <v>3172</v>
      </c>
      <c r="H758" s="173" t="s">
        <v>1</v>
      </c>
      <c r="I758" s="175"/>
      <c r="L758" s="172"/>
      <c r="M758" s="176"/>
      <c r="N758" s="177"/>
      <c r="O758" s="177"/>
      <c r="P758" s="177"/>
      <c r="Q758" s="177"/>
      <c r="R758" s="177"/>
      <c r="S758" s="177"/>
      <c r="T758" s="178"/>
      <c r="AT758" s="173" t="s">
        <v>190</v>
      </c>
      <c r="AU758" s="173" t="s">
        <v>82</v>
      </c>
      <c r="AV758" s="14" t="s">
        <v>30</v>
      </c>
      <c r="AW758" s="14" t="s">
        <v>29</v>
      </c>
      <c r="AX758" s="14" t="s">
        <v>73</v>
      </c>
      <c r="AY758" s="173" t="s">
        <v>175</v>
      </c>
    </row>
    <row r="759" spans="1:65" s="14" customFormat="1">
      <c r="B759" s="172"/>
      <c r="D759" s="164" t="s">
        <v>190</v>
      </c>
      <c r="E759" s="173" t="s">
        <v>1</v>
      </c>
      <c r="F759" s="174" t="s">
        <v>3173</v>
      </c>
      <c r="H759" s="173" t="s">
        <v>1</v>
      </c>
      <c r="I759" s="175"/>
      <c r="L759" s="172"/>
      <c r="M759" s="176"/>
      <c r="N759" s="177"/>
      <c r="O759" s="177"/>
      <c r="P759" s="177"/>
      <c r="Q759" s="177"/>
      <c r="R759" s="177"/>
      <c r="S759" s="177"/>
      <c r="T759" s="178"/>
      <c r="AT759" s="173" t="s">
        <v>190</v>
      </c>
      <c r="AU759" s="173" t="s">
        <v>82</v>
      </c>
      <c r="AV759" s="14" t="s">
        <v>30</v>
      </c>
      <c r="AW759" s="14" t="s">
        <v>29</v>
      </c>
      <c r="AX759" s="14" t="s">
        <v>73</v>
      </c>
      <c r="AY759" s="173" t="s">
        <v>175</v>
      </c>
    </row>
    <row r="760" spans="1:65" s="14" customFormat="1">
      <c r="B760" s="172"/>
      <c r="D760" s="164" t="s">
        <v>190</v>
      </c>
      <c r="E760" s="173" t="s">
        <v>1</v>
      </c>
      <c r="F760" s="174" t="s">
        <v>3139</v>
      </c>
      <c r="H760" s="173" t="s">
        <v>1</v>
      </c>
      <c r="I760" s="175"/>
      <c r="L760" s="172"/>
      <c r="M760" s="176"/>
      <c r="N760" s="177"/>
      <c r="O760" s="177"/>
      <c r="P760" s="177"/>
      <c r="Q760" s="177"/>
      <c r="R760" s="177"/>
      <c r="S760" s="177"/>
      <c r="T760" s="178"/>
      <c r="AT760" s="173" t="s">
        <v>190</v>
      </c>
      <c r="AU760" s="173" t="s">
        <v>82</v>
      </c>
      <c r="AV760" s="14" t="s">
        <v>30</v>
      </c>
      <c r="AW760" s="14" t="s">
        <v>29</v>
      </c>
      <c r="AX760" s="14" t="s">
        <v>73</v>
      </c>
      <c r="AY760" s="173" t="s">
        <v>175</v>
      </c>
    </row>
    <row r="761" spans="1:65" s="14" customFormat="1">
      <c r="B761" s="172"/>
      <c r="D761" s="164" t="s">
        <v>190</v>
      </c>
      <c r="E761" s="173" t="s">
        <v>1</v>
      </c>
      <c r="F761" s="174" t="s">
        <v>3140</v>
      </c>
      <c r="H761" s="173" t="s">
        <v>1</v>
      </c>
      <c r="I761" s="175"/>
      <c r="L761" s="172"/>
      <c r="M761" s="176"/>
      <c r="N761" s="177"/>
      <c r="O761" s="177"/>
      <c r="P761" s="177"/>
      <c r="Q761" s="177"/>
      <c r="R761" s="177"/>
      <c r="S761" s="177"/>
      <c r="T761" s="178"/>
      <c r="AT761" s="173" t="s">
        <v>190</v>
      </c>
      <c r="AU761" s="173" t="s">
        <v>82</v>
      </c>
      <c r="AV761" s="14" t="s">
        <v>30</v>
      </c>
      <c r="AW761" s="14" t="s">
        <v>29</v>
      </c>
      <c r="AX761" s="14" t="s">
        <v>73</v>
      </c>
      <c r="AY761" s="173" t="s">
        <v>175</v>
      </c>
    </row>
    <row r="762" spans="1:65" s="14" customFormat="1">
      <c r="B762" s="172"/>
      <c r="D762" s="164" t="s">
        <v>190</v>
      </c>
      <c r="E762" s="173" t="s">
        <v>1</v>
      </c>
      <c r="F762" s="174" t="s">
        <v>3141</v>
      </c>
      <c r="H762" s="173" t="s">
        <v>1</v>
      </c>
      <c r="I762" s="175"/>
      <c r="L762" s="172"/>
      <c r="M762" s="176"/>
      <c r="N762" s="177"/>
      <c r="O762" s="177"/>
      <c r="P762" s="177"/>
      <c r="Q762" s="177"/>
      <c r="R762" s="177"/>
      <c r="S762" s="177"/>
      <c r="T762" s="178"/>
      <c r="AT762" s="173" t="s">
        <v>190</v>
      </c>
      <c r="AU762" s="173" t="s">
        <v>82</v>
      </c>
      <c r="AV762" s="14" t="s">
        <v>30</v>
      </c>
      <c r="AW762" s="14" t="s">
        <v>29</v>
      </c>
      <c r="AX762" s="14" t="s">
        <v>73</v>
      </c>
      <c r="AY762" s="173" t="s">
        <v>175</v>
      </c>
    </row>
    <row r="763" spans="1:65" s="14" customFormat="1">
      <c r="B763" s="172"/>
      <c r="D763" s="164" t="s">
        <v>190</v>
      </c>
      <c r="E763" s="173" t="s">
        <v>1</v>
      </c>
      <c r="F763" s="174" t="s">
        <v>3142</v>
      </c>
      <c r="H763" s="173" t="s">
        <v>1</v>
      </c>
      <c r="I763" s="175"/>
      <c r="L763" s="172"/>
      <c r="M763" s="176"/>
      <c r="N763" s="177"/>
      <c r="O763" s="177"/>
      <c r="P763" s="177"/>
      <c r="Q763" s="177"/>
      <c r="R763" s="177"/>
      <c r="S763" s="177"/>
      <c r="T763" s="178"/>
      <c r="AT763" s="173" t="s">
        <v>190</v>
      </c>
      <c r="AU763" s="173" t="s">
        <v>82</v>
      </c>
      <c r="AV763" s="14" t="s">
        <v>30</v>
      </c>
      <c r="AW763" s="14" t="s">
        <v>29</v>
      </c>
      <c r="AX763" s="14" t="s">
        <v>73</v>
      </c>
      <c r="AY763" s="173" t="s">
        <v>175</v>
      </c>
    </row>
    <row r="764" spans="1:65" s="14" customFormat="1">
      <c r="B764" s="172"/>
      <c r="D764" s="164" t="s">
        <v>190</v>
      </c>
      <c r="E764" s="173" t="s">
        <v>1</v>
      </c>
      <c r="F764" s="174" t="s">
        <v>2648</v>
      </c>
      <c r="H764" s="173" t="s">
        <v>1</v>
      </c>
      <c r="I764" s="175"/>
      <c r="L764" s="172"/>
      <c r="M764" s="176"/>
      <c r="N764" s="177"/>
      <c r="O764" s="177"/>
      <c r="P764" s="177"/>
      <c r="Q764" s="177"/>
      <c r="R764" s="177"/>
      <c r="S764" s="177"/>
      <c r="T764" s="178"/>
      <c r="AT764" s="173" t="s">
        <v>190</v>
      </c>
      <c r="AU764" s="173" t="s">
        <v>82</v>
      </c>
      <c r="AV764" s="14" t="s">
        <v>30</v>
      </c>
      <c r="AW764" s="14" t="s">
        <v>29</v>
      </c>
      <c r="AX764" s="14" t="s">
        <v>73</v>
      </c>
      <c r="AY764" s="173" t="s">
        <v>175</v>
      </c>
    </row>
    <row r="765" spans="1:65" s="13" customFormat="1">
      <c r="B765" s="163"/>
      <c r="D765" s="164" t="s">
        <v>190</v>
      </c>
      <c r="E765" s="165" t="s">
        <v>1</v>
      </c>
      <c r="F765" s="166" t="s">
        <v>82</v>
      </c>
      <c r="H765" s="167">
        <v>2</v>
      </c>
      <c r="I765" s="168"/>
      <c r="L765" s="163"/>
      <c r="M765" s="169"/>
      <c r="N765" s="170"/>
      <c r="O765" s="170"/>
      <c r="P765" s="170"/>
      <c r="Q765" s="170"/>
      <c r="R765" s="170"/>
      <c r="S765" s="170"/>
      <c r="T765" s="171"/>
      <c r="AT765" s="165" t="s">
        <v>190</v>
      </c>
      <c r="AU765" s="165" t="s">
        <v>82</v>
      </c>
      <c r="AV765" s="13" t="s">
        <v>82</v>
      </c>
      <c r="AW765" s="13" t="s">
        <v>29</v>
      </c>
      <c r="AX765" s="13" t="s">
        <v>30</v>
      </c>
      <c r="AY765" s="165" t="s">
        <v>175</v>
      </c>
    </row>
    <row r="766" spans="1:65" s="2" customFormat="1" ht="16.5" customHeight="1">
      <c r="A766" s="33"/>
      <c r="B766" s="149"/>
      <c r="C766" s="150" t="s">
        <v>572</v>
      </c>
      <c r="D766" s="150" t="s">
        <v>181</v>
      </c>
      <c r="E766" s="151" t="s">
        <v>3883</v>
      </c>
      <c r="F766" s="152" t="s">
        <v>3884</v>
      </c>
      <c r="G766" s="153" t="s">
        <v>3157</v>
      </c>
      <c r="H766" s="154">
        <v>2</v>
      </c>
      <c r="I766" s="155"/>
      <c r="J766" s="156">
        <f>ROUND(I766*H766,2)</f>
        <v>0</v>
      </c>
      <c r="K766" s="152" t="s">
        <v>1</v>
      </c>
      <c r="L766" s="34"/>
      <c r="M766" s="157" t="s">
        <v>1</v>
      </c>
      <c r="N766" s="158" t="s">
        <v>38</v>
      </c>
      <c r="O766" s="59"/>
      <c r="P766" s="159">
        <f>O766*H766</f>
        <v>0</v>
      </c>
      <c r="Q766" s="159">
        <v>0</v>
      </c>
      <c r="R766" s="159">
        <f>Q766*H766</f>
        <v>0</v>
      </c>
      <c r="S766" s="159">
        <v>0</v>
      </c>
      <c r="T766" s="160">
        <f>S766*H766</f>
        <v>0</v>
      </c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R766" s="161" t="s">
        <v>239</v>
      </c>
      <c r="AT766" s="161" t="s">
        <v>181</v>
      </c>
      <c r="AU766" s="161" t="s">
        <v>82</v>
      </c>
      <c r="AY766" s="18" t="s">
        <v>175</v>
      </c>
      <c r="BE766" s="162">
        <f>IF(N766="základní",J766,0)</f>
        <v>0</v>
      </c>
      <c r="BF766" s="162">
        <f>IF(N766="snížená",J766,0)</f>
        <v>0</v>
      </c>
      <c r="BG766" s="162">
        <f>IF(N766="zákl. přenesená",J766,0)</f>
        <v>0</v>
      </c>
      <c r="BH766" s="162">
        <f>IF(N766="sníž. přenesená",J766,0)</f>
        <v>0</v>
      </c>
      <c r="BI766" s="162">
        <f>IF(N766="nulová",J766,0)</f>
        <v>0</v>
      </c>
      <c r="BJ766" s="18" t="s">
        <v>30</v>
      </c>
      <c r="BK766" s="162">
        <f>ROUND(I766*H766,2)</f>
        <v>0</v>
      </c>
      <c r="BL766" s="18" t="s">
        <v>239</v>
      </c>
      <c r="BM766" s="161" t="s">
        <v>3885</v>
      </c>
    </row>
    <row r="767" spans="1:65" s="14" customFormat="1">
      <c r="B767" s="172"/>
      <c r="D767" s="164" t="s">
        <v>190</v>
      </c>
      <c r="E767" s="173" t="s">
        <v>1</v>
      </c>
      <c r="F767" s="174" t="s">
        <v>3159</v>
      </c>
      <c r="H767" s="173" t="s">
        <v>1</v>
      </c>
      <c r="I767" s="175"/>
      <c r="L767" s="172"/>
      <c r="M767" s="176"/>
      <c r="N767" s="177"/>
      <c r="O767" s="177"/>
      <c r="P767" s="177"/>
      <c r="Q767" s="177"/>
      <c r="R767" s="177"/>
      <c r="S767" s="177"/>
      <c r="T767" s="178"/>
      <c r="AT767" s="173" t="s">
        <v>190</v>
      </c>
      <c r="AU767" s="173" t="s">
        <v>82</v>
      </c>
      <c r="AV767" s="14" t="s">
        <v>30</v>
      </c>
      <c r="AW767" s="14" t="s">
        <v>29</v>
      </c>
      <c r="AX767" s="14" t="s">
        <v>73</v>
      </c>
      <c r="AY767" s="173" t="s">
        <v>175</v>
      </c>
    </row>
    <row r="768" spans="1:65" s="14" customFormat="1">
      <c r="B768" s="172"/>
      <c r="D768" s="164" t="s">
        <v>190</v>
      </c>
      <c r="E768" s="173" t="s">
        <v>1</v>
      </c>
      <c r="F768" s="174" t="s">
        <v>3160</v>
      </c>
      <c r="H768" s="173" t="s">
        <v>1</v>
      </c>
      <c r="I768" s="175"/>
      <c r="L768" s="172"/>
      <c r="M768" s="176"/>
      <c r="N768" s="177"/>
      <c r="O768" s="177"/>
      <c r="P768" s="177"/>
      <c r="Q768" s="177"/>
      <c r="R768" s="177"/>
      <c r="S768" s="177"/>
      <c r="T768" s="178"/>
      <c r="AT768" s="173" t="s">
        <v>190</v>
      </c>
      <c r="AU768" s="173" t="s">
        <v>82</v>
      </c>
      <c r="AV768" s="14" t="s">
        <v>30</v>
      </c>
      <c r="AW768" s="14" t="s">
        <v>29</v>
      </c>
      <c r="AX768" s="14" t="s">
        <v>73</v>
      </c>
      <c r="AY768" s="173" t="s">
        <v>175</v>
      </c>
    </row>
    <row r="769" spans="1:65" s="14" customFormat="1">
      <c r="B769" s="172"/>
      <c r="D769" s="164" t="s">
        <v>190</v>
      </c>
      <c r="E769" s="173" t="s">
        <v>1</v>
      </c>
      <c r="F769" s="174" t="s">
        <v>3161</v>
      </c>
      <c r="H769" s="173" t="s">
        <v>1</v>
      </c>
      <c r="I769" s="175"/>
      <c r="L769" s="172"/>
      <c r="M769" s="176"/>
      <c r="N769" s="177"/>
      <c r="O769" s="177"/>
      <c r="P769" s="177"/>
      <c r="Q769" s="177"/>
      <c r="R769" s="177"/>
      <c r="S769" s="177"/>
      <c r="T769" s="178"/>
      <c r="AT769" s="173" t="s">
        <v>190</v>
      </c>
      <c r="AU769" s="173" t="s">
        <v>82</v>
      </c>
      <c r="AV769" s="14" t="s">
        <v>30</v>
      </c>
      <c r="AW769" s="14" t="s">
        <v>29</v>
      </c>
      <c r="AX769" s="14" t="s">
        <v>73</v>
      </c>
      <c r="AY769" s="173" t="s">
        <v>175</v>
      </c>
    </row>
    <row r="770" spans="1:65" s="14" customFormat="1">
      <c r="B770" s="172"/>
      <c r="D770" s="164" t="s">
        <v>190</v>
      </c>
      <c r="E770" s="173" t="s">
        <v>1</v>
      </c>
      <c r="F770" s="174" t="s">
        <v>3162</v>
      </c>
      <c r="H770" s="173" t="s">
        <v>1</v>
      </c>
      <c r="I770" s="175"/>
      <c r="L770" s="172"/>
      <c r="M770" s="176"/>
      <c r="N770" s="177"/>
      <c r="O770" s="177"/>
      <c r="P770" s="177"/>
      <c r="Q770" s="177"/>
      <c r="R770" s="177"/>
      <c r="S770" s="177"/>
      <c r="T770" s="178"/>
      <c r="AT770" s="173" t="s">
        <v>190</v>
      </c>
      <c r="AU770" s="173" t="s">
        <v>82</v>
      </c>
      <c r="AV770" s="14" t="s">
        <v>30</v>
      </c>
      <c r="AW770" s="14" t="s">
        <v>29</v>
      </c>
      <c r="AX770" s="14" t="s">
        <v>73</v>
      </c>
      <c r="AY770" s="173" t="s">
        <v>175</v>
      </c>
    </row>
    <row r="771" spans="1:65" s="14" customFormat="1">
      <c r="B771" s="172"/>
      <c r="D771" s="164" t="s">
        <v>190</v>
      </c>
      <c r="E771" s="173" t="s">
        <v>1</v>
      </c>
      <c r="F771" s="174" t="s">
        <v>3163</v>
      </c>
      <c r="H771" s="173" t="s">
        <v>1</v>
      </c>
      <c r="I771" s="175"/>
      <c r="L771" s="172"/>
      <c r="M771" s="176"/>
      <c r="N771" s="177"/>
      <c r="O771" s="177"/>
      <c r="P771" s="177"/>
      <c r="Q771" s="177"/>
      <c r="R771" s="177"/>
      <c r="S771" s="177"/>
      <c r="T771" s="178"/>
      <c r="AT771" s="173" t="s">
        <v>190</v>
      </c>
      <c r="AU771" s="173" t="s">
        <v>82</v>
      </c>
      <c r="AV771" s="14" t="s">
        <v>30</v>
      </c>
      <c r="AW771" s="14" t="s">
        <v>29</v>
      </c>
      <c r="AX771" s="14" t="s">
        <v>73</v>
      </c>
      <c r="AY771" s="173" t="s">
        <v>175</v>
      </c>
    </row>
    <row r="772" spans="1:65" s="14" customFormat="1">
      <c r="B772" s="172"/>
      <c r="D772" s="164" t="s">
        <v>190</v>
      </c>
      <c r="E772" s="173" t="s">
        <v>1</v>
      </c>
      <c r="F772" s="174" t="s">
        <v>3153</v>
      </c>
      <c r="H772" s="173" t="s">
        <v>1</v>
      </c>
      <c r="I772" s="175"/>
      <c r="L772" s="172"/>
      <c r="M772" s="176"/>
      <c r="N772" s="177"/>
      <c r="O772" s="177"/>
      <c r="P772" s="177"/>
      <c r="Q772" s="177"/>
      <c r="R772" s="177"/>
      <c r="S772" s="177"/>
      <c r="T772" s="178"/>
      <c r="AT772" s="173" t="s">
        <v>190</v>
      </c>
      <c r="AU772" s="173" t="s">
        <v>82</v>
      </c>
      <c r="AV772" s="14" t="s">
        <v>30</v>
      </c>
      <c r="AW772" s="14" t="s">
        <v>29</v>
      </c>
      <c r="AX772" s="14" t="s">
        <v>73</v>
      </c>
      <c r="AY772" s="173" t="s">
        <v>175</v>
      </c>
    </row>
    <row r="773" spans="1:65" s="14" customFormat="1">
      <c r="B773" s="172"/>
      <c r="D773" s="164" t="s">
        <v>190</v>
      </c>
      <c r="E773" s="173" t="s">
        <v>1</v>
      </c>
      <c r="F773" s="174" t="s">
        <v>3154</v>
      </c>
      <c r="H773" s="173" t="s">
        <v>1</v>
      </c>
      <c r="I773" s="175"/>
      <c r="L773" s="172"/>
      <c r="M773" s="176"/>
      <c r="N773" s="177"/>
      <c r="O773" s="177"/>
      <c r="P773" s="177"/>
      <c r="Q773" s="177"/>
      <c r="R773" s="177"/>
      <c r="S773" s="177"/>
      <c r="T773" s="178"/>
      <c r="AT773" s="173" t="s">
        <v>190</v>
      </c>
      <c r="AU773" s="173" t="s">
        <v>82</v>
      </c>
      <c r="AV773" s="14" t="s">
        <v>30</v>
      </c>
      <c r="AW773" s="14" t="s">
        <v>29</v>
      </c>
      <c r="AX773" s="14" t="s">
        <v>73</v>
      </c>
      <c r="AY773" s="173" t="s">
        <v>175</v>
      </c>
    </row>
    <row r="774" spans="1:65" s="14" customFormat="1">
      <c r="B774" s="172"/>
      <c r="D774" s="164" t="s">
        <v>190</v>
      </c>
      <c r="E774" s="173" t="s">
        <v>1</v>
      </c>
      <c r="F774" s="174" t="s">
        <v>3139</v>
      </c>
      <c r="H774" s="173" t="s">
        <v>1</v>
      </c>
      <c r="I774" s="175"/>
      <c r="L774" s="172"/>
      <c r="M774" s="176"/>
      <c r="N774" s="177"/>
      <c r="O774" s="177"/>
      <c r="P774" s="177"/>
      <c r="Q774" s="177"/>
      <c r="R774" s="177"/>
      <c r="S774" s="177"/>
      <c r="T774" s="178"/>
      <c r="AT774" s="173" t="s">
        <v>190</v>
      </c>
      <c r="AU774" s="173" t="s">
        <v>82</v>
      </c>
      <c r="AV774" s="14" t="s">
        <v>30</v>
      </c>
      <c r="AW774" s="14" t="s">
        <v>29</v>
      </c>
      <c r="AX774" s="14" t="s">
        <v>73</v>
      </c>
      <c r="AY774" s="173" t="s">
        <v>175</v>
      </c>
    </row>
    <row r="775" spans="1:65" s="14" customFormat="1">
      <c r="B775" s="172"/>
      <c r="D775" s="164" t="s">
        <v>190</v>
      </c>
      <c r="E775" s="173" t="s">
        <v>1</v>
      </c>
      <c r="F775" s="174" t="s">
        <v>3140</v>
      </c>
      <c r="H775" s="173" t="s">
        <v>1</v>
      </c>
      <c r="I775" s="175"/>
      <c r="L775" s="172"/>
      <c r="M775" s="176"/>
      <c r="N775" s="177"/>
      <c r="O775" s="177"/>
      <c r="P775" s="177"/>
      <c r="Q775" s="177"/>
      <c r="R775" s="177"/>
      <c r="S775" s="177"/>
      <c r="T775" s="178"/>
      <c r="AT775" s="173" t="s">
        <v>190</v>
      </c>
      <c r="AU775" s="173" t="s">
        <v>82</v>
      </c>
      <c r="AV775" s="14" t="s">
        <v>30</v>
      </c>
      <c r="AW775" s="14" t="s">
        <v>29</v>
      </c>
      <c r="AX775" s="14" t="s">
        <v>73</v>
      </c>
      <c r="AY775" s="173" t="s">
        <v>175</v>
      </c>
    </row>
    <row r="776" spans="1:65" s="14" customFormat="1">
      <c r="B776" s="172"/>
      <c r="D776" s="164" t="s">
        <v>190</v>
      </c>
      <c r="E776" s="173" t="s">
        <v>1</v>
      </c>
      <c r="F776" s="174" t="s">
        <v>3141</v>
      </c>
      <c r="H776" s="173" t="s">
        <v>1</v>
      </c>
      <c r="I776" s="175"/>
      <c r="L776" s="172"/>
      <c r="M776" s="176"/>
      <c r="N776" s="177"/>
      <c r="O776" s="177"/>
      <c r="P776" s="177"/>
      <c r="Q776" s="177"/>
      <c r="R776" s="177"/>
      <c r="S776" s="177"/>
      <c r="T776" s="178"/>
      <c r="AT776" s="173" t="s">
        <v>190</v>
      </c>
      <c r="AU776" s="173" t="s">
        <v>82</v>
      </c>
      <c r="AV776" s="14" t="s">
        <v>30</v>
      </c>
      <c r="AW776" s="14" t="s">
        <v>29</v>
      </c>
      <c r="AX776" s="14" t="s">
        <v>73</v>
      </c>
      <c r="AY776" s="173" t="s">
        <v>175</v>
      </c>
    </row>
    <row r="777" spans="1:65" s="14" customFormat="1">
      <c r="B777" s="172"/>
      <c r="D777" s="164" t="s">
        <v>190</v>
      </c>
      <c r="E777" s="173" t="s">
        <v>1</v>
      </c>
      <c r="F777" s="174" t="s">
        <v>3142</v>
      </c>
      <c r="H777" s="173" t="s">
        <v>1</v>
      </c>
      <c r="I777" s="175"/>
      <c r="L777" s="172"/>
      <c r="M777" s="176"/>
      <c r="N777" s="177"/>
      <c r="O777" s="177"/>
      <c r="P777" s="177"/>
      <c r="Q777" s="177"/>
      <c r="R777" s="177"/>
      <c r="S777" s="177"/>
      <c r="T777" s="178"/>
      <c r="AT777" s="173" t="s">
        <v>190</v>
      </c>
      <c r="AU777" s="173" t="s">
        <v>82</v>
      </c>
      <c r="AV777" s="14" t="s">
        <v>30</v>
      </c>
      <c r="AW777" s="14" t="s">
        <v>29</v>
      </c>
      <c r="AX777" s="14" t="s">
        <v>73</v>
      </c>
      <c r="AY777" s="173" t="s">
        <v>175</v>
      </c>
    </row>
    <row r="778" spans="1:65" s="14" customFormat="1">
      <c r="B778" s="172"/>
      <c r="D778" s="164" t="s">
        <v>190</v>
      </c>
      <c r="E778" s="173" t="s">
        <v>1</v>
      </c>
      <c r="F778" s="174" t="s">
        <v>2648</v>
      </c>
      <c r="H778" s="173" t="s">
        <v>1</v>
      </c>
      <c r="I778" s="175"/>
      <c r="L778" s="172"/>
      <c r="M778" s="176"/>
      <c r="N778" s="177"/>
      <c r="O778" s="177"/>
      <c r="P778" s="177"/>
      <c r="Q778" s="177"/>
      <c r="R778" s="177"/>
      <c r="S778" s="177"/>
      <c r="T778" s="178"/>
      <c r="AT778" s="173" t="s">
        <v>190</v>
      </c>
      <c r="AU778" s="173" t="s">
        <v>82</v>
      </c>
      <c r="AV778" s="14" t="s">
        <v>30</v>
      </c>
      <c r="AW778" s="14" t="s">
        <v>29</v>
      </c>
      <c r="AX778" s="14" t="s">
        <v>73</v>
      </c>
      <c r="AY778" s="173" t="s">
        <v>175</v>
      </c>
    </row>
    <row r="779" spans="1:65" s="13" customFormat="1">
      <c r="B779" s="163"/>
      <c r="D779" s="164" t="s">
        <v>190</v>
      </c>
      <c r="E779" s="165" t="s">
        <v>1</v>
      </c>
      <c r="F779" s="166" t="s">
        <v>82</v>
      </c>
      <c r="H779" s="167">
        <v>2</v>
      </c>
      <c r="I779" s="168"/>
      <c r="L779" s="163"/>
      <c r="M779" s="169"/>
      <c r="N779" s="170"/>
      <c r="O779" s="170"/>
      <c r="P779" s="170"/>
      <c r="Q779" s="170"/>
      <c r="R779" s="170"/>
      <c r="S779" s="170"/>
      <c r="T779" s="171"/>
      <c r="AT779" s="165" t="s">
        <v>190</v>
      </c>
      <c r="AU779" s="165" t="s">
        <v>82</v>
      </c>
      <c r="AV779" s="13" t="s">
        <v>82</v>
      </c>
      <c r="AW779" s="13" t="s">
        <v>29</v>
      </c>
      <c r="AX779" s="13" t="s">
        <v>30</v>
      </c>
      <c r="AY779" s="165" t="s">
        <v>175</v>
      </c>
    </row>
    <row r="780" spans="1:65" s="12" customFormat="1" ht="22.8" customHeight="1">
      <c r="B780" s="136"/>
      <c r="D780" s="137" t="s">
        <v>72</v>
      </c>
      <c r="E780" s="147" t="s">
        <v>3193</v>
      </c>
      <c r="F780" s="147" t="s">
        <v>3886</v>
      </c>
      <c r="I780" s="139"/>
      <c r="J780" s="148">
        <f>BK780</f>
        <v>0</v>
      </c>
      <c r="L780" s="136"/>
      <c r="M780" s="141"/>
      <c r="N780" s="142"/>
      <c r="O780" s="142"/>
      <c r="P780" s="143">
        <f>SUM(P781:P799)</f>
        <v>0</v>
      </c>
      <c r="Q780" s="142"/>
      <c r="R780" s="143">
        <f>SUM(R781:R799)</f>
        <v>0.28340549999999998</v>
      </c>
      <c r="S780" s="142"/>
      <c r="T780" s="144">
        <f>SUM(T781:T799)</f>
        <v>0</v>
      </c>
      <c r="AR780" s="137" t="s">
        <v>82</v>
      </c>
      <c r="AT780" s="145" t="s">
        <v>72</v>
      </c>
      <c r="AU780" s="145" t="s">
        <v>30</v>
      </c>
      <c r="AY780" s="137" t="s">
        <v>175</v>
      </c>
      <c r="BK780" s="146">
        <f>SUM(BK781:BK799)</f>
        <v>0</v>
      </c>
    </row>
    <row r="781" spans="1:65" s="2" customFormat="1" ht="16.5" customHeight="1">
      <c r="A781" s="33"/>
      <c r="B781" s="149"/>
      <c r="C781" s="150" t="s">
        <v>575</v>
      </c>
      <c r="D781" s="150" t="s">
        <v>181</v>
      </c>
      <c r="E781" s="151" t="s">
        <v>3195</v>
      </c>
      <c r="F781" s="152" t="s">
        <v>3196</v>
      </c>
      <c r="G781" s="153" t="s">
        <v>709</v>
      </c>
      <c r="H781" s="154">
        <v>29.99</v>
      </c>
      <c r="I781" s="155"/>
      <c r="J781" s="156">
        <f>ROUND(I781*H781,2)</f>
        <v>0</v>
      </c>
      <c r="K781" s="152" t="s">
        <v>710</v>
      </c>
      <c r="L781" s="34"/>
      <c r="M781" s="157" t="s">
        <v>1</v>
      </c>
      <c r="N781" s="158" t="s">
        <v>38</v>
      </c>
      <c r="O781" s="59"/>
      <c r="P781" s="159">
        <f>O781*H781</f>
        <v>0</v>
      </c>
      <c r="Q781" s="159">
        <v>0</v>
      </c>
      <c r="R781" s="159">
        <f>Q781*H781</f>
        <v>0</v>
      </c>
      <c r="S781" s="159">
        <v>0</v>
      </c>
      <c r="T781" s="160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61" t="s">
        <v>239</v>
      </c>
      <c r="AT781" s="161" t="s">
        <v>181</v>
      </c>
      <c r="AU781" s="161" t="s">
        <v>82</v>
      </c>
      <c r="AY781" s="18" t="s">
        <v>175</v>
      </c>
      <c r="BE781" s="162">
        <f>IF(N781="základní",J781,0)</f>
        <v>0</v>
      </c>
      <c r="BF781" s="162">
        <f>IF(N781="snížená",J781,0)</f>
        <v>0</v>
      </c>
      <c r="BG781" s="162">
        <f>IF(N781="zákl. přenesená",J781,0)</f>
        <v>0</v>
      </c>
      <c r="BH781" s="162">
        <f>IF(N781="sníž. přenesená",J781,0)</f>
        <v>0</v>
      </c>
      <c r="BI781" s="162">
        <f>IF(N781="nulová",J781,0)</f>
        <v>0</v>
      </c>
      <c r="BJ781" s="18" t="s">
        <v>30</v>
      </c>
      <c r="BK781" s="162">
        <f>ROUND(I781*H781,2)</f>
        <v>0</v>
      </c>
      <c r="BL781" s="18" t="s">
        <v>239</v>
      </c>
      <c r="BM781" s="161" t="s">
        <v>3887</v>
      </c>
    </row>
    <row r="782" spans="1:65" s="14" customFormat="1">
      <c r="B782" s="172"/>
      <c r="D782" s="164" t="s">
        <v>190</v>
      </c>
      <c r="E782" s="173" t="s">
        <v>1</v>
      </c>
      <c r="F782" s="174" t="s">
        <v>2632</v>
      </c>
      <c r="H782" s="173" t="s">
        <v>1</v>
      </c>
      <c r="I782" s="175"/>
      <c r="L782" s="172"/>
      <c r="M782" s="176"/>
      <c r="N782" s="177"/>
      <c r="O782" s="177"/>
      <c r="P782" s="177"/>
      <c r="Q782" s="177"/>
      <c r="R782" s="177"/>
      <c r="S782" s="177"/>
      <c r="T782" s="178"/>
      <c r="AT782" s="173" t="s">
        <v>190</v>
      </c>
      <c r="AU782" s="173" t="s">
        <v>82</v>
      </c>
      <c r="AV782" s="14" t="s">
        <v>30</v>
      </c>
      <c r="AW782" s="14" t="s">
        <v>29</v>
      </c>
      <c r="AX782" s="14" t="s">
        <v>73</v>
      </c>
      <c r="AY782" s="173" t="s">
        <v>175</v>
      </c>
    </row>
    <row r="783" spans="1:65" s="14" customFormat="1">
      <c r="B783" s="172"/>
      <c r="D783" s="164" t="s">
        <v>190</v>
      </c>
      <c r="E783" s="173" t="s">
        <v>1</v>
      </c>
      <c r="F783" s="174" t="s">
        <v>3836</v>
      </c>
      <c r="H783" s="173" t="s">
        <v>1</v>
      </c>
      <c r="I783" s="175"/>
      <c r="L783" s="172"/>
      <c r="M783" s="176"/>
      <c r="N783" s="177"/>
      <c r="O783" s="177"/>
      <c r="P783" s="177"/>
      <c r="Q783" s="177"/>
      <c r="R783" s="177"/>
      <c r="S783" s="177"/>
      <c r="T783" s="178"/>
      <c r="AT783" s="173" t="s">
        <v>190</v>
      </c>
      <c r="AU783" s="173" t="s">
        <v>82</v>
      </c>
      <c r="AV783" s="14" t="s">
        <v>30</v>
      </c>
      <c r="AW783" s="14" t="s">
        <v>29</v>
      </c>
      <c r="AX783" s="14" t="s">
        <v>73</v>
      </c>
      <c r="AY783" s="173" t="s">
        <v>175</v>
      </c>
    </row>
    <row r="784" spans="1:65" s="13" customFormat="1">
      <c r="B784" s="163"/>
      <c r="D784" s="164" t="s">
        <v>190</v>
      </c>
      <c r="E784" s="165" t="s">
        <v>1</v>
      </c>
      <c r="F784" s="166" t="s">
        <v>3698</v>
      </c>
      <c r="H784" s="167">
        <v>20.414000000000001</v>
      </c>
      <c r="I784" s="168"/>
      <c r="L784" s="163"/>
      <c r="M784" s="169"/>
      <c r="N784" s="170"/>
      <c r="O784" s="170"/>
      <c r="P784" s="170"/>
      <c r="Q784" s="170"/>
      <c r="R784" s="170"/>
      <c r="S784" s="170"/>
      <c r="T784" s="171"/>
      <c r="AT784" s="165" t="s">
        <v>190</v>
      </c>
      <c r="AU784" s="165" t="s">
        <v>82</v>
      </c>
      <c r="AV784" s="13" t="s">
        <v>82</v>
      </c>
      <c r="AW784" s="13" t="s">
        <v>29</v>
      </c>
      <c r="AX784" s="13" t="s">
        <v>73</v>
      </c>
      <c r="AY784" s="165" t="s">
        <v>175</v>
      </c>
    </row>
    <row r="785" spans="1:65" s="14" customFormat="1">
      <c r="B785" s="172"/>
      <c r="D785" s="164" t="s">
        <v>190</v>
      </c>
      <c r="E785" s="173" t="s">
        <v>1</v>
      </c>
      <c r="F785" s="174" t="s">
        <v>3555</v>
      </c>
      <c r="H785" s="173" t="s">
        <v>1</v>
      </c>
      <c r="I785" s="175"/>
      <c r="L785" s="172"/>
      <c r="M785" s="176"/>
      <c r="N785" s="177"/>
      <c r="O785" s="177"/>
      <c r="P785" s="177"/>
      <c r="Q785" s="177"/>
      <c r="R785" s="177"/>
      <c r="S785" s="177"/>
      <c r="T785" s="178"/>
      <c r="AT785" s="173" t="s">
        <v>190</v>
      </c>
      <c r="AU785" s="173" t="s">
        <v>82</v>
      </c>
      <c r="AV785" s="14" t="s">
        <v>30</v>
      </c>
      <c r="AW785" s="14" t="s">
        <v>29</v>
      </c>
      <c r="AX785" s="14" t="s">
        <v>73</v>
      </c>
      <c r="AY785" s="173" t="s">
        <v>175</v>
      </c>
    </row>
    <row r="786" spans="1:65" s="13" customFormat="1">
      <c r="B786" s="163"/>
      <c r="D786" s="164" t="s">
        <v>190</v>
      </c>
      <c r="E786" s="165" t="s">
        <v>1</v>
      </c>
      <c r="F786" s="166" t="s">
        <v>3888</v>
      </c>
      <c r="H786" s="167">
        <v>1.794</v>
      </c>
      <c r="I786" s="168"/>
      <c r="L786" s="163"/>
      <c r="M786" s="169"/>
      <c r="N786" s="170"/>
      <c r="O786" s="170"/>
      <c r="P786" s="170"/>
      <c r="Q786" s="170"/>
      <c r="R786" s="170"/>
      <c r="S786" s="170"/>
      <c r="T786" s="171"/>
      <c r="AT786" s="165" t="s">
        <v>190</v>
      </c>
      <c r="AU786" s="165" t="s">
        <v>82</v>
      </c>
      <c r="AV786" s="13" t="s">
        <v>82</v>
      </c>
      <c r="AW786" s="13" t="s">
        <v>29</v>
      </c>
      <c r="AX786" s="13" t="s">
        <v>73</v>
      </c>
      <c r="AY786" s="165" t="s">
        <v>175</v>
      </c>
    </row>
    <row r="787" spans="1:65" s="14" customFormat="1">
      <c r="B787" s="172"/>
      <c r="D787" s="164" t="s">
        <v>190</v>
      </c>
      <c r="E787" s="173" t="s">
        <v>1</v>
      </c>
      <c r="F787" s="174" t="s">
        <v>3889</v>
      </c>
      <c r="H787" s="173" t="s">
        <v>1</v>
      </c>
      <c r="I787" s="175"/>
      <c r="L787" s="172"/>
      <c r="M787" s="176"/>
      <c r="N787" s="177"/>
      <c r="O787" s="177"/>
      <c r="P787" s="177"/>
      <c r="Q787" s="177"/>
      <c r="R787" s="177"/>
      <c r="S787" s="177"/>
      <c r="T787" s="178"/>
      <c r="AT787" s="173" t="s">
        <v>190</v>
      </c>
      <c r="AU787" s="173" t="s">
        <v>82</v>
      </c>
      <c r="AV787" s="14" t="s">
        <v>30</v>
      </c>
      <c r="AW787" s="14" t="s">
        <v>29</v>
      </c>
      <c r="AX787" s="14" t="s">
        <v>73</v>
      </c>
      <c r="AY787" s="173" t="s">
        <v>175</v>
      </c>
    </row>
    <row r="788" spans="1:65" s="13" customFormat="1">
      <c r="B788" s="163"/>
      <c r="D788" s="164" t="s">
        <v>190</v>
      </c>
      <c r="E788" s="165" t="s">
        <v>1</v>
      </c>
      <c r="F788" s="166" t="s">
        <v>3693</v>
      </c>
      <c r="H788" s="167">
        <v>6.6</v>
      </c>
      <c r="I788" s="168"/>
      <c r="L788" s="163"/>
      <c r="M788" s="169"/>
      <c r="N788" s="170"/>
      <c r="O788" s="170"/>
      <c r="P788" s="170"/>
      <c r="Q788" s="170"/>
      <c r="R788" s="170"/>
      <c r="S788" s="170"/>
      <c r="T788" s="171"/>
      <c r="AT788" s="165" t="s">
        <v>190</v>
      </c>
      <c r="AU788" s="165" t="s">
        <v>82</v>
      </c>
      <c r="AV788" s="13" t="s">
        <v>82</v>
      </c>
      <c r="AW788" s="13" t="s">
        <v>29</v>
      </c>
      <c r="AX788" s="13" t="s">
        <v>73</v>
      </c>
      <c r="AY788" s="165" t="s">
        <v>175</v>
      </c>
    </row>
    <row r="789" spans="1:65" s="13" customFormat="1">
      <c r="B789" s="163"/>
      <c r="D789" s="164" t="s">
        <v>190</v>
      </c>
      <c r="E789" s="165" t="s">
        <v>1</v>
      </c>
      <c r="F789" s="166" t="s">
        <v>3694</v>
      </c>
      <c r="H789" s="167">
        <v>0.74399999999999999</v>
      </c>
      <c r="I789" s="168"/>
      <c r="L789" s="163"/>
      <c r="M789" s="169"/>
      <c r="N789" s="170"/>
      <c r="O789" s="170"/>
      <c r="P789" s="170"/>
      <c r="Q789" s="170"/>
      <c r="R789" s="170"/>
      <c r="S789" s="170"/>
      <c r="T789" s="171"/>
      <c r="AT789" s="165" t="s">
        <v>190</v>
      </c>
      <c r="AU789" s="165" t="s">
        <v>82</v>
      </c>
      <c r="AV789" s="13" t="s">
        <v>82</v>
      </c>
      <c r="AW789" s="13" t="s">
        <v>29</v>
      </c>
      <c r="AX789" s="13" t="s">
        <v>73</v>
      </c>
      <c r="AY789" s="165" t="s">
        <v>175</v>
      </c>
    </row>
    <row r="790" spans="1:65" s="14" customFormat="1">
      <c r="B790" s="172"/>
      <c r="D790" s="164" t="s">
        <v>190</v>
      </c>
      <c r="E790" s="173" t="s">
        <v>1</v>
      </c>
      <c r="F790" s="174" t="s">
        <v>3890</v>
      </c>
      <c r="H790" s="173" t="s">
        <v>1</v>
      </c>
      <c r="I790" s="175"/>
      <c r="L790" s="172"/>
      <c r="M790" s="176"/>
      <c r="N790" s="177"/>
      <c r="O790" s="177"/>
      <c r="P790" s="177"/>
      <c r="Q790" s="177"/>
      <c r="R790" s="177"/>
      <c r="S790" s="177"/>
      <c r="T790" s="178"/>
      <c r="AT790" s="173" t="s">
        <v>190</v>
      </c>
      <c r="AU790" s="173" t="s">
        <v>82</v>
      </c>
      <c r="AV790" s="14" t="s">
        <v>30</v>
      </c>
      <c r="AW790" s="14" t="s">
        <v>29</v>
      </c>
      <c r="AX790" s="14" t="s">
        <v>73</v>
      </c>
      <c r="AY790" s="173" t="s">
        <v>175</v>
      </c>
    </row>
    <row r="791" spans="1:65" s="13" customFormat="1">
      <c r="B791" s="163"/>
      <c r="D791" s="164" t="s">
        <v>190</v>
      </c>
      <c r="E791" s="165" t="s">
        <v>1</v>
      </c>
      <c r="F791" s="166" t="s">
        <v>3891</v>
      </c>
      <c r="H791" s="167">
        <v>0.438</v>
      </c>
      <c r="I791" s="168"/>
      <c r="L791" s="163"/>
      <c r="M791" s="169"/>
      <c r="N791" s="170"/>
      <c r="O791" s="170"/>
      <c r="P791" s="170"/>
      <c r="Q791" s="170"/>
      <c r="R791" s="170"/>
      <c r="S791" s="170"/>
      <c r="T791" s="171"/>
      <c r="AT791" s="165" t="s">
        <v>190</v>
      </c>
      <c r="AU791" s="165" t="s">
        <v>82</v>
      </c>
      <c r="AV791" s="13" t="s">
        <v>82</v>
      </c>
      <c r="AW791" s="13" t="s">
        <v>29</v>
      </c>
      <c r="AX791" s="13" t="s">
        <v>73</v>
      </c>
      <c r="AY791" s="165" t="s">
        <v>175</v>
      </c>
    </row>
    <row r="792" spans="1:65" s="15" customFormat="1">
      <c r="B792" s="182"/>
      <c r="D792" s="164" t="s">
        <v>190</v>
      </c>
      <c r="E792" s="183" t="s">
        <v>1</v>
      </c>
      <c r="F792" s="184" t="s">
        <v>716</v>
      </c>
      <c r="H792" s="185">
        <v>29.99</v>
      </c>
      <c r="I792" s="186"/>
      <c r="L792" s="182"/>
      <c r="M792" s="187"/>
      <c r="N792" s="188"/>
      <c r="O792" s="188"/>
      <c r="P792" s="188"/>
      <c r="Q792" s="188"/>
      <c r="R792" s="188"/>
      <c r="S792" s="188"/>
      <c r="T792" s="189"/>
      <c r="AT792" s="183" t="s">
        <v>190</v>
      </c>
      <c r="AU792" s="183" t="s">
        <v>82</v>
      </c>
      <c r="AV792" s="15" t="s">
        <v>184</v>
      </c>
      <c r="AW792" s="15" t="s">
        <v>29</v>
      </c>
      <c r="AX792" s="15" t="s">
        <v>30</v>
      </c>
      <c r="AY792" s="183" t="s">
        <v>175</v>
      </c>
    </row>
    <row r="793" spans="1:65" s="2" customFormat="1" ht="16.5" customHeight="1">
      <c r="A793" s="33"/>
      <c r="B793" s="149"/>
      <c r="C793" s="150" t="s">
        <v>578</v>
      </c>
      <c r="D793" s="150" t="s">
        <v>181</v>
      </c>
      <c r="E793" s="151" t="s">
        <v>3207</v>
      </c>
      <c r="F793" s="152" t="s">
        <v>3208</v>
      </c>
      <c r="G793" s="153" t="s">
        <v>709</v>
      </c>
      <c r="H793" s="154">
        <v>29.99</v>
      </c>
      <c r="I793" s="155"/>
      <c r="J793" s="156">
        <f>ROUND(I793*H793,2)</f>
        <v>0</v>
      </c>
      <c r="K793" s="152" t="s">
        <v>710</v>
      </c>
      <c r="L793" s="34"/>
      <c r="M793" s="157" t="s">
        <v>1</v>
      </c>
      <c r="N793" s="158" t="s">
        <v>38</v>
      </c>
      <c r="O793" s="59"/>
      <c r="P793" s="159">
        <f>O793*H793</f>
        <v>0</v>
      </c>
      <c r="Q793" s="159">
        <v>5.5000000000000003E-4</v>
      </c>
      <c r="R793" s="159">
        <f>Q793*H793</f>
        <v>1.6494499999999999E-2</v>
      </c>
      <c r="S793" s="159">
        <v>0</v>
      </c>
      <c r="T793" s="160">
        <f>S793*H793</f>
        <v>0</v>
      </c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R793" s="161" t="s">
        <v>239</v>
      </c>
      <c r="AT793" s="161" t="s">
        <v>181</v>
      </c>
      <c r="AU793" s="161" t="s">
        <v>82</v>
      </c>
      <c r="AY793" s="18" t="s">
        <v>175</v>
      </c>
      <c r="BE793" s="162">
        <f>IF(N793="základní",J793,0)</f>
        <v>0</v>
      </c>
      <c r="BF793" s="162">
        <f>IF(N793="snížená",J793,0)</f>
        <v>0</v>
      </c>
      <c r="BG793" s="162">
        <f>IF(N793="zákl. přenesená",J793,0)</f>
        <v>0</v>
      </c>
      <c r="BH793" s="162">
        <f>IF(N793="sníž. přenesená",J793,0)</f>
        <v>0</v>
      </c>
      <c r="BI793" s="162">
        <f>IF(N793="nulová",J793,0)</f>
        <v>0</v>
      </c>
      <c r="BJ793" s="18" t="s">
        <v>30</v>
      </c>
      <c r="BK793" s="162">
        <f>ROUND(I793*H793,2)</f>
        <v>0</v>
      </c>
      <c r="BL793" s="18" t="s">
        <v>239</v>
      </c>
      <c r="BM793" s="161" t="s">
        <v>3892</v>
      </c>
    </row>
    <row r="794" spans="1:65" s="13" customFormat="1">
      <c r="B794" s="163"/>
      <c r="D794" s="164" t="s">
        <v>190</v>
      </c>
      <c r="E794" s="165" t="s">
        <v>1</v>
      </c>
      <c r="F794" s="166" t="s">
        <v>3893</v>
      </c>
      <c r="H794" s="167">
        <v>29.99</v>
      </c>
      <c r="I794" s="168"/>
      <c r="L794" s="163"/>
      <c r="M794" s="169"/>
      <c r="N794" s="170"/>
      <c r="O794" s="170"/>
      <c r="P794" s="170"/>
      <c r="Q794" s="170"/>
      <c r="R794" s="170"/>
      <c r="S794" s="170"/>
      <c r="T794" s="171"/>
      <c r="AT794" s="165" t="s">
        <v>190</v>
      </c>
      <c r="AU794" s="165" t="s">
        <v>82</v>
      </c>
      <c r="AV794" s="13" t="s">
        <v>82</v>
      </c>
      <c r="AW794" s="13" t="s">
        <v>29</v>
      </c>
      <c r="AX794" s="13" t="s">
        <v>30</v>
      </c>
      <c r="AY794" s="165" t="s">
        <v>175</v>
      </c>
    </row>
    <row r="795" spans="1:65" s="2" customFormat="1" ht="16.5" customHeight="1">
      <c r="A795" s="33"/>
      <c r="B795" s="149"/>
      <c r="C795" s="150" t="s">
        <v>582</v>
      </c>
      <c r="D795" s="150" t="s">
        <v>181</v>
      </c>
      <c r="E795" s="151" t="s">
        <v>3211</v>
      </c>
      <c r="F795" s="152" t="s">
        <v>3212</v>
      </c>
      <c r="G795" s="153" t="s">
        <v>709</v>
      </c>
      <c r="H795" s="154">
        <v>29.99</v>
      </c>
      <c r="I795" s="155"/>
      <c r="J795" s="156">
        <f>ROUND(I795*H795,2)</f>
        <v>0</v>
      </c>
      <c r="K795" s="152" t="s">
        <v>710</v>
      </c>
      <c r="L795" s="34"/>
      <c r="M795" s="157" t="s">
        <v>1</v>
      </c>
      <c r="N795" s="158" t="s">
        <v>38</v>
      </c>
      <c r="O795" s="59"/>
      <c r="P795" s="159">
        <f>O795*H795</f>
        <v>0</v>
      </c>
      <c r="Q795" s="159">
        <v>5.4000000000000003E-3</v>
      </c>
      <c r="R795" s="159">
        <f>Q795*H795</f>
        <v>0.16194600000000001</v>
      </c>
      <c r="S795" s="159">
        <v>0</v>
      </c>
      <c r="T795" s="160">
        <f>S795*H795</f>
        <v>0</v>
      </c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R795" s="161" t="s">
        <v>239</v>
      </c>
      <c r="AT795" s="161" t="s">
        <v>181</v>
      </c>
      <c r="AU795" s="161" t="s">
        <v>82</v>
      </c>
      <c r="AY795" s="18" t="s">
        <v>175</v>
      </c>
      <c r="BE795" s="162">
        <f>IF(N795="základní",J795,0)</f>
        <v>0</v>
      </c>
      <c r="BF795" s="162">
        <f>IF(N795="snížená",J795,0)</f>
        <v>0</v>
      </c>
      <c r="BG795" s="162">
        <f>IF(N795="zákl. přenesená",J795,0)</f>
        <v>0</v>
      </c>
      <c r="BH795" s="162">
        <f>IF(N795="sníž. přenesená",J795,0)</f>
        <v>0</v>
      </c>
      <c r="BI795" s="162">
        <f>IF(N795="nulová",J795,0)</f>
        <v>0</v>
      </c>
      <c r="BJ795" s="18" t="s">
        <v>30</v>
      </c>
      <c r="BK795" s="162">
        <f>ROUND(I795*H795,2)</f>
        <v>0</v>
      </c>
      <c r="BL795" s="18" t="s">
        <v>239</v>
      </c>
      <c r="BM795" s="161" t="s">
        <v>3894</v>
      </c>
    </row>
    <row r="796" spans="1:65" s="13" customFormat="1">
      <c r="B796" s="163"/>
      <c r="D796" s="164" t="s">
        <v>190</v>
      </c>
      <c r="E796" s="165" t="s">
        <v>1</v>
      </c>
      <c r="F796" s="166" t="s">
        <v>3893</v>
      </c>
      <c r="H796" s="167">
        <v>29.99</v>
      </c>
      <c r="I796" s="168"/>
      <c r="L796" s="163"/>
      <c r="M796" s="169"/>
      <c r="N796" s="170"/>
      <c r="O796" s="170"/>
      <c r="P796" s="170"/>
      <c r="Q796" s="170"/>
      <c r="R796" s="170"/>
      <c r="S796" s="170"/>
      <c r="T796" s="171"/>
      <c r="AT796" s="165" t="s">
        <v>190</v>
      </c>
      <c r="AU796" s="165" t="s">
        <v>82</v>
      </c>
      <c r="AV796" s="13" t="s">
        <v>82</v>
      </c>
      <c r="AW796" s="13" t="s">
        <v>29</v>
      </c>
      <c r="AX796" s="13" t="s">
        <v>30</v>
      </c>
      <c r="AY796" s="165" t="s">
        <v>175</v>
      </c>
    </row>
    <row r="797" spans="1:65" s="2" customFormat="1" ht="16.5" customHeight="1">
      <c r="A797" s="33"/>
      <c r="B797" s="149"/>
      <c r="C797" s="150" t="s">
        <v>586</v>
      </c>
      <c r="D797" s="150" t="s">
        <v>181</v>
      </c>
      <c r="E797" s="151" t="s">
        <v>3214</v>
      </c>
      <c r="F797" s="152" t="s">
        <v>3215</v>
      </c>
      <c r="G797" s="153" t="s">
        <v>709</v>
      </c>
      <c r="H797" s="154">
        <v>29.99</v>
      </c>
      <c r="I797" s="155"/>
      <c r="J797" s="156">
        <f>ROUND(I797*H797,2)</f>
        <v>0</v>
      </c>
      <c r="K797" s="152" t="s">
        <v>710</v>
      </c>
      <c r="L797" s="34"/>
      <c r="M797" s="157" t="s">
        <v>1</v>
      </c>
      <c r="N797" s="158" t="s">
        <v>38</v>
      </c>
      <c r="O797" s="59"/>
      <c r="P797" s="159">
        <f>O797*H797</f>
        <v>0</v>
      </c>
      <c r="Q797" s="159">
        <v>3.5000000000000001E-3</v>
      </c>
      <c r="R797" s="159">
        <f>Q797*H797</f>
        <v>0.104965</v>
      </c>
      <c r="S797" s="159">
        <v>0</v>
      </c>
      <c r="T797" s="160">
        <f>S797*H797</f>
        <v>0</v>
      </c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R797" s="161" t="s">
        <v>239</v>
      </c>
      <c r="AT797" s="161" t="s">
        <v>181</v>
      </c>
      <c r="AU797" s="161" t="s">
        <v>82</v>
      </c>
      <c r="AY797" s="18" t="s">
        <v>175</v>
      </c>
      <c r="BE797" s="162">
        <f>IF(N797="základní",J797,0)</f>
        <v>0</v>
      </c>
      <c r="BF797" s="162">
        <f>IF(N797="snížená",J797,0)</f>
        <v>0</v>
      </c>
      <c r="BG797" s="162">
        <f>IF(N797="zákl. přenesená",J797,0)</f>
        <v>0</v>
      </c>
      <c r="BH797" s="162">
        <f>IF(N797="sníž. přenesená",J797,0)</f>
        <v>0</v>
      </c>
      <c r="BI797" s="162">
        <f>IF(N797="nulová",J797,0)</f>
        <v>0</v>
      </c>
      <c r="BJ797" s="18" t="s">
        <v>30</v>
      </c>
      <c r="BK797" s="162">
        <f>ROUND(I797*H797,2)</f>
        <v>0</v>
      </c>
      <c r="BL797" s="18" t="s">
        <v>239</v>
      </c>
      <c r="BM797" s="161" t="s">
        <v>3895</v>
      </c>
    </row>
    <row r="798" spans="1:65" s="13" customFormat="1">
      <c r="B798" s="163"/>
      <c r="D798" s="164" t="s">
        <v>190</v>
      </c>
      <c r="E798" s="165" t="s">
        <v>1</v>
      </c>
      <c r="F798" s="166" t="s">
        <v>3893</v>
      </c>
      <c r="H798" s="167">
        <v>29.99</v>
      </c>
      <c r="I798" s="168"/>
      <c r="L798" s="163"/>
      <c r="M798" s="169"/>
      <c r="N798" s="170"/>
      <c r="O798" s="170"/>
      <c r="P798" s="170"/>
      <c r="Q798" s="170"/>
      <c r="R798" s="170"/>
      <c r="S798" s="170"/>
      <c r="T798" s="171"/>
      <c r="AT798" s="165" t="s">
        <v>190</v>
      </c>
      <c r="AU798" s="165" t="s">
        <v>82</v>
      </c>
      <c r="AV798" s="13" t="s">
        <v>82</v>
      </c>
      <c r="AW798" s="13" t="s">
        <v>29</v>
      </c>
      <c r="AX798" s="13" t="s">
        <v>30</v>
      </c>
      <c r="AY798" s="165" t="s">
        <v>175</v>
      </c>
    </row>
    <row r="799" spans="1:65" s="2" customFormat="1" ht="16.5" customHeight="1">
      <c r="A799" s="33"/>
      <c r="B799" s="149"/>
      <c r="C799" s="150" t="s">
        <v>590</v>
      </c>
      <c r="D799" s="150" t="s">
        <v>181</v>
      </c>
      <c r="E799" s="151" t="s">
        <v>3217</v>
      </c>
      <c r="F799" s="152" t="s">
        <v>3218</v>
      </c>
      <c r="G799" s="153" t="s">
        <v>767</v>
      </c>
      <c r="H799" s="154">
        <v>0.28299999999999997</v>
      </c>
      <c r="I799" s="155"/>
      <c r="J799" s="156">
        <f>ROUND(I799*H799,2)</f>
        <v>0</v>
      </c>
      <c r="K799" s="152" t="s">
        <v>710</v>
      </c>
      <c r="L799" s="34"/>
      <c r="M799" s="200" t="s">
        <v>1</v>
      </c>
      <c r="N799" s="201" t="s">
        <v>38</v>
      </c>
      <c r="O799" s="202"/>
      <c r="P799" s="203">
        <f>O799*H799</f>
        <v>0</v>
      </c>
      <c r="Q799" s="203">
        <v>0</v>
      </c>
      <c r="R799" s="203">
        <f>Q799*H799</f>
        <v>0</v>
      </c>
      <c r="S799" s="203">
        <v>0</v>
      </c>
      <c r="T799" s="204">
        <f>S799*H799</f>
        <v>0</v>
      </c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R799" s="161" t="s">
        <v>239</v>
      </c>
      <c r="AT799" s="161" t="s">
        <v>181</v>
      </c>
      <c r="AU799" s="161" t="s">
        <v>82</v>
      </c>
      <c r="AY799" s="18" t="s">
        <v>175</v>
      </c>
      <c r="BE799" s="162">
        <f>IF(N799="základní",J799,0)</f>
        <v>0</v>
      </c>
      <c r="BF799" s="162">
        <f>IF(N799="snížená",J799,0)</f>
        <v>0</v>
      </c>
      <c r="BG799" s="162">
        <f>IF(N799="zákl. přenesená",J799,0)</f>
        <v>0</v>
      </c>
      <c r="BH799" s="162">
        <f>IF(N799="sníž. přenesená",J799,0)</f>
        <v>0</v>
      </c>
      <c r="BI799" s="162">
        <f>IF(N799="nulová",J799,0)</f>
        <v>0</v>
      </c>
      <c r="BJ799" s="18" t="s">
        <v>30</v>
      </c>
      <c r="BK799" s="162">
        <f>ROUND(I799*H799,2)</f>
        <v>0</v>
      </c>
      <c r="BL799" s="18" t="s">
        <v>239</v>
      </c>
      <c r="BM799" s="161" t="s">
        <v>3896</v>
      </c>
    </row>
    <row r="800" spans="1:65" s="2" customFormat="1" ht="6.9" customHeight="1">
      <c r="A800" s="33"/>
      <c r="B800" s="48"/>
      <c r="C800" s="49"/>
      <c r="D800" s="49"/>
      <c r="E800" s="49"/>
      <c r="F800" s="49"/>
      <c r="G800" s="49"/>
      <c r="H800" s="49"/>
      <c r="I800" s="49"/>
      <c r="J800" s="49"/>
      <c r="K800" s="49"/>
      <c r="L800" s="34"/>
      <c r="M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</row>
  </sheetData>
  <autoFilter ref="C136:K799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63"/>
  <sheetViews>
    <sheetView showGridLines="0" workbookViewId="0">
      <selection activeCell="J16" sqref="J16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123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ht="13.2">
      <c r="B8" s="21"/>
      <c r="D8" s="28" t="s">
        <v>146</v>
      </c>
      <c r="L8" s="21"/>
    </row>
    <row r="9" spans="1:46" s="1" customFormat="1" ht="16.5" customHeight="1">
      <c r="B9" s="21"/>
      <c r="E9" s="261" t="s">
        <v>1508</v>
      </c>
      <c r="F9" s="238"/>
      <c r="G9" s="238"/>
      <c r="H9" s="238"/>
      <c r="L9" s="21"/>
    </row>
    <row r="10" spans="1:46" s="1" customFormat="1" ht="12" customHeight="1">
      <c r="B10" s="21"/>
      <c r="D10" s="28" t="s">
        <v>703</v>
      </c>
      <c r="L10" s="21"/>
    </row>
    <row r="11" spans="1:46" s="2" customFormat="1" ht="16.5" customHeight="1">
      <c r="A11" s="33"/>
      <c r="B11" s="34"/>
      <c r="C11" s="33"/>
      <c r="D11" s="33"/>
      <c r="E11" s="264" t="s">
        <v>2520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2521</v>
      </c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6.5" customHeight="1">
      <c r="A13" s="33"/>
      <c r="B13" s="34"/>
      <c r="C13" s="33"/>
      <c r="D13" s="33"/>
      <c r="E13" s="258" t="s">
        <v>3897</v>
      </c>
      <c r="F13" s="260"/>
      <c r="G13" s="260"/>
      <c r="H13" s="260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>
      <c r="A14" s="33"/>
      <c r="B14" s="34"/>
      <c r="C14" s="33"/>
      <c r="D14" s="33"/>
      <c r="E14" s="33"/>
      <c r="F14" s="33"/>
      <c r="G14" s="33"/>
      <c r="H14" s="33"/>
      <c r="I14" s="33"/>
      <c r="J14" s="33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2" customHeight="1">
      <c r="A15" s="33"/>
      <c r="B15" s="34"/>
      <c r="C15" s="33"/>
      <c r="D15" s="28" t="s">
        <v>18</v>
      </c>
      <c r="E15" s="33"/>
      <c r="F15" s="26" t="s">
        <v>1</v>
      </c>
      <c r="G15" s="33"/>
      <c r="H15" s="33"/>
      <c r="I15" s="28" t="s">
        <v>19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20</v>
      </c>
      <c r="E16" s="33"/>
      <c r="F16" s="26" t="s">
        <v>21</v>
      </c>
      <c r="G16" s="33"/>
      <c r="H16" s="33"/>
      <c r="I16" s="28" t="s">
        <v>22</v>
      </c>
      <c r="J16" s="56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0.8" customHeight="1">
      <c r="A17" s="33"/>
      <c r="B17" s="34"/>
      <c r="C17" s="33"/>
      <c r="D17" s="33"/>
      <c r="E17" s="33"/>
      <c r="F17" s="33"/>
      <c r="G17" s="33"/>
      <c r="H17" s="33"/>
      <c r="I17" s="33"/>
      <c r="J17" s="33"/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2" customHeight="1">
      <c r="A18" s="33"/>
      <c r="B18" s="34"/>
      <c r="C18" s="33"/>
      <c r="D18" s="28" t="s">
        <v>23</v>
      </c>
      <c r="E18" s="33"/>
      <c r="F18" s="33"/>
      <c r="G18" s="33"/>
      <c r="H18" s="33"/>
      <c r="I18" s="28" t="s">
        <v>24</v>
      </c>
      <c r="J18" s="26" t="str">
        <f>IF('Rekapitulace stavby'!AN10="","",'Rekapitulace stavby'!AN10)</f>
        <v/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8" customHeight="1">
      <c r="A19" s="33"/>
      <c r="B19" s="34"/>
      <c r="C19" s="33"/>
      <c r="D19" s="33"/>
      <c r="E19" s="26" t="str">
        <f>IF('Rekapitulace stavby'!E11="","",'Rekapitulace stavby'!E11)</f>
        <v xml:space="preserve"> </v>
      </c>
      <c r="F19" s="33"/>
      <c r="G19" s="33"/>
      <c r="H19" s="33"/>
      <c r="I19" s="28" t="s">
        <v>25</v>
      </c>
      <c r="J19" s="26" t="str">
        <f>IF('Rekapitulace stavby'!AN11="","",'Rekapitulace stavby'!AN11)</f>
        <v/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6.9" customHeight="1">
      <c r="A20" s="33"/>
      <c r="B20" s="34"/>
      <c r="C20" s="33"/>
      <c r="D20" s="33"/>
      <c r="E20" s="33"/>
      <c r="F20" s="33"/>
      <c r="G20" s="33"/>
      <c r="H20" s="33"/>
      <c r="I20" s="33"/>
      <c r="J20" s="33"/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2" customHeight="1">
      <c r="A21" s="33"/>
      <c r="B21" s="34"/>
      <c r="C21" s="33"/>
      <c r="D21" s="28" t="s">
        <v>26</v>
      </c>
      <c r="E21" s="33"/>
      <c r="F21" s="33"/>
      <c r="G21" s="33"/>
      <c r="H21" s="33"/>
      <c r="I21" s="28" t="s">
        <v>24</v>
      </c>
      <c r="J21" s="29" t="str">
        <f>'Rekapitulace stavby'!AN13</f>
        <v>Vyplň údaj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8" customHeight="1">
      <c r="A22" s="33"/>
      <c r="B22" s="34"/>
      <c r="C22" s="33"/>
      <c r="D22" s="33"/>
      <c r="E22" s="263" t="str">
        <f>'Rekapitulace stavby'!E14</f>
        <v>Vyplň údaj</v>
      </c>
      <c r="F22" s="249"/>
      <c r="G22" s="249"/>
      <c r="H22" s="249"/>
      <c r="I22" s="28" t="s">
        <v>25</v>
      </c>
      <c r="J22" s="29" t="str">
        <f>'Rekapitulace stavby'!AN14</f>
        <v>Vyplň údaj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6.9" customHeight="1">
      <c r="A23" s="33"/>
      <c r="B23" s="34"/>
      <c r="C23" s="33"/>
      <c r="D23" s="33"/>
      <c r="E23" s="33"/>
      <c r="F23" s="33"/>
      <c r="G23" s="33"/>
      <c r="H23" s="33"/>
      <c r="I23" s="33"/>
      <c r="J23" s="33"/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2" customHeight="1">
      <c r="A24" s="33"/>
      <c r="B24" s="34"/>
      <c r="C24" s="33"/>
      <c r="D24" s="28" t="s">
        <v>28</v>
      </c>
      <c r="E24" s="33"/>
      <c r="F24" s="33"/>
      <c r="G24" s="33"/>
      <c r="H24" s="33"/>
      <c r="I24" s="28" t="s">
        <v>24</v>
      </c>
      <c r="J24" s="26" t="str">
        <f>IF('Rekapitulace stavby'!AN16="","",'Rekapitulace stavby'!AN16)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8" customHeight="1">
      <c r="A25" s="33"/>
      <c r="B25" s="34"/>
      <c r="C25" s="33"/>
      <c r="D25" s="33"/>
      <c r="E25" s="26" t="str">
        <f>IF('Rekapitulace stavby'!E17="","",'Rekapitulace stavby'!E17)</f>
        <v xml:space="preserve"> </v>
      </c>
      <c r="F25" s="33"/>
      <c r="G25" s="33"/>
      <c r="H25" s="33"/>
      <c r="I25" s="28" t="s">
        <v>25</v>
      </c>
      <c r="J25" s="26" t="str">
        <f>IF('Rekapitulace stavby'!AN17="","",'Rekapitulace stavby'!AN17)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6.9" customHeight="1">
      <c r="A26" s="33"/>
      <c r="B26" s="34"/>
      <c r="C26" s="33"/>
      <c r="D26" s="33"/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12" customHeight="1">
      <c r="A27" s="33"/>
      <c r="B27" s="34"/>
      <c r="C27" s="33"/>
      <c r="D27" s="28" t="s">
        <v>31</v>
      </c>
      <c r="E27" s="33"/>
      <c r="F27" s="33"/>
      <c r="G27" s="33"/>
      <c r="H27" s="33"/>
      <c r="I27" s="28" t="s">
        <v>24</v>
      </c>
      <c r="J27" s="26" t="str">
        <f>IF('Rekapitulace stavby'!AN19="","",'Rekapitulace stavby'!AN19)</f>
        <v/>
      </c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8" customHeight="1">
      <c r="A28" s="33"/>
      <c r="B28" s="34"/>
      <c r="C28" s="33"/>
      <c r="D28" s="33"/>
      <c r="E28" s="26" t="str">
        <f>IF('Rekapitulace stavby'!E20="","",'Rekapitulace stavby'!E20)</f>
        <v xml:space="preserve"> </v>
      </c>
      <c r="F28" s="33"/>
      <c r="G28" s="33"/>
      <c r="H28" s="33"/>
      <c r="I28" s="28" t="s">
        <v>25</v>
      </c>
      <c r="J28" s="26" t="str">
        <f>IF('Rekapitulace stavby'!AN20="","",'Rekapitulace stavby'!AN20)</f>
        <v/>
      </c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33"/>
      <c r="E29" s="33"/>
      <c r="F29" s="33"/>
      <c r="G29" s="33"/>
      <c r="H29" s="33"/>
      <c r="I29" s="33"/>
      <c r="J29" s="33"/>
      <c r="K29" s="33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12" customHeight="1">
      <c r="A30" s="33"/>
      <c r="B30" s="34"/>
      <c r="C30" s="33"/>
      <c r="D30" s="28" t="s">
        <v>32</v>
      </c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8" customFormat="1" ht="16.5" customHeight="1">
      <c r="A31" s="100"/>
      <c r="B31" s="101"/>
      <c r="C31" s="100"/>
      <c r="D31" s="100"/>
      <c r="E31" s="253" t="s">
        <v>1</v>
      </c>
      <c r="F31" s="253"/>
      <c r="G31" s="253"/>
      <c r="H31" s="253"/>
      <c r="I31" s="100"/>
      <c r="J31" s="100"/>
      <c r="K31" s="100"/>
      <c r="L31" s="102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</row>
    <row r="32" spans="1:31" s="2" customFormat="1" ht="6.9" customHeight="1">
      <c r="A32" s="33"/>
      <c r="B32" s="34"/>
      <c r="C32" s="33"/>
      <c r="D32" s="33"/>
      <c r="E32" s="33"/>
      <c r="F32" s="33"/>
      <c r="G32" s="33"/>
      <c r="H32" s="33"/>
      <c r="I32" s="33"/>
      <c r="J32" s="33"/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25.35" customHeight="1">
      <c r="A34" s="33"/>
      <c r="B34" s="34"/>
      <c r="C34" s="33"/>
      <c r="D34" s="103" t="s">
        <v>33</v>
      </c>
      <c r="E34" s="33"/>
      <c r="F34" s="33"/>
      <c r="G34" s="33"/>
      <c r="H34" s="33"/>
      <c r="I34" s="33"/>
      <c r="J34" s="72">
        <f>ROUND(J137,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6.9" customHeight="1">
      <c r="A35" s="33"/>
      <c r="B35" s="34"/>
      <c r="C35" s="33"/>
      <c r="D35" s="67"/>
      <c r="E35" s="67"/>
      <c r="F35" s="67"/>
      <c r="G35" s="67"/>
      <c r="H35" s="67"/>
      <c r="I35" s="67"/>
      <c r="J35" s="67"/>
      <c r="K35" s="67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33"/>
      <c r="F36" s="37" t="s">
        <v>35</v>
      </c>
      <c r="G36" s="33"/>
      <c r="H36" s="33"/>
      <c r="I36" s="37" t="s">
        <v>34</v>
      </c>
      <c r="J36" s="37" t="s">
        <v>36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customHeight="1">
      <c r="A37" s="33"/>
      <c r="B37" s="34"/>
      <c r="C37" s="33"/>
      <c r="D37" s="104" t="s">
        <v>37</v>
      </c>
      <c r="E37" s="28" t="s">
        <v>38</v>
      </c>
      <c r="F37" s="105">
        <f>ROUND((SUM(BE137:BE462)),  0)</f>
        <v>0</v>
      </c>
      <c r="G37" s="33"/>
      <c r="H37" s="33"/>
      <c r="I37" s="106">
        <v>0.21</v>
      </c>
      <c r="J37" s="105">
        <f>ROUND(((SUM(BE137:BE462))*I37),  0)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customHeight="1">
      <c r="A38" s="33"/>
      <c r="B38" s="34"/>
      <c r="C38" s="33"/>
      <c r="D38" s="33"/>
      <c r="E38" s="28" t="s">
        <v>39</v>
      </c>
      <c r="F38" s="105">
        <f>ROUND((SUM(BF137:BF462)),  0)</f>
        <v>0</v>
      </c>
      <c r="G38" s="33"/>
      <c r="H38" s="33"/>
      <c r="I38" s="106">
        <v>0.12</v>
      </c>
      <c r="J38" s="105">
        <f>ROUND(((SUM(BF137:BF462))*I38),  0)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40</v>
      </c>
      <c r="F39" s="105">
        <f>ROUND((SUM(BG137:BG462)),  0)</f>
        <v>0</v>
      </c>
      <c r="G39" s="33"/>
      <c r="H39" s="33"/>
      <c r="I39" s="106">
        <v>0.21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hidden="1" customHeight="1">
      <c r="A40" s="33"/>
      <c r="B40" s="34"/>
      <c r="C40" s="33"/>
      <c r="D40" s="33"/>
      <c r="E40" s="28" t="s">
        <v>41</v>
      </c>
      <c r="F40" s="105">
        <f>ROUND((SUM(BH137:BH462)),  0)</f>
        <v>0</v>
      </c>
      <c r="G40" s="33"/>
      <c r="H40" s="33"/>
      <c r="I40" s="106">
        <v>0.12</v>
      </c>
      <c r="J40" s="105">
        <f>0</f>
        <v>0</v>
      </c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14.4" hidden="1" customHeight="1">
      <c r="A41" s="33"/>
      <c r="B41" s="34"/>
      <c r="C41" s="33"/>
      <c r="D41" s="33"/>
      <c r="E41" s="28" t="s">
        <v>42</v>
      </c>
      <c r="F41" s="105">
        <f>ROUND((SUM(BI137:BI462)),  0)</f>
        <v>0</v>
      </c>
      <c r="G41" s="33"/>
      <c r="H41" s="33"/>
      <c r="I41" s="106">
        <v>0</v>
      </c>
      <c r="J41" s="105">
        <f>0</f>
        <v>0</v>
      </c>
      <c r="K41" s="3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6.9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2" customFormat="1" ht="25.35" customHeight="1">
      <c r="A43" s="33"/>
      <c r="B43" s="34"/>
      <c r="C43" s="107"/>
      <c r="D43" s="108" t="s">
        <v>43</v>
      </c>
      <c r="E43" s="61"/>
      <c r="F43" s="61"/>
      <c r="G43" s="109" t="s">
        <v>44</v>
      </c>
      <c r="H43" s="110" t="s">
        <v>45</v>
      </c>
      <c r="I43" s="61"/>
      <c r="J43" s="111">
        <f>SUM(J34:J41)</f>
        <v>0</v>
      </c>
      <c r="K43" s="112"/>
      <c r="L43" s="4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</row>
    <row r="44" spans="1:31" s="2" customFormat="1" ht="14.4" customHeight="1">
      <c r="A44" s="33"/>
      <c r="B44" s="34"/>
      <c r="C44" s="33"/>
      <c r="D44" s="33"/>
      <c r="E44" s="33"/>
      <c r="F44" s="33"/>
      <c r="G44" s="33"/>
      <c r="H44" s="33"/>
      <c r="I44" s="33"/>
      <c r="J44" s="33"/>
      <c r="K44" s="33"/>
      <c r="L44" s="4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1" customFormat="1" ht="16.5" customHeight="1">
      <c r="B87" s="21"/>
      <c r="E87" s="261" t="s">
        <v>1508</v>
      </c>
      <c r="F87" s="238"/>
      <c r="G87" s="238"/>
      <c r="H87" s="238"/>
      <c r="L87" s="21"/>
    </row>
    <row r="88" spans="1:31" s="1" customFormat="1" ht="12" customHeight="1">
      <c r="B88" s="21"/>
      <c r="C88" s="28" t="s">
        <v>703</v>
      </c>
      <c r="L88" s="21"/>
    </row>
    <row r="89" spans="1:31" s="2" customFormat="1" ht="16.5" customHeight="1">
      <c r="A89" s="33"/>
      <c r="B89" s="34"/>
      <c r="C89" s="33"/>
      <c r="D89" s="33"/>
      <c r="E89" s="264" t="s">
        <v>2520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12" customHeight="1">
      <c r="A90" s="33"/>
      <c r="B90" s="34"/>
      <c r="C90" s="28" t="s">
        <v>2521</v>
      </c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6.5" customHeight="1">
      <c r="A91" s="33"/>
      <c r="B91" s="34"/>
      <c r="C91" s="33"/>
      <c r="D91" s="33"/>
      <c r="E91" s="258" t="str">
        <f>E13</f>
        <v>SO 332.4 - Vzdušníková šachta</v>
      </c>
      <c r="F91" s="260"/>
      <c r="G91" s="260"/>
      <c r="H91" s="260"/>
      <c r="I91" s="33"/>
      <c r="J91" s="33"/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2" customHeight="1">
      <c r="A93" s="33"/>
      <c r="B93" s="34"/>
      <c r="C93" s="28" t="s">
        <v>20</v>
      </c>
      <c r="D93" s="33"/>
      <c r="E93" s="33"/>
      <c r="F93" s="26" t="str">
        <f>F16</f>
        <v xml:space="preserve"> </v>
      </c>
      <c r="G93" s="33"/>
      <c r="H93" s="33"/>
      <c r="I93" s="28" t="s">
        <v>22</v>
      </c>
      <c r="J93" s="56" t="str">
        <f>IF(J16="","",J16)</f>
        <v/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6.9" customHeight="1">
      <c r="A94" s="33"/>
      <c r="B94" s="34"/>
      <c r="C94" s="33"/>
      <c r="D94" s="33"/>
      <c r="E94" s="33"/>
      <c r="F94" s="33"/>
      <c r="G94" s="33"/>
      <c r="H94" s="33"/>
      <c r="I94" s="33"/>
      <c r="J94" s="33"/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5.15" customHeight="1">
      <c r="A95" s="33"/>
      <c r="B95" s="34"/>
      <c r="C95" s="28" t="s">
        <v>23</v>
      </c>
      <c r="D95" s="33"/>
      <c r="E95" s="33"/>
      <c r="F95" s="26" t="str">
        <f>E19</f>
        <v xml:space="preserve"> </v>
      </c>
      <c r="G95" s="33"/>
      <c r="H95" s="33"/>
      <c r="I95" s="28" t="s">
        <v>28</v>
      </c>
      <c r="J95" s="31" t="str">
        <f>E25</f>
        <v xml:space="preserve"> </v>
      </c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15.15" customHeight="1">
      <c r="A96" s="33"/>
      <c r="B96" s="34"/>
      <c r="C96" s="28" t="s">
        <v>26</v>
      </c>
      <c r="D96" s="33"/>
      <c r="E96" s="33"/>
      <c r="F96" s="26" t="str">
        <f>IF(E22="","",E22)</f>
        <v>Vyplň údaj</v>
      </c>
      <c r="G96" s="33"/>
      <c r="H96" s="33"/>
      <c r="I96" s="28" t="s">
        <v>31</v>
      </c>
      <c r="J96" s="31" t="str">
        <f>E28</f>
        <v xml:space="preserve"> 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9.25" customHeight="1">
      <c r="A98" s="33"/>
      <c r="B98" s="34"/>
      <c r="C98" s="115" t="s">
        <v>149</v>
      </c>
      <c r="D98" s="107"/>
      <c r="E98" s="107"/>
      <c r="F98" s="107"/>
      <c r="G98" s="107"/>
      <c r="H98" s="107"/>
      <c r="I98" s="107"/>
      <c r="J98" s="116" t="s">
        <v>150</v>
      </c>
      <c r="K98" s="107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47" s="2" customFormat="1" ht="10.3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47" s="2" customFormat="1" ht="22.8" customHeight="1">
      <c r="A100" s="33"/>
      <c r="B100" s="34"/>
      <c r="C100" s="117" t="s">
        <v>151</v>
      </c>
      <c r="D100" s="33"/>
      <c r="E100" s="33"/>
      <c r="F100" s="33"/>
      <c r="G100" s="33"/>
      <c r="H100" s="33"/>
      <c r="I100" s="33"/>
      <c r="J100" s="72">
        <f>J137</f>
        <v>0</v>
      </c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U100" s="18" t="s">
        <v>152</v>
      </c>
    </row>
    <row r="101" spans="1:47" s="9" customFormat="1" ht="24.9" customHeight="1">
      <c r="B101" s="118"/>
      <c r="D101" s="119" t="s">
        <v>153</v>
      </c>
      <c r="E101" s="120"/>
      <c r="F101" s="120"/>
      <c r="G101" s="120"/>
      <c r="H101" s="120"/>
      <c r="I101" s="120"/>
      <c r="J101" s="121">
        <f>J138</f>
        <v>0</v>
      </c>
      <c r="L101" s="118"/>
    </row>
    <row r="102" spans="1:47" s="10" customFormat="1" ht="19.95" customHeight="1">
      <c r="B102" s="122"/>
      <c r="D102" s="123" t="s">
        <v>154</v>
      </c>
      <c r="E102" s="124"/>
      <c r="F102" s="124"/>
      <c r="G102" s="124"/>
      <c r="H102" s="124"/>
      <c r="I102" s="124"/>
      <c r="J102" s="125">
        <f>J139</f>
        <v>0</v>
      </c>
      <c r="L102" s="122"/>
    </row>
    <row r="103" spans="1:47" s="10" customFormat="1" ht="19.95" customHeight="1">
      <c r="B103" s="122"/>
      <c r="D103" s="123" t="s">
        <v>1093</v>
      </c>
      <c r="E103" s="124"/>
      <c r="F103" s="124"/>
      <c r="G103" s="124"/>
      <c r="H103" s="124"/>
      <c r="I103" s="124"/>
      <c r="J103" s="125">
        <f>J220</f>
        <v>0</v>
      </c>
      <c r="L103" s="122"/>
    </row>
    <row r="104" spans="1:47" s="10" customFormat="1" ht="19.95" customHeight="1">
      <c r="B104" s="122"/>
      <c r="D104" s="123" t="s">
        <v>1347</v>
      </c>
      <c r="E104" s="124"/>
      <c r="F104" s="124"/>
      <c r="G104" s="124"/>
      <c r="H104" s="124"/>
      <c r="I104" s="124"/>
      <c r="J104" s="125">
        <f>J259</f>
        <v>0</v>
      </c>
      <c r="L104" s="122"/>
    </row>
    <row r="105" spans="1:47" s="10" customFormat="1" ht="19.95" customHeight="1">
      <c r="B105" s="122"/>
      <c r="D105" s="123" t="s">
        <v>705</v>
      </c>
      <c r="E105" s="124"/>
      <c r="F105" s="124"/>
      <c r="G105" s="124"/>
      <c r="H105" s="124"/>
      <c r="I105" s="124"/>
      <c r="J105" s="125">
        <f>J276</f>
        <v>0</v>
      </c>
      <c r="L105" s="122"/>
    </row>
    <row r="106" spans="1:47" s="10" customFormat="1" ht="19.95" customHeight="1">
      <c r="B106" s="122"/>
      <c r="D106" s="123" t="s">
        <v>2523</v>
      </c>
      <c r="E106" s="124"/>
      <c r="F106" s="124"/>
      <c r="G106" s="124"/>
      <c r="H106" s="124"/>
      <c r="I106" s="124"/>
      <c r="J106" s="125">
        <f>J286</f>
        <v>0</v>
      </c>
      <c r="L106" s="122"/>
    </row>
    <row r="107" spans="1:47" s="10" customFormat="1" ht="19.95" customHeight="1">
      <c r="B107" s="122"/>
      <c r="D107" s="123" t="s">
        <v>155</v>
      </c>
      <c r="E107" s="124"/>
      <c r="F107" s="124"/>
      <c r="G107" s="124"/>
      <c r="H107" s="124"/>
      <c r="I107" s="124"/>
      <c r="J107" s="125">
        <f>J302</f>
        <v>0</v>
      </c>
      <c r="L107" s="122"/>
    </row>
    <row r="108" spans="1:47" s="10" customFormat="1" ht="19.95" customHeight="1">
      <c r="B108" s="122"/>
      <c r="D108" s="123" t="s">
        <v>706</v>
      </c>
      <c r="E108" s="124"/>
      <c r="F108" s="124"/>
      <c r="G108" s="124"/>
      <c r="H108" s="124"/>
      <c r="I108" s="124"/>
      <c r="J108" s="125">
        <f>J341</f>
        <v>0</v>
      </c>
      <c r="L108" s="122"/>
    </row>
    <row r="109" spans="1:47" s="9" customFormat="1" ht="24.9" customHeight="1">
      <c r="B109" s="118"/>
      <c r="D109" s="119" t="s">
        <v>1511</v>
      </c>
      <c r="E109" s="120"/>
      <c r="F109" s="120"/>
      <c r="G109" s="120"/>
      <c r="H109" s="120"/>
      <c r="I109" s="120"/>
      <c r="J109" s="121">
        <f>J345</f>
        <v>0</v>
      </c>
      <c r="L109" s="118"/>
    </row>
    <row r="110" spans="1:47" s="10" customFormat="1" ht="19.95" customHeight="1">
      <c r="B110" s="122"/>
      <c r="D110" s="123" t="s">
        <v>2524</v>
      </c>
      <c r="E110" s="124"/>
      <c r="F110" s="124"/>
      <c r="G110" s="124"/>
      <c r="H110" s="124"/>
      <c r="I110" s="124"/>
      <c r="J110" s="125">
        <f>J346</f>
        <v>0</v>
      </c>
      <c r="L110" s="122"/>
    </row>
    <row r="111" spans="1:47" s="10" customFormat="1" ht="19.95" customHeight="1">
      <c r="B111" s="122"/>
      <c r="D111" s="123" t="s">
        <v>2525</v>
      </c>
      <c r="E111" s="124"/>
      <c r="F111" s="124"/>
      <c r="G111" s="124"/>
      <c r="H111" s="124"/>
      <c r="I111" s="124"/>
      <c r="J111" s="125">
        <f>J378</f>
        <v>0</v>
      </c>
      <c r="L111" s="122"/>
    </row>
    <row r="112" spans="1:47" s="10" customFormat="1" ht="19.95" customHeight="1">
      <c r="B112" s="122"/>
      <c r="D112" s="123" t="s">
        <v>1512</v>
      </c>
      <c r="E112" s="124"/>
      <c r="F112" s="124"/>
      <c r="G112" s="124"/>
      <c r="H112" s="124"/>
      <c r="I112" s="124"/>
      <c r="J112" s="125">
        <f>J391</f>
        <v>0</v>
      </c>
      <c r="L112" s="122"/>
    </row>
    <row r="113" spans="1:31" s="10" customFormat="1" ht="19.95" customHeight="1">
      <c r="B113" s="122"/>
      <c r="D113" s="123" t="s">
        <v>2527</v>
      </c>
      <c r="E113" s="124"/>
      <c r="F113" s="124"/>
      <c r="G113" s="124"/>
      <c r="H113" s="124"/>
      <c r="I113" s="124"/>
      <c r="J113" s="125">
        <f>J449</f>
        <v>0</v>
      </c>
      <c r="L113" s="122"/>
    </row>
    <row r="114" spans="1:31" s="2" customFormat="1" ht="21.7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48"/>
      <c r="C115" s="49"/>
      <c r="D115" s="49"/>
      <c r="E115" s="49"/>
      <c r="F115" s="49"/>
      <c r="G115" s="49"/>
      <c r="H115" s="49"/>
      <c r="I115" s="49"/>
      <c r="J115" s="49"/>
      <c r="K115" s="49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9" spans="1:31" s="2" customFormat="1" ht="6.9" customHeight="1">
      <c r="A119" s="33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24.9" customHeight="1">
      <c r="A120" s="33"/>
      <c r="B120" s="34"/>
      <c r="C120" s="22" t="s">
        <v>160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2" customHeight="1">
      <c r="A122" s="33"/>
      <c r="B122" s="34"/>
      <c r="C122" s="28" t="s">
        <v>16</v>
      </c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6.5" customHeight="1">
      <c r="A123" s="33"/>
      <c r="B123" s="34"/>
      <c r="C123" s="33"/>
      <c r="D123" s="33"/>
      <c r="E123" s="261" t="str">
        <f>E7</f>
        <v>Brno, VMO Kohoutova, Sládkova - rekonstrukce vodovodu -  část I</v>
      </c>
      <c r="F123" s="262"/>
      <c r="G123" s="262"/>
      <c r="H123" s="262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1" customFormat="1" ht="12" customHeight="1">
      <c r="B124" s="21"/>
      <c r="C124" s="28" t="s">
        <v>146</v>
      </c>
      <c r="L124" s="21"/>
    </row>
    <row r="125" spans="1:31" s="1" customFormat="1" ht="16.5" customHeight="1">
      <c r="B125" s="21"/>
      <c r="E125" s="261" t="s">
        <v>1508</v>
      </c>
      <c r="F125" s="238"/>
      <c r="G125" s="238"/>
      <c r="H125" s="238"/>
      <c r="L125" s="21"/>
    </row>
    <row r="126" spans="1:31" s="1" customFormat="1" ht="12" customHeight="1">
      <c r="B126" s="21"/>
      <c r="C126" s="28" t="s">
        <v>703</v>
      </c>
      <c r="L126" s="21"/>
    </row>
    <row r="127" spans="1:31" s="2" customFormat="1" ht="16.5" customHeight="1">
      <c r="A127" s="33"/>
      <c r="B127" s="34"/>
      <c r="C127" s="33"/>
      <c r="D127" s="33"/>
      <c r="E127" s="264" t="s">
        <v>2520</v>
      </c>
      <c r="F127" s="260"/>
      <c r="G127" s="260"/>
      <c r="H127" s="260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2521</v>
      </c>
      <c r="D128" s="33"/>
      <c r="E128" s="33"/>
      <c r="F128" s="33"/>
      <c r="G128" s="33"/>
      <c r="H128" s="33"/>
      <c r="I128" s="33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58" t="str">
        <f>E13</f>
        <v>SO 332.4 - Vzdušníková šachta</v>
      </c>
      <c r="F129" s="260"/>
      <c r="G129" s="260"/>
      <c r="H129" s="260"/>
      <c r="I129" s="33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6.9" customHeight="1">
      <c r="A130" s="33"/>
      <c r="B130" s="34"/>
      <c r="C130" s="33"/>
      <c r="D130" s="33"/>
      <c r="E130" s="33"/>
      <c r="F130" s="33"/>
      <c r="G130" s="33"/>
      <c r="H130" s="33"/>
      <c r="I130" s="33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2" customHeight="1">
      <c r="A131" s="33"/>
      <c r="B131" s="34"/>
      <c r="C131" s="28" t="s">
        <v>20</v>
      </c>
      <c r="D131" s="33"/>
      <c r="E131" s="33"/>
      <c r="F131" s="26" t="str">
        <f>F16</f>
        <v xml:space="preserve"> </v>
      </c>
      <c r="G131" s="33"/>
      <c r="H131" s="33"/>
      <c r="I131" s="28" t="s">
        <v>22</v>
      </c>
      <c r="J131" s="56" t="str">
        <f>IF(J16="","",J16)</f>
        <v/>
      </c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" customHeight="1">
      <c r="A132" s="33"/>
      <c r="B132" s="34"/>
      <c r="C132" s="33"/>
      <c r="D132" s="33"/>
      <c r="E132" s="33"/>
      <c r="F132" s="33"/>
      <c r="G132" s="33"/>
      <c r="H132" s="33"/>
      <c r="I132" s="33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15" customHeight="1">
      <c r="A133" s="33"/>
      <c r="B133" s="34"/>
      <c r="C133" s="28" t="s">
        <v>23</v>
      </c>
      <c r="D133" s="33"/>
      <c r="E133" s="33"/>
      <c r="F133" s="26" t="str">
        <f>E19</f>
        <v xml:space="preserve"> </v>
      </c>
      <c r="G133" s="33"/>
      <c r="H133" s="33"/>
      <c r="I133" s="28" t="s">
        <v>28</v>
      </c>
      <c r="J133" s="31" t="str">
        <f>E25</f>
        <v xml:space="preserve"> 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5.15" customHeight="1">
      <c r="A134" s="33"/>
      <c r="B134" s="34"/>
      <c r="C134" s="28" t="s">
        <v>26</v>
      </c>
      <c r="D134" s="33"/>
      <c r="E134" s="33"/>
      <c r="F134" s="26" t="str">
        <f>IF(E22="","",E22)</f>
        <v>Vyplň údaj</v>
      </c>
      <c r="G134" s="33"/>
      <c r="H134" s="33"/>
      <c r="I134" s="28" t="s">
        <v>31</v>
      </c>
      <c r="J134" s="31" t="str">
        <f>E28</f>
        <v xml:space="preserve"> </v>
      </c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0.35" customHeight="1">
      <c r="A135" s="33"/>
      <c r="B135" s="34"/>
      <c r="C135" s="33"/>
      <c r="D135" s="33"/>
      <c r="E135" s="33"/>
      <c r="F135" s="33"/>
      <c r="G135" s="33"/>
      <c r="H135" s="33"/>
      <c r="I135" s="33"/>
      <c r="J135" s="33"/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11" customFormat="1" ht="29.25" customHeight="1">
      <c r="A136" s="126"/>
      <c r="B136" s="127"/>
      <c r="C136" s="128" t="s">
        <v>161</v>
      </c>
      <c r="D136" s="129" t="s">
        <v>58</v>
      </c>
      <c r="E136" s="129" t="s">
        <v>54</v>
      </c>
      <c r="F136" s="129" t="s">
        <v>55</v>
      </c>
      <c r="G136" s="129" t="s">
        <v>162</v>
      </c>
      <c r="H136" s="129" t="s">
        <v>163</v>
      </c>
      <c r="I136" s="129" t="s">
        <v>164</v>
      </c>
      <c r="J136" s="129" t="s">
        <v>150</v>
      </c>
      <c r="K136" s="130" t="s">
        <v>165</v>
      </c>
      <c r="L136" s="131"/>
      <c r="M136" s="63" t="s">
        <v>1</v>
      </c>
      <c r="N136" s="64" t="s">
        <v>37</v>
      </c>
      <c r="O136" s="64" t="s">
        <v>166</v>
      </c>
      <c r="P136" s="64" t="s">
        <v>167</v>
      </c>
      <c r="Q136" s="64" t="s">
        <v>168</v>
      </c>
      <c r="R136" s="64" t="s">
        <v>169</v>
      </c>
      <c r="S136" s="64" t="s">
        <v>170</v>
      </c>
      <c r="T136" s="65" t="s">
        <v>171</v>
      </c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</row>
    <row r="137" spans="1:65" s="2" customFormat="1" ht="22.8" customHeight="1">
      <c r="A137" s="33"/>
      <c r="B137" s="34"/>
      <c r="C137" s="70" t="s">
        <v>172</v>
      </c>
      <c r="D137" s="33"/>
      <c r="E137" s="33"/>
      <c r="F137" s="33"/>
      <c r="G137" s="33"/>
      <c r="H137" s="33"/>
      <c r="I137" s="33"/>
      <c r="J137" s="132">
        <f>BK137</f>
        <v>0</v>
      </c>
      <c r="K137" s="33"/>
      <c r="L137" s="34"/>
      <c r="M137" s="66"/>
      <c r="N137" s="57"/>
      <c r="O137" s="67"/>
      <c r="P137" s="133">
        <f>P138+P345</f>
        <v>0</v>
      </c>
      <c r="Q137" s="67"/>
      <c r="R137" s="133">
        <f>R138+R345</f>
        <v>11.417658200000002</v>
      </c>
      <c r="S137" s="67"/>
      <c r="T137" s="134">
        <f>T138+T345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72</v>
      </c>
      <c r="AU137" s="18" t="s">
        <v>152</v>
      </c>
      <c r="BK137" s="135">
        <f>BK138+BK345</f>
        <v>0</v>
      </c>
    </row>
    <row r="138" spans="1:65" s="12" customFormat="1" ht="25.95" customHeight="1">
      <c r="B138" s="136"/>
      <c r="D138" s="137" t="s">
        <v>72</v>
      </c>
      <c r="E138" s="138" t="s">
        <v>173</v>
      </c>
      <c r="F138" s="138" t="s">
        <v>174</v>
      </c>
      <c r="I138" s="139"/>
      <c r="J138" s="140">
        <f>BK138</f>
        <v>0</v>
      </c>
      <c r="L138" s="136"/>
      <c r="M138" s="141"/>
      <c r="N138" s="142"/>
      <c r="O138" s="142"/>
      <c r="P138" s="143">
        <f>P139+P220+P259+P276+P286+P302+P341</f>
        <v>0</v>
      </c>
      <c r="Q138" s="142"/>
      <c r="R138" s="143">
        <f>R139+R220+R259+R276+R286+R302+R341</f>
        <v>10.745093840000001</v>
      </c>
      <c r="S138" s="142"/>
      <c r="T138" s="144">
        <f>T139+T220+T259+T276+T286+T302+T341</f>
        <v>0</v>
      </c>
      <c r="AR138" s="137" t="s">
        <v>30</v>
      </c>
      <c r="AT138" s="145" t="s">
        <v>72</v>
      </c>
      <c r="AU138" s="145" t="s">
        <v>73</v>
      </c>
      <c r="AY138" s="137" t="s">
        <v>175</v>
      </c>
      <c r="BK138" s="146">
        <f>BK139+BK220+BK259+BK276+BK286+BK302+BK341</f>
        <v>0</v>
      </c>
    </row>
    <row r="139" spans="1:65" s="12" customFormat="1" ht="22.8" customHeight="1">
      <c r="B139" s="136"/>
      <c r="D139" s="137" t="s">
        <v>72</v>
      </c>
      <c r="E139" s="147" t="s">
        <v>30</v>
      </c>
      <c r="F139" s="147" t="s">
        <v>176</v>
      </c>
      <c r="I139" s="139"/>
      <c r="J139" s="148">
        <f>BK139</f>
        <v>0</v>
      </c>
      <c r="L139" s="136"/>
      <c r="M139" s="141"/>
      <c r="N139" s="142"/>
      <c r="O139" s="142"/>
      <c r="P139" s="143">
        <f>SUM(P140:P219)</f>
        <v>0</v>
      </c>
      <c r="Q139" s="142"/>
      <c r="R139" s="143">
        <f>SUM(R140:R219)</f>
        <v>7.890000000000001E-4</v>
      </c>
      <c r="S139" s="142"/>
      <c r="T139" s="144">
        <f>SUM(T140:T219)</f>
        <v>0</v>
      </c>
      <c r="AR139" s="137" t="s">
        <v>30</v>
      </c>
      <c r="AT139" s="145" t="s">
        <v>72</v>
      </c>
      <c r="AU139" s="145" t="s">
        <v>30</v>
      </c>
      <c r="AY139" s="137" t="s">
        <v>175</v>
      </c>
      <c r="BK139" s="146">
        <f>SUM(BK140:BK219)</f>
        <v>0</v>
      </c>
    </row>
    <row r="140" spans="1:65" s="2" customFormat="1" ht="16.5" customHeight="1">
      <c r="A140" s="33"/>
      <c r="B140" s="149"/>
      <c r="C140" s="150" t="s">
        <v>30</v>
      </c>
      <c r="D140" s="150" t="s">
        <v>181</v>
      </c>
      <c r="E140" s="151" t="s">
        <v>1563</v>
      </c>
      <c r="F140" s="152" t="s">
        <v>1564</v>
      </c>
      <c r="G140" s="153" t="s">
        <v>1565</v>
      </c>
      <c r="H140" s="154">
        <v>0</v>
      </c>
      <c r="I140" s="155"/>
      <c r="J140" s="156">
        <f>ROUND(I140*H140,2)</f>
        <v>0</v>
      </c>
      <c r="K140" s="152" t="s">
        <v>710</v>
      </c>
      <c r="L140" s="34"/>
      <c r="M140" s="157" t="s">
        <v>1</v>
      </c>
      <c r="N140" s="158" t="s">
        <v>38</v>
      </c>
      <c r="O140" s="59"/>
      <c r="P140" s="159">
        <f>O140*H140</f>
        <v>0</v>
      </c>
      <c r="Q140" s="159">
        <v>3.0000000000000001E-5</v>
      </c>
      <c r="R140" s="159">
        <f>Q140*H140</f>
        <v>0</v>
      </c>
      <c r="S140" s="159">
        <v>0</v>
      </c>
      <c r="T140" s="160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1" t="s">
        <v>184</v>
      </c>
      <c r="AT140" s="161" t="s">
        <v>181</v>
      </c>
      <c r="AU140" s="161" t="s">
        <v>82</v>
      </c>
      <c r="AY140" s="18" t="s">
        <v>175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8" t="s">
        <v>30</v>
      </c>
      <c r="BK140" s="162">
        <f>ROUND(I140*H140,2)</f>
        <v>0</v>
      </c>
      <c r="BL140" s="18" t="s">
        <v>184</v>
      </c>
      <c r="BM140" s="161" t="s">
        <v>3898</v>
      </c>
    </row>
    <row r="141" spans="1:65" s="14" customFormat="1">
      <c r="B141" s="172"/>
      <c r="D141" s="164" t="s">
        <v>190</v>
      </c>
      <c r="E141" s="173" t="s">
        <v>1</v>
      </c>
      <c r="F141" s="174" t="s">
        <v>2529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3" customFormat="1">
      <c r="B142" s="163"/>
      <c r="D142" s="164" t="s">
        <v>190</v>
      </c>
      <c r="E142" s="165" t="s">
        <v>1</v>
      </c>
      <c r="F142" s="166" t="s">
        <v>73</v>
      </c>
      <c r="H142" s="167">
        <v>0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82</v>
      </c>
      <c r="AV142" s="13" t="s">
        <v>82</v>
      </c>
      <c r="AW142" s="13" t="s">
        <v>29</v>
      </c>
      <c r="AX142" s="13" t="s">
        <v>30</v>
      </c>
      <c r="AY142" s="165" t="s">
        <v>175</v>
      </c>
    </row>
    <row r="143" spans="1:65" s="2" customFormat="1" ht="16.5" customHeight="1">
      <c r="A143" s="33"/>
      <c r="B143" s="149"/>
      <c r="C143" s="150" t="s">
        <v>82</v>
      </c>
      <c r="D143" s="150" t="s">
        <v>181</v>
      </c>
      <c r="E143" s="151" t="s">
        <v>1619</v>
      </c>
      <c r="F143" s="152" t="s">
        <v>1620</v>
      </c>
      <c r="G143" s="153" t="s">
        <v>709</v>
      </c>
      <c r="H143" s="154">
        <v>26.582000000000001</v>
      </c>
      <c r="I143" s="155"/>
      <c r="J143" s="156">
        <f>ROUND(I143*H143,2)</f>
        <v>0</v>
      </c>
      <c r="K143" s="152" t="s">
        <v>710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184</v>
      </c>
      <c r="AT143" s="161" t="s">
        <v>181</v>
      </c>
      <c r="AU143" s="161" t="s">
        <v>82</v>
      </c>
      <c r="AY143" s="18" t="s">
        <v>175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30</v>
      </c>
      <c r="BK143" s="162">
        <f>ROUND(I143*H143,2)</f>
        <v>0</v>
      </c>
      <c r="BL143" s="18" t="s">
        <v>184</v>
      </c>
      <c r="BM143" s="161" t="s">
        <v>3899</v>
      </c>
    </row>
    <row r="144" spans="1:65" s="13" customFormat="1">
      <c r="B144" s="163"/>
      <c r="D144" s="164" t="s">
        <v>190</v>
      </c>
      <c r="E144" s="165" t="s">
        <v>1</v>
      </c>
      <c r="F144" s="166" t="s">
        <v>3900</v>
      </c>
      <c r="H144" s="167">
        <v>26.582000000000001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190</v>
      </c>
      <c r="AU144" s="165" t="s">
        <v>82</v>
      </c>
      <c r="AV144" s="13" t="s">
        <v>82</v>
      </c>
      <c r="AW144" s="13" t="s">
        <v>29</v>
      </c>
      <c r="AX144" s="13" t="s">
        <v>73</v>
      </c>
      <c r="AY144" s="165" t="s">
        <v>175</v>
      </c>
    </row>
    <row r="145" spans="1:65" s="15" customFormat="1">
      <c r="B145" s="182"/>
      <c r="D145" s="164" t="s">
        <v>190</v>
      </c>
      <c r="E145" s="183" t="s">
        <v>1</v>
      </c>
      <c r="F145" s="184" t="s">
        <v>716</v>
      </c>
      <c r="H145" s="185">
        <v>26.582000000000001</v>
      </c>
      <c r="I145" s="186"/>
      <c r="L145" s="182"/>
      <c r="M145" s="187"/>
      <c r="N145" s="188"/>
      <c r="O145" s="188"/>
      <c r="P145" s="188"/>
      <c r="Q145" s="188"/>
      <c r="R145" s="188"/>
      <c r="S145" s="188"/>
      <c r="T145" s="189"/>
      <c r="AT145" s="183" t="s">
        <v>190</v>
      </c>
      <c r="AU145" s="183" t="s">
        <v>82</v>
      </c>
      <c r="AV145" s="15" t="s">
        <v>184</v>
      </c>
      <c r="AW145" s="15" t="s">
        <v>29</v>
      </c>
      <c r="AX145" s="15" t="s">
        <v>30</v>
      </c>
      <c r="AY145" s="183" t="s">
        <v>175</v>
      </c>
    </row>
    <row r="146" spans="1:65" s="2" customFormat="1" ht="24.15" customHeight="1">
      <c r="A146" s="33"/>
      <c r="B146" s="149"/>
      <c r="C146" s="150" t="s">
        <v>113</v>
      </c>
      <c r="D146" s="150" t="s">
        <v>181</v>
      </c>
      <c r="E146" s="151" t="s">
        <v>2530</v>
      </c>
      <c r="F146" s="152" t="s">
        <v>2531</v>
      </c>
      <c r="G146" s="153" t="s">
        <v>745</v>
      </c>
      <c r="H146" s="154">
        <v>55.319000000000003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82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3901</v>
      </c>
    </row>
    <row r="147" spans="1:65" s="14" customFormat="1">
      <c r="B147" s="172"/>
      <c r="D147" s="164" t="s">
        <v>190</v>
      </c>
      <c r="E147" s="173" t="s">
        <v>1</v>
      </c>
      <c r="F147" s="174" t="s">
        <v>1643</v>
      </c>
      <c r="H147" s="173" t="s">
        <v>1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190</v>
      </c>
      <c r="AU147" s="173" t="s">
        <v>82</v>
      </c>
      <c r="AV147" s="14" t="s">
        <v>30</v>
      </c>
      <c r="AW147" s="14" t="s">
        <v>29</v>
      </c>
      <c r="AX147" s="14" t="s">
        <v>73</v>
      </c>
      <c r="AY147" s="173" t="s">
        <v>175</v>
      </c>
    </row>
    <row r="148" spans="1:65" s="13" customFormat="1">
      <c r="B148" s="163"/>
      <c r="D148" s="164" t="s">
        <v>190</v>
      </c>
      <c r="E148" s="165" t="s">
        <v>1</v>
      </c>
      <c r="F148" s="166" t="s">
        <v>3902</v>
      </c>
      <c r="H148" s="167">
        <v>94.899000000000001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73</v>
      </c>
      <c r="AY148" s="165" t="s">
        <v>175</v>
      </c>
    </row>
    <row r="149" spans="1:65" s="14" customFormat="1">
      <c r="B149" s="172"/>
      <c r="D149" s="164" t="s">
        <v>190</v>
      </c>
      <c r="E149" s="173" t="s">
        <v>1</v>
      </c>
      <c r="F149" s="174" t="s">
        <v>3903</v>
      </c>
      <c r="H149" s="173" t="s">
        <v>1</v>
      </c>
      <c r="I149" s="175"/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190</v>
      </c>
      <c r="AU149" s="173" t="s">
        <v>82</v>
      </c>
      <c r="AV149" s="14" t="s">
        <v>30</v>
      </c>
      <c r="AW149" s="14" t="s">
        <v>29</v>
      </c>
      <c r="AX149" s="14" t="s">
        <v>73</v>
      </c>
      <c r="AY149" s="173" t="s">
        <v>175</v>
      </c>
    </row>
    <row r="150" spans="1:65" s="13" customFormat="1">
      <c r="B150" s="163"/>
      <c r="D150" s="164" t="s">
        <v>190</v>
      </c>
      <c r="E150" s="165" t="s">
        <v>1</v>
      </c>
      <c r="F150" s="166" t="s">
        <v>3904</v>
      </c>
      <c r="H150" s="167">
        <v>2.6160000000000001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73</v>
      </c>
      <c r="AY150" s="165" t="s">
        <v>175</v>
      </c>
    </row>
    <row r="151" spans="1:65" s="14" customFormat="1">
      <c r="B151" s="172"/>
      <c r="D151" s="164" t="s">
        <v>190</v>
      </c>
      <c r="E151" s="173" t="s">
        <v>1</v>
      </c>
      <c r="F151" s="174" t="s">
        <v>1657</v>
      </c>
      <c r="H151" s="173" t="s">
        <v>1</v>
      </c>
      <c r="I151" s="175"/>
      <c r="L151" s="172"/>
      <c r="M151" s="176"/>
      <c r="N151" s="177"/>
      <c r="O151" s="177"/>
      <c r="P151" s="177"/>
      <c r="Q151" s="177"/>
      <c r="R151" s="177"/>
      <c r="S151" s="177"/>
      <c r="T151" s="178"/>
      <c r="AT151" s="173" t="s">
        <v>190</v>
      </c>
      <c r="AU151" s="173" t="s">
        <v>82</v>
      </c>
      <c r="AV151" s="14" t="s">
        <v>30</v>
      </c>
      <c r="AW151" s="14" t="s">
        <v>29</v>
      </c>
      <c r="AX151" s="14" t="s">
        <v>73</v>
      </c>
      <c r="AY151" s="173" t="s">
        <v>175</v>
      </c>
    </row>
    <row r="152" spans="1:65" s="14" customFormat="1">
      <c r="B152" s="172"/>
      <c r="D152" s="164" t="s">
        <v>190</v>
      </c>
      <c r="E152" s="173" t="s">
        <v>1</v>
      </c>
      <c r="F152" s="174" t="s">
        <v>3905</v>
      </c>
      <c r="H152" s="173" t="s">
        <v>1</v>
      </c>
      <c r="I152" s="175"/>
      <c r="L152" s="172"/>
      <c r="M152" s="176"/>
      <c r="N152" s="177"/>
      <c r="O152" s="177"/>
      <c r="P152" s="177"/>
      <c r="Q152" s="177"/>
      <c r="R152" s="177"/>
      <c r="S152" s="177"/>
      <c r="T152" s="178"/>
      <c r="AT152" s="173" t="s">
        <v>190</v>
      </c>
      <c r="AU152" s="173" t="s">
        <v>82</v>
      </c>
      <c r="AV152" s="14" t="s">
        <v>30</v>
      </c>
      <c r="AW152" s="14" t="s">
        <v>29</v>
      </c>
      <c r="AX152" s="14" t="s">
        <v>73</v>
      </c>
      <c r="AY152" s="173" t="s">
        <v>175</v>
      </c>
    </row>
    <row r="153" spans="1:65" s="13" customFormat="1">
      <c r="B153" s="163"/>
      <c r="D153" s="164" t="s">
        <v>190</v>
      </c>
      <c r="E153" s="165" t="s">
        <v>1</v>
      </c>
      <c r="F153" s="166" t="s">
        <v>3906</v>
      </c>
      <c r="H153" s="167">
        <v>-5.3159999999999998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82</v>
      </c>
      <c r="AV153" s="13" t="s">
        <v>82</v>
      </c>
      <c r="AW153" s="13" t="s">
        <v>29</v>
      </c>
      <c r="AX153" s="13" t="s">
        <v>73</v>
      </c>
      <c r="AY153" s="165" t="s">
        <v>175</v>
      </c>
    </row>
    <row r="154" spans="1:65" s="15" customFormat="1">
      <c r="B154" s="182"/>
      <c r="D154" s="164" t="s">
        <v>190</v>
      </c>
      <c r="E154" s="183" t="s">
        <v>1</v>
      </c>
      <c r="F154" s="184" t="s">
        <v>716</v>
      </c>
      <c r="H154" s="185">
        <v>92.198999999999998</v>
      </c>
      <c r="I154" s="186"/>
      <c r="L154" s="182"/>
      <c r="M154" s="187"/>
      <c r="N154" s="188"/>
      <c r="O154" s="188"/>
      <c r="P154" s="188"/>
      <c r="Q154" s="188"/>
      <c r="R154" s="188"/>
      <c r="S154" s="188"/>
      <c r="T154" s="189"/>
      <c r="AT154" s="183" t="s">
        <v>190</v>
      </c>
      <c r="AU154" s="183" t="s">
        <v>82</v>
      </c>
      <c r="AV154" s="15" t="s">
        <v>184</v>
      </c>
      <c r="AW154" s="15" t="s">
        <v>29</v>
      </c>
      <c r="AX154" s="15" t="s">
        <v>73</v>
      </c>
      <c r="AY154" s="183" t="s">
        <v>175</v>
      </c>
    </row>
    <row r="155" spans="1:65" s="13" customFormat="1">
      <c r="B155" s="163"/>
      <c r="D155" s="164" t="s">
        <v>190</v>
      </c>
      <c r="E155" s="165" t="s">
        <v>1</v>
      </c>
      <c r="F155" s="166" t="s">
        <v>3907</v>
      </c>
      <c r="H155" s="167">
        <v>55.319000000000003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24.15" customHeight="1">
      <c r="A156" s="33"/>
      <c r="B156" s="149"/>
      <c r="C156" s="150" t="s">
        <v>184</v>
      </c>
      <c r="D156" s="150" t="s">
        <v>181</v>
      </c>
      <c r="E156" s="151" t="s">
        <v>2545</v>
      </c>
      <c r="F156" s="152" t="s">
        <v>2546</v>
      </c>
      <c r="G156" s="153" t="s">
        <v>745</v>
      </c>
      <c r="H156" s="154">
        <v>36.880000000000003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3908</v>
      </c>
    </row>
    <row r="157" spans="1:65" s="13" customFormat="1">
      <c r="B157" s="163"/>
      <c r="D157" s="164" t="s">
        <v>190</v>
      </c>
      <c r="E157" s="165" t="s">
        <v>1</v>
      </c>
      <c r="F157" s="166" t="s">
        <v>3909</v>
      </c>
      <c r="H157" s="167">
        <v>36.880000000000003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199</v>
      </c>
      <c r="D158" s="150" t="s">
        <v>181</v>
      </c>
      <c r="E158" s="151" t="s">
        <v>3910</v>
      </c>
      <c r="F158" s="152" t="s">
        <v>3911</v>
      </c>
      <c r="G158" s="153" t="s">
        <v>1607</v>
      </c>
      <c r="H158" s="154">
        <v>20.72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82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3912</v>
      </c>
    </row>
    <row r="159" spans="1:65" s="14" customFormat="1">
      <c r="B159" s="172"/>
      <c r="D159" s="164" t="s">
        <v>190</v>
      </c>
      <c r="E159" s="173" t="s">
        <v>1</v>
      </c>
      <c r="F159" s="174" t="s">
        <v>2552</v>
      </c>
      <c r="H159" s="173" t="s">
        <v>1</v>
      </c>
      <c r="I159" s="175"/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190</v>
      </c>
      <c r="AU159" s="173" t="s">
        <v>82</v>
      </c>
      <c r="AV159" s="14" t="s">
        <v>30</v>
      </c>
      <c r="AW159" s="14" t="s">
        <v>29</v>
      </c>
      <c r="AX159" s="14" t="s">
        <v>73</v>
      </c>
      <c r="AY159" s="173" t="s">
        <v>175</v>
      </c>
    </row>
    <row r="160" spans="1:65" s="14" customFormat="1">
      <c r="B160" s="172"/>
      <c r="D160" s="164" t="s">
        <v>190</v>
      </c>
      <c r="E160" s="173" t="s">
        <v>1</v>
      </c>
      <c r="F160" s="174" t="s">
        <v>2553</v>
      </c>
      <c r="H160" s="173" t="s">
        <v>1</v>
      </c>
      <c r="I160" s="175"/>
      <c r="L160" s="172"/>
      <c r="M160" s="176"/>
      <c r="N160" s="177"/>
      <c r="O160" s="177"/>
      <c r="P160" s="177"/>
      <c r="Q160" s="177"/>
      <c r="R160" s="177"/>
      <c r="S160" s="177"/>
      <c r="T160" s="178"/>
      <c r="AT160" s="173" t="s">
        <v>190</v>
      </c>
      <c r="AU160" s="173" t="s">
        <v>82</v>
      </c>
      <c r="AV160" s="14" t="s">
        <v>30</v>
      </c>
      <c r="AW160" s="14" t="s">
        <v>29</v>
      </c>
      <c r="AX160" s="14" t="s">
        <v>73</v>
      </c>
      <c r="AY160" s="173" t="s">
        <v>175</v>
      </c>
    </row>
    <row r="161" spans="1:65" s="14" customFormat="1">
      <c r="B161" s="172"/>
      <c r="D161" s="164" t="s">
        <v>190</v>
      </c>
      <c r="E161" s="173" t="s">
        <v>1</v>
      </c>
      <c r="F161" s="174" t="s">
        <v>2554</v>
      </c>
      <c r="H161" s="173" t="s">
        <v>1</v>
      </c>
      <c r="I161" s="175"/>
      <c r="L161" s="172"/>
      <c r="M161" s="176"/>
      <c r="N161" s="177"/>
      <c r="O161" s="177"/>
      <c r="P161" s="177"/>
      <c r="Q161" s="177"/>
      <c r="R161" s="177"/>
      <c r="S161" s="177"/>
      <c r="T161" s="178"/>
      <c r="AT161" s="173" t="s">
        <v>190</v>
      </c>
      <c r="AU161" s="173" t="s">
        <v>82</v>
      </c>
      <c r="AV161" s="14" t="s">
        <v>30</v>
      </c>
      <c r="AW161" s="14" t="s">
        <v>29</v>
      </c>
      <c r="AX161" s="14" t="s">
        <v>73</v>
      </c>
      <c r="AY161" s="173" t="s">
        <v>175</v>
      </c>
    </row>
    <row r="162" spans="1:65" s="14" customFormat="1">
      <c r="B162" s="172"/>
      <c r="D162" s="164" t="s">
        <v>190</v>
      </c>
      <c r="E162" s="173" t="s">
        <v>1</v>
      </c>
      <c r="F162" s="174" t="s">
        <v>2555</v>
      </c>
      <c r="H162" s="173" t="s">
        <v>1</v>
      </c>
      <c r="I162" s="175"/>
      <c r="L162" s="172"/>
      <c r="M162" s="176"/>
      <c r="N162" s="177"/>
      <c r="O162" s="177"/>
      <c r="P162" s="177"/>
      <c r="Q162" s="177"/>
      <c r="R162" s="177"/>
      <c r="S162" s="177"/>
      <c r="T162" s="178"/>
      <c r="AT162" s="173" t="s">
        <v>190</v>
      </c>
      <c r="AU162" s="173" t="s">
        <v>82</v>
      </c>
      <c r="AV162" s="14" t="s">
        <v>30</v>
      </c>
      <c r="AW162" s="14" t="s">
        <v>29</v>
      </c>
      <c r="AX162" s="14" t="s">
        <v>73</v>
      </c>
      <c r="AY162" s="173" t="s">
        <v>175</v>
      </c>
    </row>
    <row r="163" spans="1:65" s="14" customFormat="1">
      <c r="B163" s="172"/>
      <c r="D163" s="164" t="s">
        <v>190</v>
      </c>
      <c r="E163" s="173" t="s">
        <v>1</v>
      </c>
      <c r="F163" s="174" t="s">
        <v>2556</v>
      </c>
      <c r="H163" s="173" t="s">
        <v>1</v>
      </c>
      <c r="I163" s="175"/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190</v>
      </c>
      <c r="AU163" s="173" t="s">
        <v>82</v>
      </c>
      <c r="AV163" s="14" t="s">
        <v>30</v>
      </c>
      <c r="AW163" s="14" t="s">
        <v>29</v>
      </c>
      <c r="AX163" s="14" t="s">
        <v>73</v>
      </c>
      <c r="AY163" s="173" t="s">
        <v>175</v>
      </c>
    </row>
    <row r="164" spans="1:65" s="14" customFormat="1">
      <c r="B164" s="172"/>
      <c r="D164" s="164" t="s">
        <v>190</v>
      </c>
      <c r="E164" s="173" t="s">
        <v>1</v>
      </c>
      <c r="F164" s="174" t="s">
        <v>32</v>
      </c>
      <c r="H164" s="173" t="s">
        <v>1</v>
      </c>
      <c r="I164" s="175"/>
      <c r="L164" s="172"/>
      <c r="M164" s="176"/>
      <c r="N164" s="177"/>
      <c r="O164" s="177"/>
      <c r="P164" s="177"/>
      <c r="Q164" s="177"/>
      <c r="R164" s="177"/>
      <c r="S164" s="177"/>
      <c r="T164" s="178"/>
      <c r="AT164" s="173" t="s">
        <v>190</v>
      </c>
      <c r="AU164" s="173" t="s">
        <v>82</v>
      </c>
      <c r="AV164" s="14" t="s">
        <v>30</v>
      </c>
      <c r="AW164" s="14" t="s">
        <v>29</v>
      </c>
      <c r="AX164" s="14" t="s">
        <v>73</v>
      </c>
      <c r="AY164" s="173" t="s">
        <v>175</v>
      </c>
    </row>
    <row r="165" spans="1:65" s="14" customFormat="1">
      <c r="B165" s="172"/>
      <c r="D165" s="164" t="s">
        <v>190</v>
      </c>
      <c r="E165" s="173" t="s">
        <v>1</v>
      </c>
      <c r="F165" s="174" t="s">
        <v>2557</v>
      </c>
      <c r="H165" s="173" t="s">
        <v>1</v>
      </c>
      <c r="I165" s="175"/>
      <c r="L165" s="172"/>
      <c r="M165" s="176"/>
      <c r="N165" s="177"/>
      <c r="O165" s="177"/>
      <c r="P165" s="177"/>
      <c r="Q165" s="177"/>
      <c r="R165" s="177"/>
      <c r="S165" s="177"/>
      <c r="T165" s="178"/>
      <c r="AT165" s="173" t="s">
        <v>190</v>
      </c>
      <c r="AU165" s="173" t="s">
        <v>82</v>
      </c>
      <c r="AV165" s="14" t="s">
        <v>30</v>
      </c>
      <c r="AW165" s="14" t="s">
        <v>29</v>
      </c>
      <c r="AX165" s="14" t="s">
        <v>73</v>
      </c>
      <c r="AY165" s="173" t="s">
        <v>175</v>
      </c>
    </row>
    <row r="166" spans="1:65" s="14" customFormat="1">
      <c r="B166" s="172"/>
      <c r="D166" s="164" t="s">
        <v>190</v>
      </c>
      <c r="E166" s="173" t="s">
        <v>1</v>
      </c>
      <c r="F166" s="174" t="s">
        <v>2558</v>
      </c>
      <c r="H166" s="173" t="s">
        <v>1</v>
      </c>
      <c r="I166" s="175"/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190</v>
      </c>
      <c r="AU166" s="173" t="s">
        <v>82</v>
      </c>
      <c r="AV166" s="14" t="s">
        <v>30</v>
      </c>
      <c r="AW166" s="14" t="s">
        <v>29</v>
      </c>
      <c r="AX166" s="14" t="s">
        <v>73</v>
      </c>
      <c r="AY166" s="173" t="s">
        <v>175</v>
      </c>
    </row>
    <row r="167" spans="1:65" s="14" customFormat="1">
      <c r="B167" s="172"/>
      <c r="D167" s="164" t="s">
        <v>190</v>
      </c>
      <c r="E167" s="173" t="s">
        <v>1</v>
      </c>
      <c r="F167" s="174" t="s">
        <v>2559</v>
      </c>
      <c r="H167" s="173" t="s">
        <v>1</v>
      </c>
      <c r="I167" s="175"/>
      <c r="L167" s="172"/>
      <c r="M167" s="176"/>
      <c r="N167" s="177"/>
      <c r="O167" s="177"/>
      <c r="P167" s="177"/>
      <c r="Q167" s="177"/>
      <c r="R167" s="177"/>
      <c r="S167" s="177"/>
      <c r="T167" s="178"/>
      <c r="AT167" s="173" t="s">
        <v>190</v>
      </c>
      <c r="AU167" s="173" t="s">
        <v>82</v>
      </c>
      <c r="AV167" s="14" t="s">
        <v>30</v>
      </c>
      <c r="AW167" s="14" t="s">
        <v>29</v>
      </c>
      <c r="AX167" s="14" t="s">
        <v>73</v>
      </c>
      <c r="AY167" s="173" t="s">
        <v>175</v>
      </c>
    </row>
    <row r="168" spans="1:65" s="13" customFormat="1">
      <c r="B168" s="163"/>
      <c r="D168" s="164" t="s">
        <v>190</v>
      </c>
      <c r="E168" s="165" t="s">
        <v>1</v>
      </c>
      <c r="F168" s="166" t="s">
        <v>3913</v>
      </c>
      <c r="H168" s="167">
        <v>20.72</v>
      </c>
      <c r="I168" s="168"/>
      <c r="L168" s="163"/>
      <c r="M168" s="169"/>
      <c r="N168" s="170"/>
      <c r="O168" s="170"/>
      <c r="P168" s="170"/>
      <c r="Q168" s="170"/>
      <c r="R168" s="170"/>
      <c r="S168" s="170"/>
      <c r="T168" s="171"/>
      <c r="AT168" s="165" t="s">
        <v>190</v>
      </c>
      <c r="AU168" s="165" t="s">
        <v>82</v>
      </c>
      <c r="AV168" s="13" t="s">
        <v>82</v>
      </c>
      <c r="AW168" s="13" t="s">
        <v>29</v>
      </c>
      <c r="AX168" s="13" t="s">
        <v>73</v>
      </c>
      <c r="AY168" s="165" t="s">
        <v>175</v>
      </c>
    </row>
    <row r="169" spans="1:65" s="15" customFormat="1">
      <c r="B169" s="182"/>
      <c r="D169" s="164" t="s">
        <v>190</v>
      </c>
      <c r="E169" s="183" t="s">
        <v>1</v>
      </c>
      <c r="F169" s="184" t="s">
        <v>716</v>
      </c>
      <c r="H169" s="185">
        <v>20.72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190</v>
      </c>
      <c r="AU169" s="183" t="s">
        <v>82</v>
      </c>
      <c r="AV169" s="15" t="s">
        <v>184</v>
      </c>
      <c r="AW169" s="15" t="s">
        <v>29</v>
      </c>
      <c r="AX169" s="15" t="s">
        <v>30</v>
      </c>
      <c r="AY169" s="183" t="s">
        <v>175</v>
      </c>
    </row>
    <row r="170" spans="1:65" s="2" customFormat="1" ht="21.75" customHeight="1">
      <c r="A170" s="33"/>
      <c r="B170" s="149"/>
      <c r="C170" s="150" t="s">
        <v>203</v>
      </c>
      <c r="D170" s="150" t="s">
        <v>181</v>
      </c>
      <c r="E170" s="151" t="s">
        <v>749</v>
      </c>
      <c r="F170" s="152" t="s">
        <v>750</v>
      </c>
      <c r="G170" s="153" t="s">
        <v>745</v>
      </c>
      <c r="H170" s="154">
        <v>60.634999999999998</v>
      </c>
      <c r="I170" s="155"/>
      <c r="J170" s="156">
        <f>ROUND(I170*H170,2)</f>
        <v>0</v>
      </c>
      <c r="K170" s="152" t="s">
        <v>710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184</v>
      </c>
      <c r="AT170" s="161" t="s">
        <v>181</v>
      </c>
      <c r="AU170" s="161" t="s">
        <v>82</v>
      </c>
      <c r="AY170" s="18" t="s">
        <v>175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30</v>
      </c>
      <c r="BK170" s="162">
        <f>ROUND(I170*H170,2)</f>
        <v>0</v>
      </c>
      <c r="BL170" s="18" t="s">
        <v>184</v>
      </c>
      <c r="BM170" s="161" t="s">
        <v>3914</v>
      </c>
    </row>
    <row r="171" spans="1:65" s="13" customFormat="1">
      <c r="B171" s="163"/>
      <c r="D171" s="164" t="s">
        <v>190</v>
      </c>
      <c r="E171" s="165" t="s">
        <v>1</v>
      </c>
      <c r="F171" s="166" t="s">
        <v>3915</v>
      </c>
      <c r="H171" s="167">
        <v>5.3159999999999998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73</v>
      </c>
      <c r="AY171" s="165" t="s">
        <v>175</v>
      </c>
    </row>
    <row r="172" spans="1:65" s="13" customFormat="1">
      <c r="B172" s="163"/>
      <c r="D172" s="164" t="s">
        <v>190</v>
      </c>
      <c r="E172" s="165" t="s">
        <v>1</v>
      </c>
      <c r="F172" s="166" t="s">
        <v>3916</v>
      </c>
      <c r="H172" s="167">
        <v>55.319000000000003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190</v>
      </c>
      <c r="AU172" s="165" t="s">
        <v>82</v>
      </c>
      <c r="AV172" s="13" t="s">
        <v>82</v>
      </c>
      <c r="AW172" s="13" t="s">
        <v>29</v>
      </c>
      <c r="AX172" s="13" t="s">
        <v>73</v>
      </c>
      <c r="AY172" s="165" t="s">
        <v>175</v>
      </c>
    </row>
    <row r="173" spans="1:65" s="15" customFormat="1">
      <c r="B173" s="182"/>
      <c r="D173" s="164" t="s">
        <v>190</v>
      </c>
      <c r="E173" s="183" t="s">
        <v>1</v>
      </c>
      <c r="F173" s="184" t="s">
        <v>716</v>
      </c>
      <c r="H173" s="185">
        <v>60.634999999999998</v>
      </c>
      <c r="I173" s="186"/>
      <c r="L173" s="182"/>
      <c r="M173" s="187"/>
      <c r="N173" s="188"/>
      <c r="O173" s="188"/>
      <c r="P173" s="188"/>
      <c r="Q173" s="188"/>
      <c r="R173" s="188"/>
      <c r="S173" s="188"/>
      <c r="T173" s="189"/>
      <c r="AT173" s="183" t="s">
        <v>190</v>
      </c>
      <c r="AU173" s="183" t="s">
        <v>82</v>
      </c>
      <c r="AV173" s="15" t="s">
        <v>184</v>
      </c>
      <c r="AW173" s="15" t="s">
        <v>29</v>
      </c>
      <c r="AX173" s="15" t="s">
        <v>30</v>
      </c>
      <c r="AY173" s="183" t="s">
        <v>175</v>
      </c>
    </row>
    <row r="174" spans="1:65" s="2" customFormat="1" ht="21.75" customHeight="1">
      <c r="A174" s="33"/>
      <c r="B174" s="149"/>
      <c r="C174" s="150" t="s">
        <v>207</v>
      </c>
      <c r="D174" s="150" t="s">
        <v>181</v>
      </c>
      <c r="E174" s="151" t="s">
        <v>1373</v>
      </c>
      <c r="F174" s="152" t="s">
        <v>1374</v>
      </c>
      <c r="G174" s="153" t="s">
        <v>745</v>
      </c>
      <c r="H174" s="154">
        <v>36.880000000000003</v>
      </c>
      <c r="I174" s="155"/>
      <c r="J174" s="156">
        <f>ROUND(I174*H174,2)</f>
        <v>0</v>
      </c>
      <c r="K174" s="152" t="s">
        <v>710</v>
      </c>
      <c r="L174" s="34"/>
      <c r="M174" s="157" t="s">
        <v>1</v>
      </c>
      <c r="N174" s="158" t="s">
        <v>38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184</v>
      </c>
      <c r="AT174" s="161" t="s">
        <v>181</v>
      </c>
      <c r="AU174" s="161" t="s">
        <v>82</v>
      </c>
      <c r="AY174" s="18" t="s">
        <v>175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30</v>
      </c>
      <c r="BK174" s="162">
        <f>ROUND(I174*H174,2)</f>
        <v>0</v>
      </c>
      <c r="BL174" s="18" t="s">
        <v>184</v>
      </c>
      <c r="BM174" s="161" t="s">
        <v>3917</v>
      </c>
    </row>
    <row r="175" spans="1:65" s="13" customFormat="1">
      <c r="B175" s="163"/>
      <c r="D175" s="164" t="s">
        <v>190</v>
      </c>
      <c r="E175" s="165" t="s">
        <v>1</v>
      </c>
      <c r="F175" s="166" t="s">
        <v>3918</v>
      </c>
      <c r="H175" s="167">
        <v>36.880000000000003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190</v>
      </c>
      <c r="AU175" s="165" t="s">
        <v>82</v>
      </c>
      <c r="AV175" s="13" t="s">
        <v>82</v>
      </c>
      <c r="AW175" s="13" t="s">
        <v>29</v>
      </c>
      <c r="AX175" s="13" t="s">
        <v>30</v>
      </c>
      <c r="AY175" s="165" t="s">
        <v>175</v>
      </c>
    </row>
    <row r="176" spans="1:65" s="2" customFormat="1" ht="16.5" customHeight="1">
      <c r="A176" s="33"/>
      <c r="B176" s="149"/>
      <c r="C176" s="150" t="s">
        <v>177</v>
      </c>
      <c r="D176" s="150" t="s">
        <v>181</v>
      </c>
      <c r="E176" s="151" t="s">
        <v>752</v>
      </c>
      <c r="F176" s="152" t="s">
        <v>753</v>
      </c>
      <c r="G176" s="153" t="s">
        <v>745</v>
      </c>
      <c r="H176" s="154">
        <v>97.515000000000001</v>
      </c>
      <c r="I176" s="155"/>
      <c r="J176" s="156">
        <f>ROUND(I176*H176,2)</f>
        <v>0</v>
      </c>
      <c r="K176" s="152" t="s">
        <v>710</v>
      </c>
      <c r="L176" s="34"/>
      <c r="M176" s="157" t="s">
        <v>1</v>
      </c>
      <c r="N176" s="158" t="s">
        <v>38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184</v>
      </c>
      <c r="AT176" s="161" t="s">
        <v>181</v>
      </c>
      <c r="AU176" s="161" t="s">
        <v>82</v>
      </c>
      <c r="AY176" s="18" t="s">
        <v>175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30</v>
      </c>
      <c r="BK176" s="162">
        <f>ROUND(I176*H176,2)</f>
        <v>0</v>
      </c>
      <c r="BL176" s="18" t="s">
        <v>184</v>
      </c>
      <c r="BM176" s="161" t="s">
        <v>3919</v>
      </c>
    </row>
    <row r="177" spans="1:65" s="13" customFormat="1">
      <c r="B177" s="163"/>
      <c r="D177" s="164" t="s">
        <v>190</v>
      </c>
      <c r="E177" s="165" t="s">
        <v>1</v>
      </c>
      <c r="F177" s="166" t="s">
        <v>3915</v>
      </c>
      <c r="H177" s="167">
        <v>5.3159999999999998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190</v>
      </c>
      <c r="AU177" s="165" t="s">
        <v>82</v>
      </c>
      <c r="AV177" s="13" t="s">
        <v>82</v>
      </c>
      <c r="AW177" s="13" t="s">
        <v>29</v>
      </c>
      <c r="AX177" s="13" t="s">
        <v>73</v>
      </c>
      <c r="AY177" s="165" t="s">
        <v>175</v>
      </c>
    </row>
    <row r="178" spans="1:65" s="13" customFormat="1">
      <c r="B178" s="163"/>
      <c r="D178" s="164" t="s">
        <v>190</v>
      </c>
      <c r="E178" s="165" t="s">
        <v>1</v>
      </c>
      <c r="F178" s="166" t="s">
        <v>3920</v>
      </c>
      <c r="H178" s="167">
        <v>92.198999999999998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190</v>
      </c>
      <c r="AU178" s="165" t="s">
        <v>82</v>
      </c>
      <c r="AV178" s="13" t="s">
        <v>82</v>
      </c>
      <c r="AW178" s="13" t="s">
        <v>29</v>
      </c>
      <c r="AX178" s="13" t="s">
        <v>73</v>
      </c>
      <c r="AY178" s="165" t="s">
        <v>175</v>
      </c>
    </row>
    <row r="179" spans="1:65" s="15" customFormat="1">
      <c r="B179" s="182"/>
      <c r="D179" s="164" t="s">
        <v>190</v>
      </c>
      <c r="E179" s="183" t="s">
        <v>1</v>
      </c>
      <c r="F179" s="184" t="s">
        <v>716</v>
      </c>
      <c r="H179" s="185">
        <v>97.515000000000001</v>
      </c>
      <c r="I179" s="186"/>
      <c r="L179" s="182"/>
      <c r="M179" s="187"/>
      <c r="N179" s="188"/>
      <c r="O179" s="188"/>
      <c r="P179" s="188"/>
      <c r="Q179" s="188"/>
      <c r="R179" s="188"/>
      <c r="S179" s="188"/>
      <c r="T179" s="189"/>
      <c r="AT179" s="183" t="s">
        <v>190</v>
      </c>
      <c r="AU179" s="183" t="s">
        <v>82</v>
      </c>
      <c r="AV179" s="15" t="s">
        <v>184</v>
      </c>
      <c r="AW179" s="15" t="s">
        <v>29</v>
      </c>
      <c r="AX179" s="15" t="s">
        <v>30</v>
      </c>
      <c r="AY179" s="183" t="s">
        <v>175</v>
      </c>
    </row>
    <row r="180" spans="1:65" s="2" customFormat="1" ht="16.5" customHeight="1">
      <c r="A180" s="33"/>
      <c r="B180" s="149"/>
      <c r="C180" s="150" t="s">
        <v>198</v>
      </c>
      <c r="D180" s="150" t="s">
        <v>181</v>
      </c>
      <c r="E180" s="151" t="s">
        <v>1378</v>
      </c>
      <c r="F180" s="152" t="s">
        <v>1379</v>
      </c>
      <c r="G180" s="153" t="s">
        <v>745</v>
      </c>
      <c r="H180" s="154">
        <v>60.634999999999998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38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184</v>
      </c>
      <c r="AT180" s="161" t="s">
        <v>181</v>
      </c>
      <c r="AU180" s="161" t="s">
        <v>82</v>
      </c>
      <c r="AY180" s="18" t="s">
        <v>175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30</v>
      </c>
      <c r="BK180" s="162">
        <f>ROUND(I180*H180,2)</f>
        <v>0</v>
      </c>
      <c r="BL180" s="18" t="s">
        <v>184</v>
      </c>
      <c r="BM180" s="161" t="s">
        <v>3921</v>
      </c>
    </row>
    <row r="181" spans="1:65" s="13" customFormat="1">
      <c r="B181" s="163"/>
      <c r="D181" s="164" t="s">
        <v>190</v>
      </c>
      <c r="E181" s="165" t="s">
        <v>1</v>
      </c>
      <c r="F181" s="166" t="s">
        <v>3915</v>
      </c>
      <c r="H181" s="167">
        <v>5.3159999999999998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190</v>
      </c>
      <c r="AU181" s="165" t="s">
        <v>82</v>
      </c>
      <c r="AV181" s="13" t="s">
        <v>82</v>
      </c>
      <c r="AW181" s="13" t="s">
        <v>29</v>
      </c>
      <c r="AX181" s="13" t="s">
        <v>73</v>
      </c>
      <c r="AY181" s="165" t="s">
        <v>175</v>
      </c>
    </row>
    <row r="182" spans="1:65" s="13" customFormat="1">
      <c r="B182" s="163"/>
      <c r="D182" s="164" t="s">
        <v>190</v>
      </c>
      <c r="E182" s="165" t="s">
        <v>1</v>
      </c>
      <c r="F182" s="166" t="s">
        <v>3922</v>
      </c>
      <c r="H182" s="167">
        <v>55.319000000000003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190</v>
      </c>
      <c r="AU182" s="165" t="s">
        <v>82</v>
      </c>
      <c r="AV182" s="13" t="s">
        <v>82</v>
      </c>
      <c r="AW182" s="13" t="s">
        <v>29</v>
      </c>
      <c r="AX182" s="13" t="s">
        <v>73</v>
      </c>
      <c r="AY182" s="165" t="s">
        <v>175</v>
      </c>
    </row>
    <row r="183" spans="1:65" s="15" customFormat="1">
      <c r="B183" s="182"/>
      <c r="D183" s="164" t="s">
        <v>190</v>
      </c>
      <c r="E183" s="183" t="s">
        <v>1</v>
      </c>
      <c r="F183" s="184" t="s">
        <v>716</v>
      </c>
      <c r="H183" s="185">
        <v>60.634999999999998</v>
      </c>
      <c r="I183" s="186"/>
      <c r="L183" s="182"/>
      <c r="M183" s="187"/>
      <c r="N183" s="188"/>
      <c r="O183" s="188"/>
      <c r="P183" s="188"/>
      <c r="Q183" s="188"/>
      <c r="R183" s="188"/>
      <c r="S183" s="188"/>
      <c r="T183" s="189"/>
      <c r="AT183" s="183" t="s">
        <v>190</v>
      </c>
      <c r="AU183" s="183" t="s">
        <v>82</v>
      </c>
      <c r="AV183" s="15" t="s">
        <v>184</v>
      </c>
      <c r="AW183" s="15" t="s">
        <v>29</v>
      </c>
      <c r="AX183" s="15" t="s">
        <v>30</v>
      </c>
      <c r="AY183" s="183" t="s">
        <v>175</v>
      </c>
    </row>
    <row r="184" spans="1:65" s="2" customFormat="1" ht="16.5" customHeight="1">
      <c r="A184" s="33"/>
      <c r="B184" s="149"/>
      <c r="C184" s="150" t="s">
        <v>217</v>
      </c>
      <c r="D184" s="150" t="s">
        <v>181</v>
      </c>
      <c r="E184" s="151" t="s">
        <v>755</v>
      </c>
      <c r="F184" s="152" t="s">
        <v>756</v>
      </c>
      <c r="G184" s="153" t="s">
        <v>745</v>
      </c>
      <c r="H184" s="154">
        <v>36.880000000000003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38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184</v>
      </c>
      <c r="AT184" s="161" t="s">
        <v>181</v>
      </c>
      <c r="AU184" s="161" t="s">
        <v>82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3923</v>
      </c>
    </row>
    <row r="185" spans="1:65" s="13" customFormat="1">
      <c r="B185" s="163"/>
      <c r="D185" s="164" t="s">
        <v>190</v>
      </c>
      <c r="E185" s="165" t="s">
        <v>1</v>
      </c>
      <c r="F185" s="166" t="s">
        <v>3924</v>
      </c>
      <c r="H185" s="167">
        <v>36.880000000000003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190</v>
      </c>
      <c r="AU185" s="165" t="s">
        <v>82</v>
      </c>
      <c r="AV185" s="13" t="s">
        <v>82</v>
      </c>
      <c r="AW185" s="13" t="s">
        <v>29</v>
      </c>
      <c r="AX185" s="13" t="s">
        <v>30</v>
      </c>
      <c r="AY185" s="165" t="s">
        <v>175</v>
      </c>
    </row>
    <row r="186" spans="1:65" s="2" customFormat="1" ht="21.75" customHeight="1">
      <c r="A186" s="33"/>
      <c r="B186" s="149"/>
      <c r="C186" s="150" t="s">
        <v>182</v>
      </c>
      <c r="D186" s="150" t="s">
        <v>181</v>
      </c>
      <c r="E186" s="151" t="s">
        <v>2575</v>
      </c>
      <c r="F186" s="152" t="s">
        <v>2576</v>
      </c>
      <c r="G186" s="153" t="s">
        <v>745</v>
      </c>
      <c r="H186" s="154">
        <v>69.504000000000005</v>
      </c>
      <c r="I186" s="155"/>
      <c r="J186" s="156">
        <f>ROUND(I186*H186,2)</f>
        <v>0</v>
      </c>
      <c r="K186" s="152" t="s">
        <v>710</v>
      </c>
      <c r="L186" s="34"/>
      <c r="M186" s="157" t="s">
        <v>1</v>
      </c>
      <c r="N186" s="158" t="s">
        <v>38</v>
      </c>
      <c r="O186" s="59"/>
      <c r="P186" s="159">
        <f>O186*H186</f>
        <v>0</v>
      </c>
      <c r="Q186" s="159">
        <v>0</v>
      </c>
      <c r="R186" s="159">
        <f>Q186*H186</f>
        <v>0</v>
      </c>
      <c r="S186" s="159">
        <v>0</v>
      </c>
      <c r="T186" s="160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1" t="s">
        <v>184</v>
      </c>
      <c r="AT186" s="161" t="s">
        <v>181</v>
      </c>
      <c r="AU186" s="161" t="s">
        <v>82</v>
      </c>
      <c r="AY186" s="18" t="s">
        <v>175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8" t="s">
        <v>30</v>
      </c>
      <c r="BK186" s="162">
        <f>ROUND(I186*H186,2)</f>
        <v>0</v>
      </c>
      <c r="BL186" s="18" t="s">
        <v>184</v>
      </c>
      <c r="BM186" s="161" t="s">
        <v>3925</v>
      </c>
    </row>
    <row r="187" spans="1:65" s="14" customFormat="1">
      <c r="B187" s="172"/>
      <c r="D187" s="164" t="s">
        <v>190</v>
      </c>
      <c r="E187" s="173" t="s">
        <v>1</v>
      </c>
      <c r="F187" s="174" t="s">
        <v>1643</v>
      </c>
      <c r="H187" s="173" t="s">
        <v>1</v>
      </c>
      <c r="I187" s="175"/>
      <c r="L187" s="172"/>
      <c r="M187" s="176"/>
      <c r="N187" s="177"/>
      <c r="O187" s="177"/>
      <c r="P187" s="177"/>
      <c r="Q187" s="177"/>
      <c r="R187" s="177"/>
      <c r="S187" s="177"/>
      <c r="T187" s="178"/>
      <c r="AT187" s="173" t="s">
        <v>190</v>
      </c>
      <c r="AU187" s="173" t="s">
        <v>82</v>
      </c>
      <c r="AV187" s="14" t="s">
        <v>30</v>
      </c>
      <c r="AW187" s="14" t="s">
        <v>29</v>
      </c>
      <c r="AX187" s="14" t="s">
        <v>73</v>
      </c>
      <c r="AY187" s="173" t="s">
        <v>175</v>
      </c>
    </row>
    <row r="188" spans="1:65" s="13" customFormat="1">
      <c r="B188" s="163"/>
      <c r="D188" s="164" t="s">
        <v>190</v>
      </c>
      <c r="E188" s="165" t="s">
        <v>1</v>
      </c>
      <c r="F188" s="166" t="s">
        <v>3902</v>
      </c>
      <c r="H188" s="167">
        <v>94.899000000000001</v>
      </c>
      <c r="I188" s="168"/>
      <c r="L188" s="163"/>
      <c r="M188" s="169"/>
      <c r="N188" s="170"/>
      <c r="O188" s="170"/>
      <c r="P188" s="170"/>
      <c r="Q188" s="170"/>
      <c r="R188" s="170"/>
      <c r="S188" s="170"/>
      <c r="T188" s="171"/>
      <c r="AT188" s="165" t="s">
        <v>190</v>
      </c>
      <c r="AU188" s="165" t="s">
        <v>82</v>
      </c>
      <c r="AV188" s="13" t="s">
        <v>82</v>
      </c>
      <c r="AW188" s="13" t="s">
        <v>29</v>
      </c>
      <c r="AX188" s="13" t="s">
        <v>73</v>
      </c>
      <c r="AY188" s="165" t="s">
        <v>175</v>
      </c>
    </row>
    <row r="189" spans="1:65" s="14" customFormat="1">
      <c r="B189" s="172"/>
      <c r="D189" s="164" t="s">
        <v>190</v>
      </c>
      <c r="E189" s="173" t="s">
        <v>1</v>
      </c>
      <c r="F189" s="174" t="s">
        <v>1657</v>
      </c>
      <c r="H189" s="173" t="s">
        <v>1</v>
      </c>
      <c r="I189" s="175"/>
      <c r="L189" s="172"/>
      <c r="M189" s="176"/>
      <c r="N189" s="177"/>
      <c r="O189" s="177"/>
      <c r="P189" s="177"/>
      <c r="Q189" s="177"/>
      <c r="R189" s="177"/>
      <c r="S189" s="177"/>
      <c r="T189" s="178"/>
      <c r="AT189" s="173" t="s">
        <v>190</v>
      </c>
      <c r="AU189" s="173" t="s">
        <v>82</v>
      </c>
      <c r="AV189" s="14" t="s">
        <v>30</v>
      </c>
      <c r="AW189" s="14" t="s">
        <v>29</v>
      </c>
      <c r="AX189" s="14" t="s">
        <v>73</v>
      </c>
      <c r="AY189" s="173" t="s">
        <v>175</v>
      </c>
    </row>
    <row r="190" spans="1:65" s="14" customFormat="1">
      <c r="B190" s="172"/>
      <c r="D190" s="164" t="s">
        <v>190</v>
      </c>
      <c r="E190" s="173" t="s">
        <v>1</v>
      </c>
      <c r="F190" s="174" t="s">
        <v>3926</v>
      </c>
      <c r="H190" s="173" t="s">
        <v>1</v>
      </c>
      <c r="I190" s="175"/>
      <c r="L190" s="172"/>
      <c r="M190" s="176"/>
      <c r="N190" s="177"/>
      <c r="O190" s="177"/>
      <c r="P190" s="177"/>
      <c r="Q190" s="177"/>
      <c r="R190" s="177"/>
      <c r="S190" s="177"/>
      <c r="T190" s="178"/>
      <c r="AT190" s="173" t="s">
        <v>190</v>
      </c>
      <c r="AU190" s="173" t="s">
        <v>82</v>
      </c>
      <c r="AV190" s="14" t="s">
        <v>30</v>
      </c>
      <c r="AW190" s="14" t="s">
        <v>29</v>
      </c>
      <c r="AX190" s="14" t="s">
        <v>73</v>
      </c>
      <c r="AY190" s="173" t="s">
        <v>175</v>
      </c>
    </row>
    <row r="191" spans="1:65" s="13" customFormat="1">
      <c r="B191" s="163"/>
      <c r="D191" s="164" t="s">
        <v>190</v>
      </c>
      <c r="E191" s="165" t="s">
        <v>1</v>
      </c>
      <c r="F191" s="166" t="s">
        <v>3906</v>
      </c>
      <c r="H191" s="167">
        <v>-5.3159999999999998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190</v>
      </c>
      <c r="AU191" s="165" t="s">
        <v>82</v>
      </c>
      <c r="AV191" s="13" t="s">
        <v>82</v>
      </c>
      <c r="AW191" s="13" t="s">
        <v>29</v>
      </c>
      <c r="AX191" s="13" t="s">
        <v>73</v>
      </c>
      <c r="AY191" s="165" t="s">
        <v>175</v>
      </c>
    </row>
    <row r="192" spans="1:65" s="14" customFormat="1">
      <c r="B192" s="172"/>
      <c r="D192" s="164" t="s">
        <v>190</v>
      </c>
      <c r="E192" s="173" t="s">
        <v>1</v>
      </c>
      <c r="F192" s="174" t="s">
        <v>3927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190</v>
      </c>
      <c r="AU192" s="173" t="s">
        <v>82</v>
      </c>
      <c r="AV192" s="14" t="s">
        <v>30</v>
      </c>
      <c r="AW192" s="14" t="s">
        <v>29</v>
      </c>
      <c r="AX192" s="14" t="s">
        <v>73</v>
      </c>
      <c r="AY192" s="173" t="s">
        <v>175</v>
      </c>
    </row>
    <row r="193" spans="1:65" s="13" customFormat="1">
      <c r="B193" s="163"/>
      <c r="D193" s="164" t="s">
        <v>190</v>
      </c>
      <c r="E193" s="165" t="s">
        <v>1</v>
      </c>
      <c r="F193" s="166" t="s">
        <v>3928</v>
      </c>
      <c r="H193" s="167">
        <v>-12.472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190</v>
      </c>
      <c r="AU193" s="165" t="s">
        <v>82</v>
      </c>
      <c r="AV193" s="13" t="s">
        <v>82</v>
      </c>
      <c r="AW193" s="13" t="s">
        <v>29</v>
      </c>
      <c r="AX193" s="13" t="s">
        <v>73</v>
      </c>
      <c r="AY193" s="165" t="s">
        <v>175</v>
      </c>
    </row>
    <row r="194" spans="1:65" s="14" customFormat="1">
      <c r="B194" s="172"/>
      <c r="D194" s="164" t="s">
        <v>190</v>
      </c>
      <c r="E194" s="173" t="s">
        <v>1</v>
      </c>
      <c r="F194" s="174" t="s">
        <v>2540</v>
      </c>
      <c r="H194" s="173" t="s">
        <v>1</v>
      </c>
      <c r="I194" s="175"/>
      <c r="L194" s="172"/>
      <c r="M194" s="176"/>
      <c r="N194" s="177"/>
      <c r="O194" s="177"/>
      <c r="P194" s="177"/>
      <c r="Q194" s="177"/>
      <c r="R194" s="177"/>
      <c r="S194" s="177"/>
      <c r="T194" s="178"/>
      <c r="AT194" s="173" t="s">
        <v>190</v>
      </c>
      <c r="AU194" s="173" t="s">
        <v>82</v>
      </c>
      <c r="AV194" s="14" t="s">
        <v>30</v>
      </c>
      <c r="AW194" s="14" t="s">
        <v>29</v>
      </c>
      <c r="AX194" s="14" t="s">
        <v>73</v>
      </c>
      <c r="AY194" s="173" t="s">
        <v>175</v>
      </c>
    </row>
    <row r="195" spans="1:65" s="13" customFormat="1">
      <c r="B195" s="163"/>
      <c r="D195" s="164" t="s">
        <v>190</v>
      </c>
      <c r="E195" s="165" t="s">
        <v>1</v>
      </c>
      <c r="F195" s="166" t="s">
        <v>3929</v>
      </c>
      <c r="H195" s="167">
        <v>-0.96099999999999997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190</v>
      </c>
      <c r="AU195" s="165" t="s">
        <v>82</v>
      </c>
      <c r="AV195" s="13" t="s">
        <v>82</v>
      </c>
      <c r="AW195" s="13" t="s">
        <v>29</v>
      </c>
      <c r="AX195" s="13" t="s">
        <v>73</v>
      </c>
      <c r="AY195" s="165" t="s">
        <v>175</v>
      </c>
    </row>
    <row r="196" spans="1:65" s="14" customFormat="1">
      <c r="B196" s="172"/>
      <c r="D196" s="164" t="s">
        <v>190</v>
      </c>
      <c r="E196" s="173" t="s">
        <v>1</v>
      </c>
      <c r="F196" s="174" t="s">
        <v>1831</v>
      </c>
      <c r="H196" s="173" t="s">
        <v>1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190</v>
      </c>
      <c r="AU196" s="173" t="s">
        <v>82</v>
      </c>
      <c r="AV196" s="14" t="s">
        <v>30</v>
      </c>
      <c r="AW196" s="14" t="s">
        <v>29</v>
      </c>
      <c r="AX196" s="14" t="s">
        <v>73</v>
      </c>
      <c r="AY196" s="173" t="s">
        <v>175</v>
      </c>
    </row>
    <row r="197" spans="1:65" s="13" customFormat="1">
      <c r="B197" s="163"/>
      <c r="D197" s="164" t="s">
        <v>190</v>
      </c>
      <c r="E197" s="165" t="s">
        <v>1</v>
      </c>
      <c r="F197" s="166" t="s">
        <v>3930</v>
      </c>
      <c r="H197" s="167">
        <v>-6.6459999999999999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73</v>
      </c>
      <c r="AY197" s="165" t="s">
        <v>175</v>
      </c>
    </row>
    <row r="198" spans="1:65" s="15" customFormat="1">
      <c r="B198" s="182"/>
      <c r="D198" s="164" t="s">
        <v>190</v>
      </c>
      <c r="E198" s="183" t="s">
        <v>1</v>
      </c>
      <c r="F198" s="184" t="s">
        <v>716</v>
      </c>
      <c r="H198" s="185">
        <v>69.504000000000005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190</v>
      </c>
      <c r="AU198" s="183" t="s">
        <v>82</v>
      </c>
      <c r="AV198" s="15" t="s">
        <v>184</v>
      </c>
      <c r="AW198" s="15" t="s">
        <v>29</v>
      </c>
      <c r="AX198" s="15" t="s">
        <v>30</v>
      </c>
      <c r="AY198" s="183" t="s">
        <v>175</v>
      </c>
    </row>
    <row r="199" spans="1:65" s="2" customFormat="1" ht="16.5" customHeight="1">
      <c r="A199" s="33"/>
      <c r="B199" s="149"/>
      <c r="C199" s="190" t="s">
        <v>8</v>
      </c>
      <c r="D199" s="190" t="s">
        <v>764</v>
      </c>
      <c r="E199" s="191" t="s">
        <v>1837</v>
      </c>
      <c r="F199" s="192" t="s">
        <v>1838</v>
      </c>
      <c r="G199" s="193" t="s">
        <v>767</v>
      </c>
      <c r="H199" s="194">
        <v>128.44300000000001</v>
      </c>
      <c r="I199" s="195"/>
      <c r="J199" s="196">
        <f>ROUND(I199*H199,2)</f>
        <v>0</v>
      </c>
      <c r="K199" s="192" t="s">
        <v>710</v>
      </c>
      <c r="L199" s="197"/>
      <c r="M199" s="198" t="s">
        <v>1</v>
      </c>
      <c r="N199" s="199" t="s">
        <v>38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177</v>
      </c>
      <c r="AT199" s="161" t="s">
        <v>764</v>
      </c>
      <c r="AU199" s="161" t="s">
        <v>82</v>
      </c>
      <c r="AY199" s="18" t="s">
        <v>175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30</v>
      </c>
      <c r="BK199" s="162">
        <f>ROUND(I199*H199,2)</f>
        <v>0</v>
      </c>
      <c r="BL199" s="18" t="s">
        <v>184</v>
      </c>
      <c r="BM199" s="161" t="s">
        <v>3931</v>
      </c>
    </row>
    <row r="200" spans="1:65" s="13" customFormat="1">
      <c r="B200" s="163"/>
      <c r="D200" s="164" t="s">
        <v>190</v>
      </c>
      <c r="E200" s="165" t="s">
        <v>1</v>
      </c>
      <c r="F200" s="166" t="s">
        <v>3932</v>
      </c>
      <c r="H200" s="167">
        <v>128.44300000000001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73</v>
      </c>
      <c r="AY200" s="165" t="s">
        <v>175</v>
      </c>
    </row>
    <row r="201" spans="1:65" s="15" customFormat="1">
      <c r="B201" s="182"/>
      <c r="D201" s="164" t="s">
        <v>190</v>
      </c>
      <c r="E201" s="183" t="s">
        <v>1</v>
      </c>
      <c r="F201" s="184" t="s">
        <v>716</v>
      </c>
      <c r="H201" s="185">
        <v>128.44300000000001</v>
      </c>
      <c r="I201" s="186"/>
      <c r="L201" s="182"/>
      <c r="M201" s="187"/>
      <c r="N201" s="188"/>
      <c r="O201" s="188"/>
      <c r="P201" s="188"/>
      <c r="Q201" s="188"/>
      <c r="R201" s="188"/>
      <c r="S201" s="188"/>
      <c r="T201" s="189"/>
      <c r="AT201" s="183" t="s">
        <v>190</v>
      </c>
      <c r="AU201" s="183" t="s">
        <v>82</v>
      </c>
      <c r="AV201" s="15" t="s">
        <v>184</v>
      </c>
      <c r="AW201" s="15" t="s">
        <v>29</v>
      </c>
      <c r="AX201" s="15" t="s">
        <v>30</v>
      </c>
      <c r="AY201" s="183" t="s">
        <v>175</v>
      </c>
    </row>
    <row r="202" spans="1:65" s="2" customFormat="1" ht="16.5" customHeight="1">
      <c r="A202" s="33"/>
      <c r="B202" s="149"/>
      <c r="C202" s="150" t="s">
        <v>227</v>
      </c>
      <c r="D202" s="150" t="s">
        <v>181</v>
      </c>
      <c r="E202" s="151" t="s">
        <v>1038</v>
      </c>
      <c r="F202" s="152" t="s">
        <v>1039</v>
      </c>
      <c r="G202" s="153" t="s">
        <v>745</v>
      </c>
      <c r="H202" s="154">
        <v>85.284999999999997</v>
      </c>
      <c r="I202" s="155"/>
      <c r="J202" s="156">
        <f>ROUND(I202*H202,2)</f>
        <v>0</v>
      </c>
      <c r="K202" s="152" t="s">
        <v>710</v>
      </c>
      <c r="L202" s="34"/>
      <c r="M202" s="157" t="s">
        <v>1</v>
      </c>
      <c r="N202" s="158" t="s">
        <v>38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184</v>
      </c>
      <c r="AT202" s="161" t="s">
        <v>181</v>
      </c>
      <c r="AU202" s="161" t="s">
        <v>82</v>
      </c>
      <c r="AY202" s="18" t="s">
        <v>175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30</v>
      </c>
      <c r="BK202" s="162">
        <f>ROUND(I202*H202,2)</f>
        <v>0</v>
      </c>
      <c r="BL202" s="18" t="s">
        <v>184</v>
      </c>
      <c r="BM202" s="161" t="s">
        <v>3933</v>
      </c>
    </row>
    <row r="203" spans="1:65" s="13" customFormat="1">
      <c r="B203" s="163"/>
      <c r="D203" s="164" t="s">
        <v>190</v>
      </c>
      <c r="E203" s="165" t="s">
        <v>1</v>
      </c>
      <c r="F203" s="166" t="s">
        <v>3934</v>
      </c>
      <c r="H203" s="167">
        <v>5.008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73</v>
      </c>
      <c r="AY203" s="165" t="s">
        <v>175</v>
      </c>
    </row>
    <row r="204" spans="1:65" s="13" customFormat="1">
      <c r="B204" s="163"/>
      <c r="D204" s="164" t="s">
        <v>190</v>
      </c>
      <c r="E204" s="165" t="s">
        <v>1</v>
      </c>
      <c r="F204" s="166" t="s">
        <v>3935</v>
      </c>
      <c r="H204" s="167">
        <v>80.277000000000001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190</v>
      </c>
      <c r="AU204" s="165" t="s">
        <v>82</v>
      </c>
      <c r="AV204" s="13" t="s">
        <v>82</v>
      </c>
      <c r="AW204" s="13" t="s">
        <v>29</v>
      </c>
      <c r="AX204" s="13" t="s">
        <v>73</v>
      </c>
      <c r="AY204" s="165" t="s">
        <v>175</v>
      </c>
    </row>
    <row r="205" spans="1:65" s="15" customFormat="1">
      <c r="B205" s="182"/>
      <c r="D205" s="164" t="s">
        <v>190</v>
      </c>
      <c r="E205" s="183" t="s">
        <v>1</v>
      </c>
      <c r="F205" s="184" t="s">
        <v>716</v>
      </c>
      <c r="H205" s="185">
        <v>85.284999999999997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190</v>
      </c>
      <c r="AU205" s="183" t="s">
        <v>82</v>
      </c>
      <c r="AV205" s="15" t="s">
        <v>184</v>
      </c>
      <c r="AW205" s="15" t="s">
        <v>29</v>
      </c>
      <c r="AX205" s="15" t="s">
        <v>30</v>
      </c>
      <c r="AY205" s="183" t="s">
        <v>175</v>
      </c>
    </row>
    <row r="206" spans="1:65" s="2" customFormat="1" ht="21.75" customHeight="1">
      <c r="A206" s="33"/>
      <c r="B206" s="149"/>
      <c r="C206" s="150" t="s">
        <v>231</v>
      </c>
      <c r="D206" s="150" t="s">
        <v>181</v>
      </c>
      <c r="E206" s="151" t="s">
        <v>775</v>
      </c>
      <c r="F206" s="152" t="s">
        <v>776</v>
      </c>
      <c r="G206" s="153" t="s">
        <v>745</v>
      </c>
      <c r="H206" s="154">
        <v>85.361000000000004</v>
      </c>
      <c r="I206" s="155"/>
      <c r="J206" s="156">
        <f>ROUND(I206*H206,2)</f>
        <v>0</v>
      </c>
      <c r="K206" s="152" t="s">
        <v>710</v>
      </c>
      <c r="L206" s="34"/>
      <c r="M206" s="157" t="s">
        <v>1</v>
      </c>
      <c r="N206" s="158" t="s">
        <v>38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184</v>
      </c>
      <c r="AT206" s="161" t="s">
        <v>181</v>
      </c>
      <c r="AU206" s="161" t="s">
        <v>82</v>
      </c>
      <c r="AY206" s="18" t="s">
        <v>175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30</v>
      </c>
      <c r="BK206" s="162">
        <f>ROUND(I206*H206,2)</f>
        <v>0</v>
      </c>
      <c r="BL206" s="18" t="s">
        <v>184</v>
      </c>
      <c r="BM206" s="161" t="s">
        <v>3936</v>
      </c>
    </row>
    <row r="207" spans="1:65" s="13" customFormat="1">
      <c r="B207" s="163"/>
      <c r="D207" s="164" t="s">
        <v>190</v>
      </c>
      <c r="E207" s="165" t="s">
        <v>1</v>
      </c>
      <c r="F207" s="166" t="s">
        <v>3937</v>
      </c>
      <c r="H207" s="167">
        <v>85.361000000000004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190</v>
      </c>
      <c r="AU207" s="165" t="s">
        <v>82</v>
      </c>
      <c r="AV207" s="13" t="s">
        <v>82</v>
      </c>
      <c r="AW207" s="13" t="s">
        <v>29</v>
      </c>
      <c r="AX207" s="13" t="s">
        <v>30</v>
      </c>
      <c r="AY207" s="165" t="s">
        <v>175</v>
      </c>
    </row>
    <row r="208" spans="1:65" s="2" customFormat="1" ht="16.5" customHeight="1">
      <c r="A208" s="33"/>
      <c r="B208" s="149"/>
      <c r="C208" s="150" t="s">
        <v>235</v>
      </c>
      <c r="D208" s="150" t="s">
        <v>181</v>
      </c>
      <c r="E208" s="151" t="s">
        <v>1895</v>
      </c>
      <c r="F208" s="152" t="s">
        <v>1896</v>
      </c>
      <c r="G208" s="153" t="s">
        <v>709</v>
      </c>
      <c r="H208" s="154">
        <v>25.042000000000002</v>
      </c>
      <c r="I208" s="155"/>
      <c r="J208" s="156">
        <f>ROUND(I208*H208,2)</f>
        <v>0</v>
      </c>
      <c r="K208" s="152" t="s">
        <v>710</v>
      </c>
      <c r="L208" s="34"/>
      <c r="M208" s="157" t="s">
        <v>1</v>
      </c>
      <c r="N208" s="158" t="s">
        <v>38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184</v>
      </c>
      <c r="AT208" s="161" t="s">
        <v>181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3938</v>
      </c>
    </row>
    <row r="209" spans="1:65" s="13" customFormat="1">
      <c r="B209" s="163"/>
      <c r="D209" s="164" t="s">
        <v>190</v>
      </c>
      <c r="E209" s="165" t="s">
        <v>1</v>
      </c>
      <c r="F209" s="166" t="s">
        <v>3900</v>
      </c>
      <c r="H209" s="167">
        <v>26.582000000000001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73</v>
      </c>
      <c r="AY209" s="165" t="s">
        <v>175</v>
      </c>
    </row>
    <row r="210" spans="1:65" s="13" customFormat="1">
      <c r="B210" s="163"/>
      <c r="D210" s="164" t="s">
        <v>190</v>
      </c>
      <c r="E210" s="165" t="s">
        <v>1</v>
      </c>
      <c r="F210" s="166" t="s">
        <v>3939</v>
      </c>
      <c r="H210" s="167">
        <v>-1.54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82</v>
      </c>
      <c r="AV210" s="13" t="s">
        <v>82</v>
      </c>
      <c r="AW210" s="13" t="s">
        <v>29</v>
      </c>
      <c r="AX210" s="13" t="s">
        <v>73</v>
      </c>
      <c r="AY210" s="165" t="s">
        <v>175</v>
      </c>
    </row>
    <row r="211" spans="1:65" s="15" customFormat="1">
      <c r="B211" s="182"/>
      <c r="D211" s="164" t="s">
        <v>190</v>
      </c>
      <c r="E211" s="183" t="s">
        <v>1</v>
      </c>
      <c r="F211" s="184" t="s">
        <v>716</v>
      </c>
      <c r="H211" s="185">
        <v>25.042000000000002</v>
      </c>
      <c r="I211" s="186"/>
      <c r="L211" s="182"/>
      <c r="M211" s="187"/>
      <c r="N211" s="188"/>
      <c r="O211" s="188"/>
      <c r="P211" s="188"/>
      <c r="Q211" s="188"/>
      <c r="R211" s="188"/>
      <c r="S211" s="188"/>
      <c r="T211" s="189"/>
      <c r="AT211" s="183" t="s">
        <v>190</v>
      </c>
      <c r="AU211" s="183" t="s">
        <v>82</v>
      </c>
      <c r="AV211" s="15" t="s">
        <v>184</v>
      </c>
      <c r="AW211" s="15" t="s">
        <v>29</v>
      </c>
      <c r="AX211" s="15" t="s">
        <v>30</v>
      </c>
      <c r="AY211" s="183" t="s">
        <v>175</v>
      </c>
    </row>
    <row r="212" spans="1:65" s="2" customFormat="1" ht="16.5" customHeight="1">
      <c r="A212" s="33"/>
      <c r="B212" s="149"/>
      <c r="C212" s="190" t="s">
        <v>239</v>
      </c>
      <c r="D212" s="190" t="s">
        <v>764</v>
      </c>
      <c r="E212" s="191" t="s">
        <v>784</v>
      </c>
      <c r="F212" s="192" t="s">
        <v>1899</v>
      </c>
      <c r="G212" s="193" t="s">
        <v>767</v>
      </c>
      <c r="H212" s="194">
        <v>8.0129999999999999</v>
      </c>
      <c r="I212" s="195"/>
      <c r="J212" s="196">
        <f>ROUND(I212*H212,2)</f>
        <v>0</v>
      </c>
      <c r="K212" s="192" t="s">
        <v>710</v>
      </c>
      <c r="L212" s="197"/>
      <c r="M212" s="198" t="s">
        <v>1</v>
      </c>
      <c r="N212" s="199" t="s">
        <v>38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177</v>
      </c>
      <c r="AT212" s="161" t="s">
        <v>764</v>
      </c>
      <c r="AU212" s="161" t="s">
        <v>82</v>
      </c>
      <c r="AY212" s="18" t="s">
        <v>175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30</v>
      </c>
      <c r="BK212" s="162">
        <f>ROUND(I212*H212,2)</f>
        <v>0</v>
      </c>
      <c r="BL212" s="18" t="s">
        <v>184</v>
      </c>
      <c r="BM212" s="161" t="s">
        <v>3940</v>
      </c>
    </row>
    <row r="213" spans="1:65" s="13" customFormat="1">
      <c r="B213" s="163"/>
      <c r="D213" s="164" t="s">
        <v>190</v>
      </c>
      <c r="E213" s="165" t="s">
        <v>1</v>
      </c>
      <c r="F213" s="166" t="s">
        <v>3941</v>
      </c>
      <c r="H213" s="167">
        <v>8.0129999999999999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73</v>
      </c>
      <c r="AY213" s="165" t="s">
        <v>175</v>
      </c>
    </row>
    <row r="214" spans="1:65" s="15" customFormat="1">
      <c r="B214" s="182"/>
      <c r="D214" s="164" t="s">
        <v>190</v>
      </c>
      <c r="E214" s="183" t="s">
        <v>1</v>
      </c>
      <c r="F214" s="184" t="s">
        <v>716</v>
      </c>
      <c r="H214" s="185">
        <v>8.0129999999999999</v>
      </c>
      <c r="I214" s="186"/>
      <c r="L214" s="182"/>
      <c r="M214" s="187"/>
      <c r="N214" s="188"/>
      <c r="O214" s="188"/>
      <c r="P214" s="188"/>
      <c r="Q214" s="188"/>
      <c r="R214" s="188"/>
      <c r="S214" s="188"/>
      <c r="T214" s="189"/>
      <c r="AT214" s="183" t="s">
        <v>190</v>
      </c>
      <c r="AU214" s="183" t="s">
        <v>82</v>
      </c>
      <c r="AV214" s="15" t="s">
        <v>184</v>
      </c>
      <c r="AW214" s="15" t="s">
        <v>29</v>
      </c>
      <c r="AX214" s="15" t="s">
        <v>30</v>
      </c>
      <c r="AY214" s="183" t="s">
        <v>175</v>
      </c>
    </row>
    <row r="215" spans="1:65" s="2" customFormat="1" ht="16.5" customHeight="1">
      <c r="A215" s="33"/>
      <c r="B215" s="149"/>
      <c r="C215" s="150" t="s">
        <v>243</v>
      </c>
      <c r="D215" s="150" t="s">
        <v>181</v>
      </c>
      <c r="E215" s="151" t="s">
        <v>788</v>
      </c>
      <c r="F215" s="152" t="s">
        <v>789</v>
      </c>
      <c r="G215" s="153" t="s">
        <v>709</v>
      </c>
      <c r="H215" s="154">
        <v>25.042000000000002</v>
      </c>
      <c r="I215" s="155"/>
      <c r="J215" s="156">
        <f>ROUND(I215*H215,2)</f>
        <v>0</v>
      </c>
      <c r="K215" s="152" t="s">
        <v>710</v>
      </c>
      <c r="L215" s="34"/>
      <c r="M215" s="157" t="s">
        <v>1</v>
      </c>
      <c r="N215" s="158" t="s">
        <v>38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184</v>
      </c>
      <c r="AT215" s="161" t="s">
        <v>181</v>
      </c>
      <c r="AU215" s="161" t="s">
        <v>82</v>
      </c>
      <c r="AY215" s="18" t="s">
        <v>175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30</v>
      </c>
      <c r="BK215" s="162">
        <f>ROUND(I215*H215,2)</f>
        <v>0</v>
      </c>
      <c r="BL215" s="18" t="s">
        <v>184</v>
      </c>
      <c r="BM215" s="161" t="s">
        <v>3942</v>
      </c>
    </row>
    <row r="216" spans="1:65" s="13" customFormat="1">
      <c r="B216" s="163"/>
      <c r="D216" s="164" t="s">
        <v>190</v>
      </c>
      <c r="E216" s="165" t="s">
        <v>1</v>
      </c>
      <c r="F216" s="166" t="s">
        <v>3943</v>
      </c>
      <c r="H216" s="167">
        <v>25.042000000000002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82</v>
      </c>
      <c r="AV216" s="13" t="s">
        <v>82</v>
      </c>
      <c r="AW216" s="13" t="s">
        <v>29</v>
      </c>
      <c r="AX216" s="13" t="s">
        <v>30</v>
      </c>
      <c r="AY216" s="165" t="s">
        <v>175</v>
      </c>
    </row>
    <row r="217" spans="1:65" s="2" customFormat="1" ht="16.5" customHeight="1">
      <c r="A217" s="33"/>
      <c r="B217" s="149"/>
      <c r="C217" s="190" t="s">
        <v>247</v>
      </c>
      <c r="D217" s="190" t="s">
        <v>764</v>
      </c>
      <c r="E217" s="191" t="s">
        <v>791</v>
      </c>
      <c r="F217" s="192" t="s">
        <v>792</v>
      </c>
      <c r="G217" s="193" t="s">
        <v>387</v>
      </c>
      <c r="H217" s="194">
        <v>0.78900000000000003</v>
      </c>
      <c r="I217" s="195"/>
      <c r="J217" s="196">
        <f>ROUND(I217*H217,2)</f>
        <v>0</v>
      </c>
      <c r="K217" s="192" t="s">
        <v>710</v>
      </c>
      <c r="L217" s="197"/>
      <c r="M217" s="198" t="s">
        <v>1</v>
      </c>
      <c r="N217" s="199" t="s">
        <v>38</v>
      </c>
      <c r="O217" s="59"/>
      <c r="P217" s="159">
        <f>O217*H217</f>
        <v>0</v>
      </c>
      <c r="Q217" s="159">
        <v>1E-3</v>
      </c>
      <c r="R217" s="159">
        <f>Q217*H217</f>
        <v>7.890000000000001E-4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177</v>
      </c>
      <c r="AT217" s="161" t="s">
        <v>764</v>
      </c>
      <c r="AU217" s="161" t="s">
        <v>82</v>
      </c>
      <c r="AY217" s="18" t="s">
        <v>175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30</v>
      </c>
      <c r="BK217" s="162">
        <f>ROUND(I217*H217,2)</f>
        <v>0</v>
      </c>
      <c r="BL217" s="18" t="s">
        <v>184</v>
      </c>
      <c r="BM217" s="161" t="s">
        <v>3944</v>
      </c>
    </row>
    <row r="218" spans="1:65" s="13" customFormat="1">
      <c r="B218" s="163"/>
      <c r="D218" s="164" t="s">
        <v>190</v>
      </c>
      <c r="E218" s="165" t="s">
        <v>1</v>
      </c>
      <c r="F218" s="166" t="s">
        <v>3945</v>
      </c>
      <c r="H218" s="167">
        <v>0.78900000000000003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82</v>
      </c>
      <c r="AV218" s="13" t="s">
        <v>82</v>
      </c>
      <c r="AW218" s="13" t="s">
        <v>29</v>
      </c>
      <c r="AX218" s="13" t="s">
        <v>73</v>
      </c>
      <c r="AY218" s="165" t="s">
        <v>175</v>
      </c>
    </row>
    <row r="219" spans="1:65" s="15" customFormat="1">
      <c r="B219" s="182"/>
      <c r="D219" s="164" t="s">
        <v>190</v>
      </c>
      <c r="E219" s="183" t="s">
        <v>1</v>
      </c>
      <c r="F219" s="184" t="s">
        <v>716</v>
      </c>
      <c r="H219" s="185">
        <v>0.78900000000000003</v>
      </c>
      <c r="I219" s="186"/>
      <c r="L219" s="182"/>
      <c r="M219" s="187"/>
      <c r="N219" s="188"/>
      <c r="O219" s="188"/>
      <c r="P219" s="188"/>
      <c r="Q219" s="188"/>
      <c r="R219" s="188"/>
      <c r="S219" s="188"/>
      <c r="T219" s="189"/>
      <c r="AT219" s="183" t="s">
        <v>190</v>
      </c>
      <c r="AU219" s="183" t="s">
        <v>82</v>
      </c>
      <c r="AV219" s="15" t="s">
        <v>184</v>
      </c>
      <c r="AW219" s="15" t="s">
        <v>29</v>
      </c>
      <c r="AX219" s="15" t="s">
        <v>30</v>
      </c>
      <c r="AY219" s="183" t="s">
        <v>175</v>
      </c>
    </row>
    <row r="220" spans="1:65" s="12" customFormat="1" ht="22.8" customHeight="1">
      <c r="B220" s="136"/>
      <c r="D220" s="137" t="s">
        <v>72</v>
      </c>
      <c r="E220" s="147" t="s">
        <v>82</v>
      </c>
      <c r="F220" s="147" t="s">
        <v>1129</v>
      </c>
      <c r="I220" s="139"/>
      <c r="J220" s="148">
        <f>BK220</f>
        <v>0</v>
      </c>
      <c r="L220" s="136"/>
      <c r="M220" s="141"/>
      <c r="N220" s="142"/>
      <c r="O220" s="142"/>
      <c r="P220" s="143">
        <f>SUM(P221:P258)</f>
        <v>0</v>
      </c>
      <c r="Q220" s="142"/>
      <c r="R220" s="143">
        <f>SUM(R221:R258)</f>
        <v>4.8116512800000004</v>
      </c>
      <c r="S220" s="142"/>
      <c r="T220" s="144">
        <f>SUM(T221:T258)</f>
        <v>0</v>
      </c>
      <c r="AR220" s="137" t="s">
        <v>30</v>
      </c>
      <c r="AT220" s="145" t="s">
        <v>72</v>
      </c>
      <c r="AU220" s="145" t="s">
        <v>30</v>
      </c>
      <c r="AY220" s="137" t="s">
        <v>175</v>
      </c>
      <c r="BK220" s="146">
        <f>SUM(BK221:BK258)</f>
        <v>0</v>
      </c>
    </row>
    <row r="221" spans="1:65" s="2" customFormat="1" ht="16.5" customHeight="1">
      <c r="A221" s="33"/>
      <c r="B221" s="149"/>
      <c r="C221" s="150" t="s">
        <v>251</v>
      </c>
      <c r="D221" s="150" t="s">
        <v>181</v>
      </c>
      <c r="E221" s="151" t="s">
        <v>2607</v>
      </c>
      <c r="F221" s="152" t="s">
        <v>2608</v>
      </c>
      <c r="G221" s="153" t="s">
        <v>709</v>
      </c>
      <c r="H221" s="154">
        <v>26.582000000000001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38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184</v>
      </c>
      <c r="AT221" s="161" t="s">
        <v>181</v>
      </c>
      <c r="AU221" s="161" t="s">
        <v>82</v>
      </c>
      <c r="AY221" s="18" t="s">
        <v>175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30</v>
      </c>
      <c r="BK221" s="162">
        <f>ROUND(I221*H221,2)</f>
        <v>0</v>
      </c>
      <c r="BL221" s="18" t="s">
        <v>184</v>
      </c>
      <c r="BM221" s="161" t="s">
        <v>3946</v>
      </c>
    </row>
    <row r="222" spans="1:65" s="13" customFormat="1">
      <c r="B222" s="163"/>
      <c r="D222" s="164" t="s">
        <v>190</v>
      </c>
      <c r="E222" s="165" t="s">
        <v>1</v>
      </c>
      <c r="F222" s="166" t="s">
        <v>3900</v>
      </c>
      <c r="H222" s="167">
        <v>26.582000000000001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82</v>
      </c>
      <c r="AV222" s="13" t="s">
        <v>82</v>
      </c>
      <c r="AW222" s="13" t="s">
        <v>29</v>
      </c>
      <c r="AX222" s="13" t="s">
        <v>73</v>
      </c>
      <c r="AY222" s="165" t="s">
        <v>175</v>
      </c>
    </row>
    <row r="223" spans="1:65" s="15" customFormat="1">
      <c r="B223" s="182"/>
      <c r="D223" s="164" t="s">
        <v>190</v>
      </c>
      <c r="E223" s="183" t="s">
        <v>1</v>
      </c>
      <c r="F223" s="184" t="s">
        <v>716</v>
      </c>
      <c r="H223" s="185">
        <v>26.582000000000001</v>
      </c>
      <c r="I223" s="186"/>
      <c r="L223" s="182"/>
      <c r="M223" s="187"/>
      <c r="N223" s="188"/>
      <c r="O223" s="188"/>
      <c r="P223" s="188"/>
      <c r="Q223" s="188"/>
      <c r="R223" s="188"/>
      <c r="S223" s="188"/>
      <c r="T223" s="189"/>
      <c r="AT223" s="183" t="s">
        <v>190</v>
      </c>
      <c r="AU223" s="183" t="s">
        <v>82</v>
      </c>
      <c r="AV223" s="15" t="s">
        <v>184</v>
      </c>
      <c r="AW223" s="15" t="s">
        <v>29</v>
      </c>
      <c r="AX223" s="15" t="s">
        <v>30</v>
      </c>
      <c r="AY223" s="183" t="s">
        <v>175</v>
      </c>
    </row>
    <row r="224" spans="1:65" s="2" customFormat="1" ht="24.15" customHeight="1">
      <c r="A224" s="33"/>
      <c r="B224" s="149"/>
      <c r="C224" s="150" t="s">
        <v>255</v>
      </c>
      <c r="D224" s="150" t="s">
        <v>181</v>
      </c>
      <c r="E224" s="151" t="s">
        <v>2612</v>
      </c>
      <c r="F224" s="152" t="s">
        <v>2613</v>
      </c>
      <c r="G224" s="153" t="s">
        <v>188</v>
      </c>
      <c r="H224" s="154">
        <v>17.440000000000001</v>
      </c>
      <c r="I224" s="155"/>
      <c r="J224" s="156">
        <f>ROUND(I224*H224,2)</f>
        <v>0</v>
      </c>
      <c r="K224" s="152" t="s">
        <v>710</v>
      </c>
      <c r="L224" s="34"/>
      <c r="M224" s="157" t="s">
        <v>1</v>
      </c>
      <c r="N224" s="158" t="s">
        <v>38</v>
      </c>
      <c r="O224" s="59"/>
      <c r="P224" s="159">
        <f>O224*H224</f>
        <v>0</v>
      </c>
      <c r="Q224" s="159">
        <v>0.27411000000000002</v>
      </c>
      <c r="R224" s="159">
        <f>Q224*H224</f>
        <v>4.7804784000000007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184</v>
      </c>
      <c r="AT224" s="161" t="s">
        <v>181</v>
      </c>
      <c r="AU224" s="161" t="s">
        <v>82</v>
      </c>
      <c r="AY224" s="18" t="s">
        <v>175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30</v>
      </c>
      <c r="BK224" s="162">
        <f>ROUND(I224*H224,2)</f>
        <v>0</v>
      </c>
      <c r="BL224" s="18" t="s">
        <v>184</v>
      </c>
      <c r="BM224" s="161" t="s">
        <v>3947</v>
      </c>
    </row>
    <row r="225" spans="1:65" s="13" customFormat="1">
      <c r="B225" s="163"/>
      <c r="D225" s="164" t="s">
        <v>190</v>
      </c>
      <c r="E225" s="165" t="s">
        <v>1</v>
      </c>
      <c r="F225" s="166" t="s">
        <v>3948</v>
      </c>
      <c r="H225" s="167">
        <v>5.08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190</v>
      </c>
      <c r="AU225" s="165" t="s">
        <v>82</v>
      </c>
      <c r="AV225" s="13" t="s">
        <v>82</v>
      </c>
      <c r="AW225" s="13" t="s">
        <v>29</v>
      </c>
      <c r="AX225" s="13" t="s">
        <v>73</v>
      </c>
      <c r="AY225" s="165" t="s">
        <v>175</v>
      </c>
    </row>
    <row r="226" spans="1:65" s="13" customFormat="1">
      <c r="B226" s="163"/>
      <c r="D226" s="164" t="s">
        <v>190</v>
      </c>
      <c r="E226" s="165" t="s">
        <v>1</v>
      </c>
      <c r="F226" s="166" t="s">
        <v>3949</v>
      </c>
      <c r="H226" s="167">
        <v>4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190</v>
      </c>
      <c r="AU226" s="165" t="s">
        <v>82</v>
      </c>
      <c r="AV226" s="13" t="s">
        <v>82</v>
      </c>
      <c r="AW226" s="13" t="s">
        <v>29</v>
      </c>
      <c r="AX226" s="13" t="s">
        <v>73</v>
      </c>
      <c r="AY226" s="165" t="s">
        <v>175</v>
      </c>
    </row>
    <row r="227" spans="1:65" s="13" customFormat="1">
      <c r="B227" s="163"/>
      <c r="D227" s="164" t="s">
        <v>190</v>
      </c>
      <c r="E227" s="165" t="s">
        <v>1</v>
      </c>
      <c r="F227" s="166" t="s">
        <v>3950</v>
      </c>
      <c r="H227" s="167">
        <v>4.68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190</v>
      </c>
      <c r="AU227" s="165" t="s">
        <v>82</v>
      </c>
      <c r="AV227" s="13" t="s">
        <v>82</v>
      </c>
      <c r="AW227" s="13" t="s">
        <v>29</v>
      </c>
      <c r="AX227" s="13" t="s">
        <v>73</v>
      </c>
      <c r="AY227" s="165" t="s">
        <v>175</v>
      </c>
    </row>
    <row r="228" spans="1:65" s="13" customFormat="1">
      <c r="B228" s="163"/>
      <c r="D228" s="164" t="s">
        <v>190</v>
      </c>
      <c r="E228" s="165" t="s">
        <v>1</v>
      </c>
      <c r="F228" s="166" t="s">
        <v>3951</v>
      </c>
      <c r="H228" s="167">
        <v>3.68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73</v>
      </c>
      <c r="AY228" s="165" t="s">
        <v>175</v>
      </c>
    </row>
    <row r="229" spans="1:65" s="15" customFormat="1">
      <c r="B229" s="182"/>
      <c r="D229" s="164" t="s">
        <v>190</v>
      </c>
      <c r="E229" s="183" t="s">
        <v>1</v>
      </c>
      <c r="F229" s="184" t="s">
        <v>716</v>
      </c>
      <c r="H229" s="185">
        <v>17.440000000000001</v>
      </c>
      <c r="I229" s="186"/>
      <c r="L229" s="182"/>
      <c r="M229" s="187"/>
      <c r="N229" s="188"/>
      <c r="O229" s="188"/>
      <c r="P229" s="188"/>
      <c r="Q229" s="188"/>
      <c r="R229" s="188"/>
      <c r="S229" s="188"/>
      <c r="T229" s="189"/>
      <c r="AT229" s="183" t="s">
        <v>190</v>
      </c>
      <c r="AU229" s="183" t="s">
        <v>82</v>
      </c>
      <c r="AV229" s="15" t="s">
        <v>184</v>
      </c>
      <c r="AW229" s="15" t="s">
        <v>29</v>
      </c>
      <c r="AX229" s="15" t="s">
        <v>30</v>
      </c>
      <c r="AY229" s="183" t="s">
        <v>175</v>
      </c>
    </row>
    <row r="230" spans="1:65" s="2" customFormat="1" ht="16.5" customHeight="1">
      <c r="A230" s="33"/>
      <c r="B230" s="149"/>
      <c r="C230" s="150" t="s">
        <v>7</v>
      </c>
      <c r="D230" s="150" t="s">
        <v>181</v>
      </c>
      <c r="E230" s="151" t="s">
        <v>2618</v>
      </c>
      <c r="F230" s="152" t="s">
        <v>2619</v>
      </c>
      <c r="G230" s="153" t="s">
        <v>709</v>
      </c>
      <c r="H230" s="154">
        <v>17.440000000000001</v>
      </c>
      <c r="I230" s="155"/>
      <c r="J230" s="156">
        <f>ROUND(I230*H230,2)</f>
        <v>0</v>
      </c>
      <c r="K230" s="152" t="s">
        <v>710</v>
      </c>
      <c r="L230" s="34"/>
      <c r="M230" s="157" t="s">
        <v>1</v>
      </c>
      <c r="N230" s="158" t="s">
        <v>38</v>
      </c>
      <c r="O230" s="59"/>
      <c r="P230" s="159">
        <f>O230*H230</f>
        <v>0</v>
      </c>
      <c r="Q230" s="159">
        <v>1.7000000000000001E-4</v>
      </c>
      <c r="R230" s="159">
        <f>Q230*H230</f>
        <v>2.9648000000000005E-3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184</v>
      </c>
      <c r="AT230" s="161" t="s">
        <v>181</v>
      </c>
      <c r="AU230" s="161" t="s">
        <v>82</v>
      </c>
      <c r="AY230" s="18" t="s">
        <v>175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30</v>
      </c>
      <c r="BK230" s="162">
        <f>ROUND(I230*H230,2)</f>
        <v>0</v>
      </c>
      <c r="BL230" s="18" t="s">
        <v>184</v>
      </c>
      <c r="BM230" s="161" t="s">
        <v>3952</v>
      </c>
    </row>
    <row r="231" spans="1:65" s="13" customFormat="1">
      <c r="B231" s="163"/>
      <c r="D231" s="164" t="s">
        <v>190</v>
      </c>
      <c r="E231" s="165" t="s">
        <v>1</v>
      </c>
      <c r="F231" s="166" t="s">
        <v>3953</v>
      </c>
      <c r="H231" s="167">
        <v>17.440000000000001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190</v>
      </c>
      <c r="AU231" s="165" t="s">
        <v>82</v>
      </c>
      <c r="AV231" s="13" t="s">
        <v>82</v>
      </c>
      <c r="AW231" s="13" t="s">
        <v>29</v>
      </c>
      <c r="AX231" s="13" t="s">
        <v>30</v>
      </c>
      <c r="AY231" s="165" t="s">
        <v>175</v>
      </c>
    </row>
    <row r="232" spans="1:65" s="2" customFormat="1" ht="16.5" customHeight="1">
      <c r="A232" s="33"/>
      <c r="B232" s="149"/>
      <c r="C232" s="190" t="s">
        <v>262</v>
      </c>
      <c r="D232" s="190" t="s">
        <v>764</v>
      </c>
      <c r="E232" s="191" t="s">
        <v>2623</v>
      </c>
      <c r="F232" s="192" t="s">
        <v>2624</v>
      </c>
      <c r="G232" s="193" t="s">
        <v>709</v>
      </c>
      <c r="H232" s="194">
        <v>48.423999999999999</v>
      </c>
      <c r="I232" s="195"/>
      <c r="J232" s="196">
        <f>ROUND(I232*H232,2)</f>
        <v>0</v>
      </c>
      <c r="K232" s="192" t="s">
        <v>710</v>
      </c>
      <c r="L232" s="197"/>
      <c r="M232" s="198" t="s">
        <v>1</v>
      </c>
      <c r="N232" s="199" t="s">
        <v>38</v>
      </c>
      <c r="O232" s="59"/>
      <c r="P232" s="159">
        <f>O232*H232</f>
        <v>0</v>
      </c>
      <c r="Q232" s="159">
        <v>2.5000000000000001E-4</v>
      </c>
      <c r="R232" s="159">
        <f>Q232*H232</f>
        <v>1.2106E-2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177</v>
      </c>
      <c r="AT232" s="161" t="s">
        <v>764</v>
      </c>
      <c r="AU232" s="161" t="s">
        <v>82</v>
      </c>
      <c r="AY232" s="18" t="s">
        <v>175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30</v>
      </c>
      <c r="BK232" s="162">
        <f>ROUND(I232*H232,2)</f>
        <v>0</v>
      </c>
      <c r="BL232" s="18" t="s">
        <v>184</v>
      </c>
      <c r="BM232" s="161" t="s">
        <v>3954</v>
      </c>
    </row>
    <row r="233" spans="1:65" s="13" customFormat="1">
      <c r="B233" s="163"/>
      <c r="D233" s="164" t="s">
        <v>190</v>
      </c>
      <c r="E233" s="165" t="s">
        <v>1</v>
      </c>
      <c r="F233" s="166" t="s">
        <v>3955</v>
      </c>
      <c r="H233" s="167">
        <v>29.24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73</v>
      </c>
      <c r="AY233" s="165" t="s">
        <v>175</v>
      </c>
    </row>
    <row r="234" spans="1:65" s="13" customFormat="1">
      <c r="B234" s="163"/>
      <c r="D234" s="164" t="s">
        <v>190</v>
      </c>
      <c r="E234" s="165" t="s">
        <v>1</v>
      </c>
      <c r="F234" s="166" t="s">
        <v>3956</v>
      </c>
      <c r="H234" s="167">
        <v>19.184000000000001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190</v>
      </c>
      <c r="AU234" s="165" t="s">
        <v>82</v>
      </c>
      <c r="AV234" s="13" t="s">
        <v>82</v>
      </c>
      <c r="AW234" s="13" t="s">
        <v>29</v>
      </c>
      <c r="AX234" s="13" t="s">
        <v>73</v>
      </c>
      <c r="AY234" s="165" t="s">
        <v>175</v>
      </c>
    </row>
    <row r="235" spans="1:65" s="15" customFormat="1">
      <c r="B235" s="182"/>
      <c r="D235" s="164" t="s">
        <v>190</v>
      </c>
      <c r="E235" s="183" t="s">
        <v>1</v>
      </c>
      <c r="F235" s="184" t="s">
        <v>716</v>
      </c>
      <c r="H235" s="185">
        <v>48.423999999999999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190</v>
      </c>
      <c r="AU235" s="183" t="s">
        <v>82</v>
      </c>
      <c r="AV235" s="15" t="s">
        <v>184</v>
      </c>
      <c r="AW235" s="15" t="s">
        <v>29</v>
      </c>
      <c r="AX235" s="15" t="s">
        <v>30</v>
      </c>
      <c r="AY235" s="183" t="s">
        <v>175</v>
      </c>
    </row>
    <row r="236" spans="1:65" s="2" customFormat="1" ht="16.5" customHeight="1">
      <c r="A236" s="33"/>
      <c r="B236" s="149"/>
      <c r="C236" s="190" t="s">
        <v>266</v>
      </c>
      <c r="D236" s="190" t="s">
        <v>764</v>
      </c>
      <c r="E236" s="191" t="s">
        <v>3957</v>
      </c>
      <c r="F236" s="192" t="s">
        <v>3958</v>
      </c>
      <c r="G236" s="193" t="s">
        <v>709</v>
      </c>
      <c r="H236" s="194">
        <v>10.254</v>
      </c>
      <c r="I236" s="195"/>
      <c r="J236" s="196">
        <f>ROUND(I236*H236,2)</f>
        <v>0</v>
      </c>
      <c r="K236" s="192" t="s">
        <v>710</v>
      </c>
      <c r="L236" s="197"/>
      <c r="M236" s="198" t="s">
        <v>1</v>
      </c>
      <c r="N236" s="199" t="s">
        <v>38</v>
      </c>
      <c r="O236" s="59"/>
      <c r="P236" s="159">
        <f>O236*H236</f>
        <v>0</v>
      </c>
      <c r="Q236" s="159">
        <v>8.0000000000000004E-4</v>
      </c>
      <c r="R236" s="159">
        <f>Q236*H236</f>
        <v>8.2032000000000008E-3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177</v>
      </c>
      <c r="AT236" s="161" t="s">
        <v>764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3959</v>
      </c>
    </row>
    <row r="237" spans="1:65" s="13" customFormat="1">
      <c r="B237" s="163"/>
      <c r="D237" s="164" t="s">
        <v>190</v>
      </c>
      <c r="E237" s="165" t="s">
        <v>1</v>
      </c>
      <c r="F237" s="166" t="s">
        <v>3960</v>
      </c>
      <c r="H237" s="167">
        <v>10.254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29</v>
      </c>
      <c r="AX237" s="13" t="s">
        <v>73</v>
      </c>
      <c r="AY237" s="165" t="s">
        <v>175</v>
      </c>
    </row>
    <row r="238" spans="1:65" s="15" customFormat="1">
      <c r="B238" s="182"/>
      <c r="D238" s="164" t="s">
        <v>190</v>
      </c>
      <c r="E238" s="183" t="s">
        <v>1</v>
      </c>
      <c r="F238" s="184" t="s">
        <v>716</v>
      </c>
      <c r="H238" s="185">
        <v>10.254</v>
      </c>
      <c r="I238" s="186"/>
      <c r="L238" s="182"/>
      <c r="M238" s="187"/>
      <c r="N238" s="188"/>
      <c r="O238" s="188"/>
      <c r="P238" s="188"/>
      <c r="Q238" s="188"/>
      <c r="R238" s="188"/>
      <c r="S238" s="188"/>
      <c r="T238" s="189"/>
      <c r="AT238" s="183" t="s">
        <v>190</v>
      </c>
      <c r="AU238" s="183" t="s">
        <v>82</v>
      </c>
      <c r="AV238" s="15" t="s">
        <v>184</v>
      </c>
      <c r="AW238" s="15" t="s">
        <v>29</v>
      </c>
      <c r="AX238" s="15" t="s">
        <v>30</v>
      </c>
      <c r="AY238" s="183" t="s">
        <v>175</v>
      </c>
    </row>
    <row r="239" spans="1:65" s="2" customFormat="1" ht="16.5" customHeight="1">
      <c r="A239" s="33"/>
      <c r="B239" s="149"/>
      <c r="C239" s="150" t="s">
        <v>270</v>
      </c>
      <c r="D239" s="150" t="s">
        <v>181</v>
      </c>
      <c r="E239" s="151" t="s">
        <v>2629</v>
      </c>
      <c r="F239" s="152" t="s">
        <v>2630</v>
      </c>
      <c r="G239" s="153" t="s">
        <v>709</v>
      </c>
      <c r="H239" s="154">
        <v>29.544</v>
      </c>
      <c r="I239" s="155"/>
      <c r="J239" s="156">
        <f>ROUND(I239*H239,2)</f>
        <v>0</v>
      </c>
      <c r="K239" s="152" t="s">
        <v>710</v>
      </c>
      <c r="L239" s="34"/>
      <c r="M239" s="157" t="s">
        <v>1</v>
      </c>
      <c r="N239" s="158" t="s">
        <v>38</v>
      </c>
      <c r="O239" s="59"/>
      <c r="P239" s="159">
        <f>O239*H239</f>
        <v>0</v>
      </c>
      <c r="Q239" s="159">
        <v>2.2000000000000001E-4</v>
      </c>
      <c r="R239" s="159">
        <f>Q239*H239</f>
        <v>6.4996800000000007E-3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184</v>
      </c>
      <c r="AT239" s="161" t="s">
        <v>181</v>
      </c>
      <c r="AU239" s="161" t="s">
        <v>82</v>
      </c>
      <c r="AY239" s="18" t="s">
        <v>175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30</v>
      </c>
      <c r="BK239" s="162">
        <f>ROUND(I239*H239,2)</f>
        <v>0</v>
      </c>
      <c r="BL239" s="18" t="s">
        <v>184</v>
      </c>
      <c r="BM239" s="161" t="s">
        <v>3961</v>
      </c>
    </row>
    <row r="240" spans="1:65" s="14" customFormat="1">
      <c r="B240" s="172"/>
      <c r="D240" s="164" t="s">
        <v>190</v>
      </c>
      <c r="E240" s="173" t="s">
        <v>1</v>
      </c>
      <c r="F240" s="174" t="s">
        <v>2837</v>
      </c>
      <c r="H240" s="173" t="s">
        <v>1</v>
      </c>
      <c r="I240" s="175"/>
      <c r="L240" s="172"/>
      <c r="M240" s="176"/>
      <c r="N240" s="177"/>
      <c r="O240" s="177"/>
      <c r="P240" s="177"/>
      <c r="Q240" s="177"/>
      <c r="R240" s="177"/>
      <c r="S240" s="177"/>
      <c r="T240" s="178"/>
      <c r="AT240" s="173" t="s">
        <v>190</v>
      </c>
      <c r="AU240" s="173" t="s">
        <v>82</v>
      </c>
      <c r="AV240" s="14" t="s">
        <v>30</v>
      </c>
      <c r="AW240" s="14" t="s">
        <v>29</v>
      </c>
      <c r="AX240" s="14" t="s">
        <v>73</v>
      </c>
      <c r="AY240" s="173" t="s">
        <v>175</v>
      </c>
    </row>
    <row r="241" spans="1:65" s="13" customFormat="1">
      <c r="B241" s="163"/>
      <c r="D241" s="164" t="s">
        <v>190</v>
      </c>
      <c r="E241" s="165" t="s">
        <v>1</v>
      </c>
      <c r="F241" s="166" t="s">
        <v>3900</v>
      </c>
      <c r="H241" s="167">
        <v>26.582000000000001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190</v>
      </c>
      <c r="AU241" s="165" t="s">
        <v>82</v>
      </c>
      <c r="AV241" s="13" t="s">
        <v>82</v>
      </c>
      <c r="AW241" s="13" t="s">
        <v>29</v>
      </c>
      <c r="AX241" s="13" t="s">
        <v>73</v>
      </c>
      <c r="AY241" s="165" t="s">
        <v>175</v>
      </c>
    </row>
    <row r="242" spans="1:65" s="14" customFormat="1">
      <c r="B242" s="172"/>
      <c r="D242" s="164" t="s">
        <v>190</v>
      </c>
      <c r="E242" s="173" t="s">
        <v>1</v>
      </c>
      <c r="F242" s="174" t="s">
        <v>3962</v>
      </c>
      <c r="H242" s="173" t="s">
        <v>1</v>
      </c>
      <c r="I242" s="175"/>
      <c r="L242" s="172"/>
      <c r="M242" s="176"/>
      <c r="N242" s="177"/>
      <c r="O242" s="177"/>
      <c r="P242" s="177"/>
      <c r="Q242" s="177"/>
      <c r="R242" s="177"/>
      <c r="S242" s="177"/>
      <c r="T242" s="178"/>
      <c r="AT242" s="173" t="s">
        <v>190</v>
      </c>
      <c r="AU242" s="173" t="s">
        <v>82</v>
      </c>
      <c r="AV242" s="14" t="s">
        <v>30</v>
      </c>
      <c r="AW242" s="14" t="s">
        <v>29</v>
      </c>
      <c r="AX242" s="14" t="s">
        <v>73</v>
      </c>
      <c r="AY242" s="173" t="s">
        <v>175</v>
      </c>
    </row>
    <row r="243" spans="1:65" s="13" customFormat="1">
      <c r="B243" s="163"/>
      <c r="D243" s="164" t="s">
        <v>190</v>
      </c>
      <c r="E243" s="165" t="s">
        <v>1</v>
      </c>
      <c r="F243" s="166" t="s">
        <v>3963</v>
      </c>
      <c r="H243" s="167">
        <v>2.9620000000000002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190</v>
      </c>
      <c r="AU243" s="165" t="s">
        <v>82</v>
      </c>
      <c r="AV243" s="13" t="s">
        <v>82</v>
      </c>
      <c r="AW243" s="13" t="s">
        <v>29</v>
      </c>
      <c r="AX243" s="13" t="s">
        <v>73</v>
      </c>
      <c r="AY243" s="165" t="s">
        <v>175</v>
      </c>
    </row>
    <row r="244" spans="1:65" s="15" customFormat="1">
      <c r="B244" s="182"/>
      <c r="D244" s="164" t="s">
        <v>190</v>
      </c>
      <c r="E244" s="183" t="s">
        <v>1</v>
      </c>
      <c r="F244" s="184" t="s">
        <v>716</v>
      </c>
      <c r="H244" s="185">
        <v>29.544</v>
      </c>
      <c r="I244" s="186"/>
      <c r="L244" s="182"/>
      <c r="M244" s="187"/>
      <c r="N244" s="188"/>
      <c r="O244" s="188"/>
      <c r="P244" s="188"/>
      <c r="Q244" s="188"/>
      <c r="R244" s="188"/>
      <c r="S244" s="188"/>
      <c r="T244" s="189"/>
      <c r="AT244" s="183" t="s">
        <v>190</v>
      </c>
      <c r="AU244" s="183" t="s">
        <v>82</v>
      </c>
      <c r="AV244" s="15" t="s">
        <v>184</v>
      </c>
      <c r="AW244" s="15" t="s">
        <v>29</v>
      </c>
      <c r="AX244" s="15" t="s">
        <v>30</v>
      </c>
      <c r="AY244" s="183" t="s">
        <v>175</v>
      </c>
    </row>
    <row r="245" spans="1:65" s="2" customFormat="1" ht="16.5" customHeight="1">
      <c r="A245" s="33"/>
      <c r="B245" s="149"/>
      <c r="C245" s="150" t="s">
        <v>274</v>
      </c>
      <c r="D245" s="150" t="s">
        <v>181</v>
      </c>
      <c r="E245" s="151" t="s">
        <v>2634</v>
      </c>
      <c r="F245" s="152" t="s">
        <v>3964</v>
      </c>
      <c r="G245" s="153" t="s">
        <v>709</v>
      </c>
      <c r="H245" s="154">
        <v>6.36</v>
      </c>
      <c r="I245" s="155"/>
      <c r="J245" s="156">
        <f>ROUND(I245*H245,2)</f>
        <v>0</v>
      </c>
      <c r="K245" s="152" t="s">
        <v>710</v>
      </c>
      <c r="L245" s="34"/>
      <c r="M245" s="157" t="s">
        <v>1</v>
      </c>
      <c r="N245" s="158" t="s">
        <v>38</v>
      </c>
      <c r="O245" s="59"/>
      <c r="P245" s="159">
        <f>O245*H245</f>
        <v>0</v>
      </c>
      <c r="Q245" s="159">
        <v>2.2000000000000001E-4</v>
      </c>
      <c r="R245" s="159">
        <f>Q245*H245</f>
        <v>1.3992000000000002E-3</v>
      </c>
      <c r="S245" s="159">
        <v>0</v>
      </c>
      <c r="T245" s="160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1" t="s">
        <v>184</v>
      </c>
      <c r="AT245" s="161" t="s">
        <v>181</v>
      </c>
      <c r="AU245" s="161" t="s">
        <v>82</v>
      </c>
      <c r="AY245" s="18" t="s">
        <v>175</v>
      </c>
      <c r="BE245" s="162">
        <f>IF(N245="základní",J245,0)</f>
        <v>0</v>
      </c>
      <c r="BF245" s="162">
        <f>IF(N245="snížená",J245,0)</f>
        <v>0</v>
      </c>
      <c r="BG245" s="162">
        <f>IF(N245="zákl. přenesená",J245,0)</f>
        <v>0</v>
      </c>
      <c r="BH245" s="162">
        <f>IF(N245="sníž. přenesená",J245,0)</f>
        <v>0</v>
      </c>
      <c r="BI245" s="162">
        <f>IF(N245="nulová",J245,0)</f>
        <v>0</v>
      </c>
      <c r="BJ245" s="18" t="s">
        <v>30</v>
      </c>
      <c r="BK245" s="162">
        <f>ROUND(I245*H245,2)</f>
        <v>0</v>
      </c>
      <c r="BL245" s="18" t="s">
        <v>184</v>
      </c>
      <c r="BM245" s="161" t="s">
        <v>3965</v>
      </c>
    </row>
    <row r="246" spans="1:65" s="14" customFormat="1">
      <c r="B246" s="172"/>
      <c r="D246" s="164" t="s">
        <v>190</v>
      </c>
      <c r="E246" s="173" t="s">
        <v>1</v>
      </c>
      <c r="F246" s="174" t="s">
        <v>3962</v>
      </c>
      <c r="H246" s="173" t="s">
        <v>1</v>
      </c>
      <c r="I246" s="175"/>
      <c r="L246" s="172"/>
      <c r="M246" s="176"/>
      <c r="N246" s="177"/>
      <c r="O246" s="177"/>
      <c r="P246" s="177"/>
      <c r="Q246" s="177"/>
      <c r="R246" s="177"/>
      <c r="S246" s="177"/>
      <c r="T246" s="178"/>
      <c r="AT246" s="173" t="s">
        <v>190</v>
      </c>
      <c r="AU246" s="173" t="s">
        <v>82</v>
      </c>
      <c r="AV246" s="14" t="s">
        <v>30</v>
      </c>
      <c r="AW246" s="14" t="s">
        <v>29</v>
      </c>
      <c r="AX246" s="14" t="s">
        <v>73</v>
      </c>
      <c r="AY246" s="173" t="s">
        <v>175</v>
      </c>
    </row>
    <row r="247" spans="1:65" s="13" customFormat="1">
      <c r="B247" s="163"/>
      <c r="D247" s="164" t="s">
        <v>190</v>
      </c>
      <c r="E247" s="165" t="s">
        <v>1</v>
      </c>
      <c r="F247" s="166" t="s">
        <v>3966</v>
      </c>
      <c r="H247" s="167">
        <v>4.3600000000000003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73</v>
      </c>
      <c r="AY247" s="165" t="s">
        <v>175</v>
      </c>
    </row>
    <row r="248" spans="1:65" s="13" customFormat="1">
      <c r="B248" s="163"/>
      <c r="D248" s="164" t="s">
        <v>190</v>
      </c>
      <c r="E248" s="165" t="s">
        <v>1</v>
      </c>
      <c r="F248" s="166" t="s">
        <v>3967</v>
      </c>
      <c r="H248" s="167">
        <v>2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190</v>
      </c>
      <c r="AU248" s="165" t="s">
        <v>82</v>
      </c>
      <c r="AV248" s="13" t="s">
        <v>82</v>
      </c>
      <c r="AW248" s="13" t="s">
        <v>29</v>
      </c>
      <c r="AX248" s="13" t="s">
        <v>73</v>
      </c>
      <c r="AY248" s="165" t="s">
        <v>175</v>
      </c>
    </row>
    <row r="249" spans="1:65" s="15" customFormat="1">
      <c r="B249" s="182"/>
      <c r="D249" s="164" t="s">
        <v>190</v>
      </c>
      <c r="E249" s="183" t="s">
        <v>1</v>
      </c>
      <c r="F249" s="184" t="s">
        <v>716</v>
      </c>
      <c r="H249" s="185">
        <v>6.36</v>
      </c>
      <c r="I249" s="186"/>
      <c r="L249" s="182"/>
      <c r="M249" s="187"/>
      <c r="N249" s="188"/>
      <c r="O249" s="188"/>
      <c r="P249" s="188"/>
      <c r="Q249" s="188"/>
      <c r="R249" s="188"/>
      <c r="S249" s="188"/>
      <c r="T249" s="189"/>
      <c r="AT249" s="183" t="s">
        <v>190</v>
      </c>
      <c r="AU249" s="183" t="s">
        <v>82</v>
      </c>
      <c r="AV249" s="15" t="s">
        <v>184</v>
      </c>
      <c r="AW249" s="15" t="s">
        <v>29</v>
      </c>
      <c r="AX249" s="15" t="s">
        <v>30</v>
      </c>
      <c r="AY249" s="183" t="s">
        <v>175</v>
      </c>
    </row>
    <row r="250" spans="1:65" s="2" customFormat="1" ht="24.15" customHeight="1">
      <c r="A250" s="33"/>
      <c r="B250" s="149"/>
      <c r="C250" s="150" t="s">
        <v>278</v>
      </c>
      <c r="D250" s="150" t="s">
        <v>181</v>
      </c>
      <c r="E250" s="151" t="s">
        <v>2639</v>
      </c>
      <c r="F250" s="152" t="s">
        <v>2640</v>
      </c>
      <c r="G250" s="153" t="s">
        <v>396</v>
      </c>
      <c r="H250" s="154">
        <v>1</v>
      </c>
      <c r="I250" s="155"/>
      <c r="J250" s="156">
        <f>ROUND(I250*H250,2)</f>
        <v>0</v>
      </c>
      <c r="K250" s="152" t="s">
        <v>1</v>
      </c>
      <c r="L250" s="34"/>
      <c r="M250" s="157" t="s">
        <v>1</v>
      </c>
      <c r="N250" s="158" t="s">
        <v>38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184</v>
      </c>
      <c r="AT250" s="161" t="s">
        <v>181</v>
      </c>
      <c r="AU250" s="161" t="s">
        <v>82</v>
      </c>
      <c r="AY250" s="18" t="s">
        <v>175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30</v>
      </c>
      <c r="BK250" s="162">
        <f>ROUND(I250*H250,2)</f>
        <v>0</v>
      </c>
      <c r="BL250" s="18" t="s">
        <v>184</v>
      </c>
      <c r="BM250" s="161" t="s">
        <v>3968</v>
      </c>
    </row>
    <row r="251" spans="1:65" s="14" customFormat="1">
      <c r="B251" s="172"/>
      <c r="D251" s="164" t="s">
        <v>190</v>
      </c>
      <c r="E251" s="173" t="s">
        <v>1</v>
      </c>
      <c r="F251" s="174" t="s">
        <v>2642</v>
      </c>
      <c r="H251" s="173" t="s">
        <v>1</v>
      </c>
      <c r="I251" s="175"/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190</v>
      </c>
      <c r="AU251" s="173" t="s">
        <v>82</v>
      </c>
      <c r="AV251" s="14" t="s">
        <v>30</v>
      </c>
      <c r="AW251" s="14" t="s">
        <v>29</v>
      </c>
      <c r="AX251" s="14" t="s">
        <v>73</v>
      </c>
      <c r="AY251" s="173" t="s">
        <v>175</v>
      </c>
    </row>
    <row r="252" spans="1:65" s="14" customFormat="1">
      <c r="B252" s="172"/>
      <c r="D252" s="164" t="s">
        <v>190</v>
      </c>
      <c r="E252" s="173" t="s">
        <v>1</v>
      </c>
      <c r="F252" s="174" t="s">
        <v>2643</v>
      </c>
      <c r="H252" s="173" t="s">
        <v>1</v>
      </c>
      <c r="I252" s="175"/>
      <c r="L252" s="172"/>
      <c r="M252" s="176"/>
      <c r="N252" s="177"/>
      <c r="O252" s="177"/>
      <c r="P252" s="177"/>
      <c r="Q252" s="177"/>
      <c r="R252" s="177"/>
      <c r="S252" s="177"/>
      <c r="T252" s="178"/>
      <c r="AT252" s="173" t="s">
        <v>190</v>
      </c>
      <c r="AU252" s="173" t="s">
        <v>82</v>
      </c>
      <c r="AV252" s="14" t="s">
        <v>30</v>
      </c>
      <c r="AW252" s="14" t="s">
        <v>29</v>
      </c>
      <c r="AX252" s="14" t="s">
        <v>73</v>
      </c>
      <c r="AY252" s="173" t="s">
        <v>175</v>
      </c>
    </row>
    <row r="253" spans="1:65" s="14" customFormat="1">
      <c r="B253" s="172"/>
      <c r="D253" s="164" t="s">
        <v>190</v>
      </c>
      <c r="E253" s="173" t="s">
        <v>1</v>
      </c>
      <c r="F253" s="174" t="s">
        <v>2644</v>
      </c>
      <c r="H253" s="173" t="s">
        <v>1</v>
      </c>
      <c r="I253" s="175"/>
      <c r="L253" s="172"/>
      <c r="M253" s="176"/>
      <c r="N253" s="177"/>
      <c r="O253" s="177"/>
      <c r="P253" s="177"/>
      <c r="Q253" s="177"/>
      <c r="R253" s="177"/>
      <c r="S253" s="177"/>
      <c r="T253" s="178"/>
      <c r="AT253" s="173" t="s">
        <v>190</v>
      </c>
      <c r="AU253" s="173" t="s">
        <v>82</v>
      </c>
      <c r="AV253" s="14" t="s">
        <v>30</v>
      </c>
      <c r="AW253" s="14" t="s">
        <v>29</v>
      </c>
      <c r="AX253" s="14" t="s">
        <v>73</v>
      </c>
      <c r="AY253" s="173" t="s">
        <v>175</v>
      </c>
    </row>
    <row r="254" spans="1:65" s="14" customFormat="1">
      <c r="B254" s="172"/>
      <c r="D254" s="164" t="s">
        <v>190</v>
      </c>
      <c r="E254" s="173" t="s">
        <v>1</v>
      </c>
      <c r="F254" s="174" t="s">
        <v>2645</v>
      </c>
      <c r="H254" s="173" t="s">
        <v>1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190</v>
      </c>
      <c r="AU254" s="173" t="s">
        <v>82</v>
      </c>
      <c r="AV254" s="14" t="s">
        <v>30</v>
      </c>
      <c r="AW254" s="14" t="s">
        <v>29</v>
      </c>
      <c r="AX254" s="14" t="s">
        <v>73</v>
      </c>
      <c r="AY254" s="173" t="s">
        <v>175</v>
      </c>
    </row>
    <row r="255" spans="1:65" s="14" customFormat="1">
      <c r="B255" s="172"/>
      <c r="D255" s="164" t="s">
        <v>190</v>
      </c>
      <c r="E255" s="173" t="s">
        <v>1</v>
      </c>
      <c r="F255" s="174" t="s">
        <v>2646</v>
      </c>
      <c r="H255" s="173" t="s">
        <v>1</v>
      </c>
      <c r="I255" s="175"/>
      <c r="L255" s="172"/>
      <c r="M255" s="176"/>
      <c r="N255" s="177"/>
      <c r="O255" s="177"/>
      <c r="P255" s="177"/>
      <c r="Q255" s="177"/>
      <c r="R255" s="177"/>
      <c r="S255" s="177"/>
      <c r="T255" s="178"/>
      <c r="AT255" s="173" t="s">
        <v>190</v>
      </c>
      <c r="AU255" s="173" t="s">
        <v>82</v>
      </c>
      <c r="AV255" s="14" t="s">
        <v>30</v>
      </c>
      <c r="AW255" s="14" t="s">
        <v>29</v>
      </c>
      <c r="AX255" s="14" t="s">
        <v>73</v>
      </c>
      <c r="AY255" s="173" t="s">
        <v>175</v>
      </c>
    </row>
    <row r="256" spans="1:65" s="14" customFormat="1">
      <c r="B256" s="172"/>
      <c r="D256" s="164" t="s">
        <v>190</v>
      </c>
      <c r="E256" s="173" t="s">
        <v>1</v>
      </c>
      <c r="F256" s="174" t="s">
        <v>2647</v>
      </c>
      <c r="H256" s="173" t="s">
        <v>1</v>
      </c>
      <c r="I256" s="175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190</v>
      </c>
      <c r="AU256" s="173" t="s">
        <v>82</v>
      </c>
      <c r="AV256" s="14" t="s">
        <v>30</v>
      </c>
      <c r="AW256" s="14" t="s">
        <v>29</v>
      </c>
      <c r="AX256" s="14" t="s">
        <v>73</v>
      </c>
      <c r="AY256" s="173" t="s">
        <v>175</v>
      </c>
    </row>
    <row r="257" spans="1:65" s="14" customFormat="1">
      <c r="B257" s="172"/>
      <c r="D257" s="164" t="s">
        <v>190</v>
      </c>
      <c r="E257" s="173" t="s">
        <v>1</v>
      </c>
      <c r="F257" s="174" t="s">
        <v>2648</v>
      </c>
      <c r="H257" s="173" t="s">
        <v>1</v>
      </c>
      <c r="I257" s="175"/>
      <c r="L257" s="172"/>
      <c r="M257" s="176"/>
      <c r="N257" s="177"/>
      <c r="O257" s="177"/>
      <c r="P257" s="177"/>
      <c r="Q257" s="177"/>
      <c r="R257" s="177"/>
      <c r="S257" s="177"/>
      <c r="T257" s="178"/>
      <c r="AT257" s="173" t="s">
        <v>190</v>
      </c>
      <c r="AU257" s="173" t="s">
        <v>82</v>
      </c>
      <c r="AV257" s="14" t="s">
        <v>30</v>
      </c>
      <c r="AW257" s="14" t="s">
        <v>29</v>
      </c>
      <c r="AX257" s="14" t="s">
        <v>73</v>
      </c>
      <c r="AY257" s="173" t="s">
        <v>175</v>
      </c>
    </row>
    <row r="258" spans="1:65" s="13" customFormat="1">
      <c r="B258" s="163"/>
      <c r="D258" s="164" t="s">
        <v>190</v>
      </c>
      <c r="E258" s="165" t="s">
        <v>1</v>
      </c>
      <c r="F258" s="166" t="s">
        <v>30</v>
      </c>
      <c r="H258" s="167">
        <v>1</v>
      </c>
      <c r="I258" s="168"/>
      <c r="L258" s="163"/>
      <c r="M258" s="169"/>
      <c r="N258" s="170"/>
      <c r="O258" s="170"/>
      <c r="P258" s="170"/>
      <c r="Q258" s="170"/>
      <c r="R258" s="170"/>
      <c r="S258" s="170"/>
      <c r="T258" s="171"/>
      <c r="AT258" s="165" t="s">
        <v>190</v>
      </c>
      <c r="AU258" s="165" t="s">
        <v>82</v>
      </c>
      <c r="AV258" s="13" t="s">
        <v>82</v>
      </c>
      <c r="AW258" s="13" t="s">
        <v>29</v>
      </c>
      <c r="AX258" s="13" t="s">
        <v>30</v>
      </c>
      <c r="AY258" s="165" t="s">
        <v>175</v>
      </c>
    </row>
    <row r="259" spans="1:65" s="12" customFormat="1" ht="22.8" customHeight="1">
      <c r="B259" s="136"/>
      <c r="D259" s="137" t="s">
        <v>72</v>
      </c>
      <c r="E259" s="147" t="s">
        <v>184</v>
      </c>
      <c r="F259" s="147" t="s">
        <v>1417</v>
      </c>
      <c r="I259" s="139"/>
      <c r="J259" s="148">
        <f>BK259</f>
        <v>0</v>
      </c>
      <c r="L259" s="136"/>
      <c r="M259" s="141"/>
      <c r="N259" s="142"/>
      <c r="O259" s="142"/>
      <c r="P259" s="143">
        <f>SUM(P260:P275)</f>
        <v>0</v>
      </c>
      <c r="Q259" s="142"/>
      <c r="R259" s="143">
        <f>SUM(R260:R275)</f>
        <v>2.2234784599999999</v>
      </c>
      <c r="S259" s="142"/>
      <c r="T259" s="144">
        <f>SUM(T260:T275)</f>
        <v>0</v>
      </c>
      <c r="AR259" s="137" t="s">
        <v>30</v>
      </c>
      <c r="AT259" s="145" t="s">
        <v>72</v>
      </c>
      <c r="AU259" s="145" t="s">
        <v>30</v>
      </c>
      <c r="AY259" s="137" t="s">
        <v>175</v>
      </c>
      <c r="BK259" s="146">
        <f>SUM(BK260:BK275)</f>
        <v>0</v>
      </c>
    </row>
    <row r="260" spans="1:65" s="2" customFormat="1" ht="16.5" customHeight="1">
      <c r="A260" s="33"/>
      <c r="B260" s="149"/>
      <c r="C260" s="150" t="s">
        <v>282</v>
      </c>
      <c r="D260" s="150" t="s">
        <v>181</v>
      </c>
      <c r="E260" s="151" t="s">
        <v>2704</v>
      </c>
      <c r="F260" s="152" t="s">
        <v>2705</v>
      </c>
      <c r="G260" s="153" t="s">
        <v>745</v>
      </c>
      <c r="H260" s="154">
        <v>6.6459999999999999</v>
      </c>
      <c r="I260" s="155"/>
      <c r="J260" s="156">
        <f>ROUND(I260*H260,2)</f>
        <v>0</v>
      </c>
      <c r="K260" s="152" t="s">
        <v>1</v>
      </c>
      <c r="L260" s="34"/>
      <c r="M260" s="157" t="s">
        <v>1</v>
      </c>
      <c r="N260" s="158" t="s">
        <v>38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184</v>
      </c>
      <c r="AT260" s="161" t="s">
        <v>181</v>
      </c>
      <c r="AU260" s="161" t="s">
        <v>82</v>
      </c>
      <c r="AY260" s="18" t="s">
        <v>175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30</v>
      </c>
      <c r="BK260" s="162">
        <f>ROUND(I260*H260,2)</f>
        <v>0</v>
      </c>
      <c r="BL260" s="18" t="s">
        <v>184</v>
      </c>
      <c r="BM260" s="161" t="s">
        <v>3969</v>
      </c>
    </row>
    <row r="261" spans="1:65" s="13" customFormat="1">
      <c r="B261" s="163"/>
      <c r="D261" s="164" t="s">
        <v>190</v>
      </c>
      <c r="E261" s="165" t="s">
        <v>1</v>
      </c>
      <c r="F261" s="166" t="s">
        <v>3970</v>
      </c>
      <c r="H261" s="167">
        <v>6.6459999999999999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190</v>
      </c>
      <c r="AU261" s="165" t="s">
        <v>82</v>
      </c>
      <c r="AV261" s="13" t="s">
        <v>82</v>
      </c>
      <c r="AW261" s="13" t="s">
        <v>29</v>
      </c>
      <c r="AX261" s="13" t="s">
        <v>73</v>
      </c>
      <c r="AY261" s="165" t="s">
        <v>175</v>
      </c>
    </row>
    <row r="262" spans="1:65" s="15" customFormat="1">
      <c r="B262" s="182"/>
      <c r="D262" s="164" t="s">
        <v>190</v>
      </c>
      <c r="E262" s="183" t="s">
        <v>1</v>
      </c>
      <c r="F262" s="184" t="s">
        <v>716</v>
      </c>
      <c r="H262" s="185">
        <v>6.6459999999999999</v>
      </c>
      <c r="I262" s="186"/>
      <c r="L262" s="182"/>
      <c r="M262" s="187"/>
      <c r="N262" s="188"/>
      <c r="O262" s="188"/>
      <c r="P262" s="188"/>
      <c r="Q262" s="188"/>
      <c r="R262" s="188"/>
      <c r="S262" s="188"/>
      <c r="T262" s="189"/>
      <c r="AT262" s="183" t="s">
        <v>190</v>
      </c>
      <c r="AU262" s="183" t="s">
        <v>82</v>
      </c>
      <c r="AV262" s="15" t="s">
        <v>184</v>
      </c>
      <c r="AW262" s="15" t="s">
        <v>29</v>
      </c>
      <c r="AX262" s="15" t="s">
        <v>30</v>
      </c>
      <c r="AY262" s="183" t="s">
        <v>175</v>
      </c>
    </row>
    <row r="263" spans="1:65" s="2" customFormat="1" ht="16.5" customHeight="1">
      <c r="A263" s="33"/>
      <c r="B263" s="149"/>
      <c r="C263" s="150" t="s">
        <v>286</v>
      </c>
      <c r="D263" s="150" t="s">
        <v>181</v>
      </c>
      <c r="E263" s="151" t="s">
        <v>1038</v>
      </c>
      <c r="F263" s="152" t="s">
        <v>1039</v>
      </c>
      <c r="G263" s="153" t="s">
        <v>745</v>
      </c>
      <c r="H263" s="154">
        <v>6.6459999999999999</v>
      </c>
      <c r="I263" s="155"/>
      <c r="J263" s="156">
        <f>ROUND(I263*H263,2)</f>
        <v>0</v>
      </c>
      <c r="K263" s="152" t="s">
        <v>710</v>
      </c>
      <c r="L263" s="34"/>
      <c r="M263" s="157" t="s">
        <v>1</v>
      </c>
      <c r="N263" s="158" t="s">
        <v>38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184</v>
      </c>
      <c r="AT263" s="161" t="s">
        <v>181</v>
      </c>
      <c r="AU263" s="161" t="s">
        <v>82</v>
      </c>
      <c r="AY263" s="18" t="s">
        <v>175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30</v>
      </c>
      <c r="BK263" s="162">
        <f>ROUND(I263*H263,2)</f>
        <v>0</v>
      </c>
      <c r="BL263" s="18" t="s">
        <v>184</v>
      </c>
      <c r="BM263" s="161" t="s">
        <v>3971</v>
      </c>
    </row>
    <row r="264" spans="1:65" s="13" customFormat="1">
      <c r="B264" s="163"/>
      <c r="D264" s="164" t="s">
        <v>190</v>
      </c>
      <c r="E264" s="165" t="s">
        <v>1</v>
      </c>
      <c r="F264" s="166" t="s">
        <v>3972</v>
      </c>
      <c r="H264" s="167">
        <v>6.6459999999999999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30</v>
      </c>
      <c r="AY264" s="165" t="s">
        <v>175</v>
      </c>
    </row>
    <row r="265" spans="1:65" s="2" customFormat="1" ht="21.75" customHeight="1">
      <c r="A265" s="33"/>
      <c r="B265" s="149"/>
      <c r="C265" s="150" t="s">
        <v>290</v>
      </c>
      <c r="D265" s="150" t="s">
        <v>181</v>
      </c>
      <c r="E265" s="151" t="s">
        <v>1423</v>
      </c>
      <c r="F265" s="152" t="s">
        <v>776</v>
      </c>
      <c r="G265" s="153" t="s">
        <v>745</v>
      </c>
      <c r="H265" s="154">
        <v>6.6459999999999999</v>
      </c>
      <c r="I265" s="155"/>
      <c r="J265" s="156">
        <f>ROUND(I265*H265,2)</f>
        <v>0</v>
      </c>
      <c r="K265" s="152" t="s">
        <v>710</v>
      </c>
      <c r="L265" s="34"/>
      <c r="M265" s="157" t="s">
        <v>1</v>
      </c>
      <c r="N265" s="158" t="s">
        <v>38</v>
      </c>
      <c r="O265" s="59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1" t="s">
        <v>184</v>
      </c>
      <c r="AT265" s="161" t="s">
        <v>181</v>
      </c>
      <c r="AU265" s="161" t="s">
        <v>82</v>
      </c>
      <c r="AY265" s="18" t="s">
        <v>175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8" t="s">
        <v>30</v>
      </c>
      <c r="BK265" s="162">
        <f>ROUND(I265*H265,2)</f>
        <v>0</v>
      </c>
      <c r="BL265" s="18" t="s">
        <v>184</v>
      </c>
      <c r="BM265" s="161" t="s">
        <v>3973</v>
      </c>
    </row>
    <row r="266" spans="1:65" s="13" customFormat="1">
      <c r="B266" s="163"/>
      <c r="D266" s="164" t="s">
        <v>190</v>
      </c>
      <c r="E266" s="165" t="s">
        <v>1</v>
      </c>
      <c r="F266" s="166" t="s">
        <v>3972</v>
      </c>
      <c r="H266" s="167">
        <v>6.6459999999999999</v>
      </c>
      <c r="I266" s="168"/>
      <c r="L266" s="163"/>
      <c r="M266" s="169"/>
      <c r="N266" s="170"/>
      <c r="O266" s="170"/>
      <c r="P266" s="170"/>
      <c r="Q266" s="170"/>
      <c r="R266" s="170"/>
      <c r="S266" s="170"/>
      <c r="T266" s="171"/>
      <c r="AT266" s="165" t="s">
        <v>190</v>
      </c>
      <c r="AU266" s="165" t="s">
        <v>82</v>
      </c>
      <c r="AV266" s="13" t="s">
        <v>82</v>
      </c>
      <c r="AW266" s="13" t="s">
        <v>29</v>
      </c>
      <c r="AX266" s="13" t="s">
        <v>30</v>
      </c>
      <c r="AY266" s="165" t="s">
        <v>175</v>
      </c>
    </row>
    <row r="267" spans="1:65" s="2" customFormat="1" ht="21.75" customHeight="1">
      <c r="A267" s="33"/>
      <c r="B267" s="149"/>
      <c r="C267" s="150" t="s">
        <v>294</v>
      </c>
      <c r="D267" s="150" t="s">
        <v>181</v>
      </c>
      <c r="E267" s="151" t="s">
        <v>1425</v>
      </c>
      <c r="F267" s="152" t="s">
        <v>1426</v>
      </c>
      <c r="G267" s="153" t="s">
        <v>745</v>
      </c>
      <c r="H267" s="154">
        <v>0.96099999999999997</v>
      </c>
      <c r="I267" s="155"/>
      <c r="J267" s="156">
        <f>ROUND(I267*H267,2)</f>
        <v>0</v>
      </c>
      <c r="K267" s="152" t="s">
        <v>710</v>
      </c>
      <c r="L267" s="34"/>
      <c r="M267" s="157" t="s">
        <v>1</v>
      </c>
      <c r="N267" s="158" t="s">
        <v>38</v>
      </c>
      <c r="O267" s="59"/>
      <c r="P267" s="159">
        <f>O267*H267</f>
        <v>0</v>
      </c>
      <c r="Q267" s="159">
        <v>2.3010199999999998</v>
      </c>
      <c r="R267" s="159">
        <f>Q267*H267</f>
        <v>2.2112802199999999</v>
      </c>
      <c r="S267" s="159">
        <v>0</v>
      </c>
      <c r="T267" s="160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1" t="s">
        <v>184</v>
      </c>
      <c r="AT267" s="161" t="s">
        <v>181</v>
      </c>
      <c r="AU267" s="161" t="s">
        <v>82</v>
      </c>
      <c r="AY267" s="18" t="s">
        <v>175</v>
      </c>
      <c r="BE267" s="162">
        <f>IF(N267="základní",J267,0)</f>
        <v>0</v>
      </c>
      <c r="BF267" s="162">
        <f>IF(N267="snížená",J267,0)</f>
        <v>0</v>
      </c>
      <c r="BG267" s="162">
        <f>IF(N267="zákl. přenesená",J267,0)</f>
        <v>0</v>
      </c>
      <c r="BH267" s="162">
        <f>IF(N267="sníž. přenesená",J267,0)</f>
        <v>0</v>
      </c>
      <c r="BI267" s="162">
        <f>IF(N267="nulová",J267,0)</f>
        <v>0</v>
      </c>
      <c r="BJ267" s="18" t="s">
        <v>30</v>
      </c>
      <c r="BK267" s="162">
        <f>ROUND(I267*H267,2)</f>
        <v>0</v>
      </c>
      <c r="BL267" s="18" t="s">
        <v>184</v>
      </c>
      <c r="BM267" s="161" t="s">
        <v>3974</v>
      </c>
    </row>
    <row r="268" spans="1:65" s="13" customFormat="1">
      <c r="B268" s="163"/>
      <c r="D268" s="164" t="s">
        <v>190</v>
      </c>
      <c r="E268" s="165" t="s">
        <v>1</v>
      </c>
      <c r="F268" s="166" t="s">
        <v>3975</v>
      </c>
      <c r="H268" s="167">
        <v>0.96099999999999997</v>
      </c>
      <c r="I268" s="168"/>
      <c r="L268" s="163"/>
      <c r="M268" s="169"/>
      <c r="N268" s="170"/>
      <c r="O268" s="170"/>
      <c r="P268" s="170"/>
      <c r="Q268" s="170"/>
      <c r="R268" s="170"/>
      <c r="S268" s="170"/>
      <c r="T268" s="171"/>
      <c r="AT268" s="165" t="s">
        <v>190</v>
      </c>
      <c r="AU268" s="165" t="s">
        <v>82</v>
      </c>
      <c r="AV268" s="13" t="s">
        <v>82</v>
      </c>
      <c r="AW268" s="13" t="s">
        <v>29</v>
      </c>
      <c r="AX268" s="13" t="s">
        <v>73</v>
      </c>
      <c r="AY268" s="165" t="s">
        <v>175</v>
      </c>
    </row>
    <row r="269" spans="1:65" s="15" customFormat="1">
      <c r="B269" s="182"/>
      <c r="D269" s="164" t="s">
        <v>190</v>
      </c>
      <c r="E269" s="183" t="s">
        <v>1</v>
      </c>
      <c r="F269" s="184" t="s">
        <v>716</v>
      </c>
      <c r="H269" s="185">
        <v>0.96099999999999997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190</v>
      </c>
      <c r="AU269" s="183" t="s">
        <v>82</v>
      </c>
      <c r="AV269" s="15" t="s">
        <v>184</v>
      </c>
      <c r="AW269" s="15" t="s">
        <v>29</v>
      </c>
      <c r="AX269" s="15" t="s">
        <v>30</v>
      </c>
      <c r="AY269" s="183" t="s">
        <v>175</v>
      </c>
    </row>
    <row r="270" spans="1:65" s="2" customFormat="1" ht="21.75" customHeight="1">
      <c r="A270" s="33"/>
      <c r="B270" s="149"/>
      <c r="C270" s="150" t="s">
        <v>298</v>
      </c>
      <c r="D270" s="150" t="s">
        <v>181</v>
      </c>
      <c r="E270" s="151" t="s">
        <v>1924</v>
      </c>
      <c r="F270" s="152" t="s">
        <v>1925</v>
      </c>
      <c r="G270" s="153" t="s">
        <v>709</v>
      </c>
      <c r="H270" s="154">
        <v>1.548</v>
      </c>
      <c r="I270" s="155"/>
      <c r="J270" s="156">
        <f>ROUND(I270*H270,2)</f>
        <v>0</v>
      </c>
      <c r="K270" s="152" t="s">
        <v>710</v>
      </c>
      <c r="L270" s="34"/>
      <c r="M270" s="157" t="s">
        <v>1</v>
      </c>
      <c r="N270" s="158" t="s">
        <v>38</v>
      </c>
      <c r="O270" s="59"/>
      <c r="P270" s="159">
        <f>O270*H270</f>
        <v>0</v>
      </c>
      <c r="Q270" s="159">
        <v>7.8799999999999999E-3</v>
      </c>
      <c r="R270" s="159">
        <f>Q270*H270</f>
        <v>1.2198240000000001E-2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184</v>
      </c>
      <c r="AT270" s="161" t="s">
        <v>181</v>
      </c>
      <c r="AU270" s="161" t="s">
        <v>82</v>
      </c>
      <c r="AY270" s="18" t="s">
        <v>175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30</v>
      </c>
      <c r="BK270" s="162">
        <f>ROUND(I270*H270,2)</f>
        <v>0</v>
      </c>
      <c r="BL270" s="18" t="s">
        <v>184</v>
      </c>
      <c r="BM270" s="161" t="s">
        <v>3976</v>
      </c>
    </row>
    <row r="271" spans="1:65" s="13" customFormat="1">
      <c r="B271" s="163"/>
      <c r="D271" s="164" t="s">
        <v>190</v>
      </c>
      <c r="E271" s="165" t="s">
        <v>1</v>
      </c>
      <c r="F271" s="166" t="s">
        <v>3977</v>
      </c>
      <c r="H271" s="167">
        <v>0.92400000000000004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190</v>
      </c>
      <c r="AU271" s="165" t="s">
        <v>82</v>
      </c>
      <c r="AV271" s="13" t="s">
        <v>82</v>
      </c>
      <c r="AW271" s="13" t="s">
        <v>29</v>
      </c>
      <c r="AX271" s="13" t="s">
        <v>73</v>
      </c>
      <c r="AY271" s="165" t="s">
        <v>175</v>
      </c>
    </row>
    <row r="272" spans="1:65" s="13" customFormat="1">
      <c r="B272" s="163"/>
      <c r="D272" s="164" t="s">
        <v>190</v>
      </c>
      <c r="E272" s="165" t="s">
        <v>1</v>
      </c>
      <c r="F272" s="166" t="s">
        <v>3978</v>
      </c>
      <c r="H272" s="167">
        <v>0.624</v>
      </c>
      <c r="I272" s="168"/>
      <c r="L272" s="163"/>
      <c r="M272" s="169"/>
      <c r="N272" s="170"/>
      <c r="O272" s="170"/>
      <c r="P272" s="170"/>
      <c r="Q272" s="170"/>
      <c r="R272" s="170"/>
      <c r="S272" s="170"/>
      <c r="T272" s="171"/>
      <c r="AT272" s="165" t="s">
        <v>190</v>
      </c>
      <c r="AU272" s="165" t="s">
        <v>82</v>
      </c>
      <c r="AV272" s="13" t="s">
        <v>82</v>
      </c>
      <c r="AW272" s="13" t="s">
        <v>29</v>
      </c>
      <c r="AX272" s="13" t="s">
        <v>73</v>
      </c>
      <c r="AY272" s="165" t="s">
        <v>175</v>
      </c>
    </row>
    <row r="273" spans="1:65" s="15" customFormat="1">
      <c r="B273" s="182"/>
      <c r="D273" s="164" t="s">
        <v>190</v>
      </c>
      <c r="E273" s="183" t="s">
        <v>1</v>
      </c>
      <c r="F273" s="184" t="s">
        <v>716</v>
      </c>
      <c r="H273" s="185">
        <v>1.548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190</v>
      </c>
      <c r="AU273" s="183" t="s">
        <v>82</v>
      </c>
      <c r="AV273" s="15" t="s">
        <v>184</v>
      </c>
      <c r="AW273" s="15" t="s">
        <v>29</v>
      </c>
      <c r="AX273" s="15" t="s">
        <v>30</v>
      </c>
      <c r="AY273" s="183" t="s">
        <v>175</v>
      </c>
    </row>
    <row r="274" spans="1:65" s="2" customFormat="1" ht="24.15" customHeight="1">
      <c r="A274" s="33"/>
      <c r="B274" s="149"/>
      <c r="C274" s="150" t="s">
        <v>302</v>
      </c>
      <c r="D274" s="150" t="s">
        <v>181</v>
      </c>
      <c r="E274" s="151" t="s">
        <v>1929</v>
      </c>
      <c r="F274" s="152" t="s">
        <v>1930</v>
      </c>
      <c r="G274" s="153" t="s">
        <v>709</v>
      </c>
      <c r="H274" s="154">
        <v>1.548</v>
      </c>
      <c r="I274" s="155"/>
      <c r="J274" s="156">
        <f>ROUND(I274*H274,2)</f>
        <v>0</v>
      </c>
      <c r="K274" s="152" t="s">
        <v>710</v>
      </c>
      <c r="L274" s="34"/>
      <c r="M274" s="157" t="s">
        <v>1</v>
      </c>
      <c r="N274" s="158" t="s">
        <v>38</v>
      </c>
      <c r="O274" s="59"/>
      <c r="P274" s="159">
        <f>O274*H274</f>
        <v>0</v>
      </c>
      <c r="Q274" s="159">
        <v>0</v>
      </c>
      <c r="R274" s="159">
        <f>Q274*H274</f>
        <v>0</v>
      </c>
      <c r="S274" s="159">
        <v>0</v>
      </c>
      <c r="T274" s="160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1" t="s">
        <v>184</v>
      </c>
      <c r="AT274" s="161" t="s">
        <v>181</v>
      </c>
      <c r="AU274" s="161" t="s">
        <v>82</v>
      </c>
      <c r="AY274" s="18" t="s">
        <v>175</v>
      </c>
      <c r="BE274" s="162">
        <f>IF(N274="základní",J274,0)</f>
        <v>0</v>
      </c>
      <c r="BF274" s="162">
        <f>IF(N274="snížená",J274,0)</f>
        <v>0</v>
      </c>
      <c r="BG274" s="162">
        <f>IF(N274="zákl. přenesená",J274,0)</f>
        <v>0</v>
      </c>
      <c r="BH274" s="162">
        <f>IF(N274="sníž. přenesená",J274,0)</f>
        <v>0</v>
      </c>
      <c r="BI274" s="162">
        <f>IF(N274="nulová",J274,0)</f>
        <v>0</v>
      </c>
      <c r="BJ274" s="18" t="s">
        <v>30</v>
      </c>
      <c r="BK274" s="162">
        <f>ROUND(I274*H274,2)</f>
        <v>0</v>
      </c>
      <c r="BL274" s="18" t="s">
        <v>184</v>
      </c>
      <c r="BM274" s="161" t="s">
        <v>3979</v>
      </c>
    </row>
    <row r="275" spans="1:65" s="13" customFormat="1">
      <c r="B275" s="163"/>
      <c r="D275" s="164" t="s">
        <v>190</v>
      </c>
      <c r="E275" s="165" t="s">
        <v>1</v>
      </c>
      <c r="F275" s="166" t="s">
        <v>3980</v>
      </c>
      <c r="H275" s="167">
        <v>1.548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190</v>
      </c>
      <c r="AU275" s="165" t="s">
        <v>82</v>
      </c>
      <c r="AV275" s="13" t="s">
        <v>82</v>
      </c>
      <c r="AW275" s="13" t="s">
        <v>29</v>
      </c>
      <c r="AX275" s="13" t="s">
        <v>30</v>
      </c>
      <c r="AY275" s="165" t="s">
        <v>175</v>
      </c>
    </row>
    <row r="276" spans="1:65" s="12" customFormat="1" ht="22.8" customHeight="1">
      <c r="B276" s="136"/>
      <c r="D276" s="137" t="s">
        <v>72</v>
      </c>
      <c r="E276" s="147" t="s">
        <v>199</v>
      </c>
      <c r="F276" s="147" t="s">
        <v>804</v>
      </c>
      <c r="I276" s="139"/>
      <c r="J276" s="148">
        <f>BK276</f>
        <v>0</v>
      </c>
      <c r="L276" s="136"/>
      <c r="M276" s="141"/>
      <c r="N276" s="142"/>
      <c r="O276" s="142"/>
      <c r="P276" s="143">
        <f>SUM(P277:P285)</f>
        <v>0</v>
      </c>
      <c r="Q276" s="142"/>
      <c r="R276" s="143">
        <f>SUM(R277:R285)</f>
        <v>0.98782499999999995</v>
      </c>
      <c r="S276" s="142"/>
      <c r="T276" s="144">
        <f>SUM(T277:T285)</f>
        <v>0</v>
      </c>
      <c r="AR276" s="137" t="s">
        <v>30</v>
      </c>
      <c r="AT276" s="145" t="s">
        <v>72</v>
      </c>
      <c r="AU276" s="145" t="s">
        <v>30</v>
      </c>
      <c r="AY276" s="137" t="s">
        <v>175</v>
      </c>
      <c r="BK276" s="146">
        <f>SUM(BK277:BK285)</f>
        <v>0</v>
      </c>
    </row>
    <row r="277" spans="1:65" s="2" customFormat="1" ht="16.5" customHeight="1">
      <c r="A277" s="33"/>
      <c r="B277" s="149"/>
      <c r="C277" s="150" t="s">
        <v>306</v>
      </c>
      <c r="D277" s="150" t="s">
        <v>181</v>
      </c>
      <c r="E277" s="151" t="s">
        <v>3981</v>
      </c>
      <c r="F277" s="152" t="s">
        <v>3982</v>
      </c>
      <c r="G277" s="153" t="s">
        <v>709</v>
      </c>
      <c r="H277" s="154">
        <v>1.5</v>
      </c>
      <c r="I277" s="155"/>
      <c r="J277" s="156">
        <f>ROUND(I277*H277,2)</f>
        <v>0</v>
      </c>
      <c r="K277" s="152" t="s">
        <v>710</v>
      </c>
      <c r="L277" s="34"/>
      <c r="M277" s="157" t="s">
        <v>1</v>
      </c>
      <c r="N277" s="158" t="s">
        <v>38</v>
      </c>
      <c r="O277" s="59"/>
      <c r="P277" s="159">
        <f>O277*H277</f>
        <v>0</v>
      </c>
      <c r="Q277" s="159">
        <v>0.23008999999999999</v>
      </c>
      <c r="R277" s="159">
        <f>Q277*H277</f>
        <v>0.34513499999999997</v>
      </c>
      <c r="S277" s="159">
        <v>0</v>
      </c>
      <c r="T277" s="160">
        <f>S277*H277</f>
        <v>0</v>
      </c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R277" s="161" t="s">
        <v>184</v>
      </c>
      <c r="AT277" s="161" t="s">
        <v>181</v>
      </c>
      <c r="AU277" s="161" t="s">
        <v>82</v>
      </c>
      <c r="AY277" s="18" t="s">
        <v>175</v>
      </c>
      <c r="BE277" s="162">
        <f>IF(N277="základní",J277,0)</f>
        <v>0</v>
      </c>
      <c r="BF277" s="162">
        <f>IF(N277="snížená",J277,0)</f>
        <v>0</v>
      </c>
      <c r="BG277" s="162">
        <f>IF(N277="zákl. přenesená",J277,0)</f>
        <v>0</v>
      </c>
      <c r="BH277" s="162">
        <f>IF(N277="sníž. přenesená",J277,0)</f>
        <v>0</v>
      </c>
      <c r="BI277" s="162">
        <f>IF(N277="nulová",J277,0)</f>
        <v>0</v>
      </c>
      <c r="BJ277" s="18" t="s">
        <v>30</v>
      </c>
      <c r="BK277" s="162">
        <f>ROUND(I277*H277,2)</f>
        <v>0</v>
      </c>
      <c r="BL277" s="18" t="s">
        <v>184</v>
      </c>
      <c r="BM277" s="161" t="s">
        <v>3983</v>
      </c>
    </row>
    <row r="278" spans="1:65" s="13" customFormat="1">
      <c r="B278" s="163"/>
      <c r="D278" s="164" t="s">
        <v>190</v>
      </c>
      <c r="E278" s="165" t="s">
        <v>1</v>
      </c>
      <c r="F278" s="166" t="s">
        <v>3984</v>
      </c>
      <c r="H278" s="167">
        <v>3.04</v>
      </c>
      <c r="I278" s="168"/>
      <c r="L278" s="163"/>
      <c r="M278" s="169"/>
      <c r="N278" s="170"/>
      <c r="O278" s="170"/>
      <c r="P278" s="170"/>
      <c r="Q278" s="170"/>
      <c r="R278" s="170"/>
      <c r="S278" s="170"/>
      <c r="T278" s="171"/>
      <c r="AT278" s="165" t="s">
        <v>190</v>
      </c>
      <c r="AU278" s="165" t="s">
        <v>82</v>
      </c>
      <c r="AV278" s="13" t="s">
        <v>82</v>
      </c>
      <c r="AW278" s="13" t="s">
        <v>29</v>
      </c>
      <c r="AX278" s="13" t="s">
        <v>73</v>
      </c>
      <c r="AY278" s="165" t="s">
        <v>175</v>
      </c>
    </row>
    <row r="279" spans="1:65" s="13" customFormat="1">
      <c r="B279" s="163"/>
      <c r="D279" s="164" t="s">
        <v>190</v>
      </c>
      <c r="E279" s="165" t="s">
        <v>1</v>
      </c>
      <c r="F279" s="166" t="s">
        <v>3939</v>
      </c>
      <c r="H279" s="167">
        <v>-1.54</v>
      </c>
      <c r="I279" s="168"/>
      <c r="L279" s="163"/>
      <c r="M279" s="169"/>
      <c r="N279" s="170"/>
      <c r="O279" s="170"/>
      <c r="P279" s="170"/>
      <c r="Q279" s="170"/>
      <c r="R279" s="170"/>
      <c r="S279" s="170"/>
      <c r="T279" s="171"/>
      <c r="AT279" s="165" t="s">
        <v>190</v>
      </c>
      <c r="AU279" s="165" t="s">
        <v>82</v>
      </c>
      <c r="AV279" s="13" t="s">
        <v>82</v>
      </c>
      <c r="AW279" s="13" t="s">
        <v>29</v>
      </c>
      <c r="AX279" s="13" t="s">
        <v>73</v>
      </c>
      <c r="AY279" s="165" t="s">
        <v>175</v>
      </c>
    </row>
    <row r="280" spans="1:65" s="15" customFormat="1">
      <c r="B280" s="182"/>
      <c r="D280" s="164" t="s">
        <v>190</v>
      </c>
      <c r="E280" s="183" t="s">
        <v>1</v>
      </c>
      <c r="F280" s="184" t="s">
        <v>716</v>
      </c>
      <c r="H280" s="185">
        <v>1.5</v>
      </c>
      <c r="I280" s="186"/>
      <c r="L280" s="182"/>
      <c r="M280" s="187"/>
      <c r="N280" s="188"/>
      <c r="O280" s="188"/>
      <c r="P280" s="188"/>
      <c r="Q280" s="188"/>
      <c r="R280" s="188"/>
      <c r="S280" s="188"/>
      <c r="T280" s="189"/>
      <c r="AT280" s="183" t="s">
        <v>190</v>
      </c>
      <c r="AU280" s="183" t="s">
        <v>82</v>
      </c>
      <c r="AV280" s="15" t="s">
        <v>184</v>
      </c>
      <c r="AW280" s="15" t="s">
        <v>29</v>
      </c>
      <c r="AX280" s="15" t="s">
        <v>30</v>
      </c>
      <c r="AY280" s="183" t="s">
        <v>175</v>
      </c>
    </row>
    <row r="281" spans="1:65" s="2" customFormat="1" ht="16.5" customHeight="1">
      <c r="A281" s="33"/>
      <c r="B281" s="149"/>
      <c r="C281" s="150" t="s">
        <v>310</v>
      </c>
      <c r="D281" s="150" t="s">
        <v>181</v>
      </c>
      <c r="E281" s="151" t="s">
        <v>3985</v>
      </c>
      <c r="F281" s="152" t="s">
        <v>3986</v>
      </c>
      <c r="G281" s="153" t="s">
        <v>709</v>
      </c>
      <c r="H281" s="154">
        <v>1.5</v>
      </c>
      <c r="I281" s="155"/>
      <c r="J281" s="156">
        <f>ROUND(I281*H281,2)</f>
        <v>0</v>
      </c>
      <c r="K281" s="152" t="s">
        <v>710</v>
      </c>
      <c r="L281" s="34"/>
      <c r="M281" s="157" t="s">
        <v>1</v>
      </c>
      <c r="N281" s="158" t="s">
        <v>38</v>
      </c>
      <c r="O281" s="59"/>
      <c r="P281" s="159">
        <f>O281*H281</f>
        <v>0</v>
      </c>
      <c r="Q281" s="159">
        <v>0.19536000000000001</v>
      </c>
      <c r="R281" s="159">
        <f>Q281*H281</f>
        <v>0.29304000000000002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184</v>
      </c>
      <c r="AT281" s="161" t="s">
        <v>181</v>
      </c>
      <c r="AU281" s="161" t="s">
        <v>82</v>
      </c>
      <c r="AY281" s="18" t="s">
        <v>175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30</v>
      </c>
      <c r="BK281" s="162">
        <f>ROUND(I281*H281,2)</f>
        <v>0</v>
      </c>
      <c r="BL281" s="18" t="s">
        <v>184</v>
      </c>
      <c r="BM281" s="161" t="s">
        <v>3987</v>
      </c>
    </row>
    <row r="282" spans="1:65" s="13" customFormat="1">
      <c r="B282" s="163"/>
      <c r="D282" s="164" t="s">
        <v>190</v>
      </c>
      <c r="E282" s="165" t="s">
        <v>1</v>
      </c>
      <c r="F282" s="166" t="s">
        <v>507</v>
      </c>
      <c r="H282" s="167">
        <v>1.5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190</v>
      </c>
      <c r="AU282" s="165" t="s">
        <v>82</v>
      </c>
      <c r="AV282" s="13" t="s">
        <v>82</v>
      </c>
      <c r="AW282" s="13" t="s">
        <v>29</v>
      </c>
      <c r="AX282" s="13" t="s">
        <v>30</v>
      </c>
      <c r="AY282" s="165" t="s">
        <v>175</v>
      </c>
    </row>
    <row r="283" spans="1:65" s="2" customFormat="1" ht="16.5" customHeight="1">
      <c r="A283" s="33"/>
      <c r="B283" s="149"/>
      <c r="C283" s="190" t="s">
        <v>313</v>
      </c>
      <c r="D283" s="190" t="s">
        <v>764</v>
      </c>
      <c r="E283" s="191" t="s">
        <v>3988</v>
      </c>
      <c r="F283" s="192" t="s">
        <v>3989</v>
      </c>
      <c r="G283" s="193" t="s">
        <v>709</v>
      </c>
      <c r="H283" s="194">
        <v>1.575</v>
      </c>
      <c r="I283" s="195"/>
      <c r="J283" s="196">
        <f>ROUND(I283*H283,2)</f>
        <v>0</v>
      </c>
      <c r="K283" s="192" t="s">
        <v>710</v>
      </c>
      <c r="L283" s="197"/>
      <c r="M283" s="198" t="s">
        <v>1</v>
      </c>
      <c r="N283" s="199" t="s">
        <v>38</v>
      </c>
      <c r="O283" s="59"/>
      <c r="P283" s="159">
        <f>O283*H283</f>
        <v>0</v>
      </c>
      <c r="Q283" s="159">
        <v>0.222</v>
      </c>
      <c r="R283" s="159">
        <f>Q283*H283</f>
        <v>0.34965000000000002</v>
      </c>
      <c r="S283" s="159">
        <v>0</v>
      </c>
      <c r="T283" s="160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1" t="s">
        <v>177</v>
      </c>
      <c r="AT283" s="161" t="s">
        <v>764</v>
      </c>
      <c r="AU283" s="161" t="s">
        <v>82</v>
      </c>
      <c r="AY283" s="18" t="s">
        <v>175</v>
      </c>
      <c r="BE283" s="162">
        <f>IF(N283="základní",J283,0)</f>
        <v>0</v>
      </c>
      <c r="BF283" s="162">
        <f>IF(N283="snížená",J283,0)</f>
        <v>0</v>
      </c>
      <c r="BG283" s="162">
        <f>IF(N283="zákl. přenesená",J283,0)</f>
        <v>0</v>
      </c>
      <c r="BH283" s="162">
        <f>IF(N283="sníž. přenesená",J283,0)</f>
        <v>0</v>
      </c>
      <c r="BI283" s="162">
        <f>IF(N283="nulová",J283,0)</f>
        <v>0</v>
      </c>
      <c r="BJ283" s="18" t="s">
        <v>30</v>
      </c>
      <c r="BK283" s="162">
        <f>ROUND(I283*H283,2)</f>
        <v>0</v>
      </c>
      <c r="BL283" s="18" t="s">
        <v>184</v>
      </c>
      <c r="BM283" s="161" t="s">
        <v>3990</v>
      </c>
    </row>
    <row r="284" spans="1:65" s="13" customFormat="1">
      <c r="B284" s="163"/>
      <c r="D284" s="164" t="s">
        <v>190</v>
      </c>
      <c r="E284" s="165" t="s">
        <v>1</v>
      </c>
      <c r="F284" s="166" t="s">
        <v>3991</v>
      </c>
      <c r="H284" s="167">
        <v>1.575</v>
      </c>
      <c r="I284" s="168"/>
      <c r="L284" s="163"/>
      <c r="M284" s="169"/>
      <c r="N284" s="170"/>
      <c r="O284" s="170"/>
      <c r="P284" s="170"/>
      <c r="Q284" s="170"/>
      <c r="R284" s="170"/>
      <c r="S284" s="170"/>
      <c r="T284" s="171"/>
      <c r="AT284" s="165" t="s">
        <v>190</v>
      </c>
      <c r="AU284" s="165" t="s">
        <v>82</v>
      </c>
      <c r="AV284" s="13" t="s">
        <v>82</v>
      </c>
      <c r="AW284" s="13" t="s">
        <v>29</v>
      </c>
      <c r="AX284" s="13" t="s">
        <v>73</v>
      </c>
      <c r="AY284" s="165" t="s">
        <v>175</v>
      </c>
    </row>
    <row r="285" spans="1:65" s="15" customFormat="1">
      <c r="B285" s="182"/>
      <c r="D285" s="164" t="s">
        <v>190</v>
      </c>
      <c r="E285" s="183" t="s">
        <v>1</v>
      </c>
      <c r="F285" s="184" t="s">
        <v>716</v>
      </c>
      <c r="H285" s="185">
        <v>1.575</v>
      </c>
      <c r="I285" s="186"/>
      <c r="L285" s="182"/>
      <c r="M285" s="187"/>
      <c r="N285" s="188"/>
      <c r="O285" s="188"/>
      <c r="P285" s="188"/>
      <c r="Q285" s="188"/>
      <c r="R285" s="188"/>
      <c r="S285" s="188"/>
      <c r="T285" s="189"/>
      <c r="AT285" s="183" t="s">
        <v>190</v>
      </c>
      <c r="AU285" s="183" t="s">
        <v>82</v>
      </c>
      <c r="AV285" s="15" t="s">
        <v>184</v>
      </c>
      <c r="AW285" s="15" t="s">
        <v>29</v>
      </c>
      <c r="AX285" s="15" t="s">
        <v>30</v>
      </c>
      <c r="AY285" s="183" t="s">
        <v>175</v>
      </c>
    </row>
    <row r="286" spans="1:65" s="12" customFormat="1" ht="22.8" customHeight="1">
      <c r="B286" s="136"/>
      <c r="D286" s="137" t="s">
        <v>72</v>
      </c>
      <c r="E286" s="147" t="s">
        <v>203</v>
      </c>
      <c r="F286" s="147" t="s">
        <v>2767</v>
      </c>
      <c r="I286" s="139"/>
      <c r="J286" s="148">
        <f>BK286</f>
        <v>0</v>
      </c>
      <c r="L286" s="136"/>
      <c r="M286" s="141"/>
      <c r="N286" s="142"/>
      <c r="O286" s="142"/>
      <c r="P286" s="143">
        <f>SUM(P287:P301)</f>
        <v>0</v>
      </c>
      <c r="Q286" s="142"/>
      <c r="R286" s="143">
        <f>SUM(R287:R301)</f>
        <v>1.6482525000000001</v>
      </c>
      <c r="S286" s="142"/>
      <c r="T286" s="144">
        <f>SUM(T287:T301)</f>
        <v>0</v>
      </c>
      <c r="AR286" s="137" t="s">
        <v>30</v>
      </c>
      <c r="AT286" s="145" t="s">
        <v>72</v>
      </c>
      <c r="AU286" s="145" t="s">
        <v>30</v>
      </c>
      <c r="AY286" s="137" t="s">
        <v>175</v>
      </c>
      <c r="BK286" s="146">
        <f>SUM(BK287:BK301)</f>
        <v>0</v>
      </c>
    </row>
    <row r="287" spans="1:65" s="2" customFormat="1" ht="16.5" customHeight="1">
      <c r="A287" s="33"/>
      <c r="B287" s="149"/>
      <c r="C287" s="150" t="s">
        <v>317</v>
      </c>
      <c r="D287" s="150" t="s">
        <v>181</v>
      </c>
      <c r="E287" s="151" t="s">
        <v>2788</v>
      </c>
      <c r="F287" s="152" t="s">
        <v>2789</v>
      </c>
      <c r="G287" s="153" t="s">
        <v>745</v>
      </c>
      <c r="H287" s="154">
        <v>0.65300000000000002</v>
      </c>
      <c r="I287" s="155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38</v>
      </c>
      <c r="O287" s="59"/>
      <c r="P287" s="159">
        <f>O287*H287</f>
        <v>0</v>
      </c>
      <c r="Q287" s="159">
        <v>2.5018699999999998</v>
      </c>
      <c r="R287" s="159">
        <f>Q287*H287</f>
        <v>1.63372111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184</v>
      </c>
      <c r="AT287" s="161" t="s">
        <v>181</v>
      </c>
      <c r="AU287" s="161" t="s">
        <v>82</v>
      </c>
      <c r="AY287" s="18" t="s">
        <v>175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30</v>
      </c>
      <c r="BK287" s="162">
        <f>ROUND(I287*H287,2)</f>
        <v>0</v>
      </c>
      <c r="BL287" s="18" t="s">
        <v>184</v>
      </c>
      <c r="BM287" s="161" t="s">
        <v>3992</v>
      </c>
    </row>
    <row r="288" spans="1:65" s="13" customFormat="1">
      <c r="B288" s="163"/>
      <c r="D288" s="164" t="s">
        <v>190</v>
      </c>
      <c r="E288" s="165" t="s">
        <v>1</v>
      </c>
      <c r="F288" s="166" t="s">
        <v>3993</v>
      </c>
      <c r="H288" s="167">
        <v>0.65300000000000002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190</v>
      </c>
      <c r="AU288" s="165" t="s">
        <v>82</v>
      </c>
      <c r="AV288" s="13" t="s">
        <v>82</v>
      </c>
      <c r="AW288" s="13" t="s">
        <v>29</v>
      </c>
      <c r="AX288" s="13" t="s">
        <v>30</v>
      </c>
      <c r="AY288" s="165" t="s">
        <v>175</v>
      </c>
    </row>
    <row r="289" spans="1:65" s="2" customFormat="1" ht="16.5" customHeight="1">
      <c r="A289" s="33"/>
      <c r="B289" s="149"/>
      <c r="C289" s="150" t="s">
        <v>321</v>
      </c>
      <c r="D289" s="150" t="s">
        <v>181</v>
      </c>
      <c r="E289" s="151" t="s">
        <v>2800</v>
      </c>
      <c r="F289" s="152" t="s">
        <v>2801</v>
      </c>
      <c r="G289" s="153" t="s">
        <v>745</v>
      </c>
      <c r="H289" s="154">
        <v>0.65300000000000002</v>
      </c>
      <c r="I289" s="155"/>
      <c r="J289" s="156">
        <f>ROUND(I289*H289,2)</f>
        <v>0</v>
      </c>
      <c r="K289" s="152" t="s">
        <v>1</v>
      </c>
      <c r="L289" s="34"/>
      <c r="M289" s="157" t="s">
        <v>1</v>
      </c>
      <c r="N289" s="158" t="s">
        <v>38</v>
      </c>
      <c r="O289" s="59"/>
      <c r="P289" s="159">
        <f>O289*H289</f>
        <v>0</v>
      </c>
      <c r="Q289" s="159">
        <v>0</v>
      </c>
      <c r="R289" s="159">
        <f>Q289*H289</f>
        <v>0</v>
      </c>
      <c r="S289" s="159">
        <v>0</v>
      </c>
      <c r="T289" s="160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61" t="s">
        <v>184</v>
      </c>
      <c r="AT289" s="161" t="s">
        <v>181</v>
      </c>
      <c r="AU289" s="161" t="s">
        <v>82</v>
      </c>
      <c r="AY289" s="18" t="s">
        <v>175</v>
      </c>
      <c r="BE289" s="162">
        <f>IF(N289="základní",J289,0)</f>
        <v>0</v>
      </c>
      <c r="BF289" s="162">
        <f>IF(N289="snížená",J289,0)</f>
        <v>0</v>
      </c>
      <c r="BG289" s="162">
        <f>IF(N289="zákl. přenesená",J289,0)</f>
        <v>0</v>
      </c>
      <c r="BH289" s="162">
        <f>IF(N289="sníž. přenesená",J289,0)</f>
        <v>0</v>
      </c>
      <c r="BI289" s="162">
        <f>IF(N289="nulová",J289,0)</f>
        <v>0</v>
      </c>
      <c r="BJ289" s="18" t="s">
        <v>30</v>
      </c>
      <c r="BK289" s="162">
        <f>ROUND(I289*H289,2)</f>
        <v>0</v>
      </c>
      <c r="BL289" s="18" t="s">
        <v>184</v>
      </c>
      <c r="BM289" s="161" t="s">
        <v>3994</v>
      </c>
    </row>
    <row r="290" spans="1:65" s="13" customFormat="1">
      <c r="B290" s="163"/>
      <c r="D290" s="164" t="s">
        <v>190</v>
      </c>
      <c r="E290" s="165" t="s">
        <v>1</v>
      </c>
      <c r="F290" s="166" t="s">
        <v>3995</v>
      </c>
      <c r="H290" s="167">
        <v>0.65300000000000002</v>
      </c>
      <c r="I290" s="168"/>
      <c r="L290" s="163"/>
      <c r="M290" s="169"/>
      <c r="N290" s="170"/>
      <c r="O290" s="170"/>
      <c r="P290" s="170"/>
      <c r="Q290" s="170"/>
      <c r="R290" s="170"/>
      <c r="S290" s="170"/>
      <c r="T290" s="171"/>
      <c r="AT290" s="165" t="s">
        <v>190</v>
      </c>
      <c r="AU290" s="165" t="s">
        <v>82</v>
      </c>
      <c r="AV290" s="13" t="s">
        <v>82</v>
      </c>
      <c r="AW290" s="13" t="s">
        <v>29</v>
      </c>
      <c r="AX290" s="13" t="s">
        <v>30</v>
      </c>
      <c r="AY290" s="165" t="s">
        <v>175</v>
      </c>
    </row>
    <row r="291" spans="1:65" s="2" customFormat="1" ht="16.5" customHeight="1">
      <c r="A291" s="33"/>
      <c r="B291" s="149"/>
      <c r="C291" s="150" t="s">
        <v>325</v>
      </c>
      <c r="D291" s="150" t="s">
        <v>181</v>
      </c>
      <c r="E291" s="151" t="s">
        <v>2780</v>
      </c>
      <c r="F291" s="152" t="s">
        <v>2781</v>
      </c>
      <c r="G291" s="153" t="s">
        <v>709</v>
      </c>
      <c r="H291" s="154">
        <v>0.4</v>
      </c>
      <c r="I291" s="155"/>
      <c r="J291" s="156">
        <f>ROUND(I291*H291,2)</f>
        <v>0</v>
      </c>
      <c r="K291" s="152" t="s">
        <v>710</v>
      </c>
      <c r="L291" s="34"/>
      <c r="M291" s="157" t="s">
        <v>1</v>
      </c>
      <c r="N291" s="158" t="s">
        <v>38</v>
      </c>
      <c r="O291" s="59"/>
      <c r="P291" s="159">
        <f>O291*H291</f>
        <v>0</v>
      </c>
      <c r="Q291" s="159">
        <v>1.7729999999999999E-2</v>
      </c>
      <c r="R291" s="159">
        <f>Q291*H291</f>
        <v>7.0920000000000002E-3</v>
      </c>
      <c r="S291" s="159">
        <v>0</v>
      </c>
      <c r="T291" s="160">
        <f>S291*H291</f>
        <v>0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1" t="s">
        <v>184</v>
      </c>
      <c r="AT291" s="161" t="s">
        <v>181</v>
      </c>
      <c r="AU291" s="161" t="s">
        <v>82</v>
      </c>
      <c r="AY291" s="18" t="s">
        <v>175</v>
      </c>
      <c r="BE291" s="162">
        <f>IF(N291="základní",J291,0)</f>
        <v>0</v>
      </c>
      <c r="BF291" s="162">
        <f>IF(N291="snížená",J291,0)</f>
        <v>0</v>
      </c>
      <c r="BG291" s="162">
        <f>IF(N291="zákl. přenesená",J291,0)</f>
        <v>0</v>
      </c>
      <c r="BH291" s="162">
        <f>IF(N291="sníž. přenesená",J291,0)</f>
        <v>0</v>
      </c>
      <c r="BI291" s="162">
        <f>IF(N291="nulová",J291,0)</f>
        <v>0</v>
      </c>
      <c r="BJ291" s="18" t="s">
        <v>30</v>
      </c>
      <c r="BK291" s="162">
        <f>ROUND(I291*H291,2)</f>
        <v>0</v>
      </c>
      <c r="BL291" s="18" t="s">
        <v>184</v>
      </c>
      <c r="BM291" s="161" t="s">
        <v>3996</v>
      </c>
    </row>
    <row r="292" spans="1:65" s="13" customFormat="1">
      <c r="B292" s="163"/>
      <c r="D292" s="164" t="s">
        <v>190</v>
      </c>
      <c r="E292" s="165" t="s">
        <v>1</v>
      </c>
      <c r="F292" s="166" t="s">
        <v>3997</v>
      </c>
      <c r="H292" s="167">
        <v>0.4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190</v>
      </c>
      <c r="AU292" s="165" t="s">
        <v>82</v>
      </c>
      <c r="AV292" s="13" t="s">
        <v>82</v>
      </c>
      <c r="AW292" s="13" t="s">
        <v>29</v>
      </c>
      <c r="AX292" s="13" t="s">
        <v>73</v>
      </c>
      <c r="AY292" s="165" t="s">
        <v>175</v>
      </c>
    </row>
    <row r="293" spans="1:65" s="15" customFormat="1">
      <c r="B293" s="182"/>
      <c r="D293" s="164" t="s">
        <v>190</v>
      </c>
      <c r="E293" s="183" t="s">
        <v>1</v>
      </c>
      <c r="F293" s="184" t="s">
        <v>716</v>
      </c>
      <c r="H293" s="185">
        <v>0.4</v>
      </c>
      <c r="I293" s="186"/>
      <c r="L293" s="182"/>
      <c r="M293" s="187"/>
      <c r="N293" s="188"/>
      <c r="O293" s="188"/>
      <c r="P293" s="188"/>
      <c r="Q293" s="188"/>
      <c r="R293" s="188"/>
      <c r="S293" s="188"/>
      <c r="T293" s="189"/>
      <c r="AT293" s="183" t="s">
        <v>190</v>
      </c>
      <c r="AU293" s="183" t="s">
        <v>82</v>
      </c>
      <c r="AV293" s="15" t="s">
        <v>184</v>
      </c>
      <c r="AW293" s="15" t="s">
        <v>29</v>
      </c>
      <c r="AX293" s="15" t="s">
        <v>30</v>
      </c>
      <c r="AY293" s="183" t="s">
        <v>175</v>
      </c>
    </row>
    <row r="294" spans="1:65" s="2" customFormat="1" ht="16.5" customHeight="1">
      <c r="A294" s="33"/>
      <c r="B294" s="149"/>
      <c r="C294" s="150" t="s">
        <v>329</v>
      </c>
      <c r="D294" s="150" t="s">
        <v>181</v>
      </c>
      <c r="E294" s="151" t="s">
        <v>2784</v>
      </c>
      <c r="F294" s="152" t="s">
        <v>2785</v>
      </c>
      <c r="G294" s="153" t="s">
        <v>709</v>
      </c>
      <c r="H294" s="154">
        <v>0.4</v>
      </c>
      <c r="I294" s="155"/>
      <c r="J294" s="156">
        <f>ROUND(I294*H294,2)</f>
        <v>0</v>
      </c>
      <c r="K294" s="152" t="s">
        <v>710</v>
      </c>
      <c r="L294" s="34"/>
      <c r="M294" s="157" t="s">
        <v>1</v>
      </c>
      <c r="N294" s="158" t="s">
        <v>38</v>
      </c>
      <c r="O294" s="59"/>
      <c r="P294" s="159">
        <f>O294*H294</f>
        <v>0</v>
      </c>
      <c r="Q294" s="159">
        <v>0</v>
      </c>
      <c r="R294" s="159">
        <f>Q294*H294</f>
        <v>0</v>
      </c>
      <c r="S294" s="159">
        <v>0</v>
      </c>
      <c r="T294" s="160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1" t="s">
        <v>184</v>
      </c>
      <c r="AT294" s="161" t="s">
        <v>181</v>
      </c>
      <c r="AU294" s="161" t="s">
        <v>82</v>
      </c>
      <c r="AY294" s="18" t="s">
        <v>175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8" t="s">
        <v>30</v>
      </c>
      <c r="BK294" s="162">
        <f>ROUND(I294*H294,2)</f>
        <v>0</v>
      </c>
      <c r="BL294" s="18" t="s">
        <v>184</v>
      </c>
      <c r="BM294" s="161" t="s">
        <v>3998</v>
      </c>
    </row>
    <row r="295" spans="1:65" s="13" customFormat="1">
      <c r="B295" s="163"/>
      <c r="D295" s="164" t="s">
        <v>190</v>
      </c>
      <c r="E295" s="165" t="s">
        <v>1</v>
      </c>
      <c r="F295" s="166" t="s">
        <v>3999</v>
      </c>
      <c r="H295" s="167">
        <v>0.4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190</v>
      </c>
      <c r="AU295" s="165" t="s">
        <v>82</v>
      </c>
      <c r="AV295" s="13" t="s">
        <v>82</v>
      </c>
      <c r="AW295" s="13" t="s">
        <v>29</v>
      </c>
      <c r="AX295" s="13" t="s">
        <v>30</v>
      </c>
      <c r="AY295" s="165" t="s">
        <v>175</v>
      </c>
    </row>
    <row r="296" spans="1:65" s="2" customFormat="1" ht="16.5" customHeight="1">
      <c r="A296" s="33"/>
      <c r="B296" s="149"/>
      <c r="C296" s="150" t="s">
        <v>333</v>
      </c>
      <c r="D296" s="150" t="s">
        <v>181</v>
      </c>
      <c r="E296" s="151" t="s">
        <v>2804</v>
      </c>
      <c r="F296" s="152" t="s">
        <v>2805</v>
      </c>
      <c r="G296" s="153" t="s">
        <v>767</v>
      </c>
      <c r="H296" s="154">
        <v>7.0000000000000001E-3</v>
      </c>
      <c r="I296" s="155"/>
      <c r="J296" s="156">
        <f>ROUND(I296*H296,2)</f>
        <v>0</v>
      </c>
      <c r="K296" s="152" t="s">
        <v>710</v>
      </c>
      <c r="L296" s="34"/>
      <c r="M296" s="157" t="s">
        <v>1</v>
      </c>
      <c r="N296" s="158" t="s">
        <v>38</v>
      </c>
      <c r="O296" s="59"/>
      <c r="P296" s="159">
        <f>O296*H296</f>
        <v>0</v>
      </c>
      <c r="Q296" s="159">
        <v>1.06277</v>
      </c>
      <c r="R296" s="159">
        <f>Q296*H296</f>
        <v>7.4393899999999997E-3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184</v>
      </c>
      <c r="AT296" s="161" t="s">
        <v>181</v>
      </c>
      <c r="AU296" s="161" t="s">
        <v>82</v>
      </c>
      <c r="AY296" s="18" t="s">
        <v>175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30</v>
      </c>
      <c r="BK296" s="162">
        <f>ROUND(I296*H296,2)</f>
        <v>0</v>
      </c>
      <c r="BL296" s="18" t="s">
        <v>184</v>
      </c>
      <c r="BM296" s="161" t="s">
        <v>4000</v>
      </c>
    </row>
    <row r="297" spans="1:65" s="14" customFormat="1">
      <c r="B297" s="172"/>
      <c r="D297" s="164" t="s">
        <v>190</v>
      </c>
      <c r="E297" s="173" t="s">
        <v>1</v>
      </c>
      <c r="F297" s="174" t="s">
        <v>4001</v>
      </c>
      <c r="H297" s="173" t="s">
        <v>1</v>
      </c>
      <c r="I297" s="175"/>
      <c r="L297" s="172"/>
      <c r="M297" s="176"/>
      <c r="N297" s="177"/>
      <c r="O297" s="177"/>
      <c r="P297" s="177"/>
      <c r="Q297" s="177"/>
      <c r="R297" s="177"/>
      <c r="S297" s="177"/>
      <c r="T297" s="178"/>
      <c r="AT297" s="173" t="s">
        <v>190</v>
      </c>
      <c r="AU297" s="173" t="s">
        <v>82</v>
      </c>
      <c r="AV297" s="14" t="s">
        <v>30</v>
      </c>
      <c r="AW297" s="14" t="s">
        <v>29</v>
      </c>
      <c r="AX297" s="14" t="s">
        <v>73</v>
      </c>
      <c r="AY297" s="173" t="s">
        <v>175</v>
      </c>
    </row>
    <row r="298" spans="1:65" s="13" customFormat="1">
      <c r="B298" s="163"/>
      <c r="D298" s="164" t="s">
        <v>190</v>
      </c>
      <c r="E298" s="165" t="s">
        <v>1</v>
      </c>
      <c r="F298" s="166" t="s">
        <v>4002</v>
      </c>
      <c r="H298" s="167">
        <v>7.0000000000000001E-3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190</v>
      </c>
      <c r="AU298" s="165" t="s">
        <v>82</v>
      </c>
      <c r="AV298" s="13" t="s">
        <v>82</v>
      </c>
      <c r="AW298" s="13" t="s">
        <v>29</v>
      </c>
      <c r="AX298" s="13" t="s">
        <v>73</v>
      </c>
      <c r="AY298" s="165" t="s">
        <v>175</v>
      </c>
    </row>
    <row r="299" spans="1:65" s="15" customFormat="1">
      <c r="B299" s="182"/>
      <c r="D299" s="164" t="s">
        <v>190</v>
      </c>
      <c r="E299" s="183" t="s">
        <v>1</v>
      </c>
      <c r="F299" s="184" t="s">
        <v>716</v>
      </c>
      <c r="H299" s="185">
        <v>7.0000000000000001E-3</v>
      </c>
      <c r="I299" s="186"/>
      <c r="L299" s="182"/>
      <c r="M299" s="187"/>
      <c r="N299" s="188"/>
      <c r="O299" s="188"/>
      <c r="P299" s="188"/>
      <c r="Q299" s="188"/>
      <c r="R299" s="188"/>
      <c r="S299" s="188"/>
      <c r="T299" s="189"/>
      <c r="AT299" s="183" t="s">
        <v>190</v>
      </c>
      <c r="AU299" s="183" t="s">
        <v>82</v>
      </c>
      <c r="AV299" s="15" t="s">
        <v>184</v>
      </c>
      <c r="AW299" s="15" t="s">
        <v>29</v>
      </c>
      <c r="AX299" s="15" t="s">
        <v>30</v>
      </c>
      <c r="AY299" s="183" t="s">
        <v>175</v>
      </c>
    </row>
    <row r="300" spans="1:65" s="2" customFormat="1" ht="16.5" customHeight="1">
      <c r="A300" s="33"/>
      <c r="B300" s="149"/>
      <c r="C300" s="150" t="s">
        <v>337</v>
      </c>
      <c r="D300" s="150" t="s">
        <v>181</v>
      </c>
      <c r="E300" s="151" t="s">
        <v>2813</v>
      </c>
      <c r="F300" s="152" t="s">
        <v>2814</v>
      </c>
      <c r="G300" s="153" t="s">
        <v>745</v>
      </c>
      <c r="H300" s="154">
        <v>0.65300000000000002</v>
      </c>
      <c r="I300" s="155"/>
      <c r="J300" s="156">
        <f>ROUND(I300*H300,2)</f>
        <v>0</v>
      </c>
      <c r="K300" s="152" t="s">
        <v>1</v>
      </c>
      <c r="L300" s="34"/>
      <c r="M300" s="157" t="s">
        <v>1</v>
      </c>
      <c r="N300" s="158" t="s">
        <v>38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184</v>
      </c>
      <c r="AT300" s="161" t="s">
        <v>181</v>
      </c>
      <c r="AU300" s="161" t="s">
        <v>82</v>
      </c>
      <c r="AY300" s="18" t="s">
        <v>175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30</v>
      </c>
      <c r="BK300" s="162">
        <f>ROUND(I300*H300,2)</f>
        <v>0</v>
      </c>
      <c r="BL300" s="18" t="s">
        <v>184</v>
      </c>
      <c r="BM300" s="161" t="s">
        <v>4003</v>
      </c>
    </row>
    <row r="301" spans="1:65" s="13" customFormat="1">
      <c r="B301" s="163"/>
      <c r="D301" s="164" t="s">
        <v>190</v>
      </c>
      <c r="E301" s="165" t="s">
        <v>1</v>
      </c>
      <c r="F301" s="166" t="s">
        <v>3995</v>
      </c>
      <c r="H301" s="167">
        <v>0.65300000000000002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190</v>
      </c>
      <c r="AU301" s="165" t="s">
        <v>82</v>
      </c>
      <c r="AV301" s="13" t="s">
        <v>82</v>
      </c>
      <c r="AW301" s="13" t="s">
        <v>29</v>
      </c>
      <c r="AX301" s="13" t="s">
        <v>30</v>
      </c>
      <c r="AY301" s="165" t="s">
        <v>175</v>
      </c>
    </row>
    <row r="302" spans="1:65" s="12" customFormat="1" ht="22.8" customHeight="1">
      <c r="B302" s="136"/>
      <c r="D302" s="137" t="s">
        <v>72</v>
      </c>
      <c r="E302" s="147" t="s">
        <v>177</v>
      </c>
      <c r="F302" s="147" t="s">
        <v>178</v>
      </c>
      <c r="I302" s="139"/>
      <c r="J302" s="148">
        <f>BK302</f>
        <v>0</v>
      </c>
      <c r="L302" s="136"/>
      <c r="M302" s="141"/>
      <c r="N302" s="142"/>
      <c r="O302" s="142"/>
      <c r="P302" s="143">
        <f>SUM(P303:P340)</f>
        <v>0</v>
      </c>
      <c r="Q302" s="142"/>
      <c r="R302" s="143">
        <f>SUM(R303:R340)</f>
        <v>1.0730975999999999</v>
      </c>
      <c r="S302" s="142"/>
      <c r="T302" s="144">
        <f>SUM(T303:T340)</f>
        <v>0</v>
      </c>
      <c r="AR302" s="137" t="s">
        <v>30</v>
      </c>
      <c r="AT302" s="145" t="s">
        <v>72</v>
      </c>
      <c r="AU302" s="145" t="s">
        <v>30</v>
      </c>
      <c r="AY302" s="137" t="s">
        <v>175</v>
      </c>
      <c r="BK302" s="146">
        <f>SUM(BK303:BK340)</f>
        <v>0</v>
      </c>
    </row>
    <row r="303" spans="1:65" s="2" customFormat="1" ht="24.15" customHeight="1">
      <c r="A303" s="33"/>
      <c r="B303" s="149"/>
      <c r="C303" s="150" t="s">
        <v>341</v>
      </c>
      <c r="D303" s="150" t="s">
        <v>181</v>
      </c>
      <c r="E303" s="151" t="s">
        <v>4004</v>
      </c>
      <c r="F303" s="152" t="s">
        <v>4005</v>
      </c>
      <c r="G303" s="153" t="s">
        <v>396</v>
      </c>
      <c r="H303" s="154">
        <v>1</v>
      </c>
      <c r="I303" s="155"/>
      <c r="J303" s="156">
        <f>ROUND(I303*H303,2)</f>
        <v>0</v>
      </c>
      <c r="K303" s="152" t="s">
        <v>1</v>
      </c>
      <c r="L303" s="34"/>
      <c r="M303" s="157" t="s">
        <v>1</v>
      </c>
      <c r="N303" s="158" t="s">
        <v>38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184</v>
      </c>
      <c r="AT303" s="161" t="s">
        <v>181</v>
      </c>
      <c r="AU303" s="161" t="s">
        <v>82</v>
      </c>
      <c r="AY303" s="18" t="s">
        <v>175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30</v>
      </c>
      <c r="BK303" s="162">
        <f>ROUND(I303*H303,2)</f>
        <v>0</v>
      </c>
      <c r="BL303" s="18" t="s">
        <v>184</v>
      </c>
      <c r="BM303" s="161" t="s">
        <v>4006</v>
      </c>
    </row>
    <row r="304" spans="1:65" s="14" customFormat="1">
      <c r="B304" s="172"/>
      <c r="D304" s="164" t="s">
        <v>190</v>
      </c>
      <c r="E304" s="173" t="s">
        <v>1</v>
      </c>
      <c r="F304" s="174" t="s">
        <v>4007</v>
      </c>
      <c r="H304" s="173" t="s">
        <v>1</v>
      </c>
      <c r="I304" s="175"/>
      <c r="L304" s="172"/>
      <c r="M304" s="176"/>
      <c r="N304" s="177"/>
      <c r="O304" s="177"/>
      <c r="P304" s="177"/>
      <c r="Q304" s="177"/>
      <c r="R304" s="177"/>
      <c r="S304" s="177"/>
      <c r="T304" s="178"/>
      <c r="AT304" s="173" t="s">
        <v>190</v>
      </c>
      <c r="AU304" s="173" t="s">
        <v>82</v>
      </c>
      <c r="AV304" s="14" t="s">
        <v>30</v>
      </c>
      <c r="AW304" s="14" t="s">
        <v>29</v>
      </c>
      <c r="AX304" s="14" t="s">
        <v>73</v>
      </c>
      <c r="AY304" s="173" t="s">
        <v>175</v>
      </c>
    </row>
    <row r="305" spans="1:65" s="14" customFormat="1">
      <c r="B305" s="172"/>
      <c r="D305" s="164" t="s">
        <v>190</v>
      </c>
      <c r="E305" s="173" t="s">
        <v>1</v>
      </c>
      <c r="F305" s="174" t="s">
        <v>4008</v>
      </c>
      <c r="H305" s="173" t="s">
        <v>1</v>
      </c>
      <c r="I305" s="175"/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190</v>
      </c>
      <c r="AU305" s="173" t="s">
        <v>82</v>
      </c>
      <c r="AV305" s="14" t="s">
        <v>30</v>
      </c>
      <c r="AW305" s="14" t="s">
        <v>29</v>
      </c>
      <c r="AX305" s="14" t="s">
        <v>73</v>
      </c>
      <c r="AY305" s="173" t="s">
        <v>175</v>
      </c>
    </row>
    <row r="306" spans="1:65" s="13" customFormat="1">
      <c r="B306" s="163"/>
      <c r="D306" s="164" t="s">
        <v>190</v>
      </c>
      <c r="E306" s="165" t="s">
        <v>1</v>
      </c>
      <c r="F306" s="166" t="s">
        <v>30</v>
      </c>
      <c r="H306" s="167">
        <v>1</v>
      </c>
      <c r="I306" s="168"/>
      <c r="L306" s="163"/>
      <c r="M306" s="169"/>
      <c r="N306" s="170"/>
      <c r="O306" s="170"/>
      <c r="P306" s="170"/>
      <c r="Q306" s="170"/>
      <c r="R306" s="170"/>
      <c r="S306" s="170"/>
      <c r="T306" s="171"/>
      <c r="AT306" s="165" t="s">
        <v>190</v>
      </c>
      <c r="AU306" s="165" t="s">
        <v>82</v>
      </c>
      <c r="AV306" s="13" t="s">
        <v>82</v>
      </c>
      <c r="AW306" s="13" t="s">
        <v>29</v>
      </c>
      <c r="AX306" s="13" t="s">
        <v>30</v>
      </c>
      <c r="AY306" s="165" t="s">
        <v>175</v>
      </c>
    </row>
    <row r="307" spans="1:65" s="2" customFormat="1" ht="24.15" customHeight="1">
      <c r="A307" s="33"/>
      <c r="B307" s="149"/>
      <c r="C307" s="150" t="s">
        <v>345</v>
      </c>
      <c r="D307" s="150" t="s">
        <v>181</v>
      </c>
      <c r="E307" s="151" t="s">
        <v>2850</v>
      </c>
      <c r="F307" s="152" t="s">
        <v>2851</v>
      </c>
      <c r="G307" s="153" t="s">
        <v>745</v>
      </c>
      <c r="H307" s="154">
        <v>0.4</v>
      </c>
      <c r="I307" s="155"/>
      <c r="J307" s="156">
        <f>ROUND(I307*H307,2)</f>
        <v>0</v>
      </c>
      <c r="K307" s="152" t="s">
        <v>1</v>
      </c>
      <c r="L307" s="34"/>
      <c r="M307" s="157" t="s">
        <v>1</v>
      </c>
      <c r="N307" s="158" t="s">
        <v>38</v>
      </c>
      <c r="O307" s="59"/>
      <c r="P307" s="159">
        <f>O307*H307</f>
        <v>0</v>
      </c>
      <c r="Q307" s="159">
        <v>2.5018699999999998</v>
      </c>
      <c r="R307" s="159">
        <f>Q307*H307</f>
        <v>1.000748</v>
      </c>
      <c r="S307" s="159">
        <v>0</v>
      </c>
      <c r="T307" s="160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1" t="s">
        <v>184</v>
      </c>
      <c r="AT307" s="161" t="s">
        <v>181</v>
      </c>
      <c r="AU307" s="161" t="s">
        <v>82</v>
      </c>
      <c r="AY307" s="18" t="s">
        <v>175</v>
      </c>
      <c r="BE307" s="162">
        <f>IF(N307="základní",J307,0)</f>
        <v>0</v>
      </c>
      <c r="BF307" s="162">
        <f>IF(N307="snížená",J307,0)</f>
        <v>0</v>
      </c>
      <c r="BG307" s="162">
        <f>IF(N307="zákl. přenesená",J307,0)</f>
        <v>0</v>
      </c>
      <c r="BH307" s="162">
        <f>IF(N307="sníž. přenesená",J307,0)</f>
        <v>0</v>
      </c>
      <c r="BI307" s="162">
        <f>IF(N307="nulová",J307,0)</f>
        <v>0</v>
      </c>
      <c r="BJ307" s="18" t="s">
        <v>30</v>
      </c>
      <c r="BK307" s="162">
        <f>ROUND(I307*H307,2)</f>
        <v>0</v>
      </c>
      <c r="BL307" s="18" t="s">
        <v>184</v>
      </c>
      <c r="BM307" s="161" t="s">
        <v>4009</v>
      </c>
    </row>
    <row r="308" spans="1:65" s="13" customFormat="1">
      <c r="B308" s="163"/>
      <c r="D308" s="164" t="s">
        <v>190</v>
      </c>
      <c r="E308" s="165" t="s">
        <v>1</v>
      </c>
      <c r="F308" s="166" t="s">
        <v>4010</v>
      </c>
      <c r="H308" s="167">
        <v>0.4</v>
      </c>
      <c r="I308" s="168"/>
      <c r="L308" s="163"/>
      <c r="M308" s="169"/>
      <c r="N308" s="170"/>
      <c r="O308" s="170"/>
      <c r="P308" s="170"/>
      <c r="Q308" s="170"/>
      <c r="R308" s="170"/>
      <c r="S308" s="170"/>
      <c r="T308" s="171"/>
      <c r="AT308" s="165" t="s">
        <v>190</v>
      </c>
      <c r="AU308" s="165" t="s">
        <v>82</v>
      </c>
      <c r="AV308" s="13" t="s">
        <v>82</v>
      </c>
      <c r="AW308" s="13" t="s">
        <v>29</v>
      </c>
      <c r="AX308" s="13" t="s">
        <v>73</v>
      </c>
      <c r="AY308" s="165" t="s">
        <v>175</v>
      </c>
    </row>
    <row r="309" spans="1:65" s="15" customFormat="1">
      <c r="B309" s="182"/>
      <c r="D309" s="164" t="s">
        <v>190</v>
      </c>
      <c r="E309" s="183" t="s">
        <v>1</v>
      </c>
      <c r="F309" s="184" t="s">
        <v>716</v>
      </c>
      <c r="H309" s="185">
        <v>0.4</v>
      </c>
      <c r="I309" s="186"/>
      <c r="L309" s="182"/>
      <c r="M309" s="187"/>
      <c r="N309" s="188"/>
      <c r="O309" s="188"/>
      <c r="P309" s="188"/>
      <c r="Q309" s="188"/>
      <c r="R309" s="188"/>
      <c r="S309" s="188"/>
      <c r="T309" s="189"/>
      <c r="AT309" s="183" t="s">
        <v>190</v>
      </c>
      <c r="AU309" s="183" t="s">
        <v>82</v>
      </c>
      <c r="AV309" s="15" t="s">
        <v>184</v>
      </c>
      <c r="AW309" s="15" t="s">
        <v>29</v>
      </c>
      <c r="AX309" s="15" t="s">
        <v>30</v>
      </c>
      <c r="AY309" s="183" t="s">
        <v>175</v>
      </c>
    </row>
    <row r="310" spans="1:65" s="2" customFormat="1" ht="16.5" customHeight="1">
      <c r="A310" s="33"/>
      <c r="B310" s="149"/>
      <c r="C310" s="150" t="s">
        <v>349</v>
      </c>
      <c r="D310" s="150" t="s">
        <v>181</v>
      </c>
      <c r="E310" s="151" t="s">
        <v>2856</v>
      </c>
      <c r="F310" s="152" t="s">
        <v>2857</v>
      </c>
      <c r="G310" s="153" t="s">
        <v>767</v>
      </c>
      <c r="H310" s="154">
        <v>0.03</v>
      </c>
      <c r="I310" s="155"/>
      <c r="J310" s="156">
        <f>ROUND(I310*H310,2)</f>
        <v>0</v>
      </c>
      <c r="K310" s="152" t="s">
        <v>710</v>
      </c>
      <c r="L310" s="34"/>
      <c r="M310" s="157" t="s">
        <v>1</v>
      </c>
      <c r="N310" s="158" t="s">
        <v>38</v>
      </c>
      <c r="O310" s="59"/>
      <c r="P310" s="159">
        <f>O310*H310</f>
        <v>0</v>
      </c>
      <c r="Q310" s="159">
        <v>1.0423199999999999</v>
      </c>
      <c r="R310" s="159">
        <f>Q310*H310</f>
        <v>3.1269599999999995E-2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184</v>
      </c>
      <c r="AT310" s="161" t="s">
        <v>181</v>
      </c>
      <c r="AU310" s="161" t="s">
        <v>82</v>
      </c>
      <c r="AY310" s="18" t="s">
        <v>175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30</v>
      </c>
      <c r="BK310" s="162">
        <f>ROUND(I310*H310,2)</f>
        <v>0</v>
      </c>
      <c r="BL310" s="18" t="s">
        <v>184</v>
      </c>
      <c r="BM310" s="161" t="s">
        <v>4011</v>
      </c>
    </row>
    <row r="311" spans="1:65" s="13" customFormat="1">
      <c r="B311" s="163"/>
      <c r="D311" s="164" t="s">
        <v>190</v>
      </c>
      <c r="E311" s="165" t="s">
        <v>1</v>
      </c>
      <c r="F311" s="166" t="s">
        <v>4012</v>
      </c>
      <c r="H311" s="167">
        <v>0.03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190</v>
      </c>
      <c r="AU311" s="165" t="s">
        <v>82</v>
      </c>
      <c r="AV311" s="13" t="s">
        <v>82</v>
      </c>
      <c r="AW311" s="13" t="s">
        <v>29</v>
      </c>
      <c r="AX311" s="13" t="s">
        <v>73</v>
      </c>
      <c r="AY311" s="165" t="s">
        <v>175</v>
      </c>
    </row>
    <row r="312" spans="1:65" s="15" customFormat="1">
      <c r="B312" s="182"/>
      <c r="D312" s="164" t="s">
        <v>190</v>
      </c>
      <c r="E312" s="183" t="s">
        <v>1</v>
      </c>
      <c r="F312" s="184" t="s">
        <v>716</v>
      </c>
      <c r="H312" s="185">
        <v>0.03</v>
      </c>
      <c r="I312" s="186"/>
      <c r="L312" s="182"/>
      <c r="M312" s="187"/>
      <c r="N312" s="188"/>
      <c r="O312" s="188"/>
      <c r="P312" s="188"/>
      <c r="Q312" s="188"/>
      <c r="R312" s="188"/>
      <c r="S312" s="188"/>
      <c r="T312" s="189"/>
      <c r="AT312" s="183" t="s">
        <v>190</v>
      </c>
      <c r="AU312" s="183" t="s">
        <v>82</v>
      </c>
      <c r="AV312" s="15" t="s">
        <v>184</v>
      </c>
      <c r="AW312" s="15" t="s">
        <v>29</v>
      </c>
      <c r="AX312" s="15" t="s">
        <v>30</v>
      </c>
      <c r="AY312" s="183" t="s">
        <v>175</v>
      </c>
    </row>
    <row r="313" spans="1:65" s="2" customFormat="1" ht="16.5" customHeight="1">
      <c r="A313" s="33"/>
      <c r="B313" s="149"/>
      <c r="C313" s="150" t="s">
        <v>353</v>
      </c>
      <c r="D313" s="150" t="s">
        <v>181</v>
      </c>
      <c r="E313" s="151" t="s">
        <v>2887</v>
      </c>
      <c r="F313" s="152" t="s">
        <v>2888</v>
      </c>
      <c r="G313" s="153" t="s">
        <v>709</v>
      </c>
      <c r="H313" s="154">
        <v>3.2</v>
      </c>
      <c r="I313" s="155"/>
      <c r="J313" s="156">
        <f>ROUND(I313*H313,2)</f>
        <v>0</v>
      </c>
      <c r="K313" s="152" t="s">
        <v>710</v>
      </c>
      <c r="L313" s="34"/>
      <c r="M313" s="157" t="s">
        <v>1</v>
      </c>
      <c r="N313" s="158" t="s">
        <v>38</v>
      </c>
      <c r="O313" s="59"/>
      <c r="P313" s="159">
        <f>O313*H313</f>
        <v>0</v>
      </c>
      <c r="Q313" s="159">
        <v>5.45E-3</v>
      </c>
      <c r="R313" s="159">
        <f>Q313*H313</f>
        <v>1.7440000000000001E-2</v>
      </c>
      <c r="S313" s="159">
        <v>0</v>
      </c>
      <c r="T313" s="160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1" t="s">
        <v>184</v>
      </c>
      <c r="AT313" s="161" t="s">
        <v>181</v>
      </c>
      <c r="AU313" s="161" t="s">
        <v>82</v>
      </c>
      <c r="AY313" s="18" t="s">
        <v>175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8" t="s">
        <v>30</v>
      </c>
      <c r="BK313" s="162">
        <f>ROUND(I313*H313,2)</f>
        <v>0</v>
      </c>
      <c r="BL313" s="18" t="s">
        <v>184</v>
      </c>
      <c r="BM313" s="161" t="s">
        <v>4013</v>
      </c>
    </row>
    <row r="314" spans="1:65" s="13" customFormat="1">
      <c r="B314" s="163"/>
      <c r="D314" s="164" t="s">
        <v>190</v>
      </c>
      <c r="E314" s="165" t="s">
        <v>1</v>
      </c>
      <c r="F314" s="166" t="s">
        <v>3967</v>
      </c>
      <c r="H314" s="167">
        <v>2</v>
      </c>
      <c r="I314" s="168"/>
      <c r="L314" s="163"/>
      <c r="M314" s="169"/>
      <c r="N314" s="170"/>
      <c r="O314" s="170"/>
      <c r="P314" s="170"/>
      <c r="Q314" s="170"/>
      <c r="R314" s="170"/>
      <c r="S314" s="170"/>
      <c r="T314" s="171"/>
      <c r="AT314" s="165" t="s">
        <v>190</v>
      </c>
      <c r="AU314" s="165" t="s">
        <v>82</v>
      </c>
      <c r="AV314" s="13" t="s">
        <v>82</v>
      </c>
      <c r="AW314" s="13" t="s">
        <v>29</v>
      </c>
      <c r="AX314" s="13" t="s">
        <v>73</v>
      </c>
      <c r="AY314" s="165" t="s">
        <v>175</v>
      </c>
    </row>
    <row r="315" spans="1:65" s="13" customFormat="1">
      <c r="B315" s="163"/>
      <c r="D315" s="164" t="s">
        <v>190</v>
      </c>
      <c r="E315" s="165" t="s">
        <v>1</v>
      </c>
      <c r="F315" s="166" t="s">
        <v>4014</v>
      </c>
      <c r="H315" s="167">
        <v>1.2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190</v>
      </c>
      <c r="AU315" s="165" t="s">
        <v>82</v>
      </c>
      <c r="AV315" s="13" t="s">
        <v>82</v>
      </c>
      <c r="AW315" s="13" t="s">
        <v>29</v>
      </c>
      <c r="AX315" s="13" t="s">
        <v>73</v>
      </c>
      <c r="AY315" s="165" t="s">
        <v>175</v>
      </c>
    </row>
    <row r="316" spans="1:65" s="15" customFormat="1">
      <c r="B316" s="182"/>
      <c r="D316" s="164" t="s">
        <v>190</v>
      </c>
      <c r="E316" s="183" t="s">
        <v>1</v>
      </c>
      <c r="F316" s="184" t="s">
        <v>716</v>
      </c>
      <c r="H316" s="185">
        <v>3.2</v>
      </c>
      <c r="I316" s="186"/>
      <c r="L316" s="182"/>
      <c r="M316" s="187"/>
      <c r="N316" s="188"/>
      <c r="O316" s="188"/>
      <c r="P316" s="188"/>
      <c r="Q316" s="188"/>
      <c r="R316" s="188"/>
      <c r="S316" s="188"/>
      <c r="T316" s="189"/>
      <c r="AT316" s="183" t="s">
        <v>190</v>
      </c>
      <c r="AU316" s="183" t="s">
        <v>82</v>
      </c>
      <c r="AV316" s="15" t="s">
        <v>184</v>
      </c>
      <c r="AW316" s="15" t="s">
        <v>29</v>
      </c>
      <c r="AX316" s="15" t="s">
        <v>30</v>
      </c>
      <c r="AY316" s="183" t="s">
        <v>175</v>
      </c>
    </row>
    <row r="317" spans="1:65" s="2" customFormat="1" ht="16.5" customHeight="1">
      <c r="A317" s="33"/>
      <c r="B317" s="149"/>
      <c r="C317" s="150" t="s">
        <v>357</v>
      </c>
      <c r="D317" s="150" t="s">
        <v>181</v>
      </c>
      <c r="E317" s="151" t="s">
        <v>2903</v>
      </c>
      <c r="F317" s="152" t="s">
        <v>2904</v>
      </c>
      <c r="G317" s="153" t="s">
        <v>709</v>
      </c>
      <c r="H317" s="154">
        <v>3.2</v>
      </c>
      <c r="I317" s="155"/>
      <c r="J317" s="156">
        <f>ROUND(I317*H317,2)</f>
        <v>0</v>
      </c>
      <c r="K317" s="152" t="s">
        <v>710</v>
      </c>
      <c r="L317" s="34"/>
      <c r="M317" s="157" t="s">
        <v>1</v>
      </c>
      <c r="N317" s="158" t="s">
        <v>38</v>
      </c>
      <c r="O317" s="59"/>
      <c r="P317" s="159">
        <f>O317*H317</f>
        <v>0</v>
      </c>
      <c r="Q317" s="159">
        <v>0</v>
      </c>
      <c r="R317" s="159">
        <f>Q317*H317</f>
        <v>0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184</v>
      </c>
      <c r="AT317" s="161" t="s">
        <v>181</v>
      </c>
      <c r="AU317" s="161" t="s">
        <v>82</v>
      </c>
      <c r="AY317" s="18" t="s">
        <v>175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30</v>
      </c>
      <c r="BK317" s="162">
        <f>ROUND(I317*H317,2)</f>
        <v>0</v>
      </c>
      <c r="BL317" s="18" t="s">
        <v>184</v>
      </c>
      <c r="BM317" s="161" t="s">
        <v>4015</v>
      </c>
    </row>
    <row r="318" spans="1:65" s="13" customFormat="1">
      <c r="B318" s="163"/>
      <c r="D318" s="164" t="s">
        <v>190</v>
      </c>
      <c r="E318" s="165" t="s">
        <v>1</v>
      </c>
      <c r="F318" s="166" t="s">
        <v>4016</v>
      </c>
      <c r="H318" s="167">
        <v>3.2</v>
      </c>
      <c r="I318" s="168"/>
      <c r="L318" s="163"/>
      <c r="M318" s="169"/>
      <c r="N318" s="170"/>
      <c r="O318" s="170"/>
      <c r="P318" s="170"/>
      <c r="Q318" s="170"/>
      <c r="R318" s="170"/>
      <c r="S318" s="170"/>
      <c r="T318" s="171"/>
      <c r="AT318" s="165" t="s">
        <v>190</v>
      </c>
      <c r="AU318" s="165" t="s">
        <v>82</v>
      </c>
      <c r="AV318" s="13" t="s">
        <v>82</v>
      </c>
      <c r="AW318" s="13" t="s">
        <v>29</v>
      </c>
      <c r="AX318" s="13" t="s">
        <v>30</v>
      </c>
      <c r="AY318" s="165" t="s">
        <v>175</v>
      </c>
    </row>
    <row r="319" spans="1:65" s="2" customFormat="1" ht="16.5" customHeight="1">
      <c r="A319" s="33"/>
      <c r="B319" s="149"/>
      <c r="C319" s="150" t="s">
        <v>361</v>
      </c>
      <c r="D319" s="150" t="s">
        <v>181</v>
      </c>
      <c r="E319" s="151" t="s">
        <v>4017</v>
      </c>
      <c r="F319" s="152" t="s">
        <v>4018</v>
      </c>
      <c r="G319" s="153" t="s">
        <v>222</v>
      </c>
      <c r="H319" s="154">
        <v>12</v>
      </c>
      <c r="I319" s="155"/>
      <c r="J319" s="156">
        <f>ROUND(I319*H319,2)</f>
        <v>0</v>
      </c>
      <c r="K319" s="152" t="s">
        <v>1</v>
      </c>
      <c r="L319" s="34"/>
      <c r="M319" s="157" t="s">
        <v>1</v>
      </c>
      <c r="N319" s="158" t="s">
        <v>38</v>
      </c>
      <c r="O319" s="59"/>
      <c r="P319" s="159">
        <f>O319*H319</f>
        <v>0</v>
      </c>
      <c r="Q319" s="159">
        <v>1.97E-3</v>
      </c>
      <c r="R319" s="159">
        <f>Q319*H319</f>
        <v>2.3640000000000001E-2</v>
      </c>
      <c r="S319" s="159">
        <v>0</v>
      </c>
      <c r="T319" s="160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1" t="s">
        <v>184</v>
      </c>
      <c r="AT319" s="161" t="s">
        <v>181</v>
      </c>
      <c r="AU319" s="161" t="s">
        <v>82</v>
      </c>
      <c r="AY319" s="18" t="s">
        <v>175</v>
      </c>
      <c r="BE319" s="162">
        <f>IF(N319="základní",J319,0)</f>
        <v>0</v>
      </c>
      <c r="BF319" s="162">
        <f>IF(N319="snížená",J319,0)</f>
        <v>0</v>
      </c>
      <c r="BG319" s="162">
        <f>IF(N319="zákl. přenesená",J319,0)</f>
        <v>0</v>
      </c>
      <c r="BH319" s="162">
        <f>IF(N319="sníž. přenesená",J319,0)</f>
        <v>0</v>
      </c>
      <c r="BI319" s="162">
        <f>IF(N319="nulová",J319,0)</f>
        <v>0</v>
      </c>
      <c r="BJ319" s="18" t="s">
        <v>30</v>
      </c>
      <c r="BK319" s="162">
        <f>ROUND(I319*H319,2)</f>
        <v>0</v>
      </c>
      <c r="BL319" s="18" t="s">
        <v>184</v>
      </c>
      <c r="BM319" s="161" t="s">
        <v>4019</v>
      </c>
    </row>
    <row r="320" spans="1:65" s="14" customFormat="1">
      <c r="B320" s="172"/>
      <c r="D320" s="164" t="s">
        <v>190</v>
      </c>
      <c r="E320" s="173" t="s">
        <v>1</v>
      </c>
      <c r="F320" s="174" t="s">
        <v>4020</v>
      </c>
      <c r="H320" s="173" t="s">
        <v>1</v>
      </c>
      <c r="I320" s="175"/>
      <c r="L320" s="172"/>
      <c r="M320" s="176"/>
      <c r="N320" s="177"/>
      <c r="O320" s="177"/>
      <c r="P320" s="177"/>
      <c r="Q320" s="177"/>
      <c r="R320" s="177"/>
      <c r="S320" s="177"/>
      <c r="T320" s="178"/>
      <c r="AT320" s="173" t="s">
        <v>190</v>
      </c>
      <c r="AU320" s="173" t="s">
        <v>82</v>
      </c>
      <c r="AV320" s="14" t="s">
        <v>30</v>
      </c>
      <c r="AW320" s="14" t="s">
        <v>29</v>
      </c>
      <c r="AX320" s="14" t="s">
        <v>73</v>
      </c>
      <c r="AY320" s="173" t="s">
        <v>175</v>
      </c>
    </row>
    <row r="321" spans="1:65" s="13" customFormat="1">
      <c r="B321" s="163"/>
      <c r="D321" s="164" t="s">
        <v>190</v>
      </c>
      <c r="E321" s="165" t="s">
        <v>1</v>
      </c>
      <c r="F321" s="166" t="s">
        <v>8</v>
      </c>
      <c r="H321" s="167">
        <v>12</v>
      </c>
      <c r="I321" s="168"/>
      <c r="L321" s="163"/>
      <c r="M321" s="169"/>
      <c r="N321" s="170"/>
      <c r="O321" s="170"/>
      <c r="P321" s="170"/>
      <c r="Q321" s="170"/>
      <c r="R321" s="170"/>
      <c r="S321" s="170"/>
      <c r="T321" s="171"/>
      <c r="AT321" s="165" t="s">
        <v>190</v>
      </c>
      <c r="AU321" s="165" t="s">
        <v>82</v>
      </c>
      <c r="AV321" s="13" t="s">
        <v>82</v>
      </c>
      <c r="AW321" s="13" t="s">
        <v>29</v>
      </c>
      <c r="AX321" s="13" t="s">
        <v>30</v>
      </c>
      <c r="AY321" s="165" t="s">
        <v>175</v>
      </c>
    </row>
    <row r="322" spans="1:65" s="2" customFormat="1" ht="16.5" customHeight="1">
      <c r="A322" s="33"/>
      <c r="B322" s="149"/>
      <c r="C322" s="150" t="s">
        <v>365</v>
      </c>
      <c r="D322" s="150" t="s">
        <v>181</v>
      </c>
      <c r="E322" s="151" t="s">
        <v>4021</v>
      </c>
      <c r="F322" s="152" t="s">
        <v>4022</v>
      </c>
      <c r="G322" s="153" t="s">
        <v>396</v>
      </c>
      <c r="H322" s="154">
        <v>1</v>
      </c>
      <c r="I322" s="155"/>
      <c r="J322" s="156">
        <f>ROUND(I322*H322,2)</f>
        <v>0</v>
      </c>
      <c r="K322" s="152" t="s">
        <v>1</v>
      </c>
      <c r="L322" s="34"/>
      <c r="M322" s="157" t="s">
        <v>1</v>
      </c>
      <c r="N322" s="158" t="s">
        <v>38</v>
      </c>
      <c r="O322" s="59"/>
      <c r="P322" s="159">
        <f>O322*H322</f>
        <v>0</v>
      </c>
      <c r="Q322" s="159">
        <v>0</v>
      </c>
      <c r="R322" s="159">
        <f>Q322*H322</f>
        <v>0</v>
      </c>
      <c r="S322" s="159">
        <v>0</v>
      </c>
      <c r="T322" s="160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1" t="s">
        <v>184</v>
      </c>
      <c r="AT322" s="161" t="s">
        <v>181</v>
      </c>
      <c r="AU322" s="161" t="s">
        <v>82</v>
      </c>
      <c r="AY322" s="18" t="s">
        <v>175</v>
      </c>
      <c r="BE322" s="162">
        <f>IF(N322="základní",J322,0)</f>
        <v>0</v>
      </c>
      <c r="BF322" s="162">
        <f>IF(N322="snížená",J322,0)</f>
        <v>0</v>
      </c>
      <c r="BG322" s="162">
        <f>IF(N322="zákl. přenesená",J322,0)</f>
        <v>0</v>
      </c>
      <c r="BH322" s="162">
        <f>IF(N322="sníž. přenesená",J322,0)</f>
        <v>0</v>
      </c>
      <c r="BI322" s="162">
        <f>IF(N322="nulová",J322,0)</f>
        <v>0</v>
      </c>
      <c r="BJ322" s="18" t="s">
        <v>30</v>
      </c>
      <c r="BK322" s="162">
        <f>ROUND(I322*H322,2)</f>
        <v>0</v>
      </c>
      <c r="BL322" s="18" t="s">
        <v>184</v>
      </c>
      <c r="BM322" s="161" t="s">
        <v>4023</v>
      </c>
    </row>
    <row r="323" spans="1:65" s="14" customFormat="1">
      <c r="B323" s="172"/>
      <c r="D323" s="164" t="s">
        <v>190</v>
      </c>
      <c r="E323" s="173" t="s">
        <v>1</v>
      </c>
      <c r="F323" s="174" t="s">
        <v>4024</v>
      </c>
      <c r="H323" s="173" t="s">
        <v>1</v>
      </c>
      <c r="I323" s="175"/>
      <c r="L323" s="172"/>
      <c r="M323" s="176"/>
      <c r="N323" s="177"/>
      <c r="O323" s="177"/>
      <c r="P323" s="177"/>
      <c r="Q323" s="177"/>
      <c r="R323" s="177"/>
      <c r="S323" s="177"/>
      <c r="T323" s="178"/>
      <c r="AT323" s="173" t="s">
        <v>190</v>
      </c>
      <c r="AU323" s="173" t="s">
        <v>82</v>
      </c>
      <c r="AV323" s="14" t="s">
        <v>30</v>
      </c>
      <c r="AW323" s="14" t="s">
        <v>29</v>
      </c>
      <c r="AX323" s="14" t="s">
        <v>73</v>
      </c>
      <c r="AY323" s="173" t="s">
        <v>175</v>
      </c>
    </row>
    <row r="324" spans="1:65" s="14" customFormat="1">
      <c r="B324" s="172"/>
      <c r="D324" s="164" t="s">
        <v>190</v>
      </c>
      <c r="E324" s="173" t="s">
        <v>1</v>
      </c>
      <c r="F324" s="174" t="s">
        <v>2963</v>
      </c>
      <c r="H324" s="173" t="s">
        <v>1</v>
      </c>
      <c r="I324" s="175"/>
      <c r="L324" s="172"/>
      <c r="M324" s="176"/>
      <c r="N324" s="177"/>
      <c r="O324" s="177"/>
      <c r="P324" s="177"/>
      <c r="Q324" s="177"/>
      <c r="R324" s="177"/>
      <c r="S324" s="177"/>
      <c r="T324" s="178"/>
      <c r="AT324" s="173" t="s">
        <v>190</v>
      </c>
      <c r="AU324" s="173" t="s">
        <v>82</v>
      </c>
      <c r="AV324" s="14" t="s">
        <v>30</v>
      </c>
      <c r="AW324" s="14" t="s">
        <v>29</v>
      </c>
      <c r="AX324" s="14" t="s">
        <v>73</v>
      </c>
      <c r="AY324" s="173" t="s">
        <v>175</v>
      </c>
    </row>
    <row r="325" spans="1:65" s="14" customFormat="1">
      <c r="B325" s="172"/>
      <c r="D325" s="164" t="s">
        <v>190</v>
      </c>
      <c r="E325" s="173" t="s">
        <v>1</v>
      </c>
      <c r="F325" s="174" t="s">
        <v>2964</v>
      </c>
      <c r="H325" s="173" t="s">
        <v>1</v>
      </c>
      <c r="I325" s="175"/>
      <c r="L325" s="172"/>
      <c r="M325" s="176"/>
      <c r="N325" s="177"/>
      <c r="O325" s="177"/>
      <c r="P325" s="177"/>
      <c r="Q325" s="177"/>
      <c r="R325" s="177"/>
      <c r="S325" s="177"/>
      <c r="T325" s="178"/>
      <c r="AT325" s="173" t="s">
        <v>190</v>
      </c>
      <c r="AU325" s="173" t="s">
        <v>82</v>
      </c>
      <c r="AV325" s="14" t="s">
        <v>30</v>
      </c>
      <c r="AW325" s="14" t="s">
        <v>29</v>
      </c>
      <c r="AX325" s="14" t="s">
        <v>73</v>
      </c>
      <c r="AY325" s="173" t="s">
        <v>175</v>
      </c>
    </row>
    <row r="326" spans="1:65" s="14" customFormat="1">
      <c r="B326" s="172"/>
      <c r="D326" s="164" t="s">
        <v>190</v>
      </c>
      <c r="E326" s="173" t="s">
        <v>1</v>
      </c>
      <c r="F326" s="174" t="s">
        <v>2965</v>
      </c>
      <c r="H326" s="173" t="s">
        <v>1</v>
      </c>
      <c r="I326" s="175"/>
      <c r="L326" s="172"/>
      <c r="M326" s="176"/>
      <c r="N326" s="177"/>
      <c r="O326" s="177"/>
      <c r="P326" s="177"/>
      <c r="Q326" s="177"/>
      <c r="R326" s="177"/>
      <c r="S326" s="177"/>
      <c r="T326" s="178"/>
      <c r="AT326" s="173" t="s">
        <v>190</v>
      </c>
      <c r="AU326" s="173" t="s">
        <v>82</v>
      </c>
      <c r="AV326" s="14" t="s">
        <v>30</v>
      </c>
      <c r="AW326" s="14" t="s">
        <v>29</v>
      </c>
      <c r="AX326" s="14" t="s">
        <v>73</v>
      </c>
      <c r="AY326" s="173" t="s">
        <v>175</v>
      </c>
    </row>
    <row r="327" spans="1:65" s="14" customFormat="1">
      <c r="B327" s="172"/>
      <c r="D327" s="164" t="s">
        <v>190</v>
      </c>
      <c r="E327" s="173" t="s">
        <v>1</v>
      </c>
      <c r="F327" s="174" t="s">
        <v>2966</v>
      </c>
      <c r="H327" s="173" t="s">
        <v>1</v>
      </c>
      <c r="I327" s="175"/>
      <c r="L327" s="172"/>
      <c r="M327" s="176"/>
      <c r="N327" s="177"/>
      <c r="O327" s="177"/>
      <c r="P327" s="177"/>
      <c r="Q327" s="177"/>
      <c r="R327" s="177"/>
      <c r="S327" s="177"/>
      <c r="T327" s="178"/>
      <c r="AT327" s="173" t="s">
        <v>190</v>
      </c>
      <c r="AU327" s="173" t="s">
        <v>82</v>
      </c>
      <c r="AV327" s="14" t="s">
        <v>30</v>
      </c>
      <c r="AW327" s="14" t="s">
        <v>29</v>
      </c>
      <c r="AX327" s="14" t="s">
        <v>73</v>
      </c>
      <c r="AY327" s="173" t="s">
        <v>175</v>
      </c>
    </row>
    <row r="328" spans="1:65" s="14" customFormat="1">
      <c r="B328" s="172"/>
      <c r="D328" s="164" t="s">
        <v>190</v>
      </c>
      <c r="E328" s="173" t="s">
        <v>1</v>
      </c>
      <c r="F328" s="174" t="s">
        <v>2967</v>
      </c>
      <c r="H328" s="173" t="s">
        <v>1</v>
      </c>
      <c r="I328" s="175"/>
      <c r="L328" s="172"/>
      <c r="M328" s="176"/>
      <c r="N328" s="177"/>
      <c r="O328" s="177"/>
      <c r="P328" s="177"/>
      <c r="Q328" s="177"/>
      <c r="R328" s="177"/>
      <c r="S328" s="177"/>
      <c r="T328" s="178"/>
      <c r="AT328" s="173" t="s">
        <v>190</v>
      </c>
      <c r="AU328" s="173" t="s">
        <v>82</v>
      </c>
      <c r="AV328" s="14" t="s">
        <v>30</v>
      </c>
      <c r="AW328" s="14" t="s">
        <v>29</v>
      </c>
      <c r="AX328" s="14" t="s">
        <v>73</v>
      </c>
      <c r="AY328" s="173" t="s">
        <v>175</v>
      </c>
    </row>
    <row r="329" spans="1:65" s="14" customFormat="1">
      <c r="B329" s="172"/>
      <c r="D329" s="164" t="s">
        <v>190</v>
      </c>
      <c r="E329" s="173" t="s">
        <v>1</v>
      </c>
      <c r="F329" s="174" t="s">
        <v>2968</v>
      </c>
      <c r="H329" s="173" t="s">
        <v>1</v>
      </c>
      <c r="I329" s="175"/>
      <c r="L329" s="172"/>
      <c r="M329" s="176"/>
      <c r="N329" s="177"/>
      <c r="O329" s="177"/>
      <c r="P329" s="177"/>
      <c r="Q329" s="177"/>
      <c r="R329" s="177"/>
      <c r="S329" s="177"/>
      <c r="T329" s="178"/>
      <c r="AT329" s="173" t="s">
        <v>190</v>
      </c>
      <c r="AU329" s="173" t="s">
        <v>82</v>
      </c>
      <c r="AV329" s="14" t="s">
        <v>30</v>
      </c>
      <c r="AW329" s="14" t="s">
        <v>29</v>
      </c>
      <c r="AX329" s="14" t="s">
        <v>73</v>
      </c>
      <c r="AY329" s="173" t="s">
        <v>175</v>
      </c>
    </row>
    <row r="330" spans="1:65" s="14" customFormat="1">
      <c r="B330" s="172"/>
      <c r="D330" s="164" t="s">
        <v>190</v>
      </c>
      <c r="E330" s="173" t="s">
        <v>1</v>
      </c>
      <c r="F330" s="174" t="s">
        <v>2969</v>
      </c>
      <c r="H330" s="173" t="s">
        <v>1</v>
      </c>
      <c r="I330" s="175"/>
      <c r="L330" s="172"/>
      <c r="M330" s="176"/>
      <c r="N330" s="177"/>
      <c r="O330" s="177"/>
      <c r="P330" s="177"/>
      <c r="Q330" s="177"/>
      <c r="R330" s="177"/>
      <c r="S330" s="177"/>
      <c r="T330" s="178"/>
      <c r="AT330" s="173" t="s">
        <v>190</v>
      </c>
      <c r="AU330" s="173" t="s">
        <v>82</v>
      </c>
      <c r="AV330" s="14" t="s">
        <v>30</v>
      </c>
      <c r="AW330" s="14" t="s">
        <v>29</v>
      </c>
      <c r="AX330" s="14" t="s">
        <v>73</v>
      </c>
      <c r="AY330" s="173" t="s">
        <v>175</v>
      </c>
    </row>
    <row r="331" spans="1:65" s="14" customFormat="1">
      <c r="B331" s="172"/>
      <c r="D331" s="164" t="s">
        <v>190</v>
      </c>
      <c r="E331" s="173" t="s">
        <v>1</v>
      </c>
      <c r="F331" s="174" t="s">
        <v>2970</v>
      </c>
      <c r="H331" s="173" t="s">
        <v>1</v>
      </c>
      <c r="I331" s="175"/>
      <c r="L331" s="172"/>
      <c r="M331" s="176"/>
      <c r="N331" s="177"/>
      <c r="O331" s="177"/>
      <c r="P331" s="177"/>
      <c r="Q331" s="177"/>
      <c r="R331" s="177"/>
      <c r="S331" s="177"/>
      <c r="T331" s="178"/>
      <c r="AT331" s="173" t="s">
        <v>190</v>
      </c>
      <c r="AU331" s="173" t="s">
        <v>82</v>
      </c>
      <c r="AV331" s="14" t="s">
        <v>30</v>
      </c>
      <c r="AW331" s="14" t="s">
        <v>29</v>
      </c>
      <c r="AX331" s="14" t="s">
        <v>73</v>
      </c>
      <c r="AY331" s="173" t="s">
        <v>175</v>
      </c>
    </row>
    <row r="332" spans="1:65" s="14" customFormat="1">
      <c r="B332" s="172"/>
      <c r="D332" s="164" t="s">
        <v>190</v>
      </c>
      <c r="E332" s="173" t="s">
        <v>1</v>
      </c>
      <c r="F332" s="174" t="s">
        <v>2971</v>
      </c>
      <c r="H332" s="173" t="s">
        <v>1</v>
      </c>
      <c r="I332" s="175"/>
      <c r="L332" s="172"/>
      <c r="M332" s="176"/>
      <c r="N332" s="177"/>
      <c r="O332" s="177"/>
      <c r="P332" s="177"/>
      <c r="Q332" s="177"/>
      <c r="R332" s="177"/>
      <c r="S332" s="177"/>
      <c r="T332" s="178"/>
      <c r="AT332" s="173" t="s">
        <v>190</v>
      </c>
      <c r="AU332" s="173" t="s">
        <v>82</v>
      </c>
      <c r="AV332" s="14" t="s">
        <v>30</v>
      </c>
      <c r="AW332" s="14" t="s">
        <v>29</v>
      </c>
      <c r="AX332" s="14" t="s">
        <v>73</v>
      </c>
      <c r="AY332" s="173" t="s">
        <v>175</v>
      </c>
    </row>
    <row r="333" spans="1:65" s="14" customFormat="1">
      <c r="B333" s="172"/>
      <c r="D333" s="164" t="s">
        <v>190</v>
      </c>
      <c r="E333" s="173" t="s">
        <v>1</v>
      </c>
      <c r="F333" s="174" t="s">
        <v>2972</v>
      </c>
      <c r="H333" s="173" t="s">
        <v>1</v>
      </c>
      <c r="I333" s="175"/>
      <c r="L333" s="172"/>
      <c r="M333" s="176"/>
      <c r="N333" s="177"/>
      <c r="O333" s="177"/>
      <c r="P333" s="177"/>
      <c r="Q333" s="177"/>
      <c r="R333" s="177"/>
      <c r="S333" s="177"/>
      <c r="T333" s="178"/>
      <c r="AT333" s="173" t="s">
        <v>190</v>
      </c>
      <c r="AU333" s="173" t="s">
        <v>82</v>
      </c>
      <c r="AV333" s="14" t="s">
        <v>30</v>
      </c>
      <c r="AW333" s="14" t="s">
        <v>29</v>
      </c>
      <c r="AX333" s="14" t="s">
        <v>73</v>
      </c>
      <c r="AY333" s="173" t="s">
        <v>175</v>
      </c>
    </row>
    <row r="334" spans="1:65" s="14" customFormat="1">
      <c r="B334" s="172"/>
      <c r="D334" s="164" t="s">
        <v>190</v>
      </c>
      <c r="E334" s="173" t="s">
        <v>1</v>
      </c>
      <c r="F334" s="174" t="s">
        <v>2973</v>
      </c>
      <c r="H334" s="173" t="s">
        <v>1</v>
      </c>
      <c r="I334" s="175"/>
      <c r="L334" s="172"/>
      <c r="M334" s="176"/>
      <c r="N334" s="177"/>
      <c r="O334" s="177"/>
      <c r="P334" s="177"/>
      <c r="Q334" s="177"/>
      <c r="R334" s="177"/>
      <c r="S334" s="177"/>
      <c r="T334" s="178"/>
      <c r="AT334" s="173" t="s">
        <v>190</v>
      </c>
      <c r="AU334" s="173" t="s">
        <v>82</v>
      </c>
      <c r="AV334" s="14" t="s">
        <v>30</v>
      </c>
      <c r="AW334" s="14" t="s">
        <v>29</v>
      </c>
      <c r="AX334" s="14" t="s">
        <v>73</v>
      </c>
      <c r="AY334" s="173" t="s">
        <v>175</v>
      </c>
    </row>
    <row r="335" spans="1:65" s="14" customFormat="1">
      <c r="B335" s="172"/>
      <c r="D335" s="164" t="s">
        <v>190</v>
      </c>
      <c r="E335" s="173" t="s">
        <v>1</v>
      </c>
      <c r="F335" s="174" t="s">
        <v>2974</v>
      </c>
      <c r="H335" s="173" t="s">
        <v>1</v>
      </c>
      <c r="I335" s="175"/>
      <c r="L335" s="172"/>
      <c r="M335" s="176"/>
      <c r="N335" s="177"/>
      <c r="O335" s="177"/>
      <c r="P335" s="177"/>
      <c r="Q335" s="177"/>
      <c r="R335" s="177"/>
      <c r="S335" s="177"/>
      <c r="T335" s="178"/>
      <c r="AT335" s="173" t="s">
        <v>190</v>
      </c>
      <c r="AU335" s="173" t="s">
        <v>82</v>
      </c>
      <c r="AV335" s="14" t="s">
        <v>30</v>
      </c>
      <c r="AW335" s="14" t="s">
        <v>29</v>
      </c>
      <c r="AX335" s="14" t="s">
        <v>73</v>
      </c>
      <c r="AY335" s="173" t="s">
        <v>175</v>
      </c>
    </row>
    <row r="336" spans="1:65" s="14" customFormat="1">
      <c r="B336" s="172"/>
      <c r="D336" s="164" t="s">
        <v>190</v>
      </c>
      <c r="E336" s="173" t="s">
        <v>1</v>
      </c>
      <c r="F336" s="174" t="s">
        <v>2975</v>
      </c>
      <c r="H336" s="173" t="s">
        <v>1</v>
      </c>
      <c r="I336" s="175"/>
      <c r="L336" s="172"/>
      <c r="M336" s="176"/>
      <c r="N336" s="177"/>
      <c r="O336" s="177"/>
      <c r="P336" s="177"/>
      <c r="Q336" s="177"/>
      <c r="R336" s="177"/>
      <c r="S336" s="177"/>
      <c r="T336" s="178"/>
      <c r="AT336" s="173" t="s">
        <v>190</v>
      </c>
      <c r="AU336" s="173" t="s">
        <v>82</v>
      </c>
      <c r="AV336" s="14" t="s">
        <v>30</v>
      </c>
      <c r="AW336" s="14" t="s">
        <v>29</v>
      </c>
      <c r="AX336" s="14" t="s">
        <v>73</v>
      </c>
      <c r="AY336" s="173" t="s">
        <v>175</v>
      </c>
    </row>
    <row r="337" spans="1:65" s="14" customFormat="1">
      <c r="B337" s="172"/>
      <c r="D337" s="164" t="s">
        <v>190</v>
      </c>
      <c r="E337" s="173" t="s">
        <v>1</v>
      </c>
      <c r="F337" s="174" t="s">
        <v>2976</v>
      </c>
      <c r="H337" s="173" t="s">
        <v>1</v>
      </c>
      <c r="I337" s="175"/>
      <c r="L337" s="172"/>
      <c r="M337" s="176"/>
      <c r="N337" s="177"/>
      <c r="O337" s="177"/>
      <c r="P337" s="177"/>
      <c r="Q337" s="177"/>
      <c r="R337" s="177"/>
      <c r="S337" s="177"/>
      <c r="T337" s="178"/>
      <c r="AT337" s="173" t="s">
        <v>190</v>
      </c>
      <c r="AU337" s="173" t="s">
        <v>82</v>
      </c>
      <c r="AV337" s="14" t="s">
        <v>30</v>
      </c>
      <c r="AW337" s="14" t="s">
        <v>29</v>
      </c>
      <c r="AX337" s="14" t="s">
        <v>73</v>
      </c>
      <c r="AY337" s="173" t="s">
        <v>175</v>
      </c>
    </row>
    <row r="338" spans="1:65" s="14" customFormat="1">
      <c r="B338" s="172"/>
      <c r="D338" s="164" t="s">
        <v>190</v>
      </c>
      <c r="E338" s="173" t="s">
        <v>1</v>
      </c>
      <c r="F338" s="174" t="s">
        <v>2977</v>
      </c>
      <c r="H338" s="173" t="s">
        <v>1</v>
      </c>
      <c r="I338" s="175"/>
      <c r="L338" s="172"/>
      <c r="M338" s="176"/>
      <c r="N338" s="177"/>
      <c r="O338" s="177"/>
      <c r="P338" s="177"/>
      <c r="Q338" s="177"/>
      <c r="R338" s="177"/>
      <c r="S338" s="177"/>
      <c r="T338" s="178"/>
      <c r="AT338" s="173" t="s">
        <v>190</v>
      </c>
      <c r="AU338" s="173" t="s">
        <v>82</v>
      </c>
      <c r="AV338" s="14" t="s">
        <v>30</v>
      </c>
      <c r="AW338" s="14" t="s">
        <v>29</v>
      </c>
      <c r="AX338" s="14" t="s">
        <v>73</v>
      </c>
      <c r="AY338" s="173" t="s">
        <v>175</v>
      </c>
    </row>
    <row r="339" spans="1:65" s="14" customFormat="1">
      <c r="B339" s="172"/>
      <c r="D339" s="164" t="s">
        <v>190</v>
      </c>
      <c r="E339" s="173" t="s">
        <v>1</v>
      </c>
      <c r="F339" s="174" t="s">
        <v>2648</v>
      </c>
      <c r="H339" s="173" t="s">
        <v>1</v>
      </c>
      <c r="I339" s="175"/>
      <c r="L339" s="172"/>
      <c r="M339" s="176"/>
      <c r="N339" s="177"/>
      <c r="O339" s="177"/>
      <c r="P339" s="177"/>
      <c r="Q339" s="177"/>
      <c r="R339" s="177"/>
      <c r="S339" s="177"/>
      <c r="T339" s="178"/>
      <c r="AT339" s="173" t="s">
        <v>190</v>
      </c>
      <c r="AU339" s="173" t="s">
        <v>82</v>
      </c>
      <c r="AV339" s="14" t="s">
        <v>30</v>
      </c>
      <c r="AW339" s="14" t="s">
        <v>29</v>
      </c>
      <c r="AX339" s="14" t="s">
        <v>73</v>
      </c>
      <c r="AY339" s="173" t="s">
        <v>175</v>
      </c>
    </row>
    <row r="340" spans="1:65" s="13" customFormat="1">
      <c r="B340" s="163"/>
      <c r="D340" s="164" t="s">
        <v>190</v>
      </c>
      <c r="E340" s="165" t="s">
        <v>1</v>
      </c>
      <c r="F340" s="166" t="s">
        <v>30</v>
      </c>
      <c r="H340" s="167">
        <v>1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190</v>
      </c>
      <c r="AU340" s="165" t="s">
        <v>82</v>
      </c>
      <c r="AV340" s="13" t="s">
        <v>82</v>
      </c>
      <c r="AW340" s="13" t="s">
        <v>29</v>
      </c>
      <c r="AX340" s="13" t="s">
        <v>30</v>
      </c>
      <c r="AY340" s="165" t="s">
        <v>175</v>
      </c>
    </row>
    <row r="341" spans="1:65" s="12" customFormat="1" ht="22.8" customHeight="1">
      <c r="B341" s="136"/>
      <c r="D341" s="137" t="s">
        <v>72</v>
      </c>
      <c r="E341" s="147" t="s">
        <v>198</v>
      </c>
      <c r="F341" s="147" t="s">
        <v>871</v>
      </c>
      <c r="I341" s="139"/>
      <c r="J341" s="148">
        <f>BK341</f>
        <v>0</v>
      </c>
      <c r="L341" s="136"/>
      <c r="M341" s="141"/>
      <c r="N341" s="142"/>
      <c r="O341" s="142"/>
      <c r="P341" s="143">
        <f>SUM(P342:P344)</f>
        <v>0</v>
      </c>
      <c r="Q341" s="142"/>
      <c r="R341" s="143">
        <f>SUM(R342:R344)</f>
        <v>0</v>
      </c>
      <c r="S341" s="142"/>
      <c r="T341" s="144">
        <f>SUM(T342:T344)</f>
        <v>0</v>
      </c>
      <c r="AR341" s="137" t="s">
        <v>30</v>
      </c>
      <c r="AT341" s="145" t="s">
        <v>72</v>
      </c>
      <c r="AU341" s="145" t="s">
        <v>30</v>
      </c>
      <c r="AY341" s="137" t="s">
        <v>175</v>
      </c>
      <c r="BK341" s="146">
        <f>SUM(BK342:BK344)</f>
        <v>0</v>
      </c>
    </row>
    <row r="342" spans="1:65" s="2" customFormat="1" ht="16.5" customHeight="1">
      <c r="A342" s="33"/>
      <c r="B342" s="149"/>
      <c r="C342" s="150" t="s">
        <v>369</v>
      </c>
      <c r="D342" s="150" t="s">
        <v>181</v>
      </c>
      <c r="E342" s="151" t="s">
        <v>3025</v>
      </c>
      <c r="F342" s="152" t="s">
        <v>4025</v>
      </c>
      <c r="G342" s="153" t="s">
        <v>396</v>
      </c>
      <c r="H342" s="154">
        <v>1</v>
      </c>
      <c r="I342" s="155"/>
      <c r="J342" s="156">
        <f>ROUND(I342*H342,2)</f>
        <v>0</v>
      </c>
      <c r="K342" s="152" t="s">
        <v>1</v>
      </c>
      <c r="L342" s="34"/>
      <c r="M342" s="157" t="s">
        <v>1</v>
      </c>
      <c r="N342" s="158" t="s">
        <v>38</v>
      </c>
      <c r="O342" s="59"/>
      <c r="P342" s="159">
        <f>O342*H342</f>
        <v>0</v>
      </c>
      <c r="Q342" s="159">
        <v>0</v>
      </c>
      <c r="R342" s="159">
        <f>Q342*H342</f>
        <v>0</v>
      </c>
      <c r="S342" s="159">
        <v>0</v>
      </c>
      <c r="T342" s="160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1" t="s">
        <v>184</v>
      </c>
      <c r="AT342" s="161" t="s">
        <v>181</v>
      </c>
      <c r="AU342" s="161" t="s">
        <v>82</v>
      </c>
      <c r="AY342" s="18" t="s">
        <v>175</v>
      </c>
      <c r="BE342" s="162">
        <f>IF(N342="základní",J342,0)</f>
        <v>0</v>
      </c>
      <c r="BF342" s="162">
        <f>IF(N342="snížená",J342,0)</f>
        <v>0</v>
      </c>
      <c r="BG342" s="162">
        <f>IF(N342="zákl. přenesená",J342,0)</f>
        <v>0</v>
      </c>
      <c r="BH342" s="162">
        <f>IF(N342="sníž. přenesená",J342,0)</f>
        <v>0</v>
      </c>
      <c r="BI342" s="162">
        <f>IF(N342="nulová",J342,0)</f>
        <v>0</v>
      </c>
      <c r="BJ342" s="18" t="s">
        <v>30</v>
      </c>
      <c r="BK342" s="162">
        <f>ROUND(I342*H342,2)</f>
        <v>0</v>
      </c>
      <c r="BL342" s="18" t="s">
        <v>184</v>
      </c>
      <c r="BM342" s="161" t="s">
        <v>4026</v>
      </c>
    </row>
    <row r="343" spans="1:65" s="13" customFormat="1">
      <c r="B343" s="163"/>
      <c r="D343" s="164" t="s">
        <v>190</v>
      </c>
      <c r="E343" s="165" t="s">
        <v>1</v>
      </c>
      <c r="F343" s="166" t="s">
        <v>30</v>
      </c>
      <c r="H343" s="167">
        <v>1</v>
      </c>
      <c r="I343" s="168"/>
      <c r="L343" s="163"/>
      <c r="M343" s="169"/>
      <c r="N343" s="170"/>
      <c r="O343" s="170"/>
      <c r="P343" s="170"/>
      <c r="Q343" s="170"/>
      <c r="R343" s="170"/>
      <c r="S343" s="170"/>
      <c r="T343" s="171"/>
      <c r="AT343" s="165" t="s">
        <v>190</v>
      </c>
      <c r="AU343" s="165" t="s">
        <v>82</v>
      </c>
      <c r="AV343" s="13" t="s">
        <v>82</v>
      </c>
      <c r="AW343" s="13" t="s">
        <v>29</v>
      </c>
      <c r="AX343" s="13" t="s">
        <v>30</v>
      </c>
      <c r="AY343" s="165" t="s">
        <v>175</v>
      </c>
    </row>
    <row r="344" spans="1:65" s="2" customFormat="1" ht="16.5" customHeight="1">
      <c r="A344" s="33"/>
      <c r="B344" s="149"/>
      <c r="C344" s="150" t="s">
        <v>373</v>
      </c>
      <c r="D344" s="150" t="s">
        <v>181</v>
      </c>
      <c r="E344" s="151" t="s">
        <v>2507</v>
      </c>
      <c r="F344" s="152" t="s">
        <v>2508</v>
      </c>
      <c r="G344" s="153" t="s">
        <v>767</v>
      </c>
      <c r="H344" s="154">
        <v>10.744999999999999</v>
      </c>
      <c r="I344" s="155"/>
      <c r="J344" s="156">
        <f>ROUND(I344*H344,2)</f>
        <v>0</v>
      </c>
      <c r="K344" s="152" t="s">
        <v>1</v>
      </c>
      <c r="L344" s="34"/>
      <c r="M344" s="157" t="s">
        <v>1</v>
      </c>
      <c r="N344" s="158" t="s">
        <v>38</v>
      </c>
      <c r="O344" s="59"/>
      <c r="P344" s="159">
        <f>O344*H344</f>
        <v>0</v>
      </c>
      <c r="Q344" s="159">
        <v>0</v>
      </c>
      <c r="R344" s="159">
        <f>Q344*H344</f>
        <v>0</v>
      </c>
      <c r="S344" s="159">
        <v>0</v>
      </c>
      <c r="T344" s="160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1" t="s">
        <v>184</v>
      </c>
      <c r="AT344" s="161" t="s">
        <v>181</v>
      </c>
      <c r="AU344" s="161" t="s">
        <v>82</v>
      </c>
      <c r="AY344" s="18" t="s">
        <v>175</v>
      </c>
      <c r="BE344" s="162">
        <f>IF(N344="základní",J344,0)</f>
        <v>0</v>
      </c>
      <c r="BF344" s="162">
        <f>IF(N344="snížená",J344,0)</f>
        <v>0</v>
      </c>
      <c r="BG344" s="162">
        <f>IF(N344="zákl. přenesená",J344,0)</f>
        <v>0</v>
      </c>
      <c r="BH344" s="162">
        <f>IF(N344="sníž. přenesená",J344,0)</f>
        <v>0</v>
      </c>
      <c r="BI344" s="162">
        <f>IF(N344="nulová",J344,0)</f>
        <v>0</v>
      </c>
      <c r="BJ344" s="18" t="s">
        <v>30</v>
      </c>
      <c r="BK344" s="162">
        <f>ROUND(I344*H344,2)</f>
        <v>0</v>
      </c>
      <c r="BL344" s="18" t="s">
        <v>184</v>
      </c>
      <c r="BM344" s="161" t="s">
        <v>4027</v>
      </c>
    </row>
    <row r="345" spans="1:65" s="12" customFormat="1" ht="25.95" customHeight="1">
      <c r="B345" s="136"/>
      <c r="D345" s="137" t="s">
        <v>72</v>
      </c>
      <c r="E345" s="138" t="s">
        <v>2510</v>
      </c>
      <c r="F345" s="138" t="s">
        <v>2511</v>
      </c>
      <c r="I345" s="139"/>
      <c r="J345" s="140">
        <f>BK345</f>
        <v>0</v>
      </c>
      <c r="L345" s="136"/>
      <c r="M345" s="141"/>
      <c r="N345" s="142"/>
      <c r="O345" s="142"/>
      <c r="P345" s="143">
        <f>P346+P378+P391+P449</f>
        <v>0</v>
      </c>
      <c r="Q345" s="142"/>
      <c r="R345" s="143">
        <f>R346+R378+R391+R449</f>
        <v>0.67256436000000008</v>
      </c>
      <c r="S345" s="142"/>
      <c r="T345" s="144">
        <f>T346+T378+T391+T449</f>
        <v>0</v>
      </c>
      <c r="AR345" s="137" t="s">
        <v>82</v>
      </c>
      <c r="AT345" s="145" t="s">
        <v>72</v>
      </c>
      <c r="AU345" s="145" t="s">
        <v>73</v>
      </c>
      <c r="AY345" s="137" t="s">
        <v>175</v>
      </c>
      <c r="BK345" s="146">
        <f>BK346+BK378+BK391+BK449</f>
        <v>0</v>
      </c>
    </row>
    <row r="346" spans="1:65" s="12" customFormat="1" ht="22.8" customHeight="1">
      <c r="B346" s="136"/>
      <c r="D346" s="137" t="s">
        <v>72</v>
      </c>
      <c r="E346" s="147" t="s">
        <v>3032</v>
      </c>
      <c r="F346" s="147" t="s">
        <v>3033</v>
      </c>
      <c r="I346" s="139"/>
      <c r="J346" s="148">
        <f>BK346</f>
        <v>0</v>
      </c>
      <c r="L346" s="136"/>
      <c r="M346" s="141"/>
      <c r="N346" s="142"/>
      <c r="O346" s="142"/>
      <c r="P346" s="143">
        <f>SUM(P347:P377)</f>
        <v>0</v>
      </c>
      <c r="Q346" s="142"/>
      <c r="R346" s="143">
        <f>SUM(R347:R377)</f>
        <v>0.54817030000000011</v>
      </c>
      <c r="S346" s="142"/>
      <c r="T346" s="144">
        <f>SUM(T347:T377)</f>
        <v>0</v>
      </c>
      <c r="AR346" s="137" t="s">
        <v>82</v>
      </c>
      <c r="AT346" s="145" t="s">
        <v>72</v>
      </c>
      <c r="AU346" s="145" t="s">
        <v>30</v>
      </c>
      <c r="AY346" s="137" t="s">
        <v>175</v>
      </c>
      <c r="BK346" s="146">
        <f>SUM(BK347:BK377)</f>
        <v>0</v>
      </c>
    </row>
    <row r="347" spans="1:65" s="2" customFormat="1" ht="16.5" customHeight="1">
      <c r="A347" s="33"/>
      <c r="B347" s="149"/>
      <c r="C347" s="150" t="s">
        <v>377</v>
      </c>
      <c r="D347" s="150" t="s">
        <v>181</v>
      </c>
      <c r="E347" s="151" t="s">
        <v>3034</v>
      </c>
      <c r="F347" s="152" t="s">
        <v>3035</v>
      </c>
      <c r="G347" s="153" t="s">
        <v>709</v>
      </c>
      <c r="H347" s="154">
        <v>9.3680000000000003</v>
      </c>
      <c r="I347" s="155"/>
      <c r="J347" s="156">
        <f>ROUND(I347*H347,2)</f>
        <v>0</v>
      </c>
      <c r="K347" s="152" t="s">
        <v>710</v>
      </c>
      <c r="L347" s="34"/>
      <c r="M347" s="157" t="s">
        <v>1</v>
      </c>
      <c r="N347" s="158" t="s">
        <v>38</v>
      </c>
      <c r="O347" s="59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239</v>
      </c>
      <c r="AT347" s="161" t="s">
        <v>181</v>
      </c>
      <c r="AU347" s="161" t="s">
        <v>82</v>
      </c>
      <c r="AY347" s="18" t="s">
        <v>175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30</v>
      </c>
      <c r="BK347" s="162">
        <f>ROUND(I347*H347,2)</f>
        <v>0</v>
      </c>
      <c r="BL347" s="18" t="s">
        <v>239</v>
      </c>
      <c r="BM347" s="161" t="s">
        <v>4028</v>
      </c>
    </row>
    <row r="348" spans="1:65" s="13" customFormat="1">
      <c r="B348" s="163"/>
      <c r="D348" s="164" t="s">
        <v>190</v>
      </c>
      <c r="E348" s="165" t="s">
        <v>1</v>
      </c>
      <c r="F348" s="166" t="s">
        <v>4029</v>
      </c>
      <c r="H348" s="167">
        <v>6.4059999999999997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190</v>
      </c>
      <c r="AU348" s="165" t="s">
        <v>82</v>
      </c>
      <c r="AV348" s="13" t="s">
        <v>82</v>
      </c>
      <c r="AW348" s="13" t="s">
        <v>29</v>
      </c>
      <c r="AX348" s="13" t="s">
        <v>73</v>
      </c>
      <c r="AY348" s="165" t="s">
        <v>175</v>
      </c>
    </row>
    <row r="349" spans="1:65" s="13" customFormat="1">
      <c r="B349" s="163"/>
      <c r="D349" s="164" t="s">
        <v>190</v>
      </c>
      <c r="E349" s="165" t="s">
        <v>1</v>
      </c>
      <c r="F349" s="166" t="s">
        <v>3963</v>
      </c>
      <c r="H349" s="167">
        <v>2.9620000000000002</v>
      </c>
      <c r="I349" s="168"/>
      <c r="L349" s="163"/>
      <c r="M349" s="169"/>
      <c r="N349" s="170"/>
      <c r="O349" s="170"/>
      <c r="P349" s="170"/>
      <c r="Q349" s="170"/>
      <c r="R349" s="170"/>
      <c r="S349" s="170"/>
      <c r="T349" s="171"/>
      <c r="AT349" s="165" t="s">
        <v>190</v>
      </c>
      <c r="AU349" s="165" t="s">
        <v>82</v>
      </c>
      <c r="AV349" s="13" t="s">
        <v>82</v>
      </c>
      <c r="AW349" s="13" t="s">
        <v>29</v>
      </c>
      <c r="AX349" s="13" t="s">
        <v>73</v>
      </c>
      <c r="AY349" s="165" t="s">
        <v>175</v>
      </c>
    </row>
    <row r="350" spans="1:65" s="15" customFormat="1">
      <c r="B350" s="182"/>
      <c r="D350" s="164" t="s">
        <v>190</v>
      </c>
      <c r="E350" s="183" t="s">
        <v>1</v>
      </c>
      <c r="F350" s="184" t="s">
        <v>716</v>
      </c>
      <c r="H350" s="185">
        <v>9.3680000000000003</v>
      </c>
      <c r="I350" s="186"/>
      <c r="L350" s="182"/>
      <c r="M350" s="187"/>
      <c r="N350" s="188"/>
      <c r="O350" s="188"/>
      <c r="P350" s="188"/>
      <c r="Q350" s="188"/>
      <c r="R350" s="188"/>
      <c r="S350" s="188"/>
      <c r="T350" s="189"/>
      <c r="AT350" s="183" t="s">
        <v>190</v>
      </c>
      <c r="AU350" s="183" t="s">
        <v>82</v>
      </c>
      <c r="AV350" s="15" t="s">
        <v>184</v>
      </c>
      <c r="AW350" s="15" t="s">
        <v>29</v>
      </c>
      <c r="AX350" s="15" t="s">
        <v>30</v>
      </c>
      <c r="AY350" s="183" t="s">
        <v>175</v>
      </c>
    </row>
    <row r="351" spans="1:65" s="2" customFormat="1" ht="16.5" customHeight="1">
      <c r="A351" s="33"/>
      <c r="B351" s="149"/>
      <c r="C351" s="150" t="s">
        <v>381</v>
      </c>
      <c r="D351" s="150" t="s">
        <v>181</v>
      </c>
      <c r="E351" s="151" t="s">
        <v>3041</v>
      </c>
      <c r="F351" s="152" t="s">
        <v>3042</v>
      </c>
      <c r="G351" s="153" t="s">
        <v>709</v>
      </c>
      <c r="H351" s="154">
        <v>26.404</v>
      </c>
      <c r="I351" s="155"/>
      <c r="J351" s="156">
        <f>ROUND(I351*H351,2)</f>
        <v>0</v>
      </c>
      <c r="K351" s="152" t="s">
        <v>710</v>
      </c>
      <c r="L351" s="34"/>
      <c r="M351" s="157" t="s">
        <v>1</v>
      </c>
      <c r="N351" s="158" t="s">
        <v>38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239</v>
      </c>
      <c r="AT351" s="161" t="s">
        <v>181</v>
      </c>
      <c r="AU351" s="161" t="s">
        <v>82</v>
      </c>
      <c r="AY351" s="18" t="s">
        <v>175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30</v>
      </c>
      <c r="BK351" s="162">
        <f>ROUND(I351*H351,2)</f>
        <v>0</v>
      </c>
      <c r="BL351" s="18" t="s">
        <v>239</v>
      </c>
      <c r="BM351" s="161" t="s">
        <v>4030</v>
      </c>
    </row>
    <row r="352" spans="1:65" s="13" customFormat="1">
      <c r="B352" s="163"/>
      <c r="D352" s="164" t="s">
        <v>190</v>
      </c>
      <c r="E352" s="165" t="s">
        <v>1</v>
      </c>
      <c r="F352" s="166" t="s">
        <v>4031</v>
      </c>
      <c r="H352" s="167">
        <v>24.404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190</v>
      </c>
      <c r="AU352" s="165" t="s">
        <v>82</v>
      </c>
      <c r="AV352" s="13" t="s">
        <v>82</v>
      </c>
      <c r="AW352" s="13" t="s">
        <v>29</v>
      </c>
      <c r="AX352" s="13" t="s">
        <v>73</v>
      </c>
      <c r="AY352" s="165" t="s">
        <v>175</v>
      </c>
    </row>
    <row r="353" spans="1:65" s="13" customFormat="1">
      <c r="B353" s="163"/>
      <c r="D353" s="164" t="s">
        <v>190</v>
      </c>
      <c r="E353" s="165" t="s">
        <v>1</v>
      </c>
      <c r="F353" s="166" t="s">
        <v>3967</v>
      </c>
      <c r="H353" s="167">
        <v>2</v>
      </c>
      <c r="I353" s="168"/>
      <c r="L353" s="163"/>
      <c r="M353" s="169"/>
      <c r="N353" s="170"/>
      <c r="O353" s="170"/>
      <c r="P353" s="170"/>
      <c r="Q353" s="170"/>
      <c r="R353" s="170"/>
      <c r="S353" s="170"/>
      <c r="T353" s="171"/>
      <c r="AT353" s="165" t="s">
        <v>190</v>
      </c>
      <c r="AU353" s="165" t="s">
        <v>82</v>
      </c>
      <c r="AV353" s="13" t="s">
        <v>82</v>
      </c>
      <c r="AW353" s="13" t="s">
        <v>29</v>
      </c>
      <c r="AX353" s="13" t="s">
        <v>73</v>
      </c>
      <c r="AY353" s="165" t="s">
        <v>175</v>
      </c>
    </row>
    <row r="354" spans="1:65" s="15" customFormat="1">
      <c r="B354" s="182"/>
      <c r="D354" s="164" t="s">
        <v>190</v>
      </c>
      <c r="E354" s="183" t="s">
        <v>1</v>
      </c>
      <c r="F354" s="184" t="s">
        <v>716</v>
      </c>
      <c r="H354" s="185">
        <v>26.404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190</v>
      </c>
      <c r="AU354" s="183" t="s">
        <v>82</v>
      </c>
      <c r="AV354" s="15" t="s">
        <v>184</v>
      </c>
      <c r="AW354" s="15" t="s">
        <v>29</v>
      </c>
      <c r="AX354" s="15" t="s">
        <v>30</v>
      </c>
      <c r="AY354" s="183" t="s">
        <v>175</v>
      </c>
    </row>
    <row r="355" spans="1:65" s="2" customFormat="1" ht="16.5" customHeight="1">
      <c r="A355" s="33"/>
      <c r="B355" s="149"/>
      <c r="C355" s="190" t="s">
        <v>384</v>
      </c>
      <c r="D355" s="190" t="s">
        <v>764</v>
      </c>
      <c r="E355" s="191" t="s">
        <v>3051</v>
      </c>
      <c r="F355" s="192" t="s">
        <v>3052</v>
      </c>
      <c r="G355" s="193" t="s">
        <v>767</v>
      </c>
      <c r="H355" s="194">
        <v>1.2E-2</v>
      </c>
      <c r="I355" s="195"/>
      <c r="J355" s="196">
        <f>ROUND(I355*H355,2)</f>
        <v>0</v>
      </c>
      <c r="K355" s="192" t="s">
        <v>710</v>
      </c>
      <c r="L355" s="197"/>
      <c r="M355" s="198" t="s">
        <v>1</v>
      </c>
      <c r="N355" s="199" t="s">
        <v>38</v>
      </c>
      <c r="O355" s="59"/>
      <c r="P355" s="159">
        <f>O355*H355</f>
        <v>0</v>
      </c>
      <c r="Q355" s="159">
        <v>1</v>
      </c>
      <c r="R355" s="159">
        <f>Q355*H355</f>
        <v>1.2E-2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302</v>
      </c>
      <c r="AT355" s="161" t="s">
        <v>764</v>
      </c>
      <c r="AU355" s="161" t="s">
        <v>82</v>
      </c>
      <c r="AY355" s="18" t="s">
        <v>175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30</v>
      </c>
      <c r="BK355" s="162">
        <f>ROUND(I355*H355,2)</f>
        <v>0</v>
      </c>
      <c r="BL355" s="18" t="s">
        <v>239</v>
      </c>
      <c r="BM355" s="161" t="s">
        <v>4032</v>
      </c>
    </row>
    <row r="356" spans="1:65" s="13" customFormat="1">
      <c r="B356" s="163"/>
      <c r="D356" s="164" t="s">
        <v>190</v>
      </c>
      <c r="E356" s="165" t="s">
        <v>1</v>
      </c>
      <c r="F356" s="166" t="s">
        <v>4033</v>
      </c>
      <c r="H356" s="167">
        <v>1.2E-2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190</v>
      </c>
      <c r="AU356" s="165" t="s">
        <v>82</v>
      </c>
      <c r="AV356" s="13" t="s">
        <v>82</v>
      </c>
      <c r="AW356" s="13" t="s">
        <v>29</v>
      </c>
      <c r="AX356" s="13" t="s">
        <v>73</v>
      </c>
      <c r="AY356" s="165" t="s">
        <v>175</v>
      </c>
    </row>
    <row r="357" spans="1:65" s="15" customFormat="1">
      <c r="B357" s="182"/>
      <c r="D357" s="164" t="s">
        <v>190</v>
      </c>
      <c r="E357" s="183" t="s">
        <v>1</v>
      </c>
      <c r="F357" s="184" t="s">
        <v>716</v>
      </c>
      <c r="H357" s="185">
        <v>1.2E-2</v>
      </c>
      <c r="I357" s="186"/>
      <c r="L357" s="182"/>
      <c r="M357" s="187"/>
      <c r="N357" s="188"/>
      <c r="O357" s="188"/>
      <c r="P357" s="188"/>
      <c r="Q357" s="188"/>
      <c r="R357" s="188"/>
      <c r="S357" s="188"/>
      <c r="T357" s="189"/>
      <c r="AT357" s="183" t="s">
        <v>190</v>
      </c>
      <c r="AU357" s="183" t="s">
        <v>82</v>
      </c>
      <c r="AV357" s="15" t="s">
        <v>184</v>
      </c>
      <c r="AW357" s="15" t="s">
        <v>29</v>
      </c>
      <c r="AX357" s="15" t="s">
        <v>30</v>
      </c>
      <c r="AY357" s="183" t="s">
        <v>175</v>
      </c>
    </row>
    <row r="358" spans="1:65" s="2" customFormat="1" ht="16.5" customHeight="1">
      <c r="A358" s="33"/>
      <c r="B358" s="149"/>
      <c r="C358" s="150" t="s">
        <v>393</v>
      </c>
      <c r="D358" s="150" t="s">
        <v>181</v>
      </c>
      <c r="E358" s="151" t="s">
        <v>3058</v>
      </c>
      <c r="F358" s="152" t="s">
        <v>3059</v>
      </c>
      <c r="G358" s="153" t="s">
        <v>709</v>
      </c>
      <c r="H358" s="154">
        <v>18.738</v>
      </c>
      <c r="I358" s="155"/>
      <c r="J358" s="156">
        <f>ROUND(I358*H358,2)</f>
        <v>0</v>
      </c>
      <c r="K358" s="152" t="s">
        <v>710</v>
      </c>
      <c r="L358" s="34"/>
      <c r="M358" s="157" t="s">
        <v>1</v>
      </c>
      <c r="N358" s="158" t="s">
        <v>38</v>
      </c>
      <c r="O358" s="59"/>
      <c r="P358" s="159">
        <f>O358*H358</f>
        <v>0</v>
      </c>
      <c r="Q358" s="159">
        <v>4.0000000000000002E-4</v>
      </c>
      <c r="R358" s="159">
        <f>Q358*H358</f>
        <v>7.4952000000000005E-3</v>
      </c>
      <c r="S358" s="159">
        <v>0</v>
      </c>
      <c r="T358" s="160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1" t="s">
        <v>239</v>
      </c>
      <c r="AT358" s="161" t="s">
        <v>181</v>
      </c>
      <c r="AU358" s="161" t="s">
        <v>82</v>
      </c>
      <c r="AY358" s="18" t="s">
        <v>175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8" t="s">
        <v>30</v>
      </c>
      <c r="BK358" s="162">
        <f>ROUND(I358*H358,2)</f>
        <v>0</v>
      </c>
      <c r="BL358" s="18" t="s">
        <v>239</v>
      </c>
      <c r="BM358" s="161" t="s">
        <v>4034</v>
      </c>
    </row>
    <row r="359" spans="1:65" s="13" customFormat="1">
      <c r="B359" s="163"/>
      <c r="D359" s="164" t="s">
        <v>190</v>
      </c>
      <c r="E359" s="165" t="s">
        <v>1</v>
      </c>
      <c r="F359" s="166" t="s">
        <v>4035</v>
      </c>
      <c r="H359" s="167">
        <v>12.813000000000001</v>
      </c>
      <c r="I359" s="168"/>
      <c r="L359" s="163"/>
      <c r="M359" s="169"/>
      <c r="N359" s="170"/>
      <c r="O359" s="170"/>
      <c r="P359" s="170"/>
      <c r="Q359" s="170"/>
      <c r="R359" s="170"/>
      <c r="S359" s="170"/>
      <c r="T359" s="171"/>
      <c r="AT359" s="165" t="s">
        <v>190</v>
      </c>
      <c r="AU359" s="165" t="s">
        <v>82</v>
      </c>
      <c r="AV359" s="13" t="s">
        <v>82</v>
      </c>
      <c r="AW359" s="13" t="s">
        <v>29</v>
      </c>
      <c r="AX359" s="13" t="s">
        <v>73</v>
      </c>
      <c r="AY359" s="165" t="s">
        <v>175</v>
      </c>
    </row>
    <row r="360" spans="1:65" s="13" customFormat="1">
      <c r="B360" s="163"/>
      <c r="D360" s="164" t="s">
        <v>190</v>
      </c>
      <c r="E360" s="165" t="s">
        <v>1</v>
      </c>
      <c r="F360" s="166" t="s">
        <v>4036</v>
      </c>
      <c r="H360" s="167">
        <v>5.9249999999999998</v>
      </c>
      <c r="I360" s="168"/>
      <c r="L360" s="163"/>
      <c r="M360" s="169"/>
      <c r="N360" s="170"/>
      <c r="O360" s="170"/>
      <c r="P360" s="170"/>
      <c r="Q360" s="170"/>
      <c r="R360" s="170"/>
      <c r="S360" s="170"/>
      <c r="T360" s="171"/>
      <c r="AT360" s="165" t="s">
        <v>190</v>
      </c>
      <c r="AU360" s="165" t="s">
        <v>82</v>
      </c>
      <c r="AV360" s="13" t="s">
        <v>82</v>
      </c>
      <c r="AW360" s="13" t="s">
        <v>29</v>
      </c>
      <c r="AX360" s="13" t="s">
        <v>73</v>
      </c>
      <c r="AY360" s="165" t="s">
        <v>175</v>
      </c>
    </row>
    <row r="361" spans="1:65" s="15" customFormat="1">
      <c r="B361" s="182"/>
      <c r="D361" s="164" t="s">
        <v>190</v>
      </c>
      <c r="E361" s="183" t="s">
        <v>1</v>
      </c>
      <c r="F361" s="184" t="s">
        <v>716</v>
      </c>
      <c r="H361" s="185">
        <v>18.738</v>
      </c>
      <c r="I361" s="186"/>
      <c r="L361" s="182"/>
      <c r="M361" s="187"/>
      <c r="N361" s="188"/>
      <c r="O361" s="188"/>
      <c r="P361" s="188"/>
      <c r="Q361" s="188"/>
      <c r="R361" s="188"/>
      <c r="S361" s="188"/>
      <c r="T361" s="189"/>
      <c r="AT361" s="183" t="s">
        <v>190</v>
      </c>
      <c r="AU361" s="183" t="s">
        <v>82</v>
      </c>
      <c r="AV361" s="15" t="s">
        <v>184</v>
      </c>
      <c r="AW361" s="15" t="s">
        <v>29</v>
      </c>
      <c r="AX361" s="15" t="s">
        <v>30</v>
      </c>
      <c r="AY361" s="183" t="s">
        <v>175</v>
      </c>
    </row>
    <row r="362" spans="1:65" s="2" customFormat="1" ht="16.5" customHeight="1">
      <c r="A362" s="33"/>
      <c r="B362" s="149"/>
      <c r="C362" s="150" t="s">
        <v>398</v>
      </c>
      <c r="D362" s="150" t="s">
        <v>181</v>
      </c>
      <c r="E362" s="151" t="s">
        <v>3063</v>
      </c>
      <c r="F362" s="152" t="s">
        <v>3064</v>
      </c>
      <c r="G362" s="153" t="s">
        <v>709</v>
      </c>
      <c r="H362" s="154">
        <v>56.331000000000003</v>
      </c>
      <c r="I362" s="155"/>
      <c r="J362" s="156">
        <f>ROUND(I362*H362,2)</f>
        <v>0</v>
      </c>
      <c r="K362" s="152" t="s">
        <v>710</v>
      </c>
      <c r="L362" s="34"/>
      <c r="M362" s="157" t="s">
        <v>1</v>
      </c>
      <c r="N362" s="158" t="s">
        <v>38</v>
      </c>
      <c r="O362" s="59"/>
      <c r="P362" s="159">
        <f>O362*H362</f>
        <v>0</v>
      </c>
      <c r="Q362" s="159">
        <v>4.0000000000000002E-4</v>
      </c>
      <c r="R362" s="159">
        <f>Q362*H362</f>
        <v>2.2532400000000001E-2</v>
      </c>
      <c r="S362" s="159">
        <v>0</v>
      </c>
      <c r="T362" s="160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1" t="s">
        <v>239</v>
      </c>
      <c r="AT362" s="161" t="s">
        <v>181</v>
      </c>
      <c r="AU362" s="161" t="s">
        <v>82</v>
      </c>
      <c r="AY362" s="18" t="s">
        <v>175</v>
      </c>
      <c r="BE362" s="162">
        <f>IF(N362="základní",J362,0)</f>
        <v>0</v>
      </c>
      <c r="BF362" s="162">
        <f>IF(N362="snížená",J362,0)</f>
        <v>0</v>
      </c>
      <c r="BG362" s="162">
        <f>IF(N362="zákl. přenesená",J362,0)</f>
        <v>0</v>
      </c>
      <c r="BH362" s="162">
        <f>IF(N362="sníž. přenesená",J362,0)</f>
        <v>0</v>
      </c>
      <c r="BI362" s="162">
        <f>IF(N362="nulová",J362,0)</f>
        <v>0</v>
      </c>
      <c r="BJ362" s="18" t="s">
        <v>30</v>
      </c>
      <c r="BK362" s="162">
        <f>ROUND(I362*H362,2)</f>
        <v>0</v>
      </c>
      <c r="BL362" s="18" t="s">
        <v>239</v>
      </c>
      <c r="BM362" s="161" t="s">
        <v>4037</v>
      </c>
    </row>
    <row r="363" spans="1:65" s="13" customFormat="1">
      <c r="B363" s="163"/>
      <c r="D363" s="164" t="s">
        <v>190</v>
      </c>
      <c r="E363" s="165" t="s">
        <v>1</v>
      </c>
      <c r="F363" s="166" t="s">
        <v>4038</v>
      </c>
      <c r="H363" s="167">
        <v>52.331000000000003</v>
      </c>
      <c r="I363" s="168"/>
      <c r="L363" s="163"/>
      <c r="M363" s="169"/>
      <c r="N363" s="170"/>
      <c r="O363" s="170"/>
      <c r="P363" s="170"/>
      <c r="Q363" s="170"/>
      <c r="R363" s="170"/>
      <c r="S363" s="170"/>
      <c r="T363" s="171"/>
      <c r="AT363" s="165" t="s">
        <v>190</v>
      </c>
      <c r="AU363" s="165" t="s">
        <v>82</v>
      </c>
      <c r="AV363" s="13" t="s">
        <v>82</v>
      </c>
      <c r="AW363" s="13" t="s">
        <v>29</v>
      </c>
      <c r="AX363" s="13" t="s">
        <v>73</v>
      </c>
      <c r="AY363" s="165" t="s">
        <v>175</v>
      </c>
    </row>
    <row r="364" spans="1:65" s="13" customFormat="1">
      <c r="B364" s="163"/>
      <c r="D364" s="164" t="s">
        <v>190</v>
      </c>
      <c r="E364" s="165" t="s">
        <v>1</v>
      </c>
      <c r="F364" s="166" t="s">
        <v>4039</v>
      </c>
      <c r="H364" s="167">
        <v>4</v>
      </c>
      <c r="I364" s="168"/>
      <c r="L364" s="163"/>
      <c r="M364" s="169"/>
      <c r="N364" s="170"/>
      <c r="O364" s="170"/>
      <c r="P364" s="170"/>
      <c r="Q364" s="170"/>
      <c r="R364" s="170"/>
      <c r="S364" s="170"/>
      <c r="T364" s="171"/>
      <c r="AT364" s="165" t="s">
        <v>190</v>
      </c>
      <c r="AU364" s="165" t="s">
        <v>82</v>
      </c>
      <c r="AV364" s="13" t="s">
        <v>82</v>
      </c>
      <c r="AW364" s="13" t="s">
        <v>29</v>
      </c>
      <c r="AX364" s="13" t="s">
        <v>73</v>
      </c>
      <c r="AY364" s="165" t="s">
        <v>175</v>
      </c>
    </row>
    <row r="365" spans="1:65" s="15" customFormat="1">
      <c r="B365" s="182"/>
      <c r="D365" s="164" t="s">
        <v>190</v>
      </c>
      <c r="E365" s="183" t="s">
        <v>1</v>
      </c>
      <c r="F365" s="184" t="s">
        <v>716</v>
      </c>
      <c r="H365" s="185">
        <v>56.331000000000003</v>
      </c>
      <c r="I365" s="186"/>
      <c r="L365" s="182"/>
      <c r="M365" s="187"/>
      <c r="N365" s="188"/>
      <c r="O365" s="188"/>
      <c r="P365" s="188"/>
      <c r="Q365" s="188"/>
      <c r="R365" s="188"/>
      <c r="S365" s="188"/>
      <c r="T365" s="189"/>
      <c r="AT365" s="183" t="s">
        <v>190</v>
      </c>
      <c r="AU365" s="183" t="s">
        <v>82</v>
      </c>
      <c r="AV365" s="15" t="s">
        <v>184</v>
      </c>
      <c r="AW365" s="15" t="s">
        <v>29</v>
      </c>
      <c r="AX365" s="15" t="s">
        <v>30</v>
      </c>
      <c r="AY365" s="183" t="s">
        <v>175</v>
      </c>
    </row>
    <row r="366" spans="1:65" s="2" customFormat="1" ht="16.5" customHeight="1">
      <c r="A366" s="33"/>
      <c r="B366" s="149"/>
      <c r="C366" s="190" t="s">
        <v>402</v>
      </c>
      <c r="D366" s="190" t="s">
        <v>764</v>
      </c>
      <c r="E366" s="191" t="s">
        <v>3075</v>
      </c>
      <c r="F366" s="192" t="s">
        <v>3076</v>
      </c>
      <c r="G366" s="193" t="s">
        <v>709</v>
      </c>
      <c r="H366" s="194">
        <v>89.146000000000001</v>
      </c>
      <c r="I366" s="195"/>
      <c r="J366" s="196">
        <f>ROUND(I366*H366,2)</f>
        <v>0</v>
      </c>
      <c r="K366" s="192" t="s">
        <v>1</v>
      </c>
      <c r="L366" s="197"/>
      <c r="M366" s="198" t="s">
        <v>1</v>
      </c>
      <c r="N366" s="199" t="s">
        <v>38</v>
      </c>
      <c r="O366" s="59"/>
      <c r="P366" s="159">
        <f>O366*H366</f>
        <v>0</v>
      </c>
      <c r="Q366" s="159">
        <v>5.4000000000000003E-3</v>
      </c>
      <c r="R366" s="159">
        <f>Q366*H366</f>
        <v>0.48138840000000005</v>
      </c>
      <c r="S366" s="159">
        <v>0</v>
      </c>
      <c r="T366" s="160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61" t="s">
        <v>302</v>
      </c>
      <c r="AT366" s="161" t="s">
        <v>764</v>
      </c>
      <c r="AU366" s="161" t="s">
        <v>82</v>
      </c>
      <c r="AY366" s="18" t="s">
        <v>175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8" t="s">
        <v>30</v>
      </c>
      <c r="BK366" s="162">
        <f>ROUND(I366*H366,2)</f>
        <v>0</v>
      </c>
      <c r="BL366" s="18" t="s">
        <v>239</v>
      </c>
      <c r="BM366" s="161" t="s">
        <v>4040</v>
      </c>
    </row>
    <row r="367" spans="1:65" s="13" customFormat="1">
      <c r="B367" s="163"/>
      <c r="D367" s="164" t="s">
        <v>190</v>
      </c>
      <c r="E367" s="165" t="s">
        <v>1</v>
      </c>
      <c r="F367" s="166" t="s">
        <v>4041</v>
      </c>
      <c r="H367" s="167">
        <v>21.548999999999999</v>
      </c>
      <c r="I367" s="168"/>
      <c r="L367" s="163"/>
      <c r="M367" s="169"/>
      <c r="N367" s="170"/>
      <c r="O367" s="170"/>
      <c r="P367" s="170"/>
      <c r="Q367" s="170"/>
      <c r="R367" s="170"/>
      <c r="S367" s="170"/>
      <c r="T367" s="171"/>
      <c r="AT367" s="165" t="s">
        <v>190</v>
      </c>
      <c r="AU367" s="165" t="s">
        <v>82</v>
      </c>
      <c r="AV367" s="13" t="s">
        <v>82</v>
      </c>
      <c r="AW367" s="13" t="s">
        <v>29</v>
      </c>
      <c r="AX367" s="13" t="s">
        <v>73</v>
      </c>
      <c r="AY367" s="165" t="s">
        <v>175</v>
      </c>
    </row>
    <row r="368" spans="1:65" s="13" customFormat="1">
      <c r="B368" s="163"/>
      <c r="D368" s="164" t="s">
        <v>190</v>
      </c>
      <c r="E368" s="165" t="s">
        <v>1</v>
      </c>
      <c r="F368" s="166" t="s">
        <v>4042</v>
      </c>
      <c r="H368" s="167">
        <v>67.596999999999994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190</v>
      </c>
      <c r="AU368" s="165" t="s">
        <v>82</v>
      </c>
      <c r="AV368" s="13" t="s">
        <v>82</v>
      </c>
      <c r="AW368" s="13" t="s">
        <v>29</v>
      </c>
      <c r="AX368" s="13" t="s">
        <v>73</v>
      </c>
      <c r="AY368" s="165" t="s">
        <v>175</v>
      </c>
    </row>
    <row r="369" spans="1:65" s="15" customFormat="1">
      <c r="B369" s="182"/>
      <c r="D369" s="164" t="s">
        <v>190</v>
      </c>
      <c r="E369" s="183" t="s">
        <v>1</v>
      </c>
      <c r="F369" s="184" t="s">
        <v>716</v>
      </c>
      <c r="H369" s="185">
        <v>89.146000000000001</v>
      </c>
      <c r="I369" s="186"/>
      <c r="L369" s="182"/>
      <c r="M369" s="187"/>
      <c r="N369" s="188"/>
      <c r="O369" s="188"/>
      <c r="P369" s="188"/>
      <c r="Q369" s="188"/>
      <c r="R369" s="188"/>
      <c r="S369" s="188"/>
      <c r="T369" s="189"/>
      <c r="AT369" s="183" t="s">
        <v>190</v>
      </c>
      <c r="AU369" s="183" t="s">
        <v>82</v>
      </c>
      <c r="AV369" s="15" t="s">
        <v>184</v>
      </c>
      <c r="AW369" s="15" t="s">
        <v>29</v>
      </c>
      <c r="AX369" s="15" t="s">
        <v>30</v>
      </c>
      <c r="AY369" s="183" t="s">
        <v>175</v>
      </c>
    </row>
    <row r="370" spans="1:65" s="2" customFormat="1" ht="16.5" customHeight="1">
      <c r="A370" s="33"/>
      <c r="B370" s="149"/>
      <c r="C370" s="150" t="s">
        <v>406</v>
      </c>
      <c r="D370" s="150" t="s">
        <v>181</v>
      </c>
      <c r="E370" s="151" t="s">
        <v>3083</v>
      </c>
      <c r="F370" s="152" t="s">
        <v>3084</v>
      </c>
      <c r="G370" s="153" t="s">
        <v>709</v>
      </c>
      <c r="H370" s="154">
        <v>2.9620000000000002</v>
      </c>
      <c r="I370" s="155"/>
      <c r="J370" s="156">
        <f>ROUND(I370*H370,2)</f>
        <v>0</v>
      </c>
      <c r="K370" s="152" t="s">
        <v>710</v>
      </c>
      <c r="L370" s="34"/>
      <c r="M370" s="157" t="s">
        <v>1</v>
      </c>
      <c r="N370" s="158" t="s">
        <v>38</v>
      </c>
      <c r="O370" s="59"/>
      <c r="P370" s="159">
        <f>O370*H370</f>
        <v>0</v>
      </c>
      <c r="Q370" s="159">
        <v>7.5000000000000002E-4</v>
      </c>
      <c r="R370" s="159">
        <f>Q370*H370</f>
        <v>2.2215000000000004E-3</v>
      </c>
      <c r="S370" s="159">
        <v>0</v>
      </c>
      <c r="T370" s="160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1" t="s">
        <v>239</v>
      </c>
      <c r="AT370" s="161" t="s">
        <v>181</v>
      </c>
      <c r="AU370" s="161" t="s">
        <v>82</v>
      </c>
      <c r="AY370" s="18" t="s">
        <v>175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8" t="s">
        <v>30</v>
      </c>
      <c r="BK370" s="162">
        <f>ROUND(I370*H370,2)</f>
        <v>0</v>
      </c>
      <c r="BL370" s="18" t="s">
        <v>239</v>
      </c>
      <c r="BM370" s="161" t="s">
        <v>4043</v>
      </c>
    </row>
    <row r="371" spans="1:65" s="13" customFormat="1">
      <c r="B371" s="163"/>
      <c r="D371" s="164" t="s">
        <v>190</v>
      </c>
      <c r="E371" s="165" t="s">
        <v>1</v>
      </c>
      <c r="F371" s="166" t="s">
        <v>3963</v>
      </c>
      <c r="H371" s="167">
        <v>2.9620000000000002</v>
      </c>
      <c r="I371" s="168"/>
      <c r="L371" s="163"/>
      <c r="M371" s="169"/>
      <c r="N371" s="170"/>
      <c r="O371" s="170"/>
      <c r="P371" s="170"/>
      <c r="Q371" s="170"/>
      <c r="R371" s="170"/>
      <c r="S371" s="170"/>
      <c r="T371" s="171"/>
      <c r="AT371" s="165" t="s">
        <v>190</v>
      </c>
      <c r="AU371" s="165" t="s">
        <v>82</v>
      </c>
      <c r="AV371" s="13" t="s">
        <v>82</v>
      </c>
      <c r="AW371" s="13" t="s">
        <v>29</v>
      </c>
      <c r="AX371" s="13" t="s">
        <v>73</v>
      </c>
      <c r="AY371" s="165" t="s">
        <v>175</v>
      </c>
    </row>
    <row r="372" spans="1:65" s="15" customFormat="1">
      <c r="B372" s="182"/>
      <c r="D372" s="164" t="s">
        <v>190</v>
      </c>
      <c r="E372" s="183" t="s">
        <v>1</v>
      </c>
      <c r="F372" s="184" t="s">
        <v>716</v>
      </c>
      <c r="H372" s="185">
        <v>2.9620000000000002</v>
      </c>
      <c r="I372" s="186"/>
      <c r="L372" s="182"/>
      <c r="M372" s="187"/>
      <c r="N372" s="188"/>
      <c r="O372" s="188"/>
      <c r="P372" s="188"/>
      <c r="Q372" s="188"/>
      <c r="R372" s="188"/>
      <c r="S372" s="188"/>
      <c r="T372" s="189"/>
      <c r="AT372" s="183" t="s">
        <v>190</v>
      </c>
      <c r="AU372" s="183" t="s">
        <v>82</v>
      </c>
      <c r="AV372" s="15" t="s">
        <v>184</v>
      </c>
      <c r="AW372" s="15" t="s">
        <v>29</v>
      </c>
      <c r="AX372" s="15" t="s">
        <v>30</v>
      </c>
      <c r="AY372" s="183" t="s">
        <v>175</v>
      </c>
    </row>
    <row r="373" spans="1:65" s="2" customFormat="1" ht="16.5" customHeight="1">
      <c r="A373" s="33"/>
      <c r="B373" s="149"/>
      <c r="C373" s="150" t="s">
        <v>410</v>
      </c>
      <c r="D373" s="150" t="s">
        <v>181</v>
      </c>
      <c r="E373" s="151" t="s">
        <v>3086</v>
      </c>
      <c r="F373" s="152" t="s">
        <v>3087</v>
      </c>
      <c r="G373" s="153" t="s">
        <v>709</v>
      </c>
      <c r="H373" s="154">
        <v>28.166</v>
      </c>
      <c r="I373" s="155"/>
      <c r="J373" s="156">
        <f>ROUND(I373*H373,2)</f>
        <v>0</v>
      </c>
      <c r="K373" s="152" t="s">
        <v>710</v>
      </c>
      <c r="L373" s="34"/>
      <c r="M373" s="157" t="s">
        <v>1</v>
      </c>
      <c r="N373" s="158" t="s">
        <v>38</v>
      </c>
      <c r="O373" s="59"/>
      <c r="P373" s="159">
        <f>O373*H373</f>
        <v>0</v>
      </c>
      <c r="Q373" s="159">
        <v>8.0000000000000004E-4</v>
      </c>
      <c r="R373" s="159">
        <f>Q373*H373</f>
        <v>2.2532800000000002E-2</v>
      </c>
      <c r="S373" s="159">
        <v>0</v>
      </c>
      <c r="T373" s="160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1" t="s">
        <v>239</v>
      </c>
      <c r="AT373" s="161" t="s">
        <v>181</v>
      </c>
      <c r="AU373" s="161" t="s">
        <v>82</v>
      </c>
      <c r="AY373" s="18" t="s">
        <v>175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8" t="s">
        <v>30</v>
      </c>
      <c r="BK373" s="162">
        <f>ROUND(I373*H373,2)</f>
        <v>0</v>
      </c>
      <c r="BL373" s="18" t="s">
        <v>239</v>
      </c>
      <c r="BM373" s="161" t="s">
        <v>4044</v>
      </c>
    </row>
    <row r="374" spans="1:65" s="13" customFormat="1">
      <c r="B374" s="163"/>
      <c r="D374" s="164" t="s">
        <v>190</v>
      </c>
      <c r="E374" s="165" t="s">
        <v>1</v>
      </c>
      <c r="F374" s="166" t="s">
        <v>4045</v>
      </c>
      <c r="H374" s="167">
        <v>26.166</v>
      </c>
      <c r="I374" s="168"/>
      <c r="L374" s="163"/>
      <c r="M374" s="169"/>
      <c r="N374" s="170"/>
      <c r="O374" s="170"/>
      <c r="P374" s="170"/>
      <c r="Q374" s="170"/>
      <c r="R374" s="170"/>
      <c r="S374" s="170"/>
      <c r="T374" s="171"/>
      <c r="AT374" s="165" t="s">
        <v>190</v>
      </c>
      <c r="AU374" s="165" t="s">
        <v>82</v>
      </c>
      <c r="AV374" s="13" t="s">
        <v>82</v>
      </c>
      <c r="AW374" s="13" t="s">
        <v>29</v>
      </c>
      <c r="AX374" s="13" t="s">
        <v>73</v>
      </c>
      <c r="AY374" s="165" t="s">
        <v>175</v>
      </c>
    </row>
    <row r="375" spans="1:65" s="13" customFormat="1">
      <c r="B375" s="163"/>
      <c r="D375" s="164" t="s">
        <v>190</v>
      </c>
      <c r="E375" s="165" t="s">
        <v>1</v>
      </c>
      <c r="F375" s="166" t="s">
        <v>3967</v>
      </c>
      <c r="H375" s="167">
        <v>2</v>
      </c>
      <c r="I375" s="168"/>
      <c r="L375" s="163"/>
      <c r="M375" s="169"/>
      <c r="N375" s="170"/>
      <c r="O375" s="170"/>
      <c r="P375" s="170"/>
      <c r="Q375" s="170"/>
      <c r="R375" s="170"/>
      <c r="S375" s="170"/>
      <c r="T375" s="171"/>
      <c r="AT375" s="165" t="s">
        <v>190</v>
      </c>
      <c r="AU375" s="165" t="s">
        <v>82</v>
      </c>
      <c r="AV375" s="13" t="s">
        <v>82</v>
      </c>
      <c r="AW375" s="13" t="s">
        <v>29</v>
      </c>
      <c r="AX375" s="13" t="s">
        <v>73</v>
      </c>
      <c r="AY375" s="165" t="s">
        <v>175</v>
      </c>
    </row>
    <row r="376" spans="1:65" s="15" customFormat="1">
      <c r="B376" s="182"/>
      <c r="D376" s="164" t="s">
        <v>190</v>
      </c>
      <c r="E376" s="183" t="s">
        <v>1</v>
      </c>
      <c r="F376" s="184" t="s">
        <v>716</v>
      </c>
      <c r="H376" s="185">
        <v>28.166</v>
      </c>
      <c r="I376" s="186"/>
      <c r="L376" s="182"/>
      <c r="M376" s="187"/>
      <c r="N376" s="188"/>
      <c r="O376" s="188"/>
      <c r="P376" s="188"/>
      <c r="Q376" s="188"/>
      <c r="R376" s="188"/>
      <c r="S376" s="188"/>
      <c r="T376" s="189"/>
      <c r="AT376" s="183" t="s">
        <v>190</v>
      </c>
      <c r="AU376" s="183" t="s">
        <v>82</v>
      </c>
      <c r="AV376" s="15" t="s">
        <v>184</v>
      </c>
      <c r="AW376" s="15" t="s">
        <v>29</v>
      </c>
      <c r="AX376" s="15" t="s">
        <v>30</v>
      </c>
      <c r="AY376" s="183" t="s">
        <v>175</v>
      </c>
    </row>
    <row r="377" spans="1:65" s="2" customFormat="1" ht="16.5" customHeight="1">
      <c r="A377" s="33"/>
      <c r="B377" s="149"/>
      <c r="C377" s="150" t="s">
        <v>414</v>
      </c>
      <c r="D377" s="150" t="s">
        <v>181</v>
      </c>
      <c r="E377" s="151" t="s">
        <v>3090</v>
      </c>
      <c r="F377" s="152" t="s">
        <v>3091</v>
      </c>
      <c r="G377" s="153" t="s">
        <v>767</v>
      </c>
      <c r="H377" s="154">
        <v>0.54800000000000004</v>
      </c>
      <c r="I377" s="155"/>
      <c r="J377" s="156">
        <f>ROUND(I377*H377,2)</f>
        <v>0</v>
      </c>
      <c r="K377" s="152" t="s">
        <v>710</v>
      </c>
      <c r="L377" s="34"/>
      <c r="M377" s="157" t="s">
        <v>1</v>
      </c>
      <c r="N377" s="158" t="s">
        <v>38</v>
      </c>
      <c r="O377" s="59"/>
      <c r="P377" s="159">
        <f>O377*H377</f>
        <v>0</v>
      </c>
      <c r="Q377" s="159">
        <v>0</v>
      </c>
      <c r="R377" s="159">
        <f>Q377*H377</f>
        <v>0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239</v>
      </c>
      <c r="AT377" s="161" t="s">
        <v>181</v>
      </c>
      <c r="AU377" s="161" t="s">
        <v>82</v>
      </c>
      <c r="AY377" s="18" t="s">
        <v>175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30</v>
      </c>
      <c r="BK377" s="162">
        <f>ROUND(I377*H377,2)</f>
        <v>0</v>
      </c>
      <c r="BL377" s="18" t="s">
        <v>239</v>
      </c>
      <c r="BM377" s="161" t="s">
        <v>4046</v>
      </c>
    </row>
    <row r="378" spans="1:65" s="12" customFormat="1" ht="22.8" customHeight="1">
      <c r="B378" s="136"/>
      <c r="D378" s="137" t="s">
        <v>72</v>
      </c>
      <c r="E378" s="147" t="s">
        <v>3093</v>
      </c>
      <c r="F378" s="147" t="s">
        <v>3094</v>
      </c>
      <c r="I378" s="139"/>
      <c r="J378" s="148">
        <f>BK378</f>
        <v>0</v>
      </c>
      <c r="L378" s="136"/>
      <c r="M378" s="141"/>
      <c r="N378" s="142"/>
      <c r="O378" s="142"/>
      <c r="P378" s="143">
        <f>SUM(P379:P390)</f>
        <v>0</v>
      </c>
      <c r="Q378" s="142"/>
      <c r="R378" s="143">
        <f>SUM(R379:R390)</f>
        <v>4.7660060000000004E-2</v>
      </c>
      <c r="S378" s="142"/>
      <c r="T378" s="144">
        <f>SUM(T379:T390)</f>
        <v>0</v>
      </c>
      <c r="AR378" s="137" t="s">
        <v>82</v>
      </c>
      <c r="AT378" s="145" t="s">
        <v>72</v>
      </c>
      <c r="AU378" s="145" t="s">
        <v>30</v>
      </c>
      <c r="AY378" s="137" t="s">
        <v>175</v>
      </c>
      <c r="BK378" s="146">
        <f>SUM(BK379:BK390)</f>
        <v>0</v>
      </c>
    </row>
    <row r="379" spans="1:65" s="2" customFormat="1" ht="24.15" customHeight="1">
      <c r="A379" s="33"/>
      <c r="B379" s="149"/>
      <c r="C379" s="150" t="s">
        <v>420</v>
      </c>
      <c r="D379" s="150" t="s">
        <v>181</v>
      </c>
      <c r="E379" s="151" t="s">
        <v>3095</v>
      </c>
      <c r="F379" s="152" t="s">
        <v>3096</v>
      </c>
      <c r="G379" s="153" t="s">
        <v>709</v>
      </c>
      <c r="H379" s="154">
        <v>2.9620000000000002</v>
      </c>
      <c r="I379" s="155"/>
      <c r="J379" s="156">
        <f>ROUND(I379*H379,2)</f>
        <v>0</v>
      </c>
      <c r="K379" s="152" t="s">
        <v>710</v>
      </c>
      <c r="L379" s="34"/>
      <c r="M379" s="157" t="s">
        <v>1</v>
      </c>
      <c r="N379" s="158" t="s">
        <v>38</v>
      </c>
      <c r="O379" s="59"/>
      <c r="P379" s="159">
        <f>O379*H379</f>
        <v>0</v>
      </c>
      <c r="Q379" s="159">
        <v>3.0000000000000001E-5</v>
      </c>
      <c r="R379" s="159">
        <f>Q379*H379</f>
        <v>8.8860000000000013E-5</v>
      </c>
      <c r="S379" s="159">
        <v>0</v>
      </c>
      <c r="T379" s="160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1" t="s">
        <v>239</v>
      </c>
      <c r="AT379" s="161" t="s">
        <v>181</v>
      </c>
      <c r="AU379" s="161" t="s">
        <v>82</v>
      </c>
      <c r="AY379" s="18" t="s">
        <v>175</v>
      </c>
      <c r="BE379" s="162">
        <f>IF(N379="základní",J379,0)</f>
        <v>0</v>
      </c>
      <c r="BF379" s="162">
        <f>IF(N379="snížená",J379,0)</f>
        <v>0</v>
      </c>
      <c r="BG379" s="162">
        <f>IF(N379="zákl. přenesená",J379,0)</f>
        <v>0</v>
      </c>
      <c r="BH379" s="162">
        <f>IF(N379="sníž. přenesená",J379,0)</f>
        <v>0</v>
      </c>
      <c r="BI379" s="162">
        <f>IF(N379="nulová",J379,0)</f>
        <v>0</v>
      </c>
      <c r="BJ379" s="18" t="s">
        <v>30</v>
      </c>
      <c r="BK379" s="162">
        <f>ROUND(I379*H379,2)</f>
        <v>0</v>
      </c>
      <c r="BL379" s="18" t="s">
        <v>239</v>
      </c>
      <c r="BM379" s="161" t="s">
        <v>4047</v>
      </c>
    </row>
    <row r="380" spans="1:65" s="13" customFormat="1">
      <c r="B380" s="163"/>
      <c r="D380" s="164" t="s">
        <v>190</v>
      </c>
      <c r="E380" s="165" t="s">
        <v>1</v>
      </c>
      <c r="F380" s="166" t="s">
        <v>3963</v>
      </c>
      <c r="H380" s="167">
        <v>2.9620000000000002</v>
      </c>
      <c r="I380" s="168"/>
      <c r="L380" s="163"/>
      <c r="M380" s="169"/>
      <c r="N380" s="170"/>
      <c r="O380" s="170"/>
      <c r="P380" s="170"/>
      <c r="Q380" s="170"/>
      <c r="R380" s="170"/>
      <c r="S380" s="170"/>
      <c r="T380" s="171"/>
      <c r="AT380" s="165" t="s">
        <v>190</v>
      </c>
      <c r="AU380" s="165" t="s">
        <v>82</v>
      </c>
      <c r="AV380" s="13" t="s">
        <v>82</v>
      </c>
      <c r="AW380" s="13" t="s">
        <v>29</v>
      </c>
      <c r="AX380" s="13" t="s">
        <v>73</v>
      </c>
      <c r="AY380" s="165" t="s">
        <v>175</v>
      </c>
    </row>
    <row r="381" spans="1:65" s="15" customFormat="1">
      <c r="B381" s="182"/>
      <c r="D381" s="164" t="s">
        <v>190</v>
      </c>
      <c r="E381" s="183" t="s">
        <v>1</v>
      </c>
      <c r="F381" s="184" t="s">
        <v>716</v>
      </c>
      <c r="H381" s="185">
        <v>2.9620000000000002</v>
      </c>
      <c r="I381" s="186"/>
      <c r="L381" s="182"/>
      <c r="M381" s="187"/>
      <c r="N381" s="188"/>
      <c r="O381" s="188"/>
      <c r="P381" s="188"/>
      <c r="Q381" s="188"/>
      <c r="R381" s="188"/>
      <c r="S381" s="188"/>
      <c r="T381" s="189"/>
      <c r="AT381" s="183" t="s">
        <v>190</v>
      </c>
      <c r="AU381" s="183" t="s">
        <v>82</v>
      </c>
      <c r="AV381" s="15" t="s">
        <v>184</v>
      </c>
      <c r="AW381" s="15" t="s">
        <v>29</v>
      </c>
      <c r="AX381" s="15" t="s">
        <v>30</v>
      </c>
      <c r="AY381" s="183" t="s">
        <v>175</v>
      </c>
    </row>
    <row r="382" spans="1:65" s="2" customFormat="1" ht="24.15" customHeight="1">
      <c r="A382" s="33"/>
      <c r="B382" s="149"/>
      <c r="C382" s="150" t="s">
        <v>423</v>
      </c>
      <c r="D382" s="150" t="s">
        <v>181</v>
      </c>
      <c r="E382" s="151" t="s">
        <v>3098</v>
      </c>
      <c r="F382" s="152" t="s">
        <v>3099</v>
      </c>
      <c r="G382" s="153" t="s">
        <v>709</v>
      </c>
      <c r="H382" s="154">
        <v>26.404</v>
      </c>
      <c r="I382" s="155"/>
      <c r="J382" s="156">
        <f>ROUND(I382*H382,2)</f>
        <v>0</v>
      </c>
      <c r="K382" s="152" t="s">
        <v>710</v>
      </c>
      <c r="L382" s="34"/>
      <c r="M382" s="157" t="s">
        <v>1</v>
      </c>
      <c r="N382" s="158" t="s">
        <v>38</v>
      </c>
      <c r="O382" s="59"/>
      <c r="P382" s="159">
        <f>O382*H382</f>
        <v>0</v>
      </c>
      <c r="Q382" s="159">
        <v>5.0000000000000002E-5</v>
      </c>
      <c r="R382" s="159">
        <f>Q382*H382</f>
        <v>1.3202000000000001E-3</v>
      </c>
      <c r="S382" s="159">
        <v>0</v>
      </c>
      <c r="T382" s="160">
        <f>S382*H382</f>
        <v>0</v>
      </c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R382" s="161" t="s">
        <v>239</v>
      </c>
      <c r="AT382" s="161" t="s">
        <v>181</v>
      </c>
      <c r="AU382" s="161" t="s">
        <v>82</v>
      </c>
      <c r="AY382" s="18" t="s">
        <v>175</v>
      </c>
      <c r="BE382" s="162">
        <f>IF(N382="základní",J382,0)</f>
        <v>0</v>
      </c>
      <c r="BF382" s="162">
        <f>IF(N382="snížená",J382,0)</f>
        <v>0</v>
      </c>
      <c r="BG382" s="162">
        <f>IF(N382="zákl. přenesená",J382,0)</f>
        <v>0</v>
      </c>
      <c r="BH382" s="162">
        <f>IF(N382="sníž. přenesená",J382,0)</f>
        <v>0</v>
      </c>
      <c r="BI382" s="162">
        <f>IF(N382="nulová",J382,0)</f>
        <v>0</v>
      </c>
      <c r="BJ382" s="18" t="s">
        <v>30</v>
      </c>
      <c r="BK382" s="162">
        <f>ROUND(I382*H382,2)</f>
        <v>0</v>
      </c>
      <c r="BL382" s="18" t="s">
        <v>239</v>
      </c>
      <c r="BM382" s="161" t="s">
        <v>4048</v>
      </c>
    </row>
    <row r="383" spans="1:65" s="13" customFormat="1">
      <c r="B383" s="163"/>
      <c r="D383" s="164" t="s">
        <v>190</v>
      </c>
      <c r="E383" s="165" t="s">
        <v>1</v>
      </c>
      <c r="F383" s="166" t="s">
        <v>4031</v>
      </c>
      <c r="H383" s="167">
        <v>24.404</v>
      </c>
      <c r="I383" s="168"/>
      <c r="L383" s="163"/>
      <c r="M383" s="169"/>
      <c r="N383" s="170"/>
      <c r="O383" s="170"/>
      <c r="P383" s="170"/>
      <c r="Q383" s="170"/>
      <c r="R383" s="170"/>
      <c r="S383" s="170"/>
      <c r="T383" s="171"/>
      <c r="AT383" s="165" t="s">
        <v>190</v>
      </c>
      <c r="AU383" s="165" t="s">
        <v>82</v>
      </c>
      <c r="AV383" s="13" t="s">
        <v>82</v>
      </c>
      <c r="AW383" s="13" t="s">
        <v>29</v>
      </c>
      <c r="AX383" s="13" t="s">
        <v>73</v>
      </c>
      <c r="AY383" s="165" t="s">
        <v>175</v>
      </c>
    </row>
    <row r="384" spans="1:65" s="13" customFormat="1">
      <c r="B384" s="163"/>
      <c r="D384" s="164" t="s">
        <v>190</v>
      </c>
      <c r="E384" s="165" t="s">
        <v>1</v>
      </c>
      <c r="F384" s="166" t="s">
        <v>3967</v>
      </c>
      <c r="H384" s="167">
        <v>2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190</v>
      </c>
      <c r="AU384" s="165" t="s">
        <v>82</v>
      </c>
      <c r="AV384" s="13" t="s">
        <v>82</v>
      </c>
      <c r="AW384" s="13" t="s">
        <v>29</v>
      </c>
      <c r="AX384" s="13" t="s">
        <v>73</v>
      </c>
      <c r="AY384" s="165" t="s">
        <v>175</v>
      </c>
    </row>
    <row r="385" spans="1:65" s="15" customFormat="1">
      <c r="B385" s="182"/>
      <c r="D385" s="164" t="s">
        <v>190</v>
      </c>
      <c r="E385" s="183" t="s">
        <v>1</v>
      </c>
      <c r="F385" s="184" t="s">
        <v>716</v>
      </c>
      <c r="H385" s="185">
        <v>26.404</v>
      </c>
      <c r="I385" s="186"/>
      <c r="L385" s="182"/>
      <c r="M385" s="187"/>
      <c r="N385" s="188"/>
      <c r="O385" s="188"/>
      <c r="P385" s="188"/>
      <c r="Q385" s="188"/>
      <c r="R385" s="188"/>
      <c r="S385" s="188"/>
      <c r="T385" s="189"/>
      <c r="AT385" s="183" t="s">
        <v>190</v>
      </c>
      <c r="AU385" s="183" t="s">
        <v>82</v>
      </c>
      <c r="AV385" s="15" t="s">
        <v>184</v>
      </c>
      <c r="AW385" s="15" t="s">
        <v>29</v>
      </c>
      <c r="AX385" s="15" t="s">
        <v>30</v>
      </c>
      <c r="AY385" s="183" t="s">
        <v>175</v>
      </c>
    </row>
    <row r="386" spans="1:65" s="2" customFormat="1" ht="16.5" customHeight="1">
      <c r="A386" s="33"/>
      <c r="B386" s="149"/>
      <c r="C386" s="190" t="s">
        <v>426</v>
      </c>
      <c r="D386" s="190" t="s">
        <v>764</v>
      </c>
      <c r="E386" s="191" t="s">
        <v>4049</v>
      </c>
      <c r="F386" s="192" t="s">
        <v>4050</v>
      </c>
      <c r="G386" s="193" t="s">
        <v>709</v>
      </c>
      <c r="H386" s="194">
        <v>30.834</v>
      </c>
      <c r="I386" s="195"/>
      <c r="J386" s="196">
        <f>ROUND(I386*H386,2)</f>
        <v>0</v>
      </c>
      <c r="K386" s="192" t="s">
        <v>710</v>
      </c>
      <c r="L386" s="197"/>
      <c r="M386" s="198" t="s">
        <v>1</v>
      </c>
      <c r="N386" s="199" t="s">
        <v>38</v>
      </c>
      <c r="O386" s="59"/>
      <c r="P386" s="159">
        <f>O386*H386</f>
        <v>0</v>
      </c>
      <c r="Q386" s="159">
        <v>1.5E-3</v>
      </c>
      <c r="R386" s="159">
        <f>Q386*H386</f>
        <v>4.6251E-2</v>
      </c>
      <c r="S386" s="159">
        <v>0</v>
      </c>
      <c r="T386" s="160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61" t="s">
        <v>302</v>
      </c>
      <c r="AT386" s="161" t="s">
        <v>764</v>
      </c>
      <c r="AU386" s="161" t="s">
        <v>82</v>
      </c>
      <c r="AY386" s="18" t="s">
        <v>175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8" t="s">
        <v>30</v>
      </c>
      <c r="BK386" s="162">
        <f>ROUND(I386*H386,2)</f>
        <v>0</v>
      </c>
      <c r="BL386" s="18" t="s">
        <v>239</v>
      </c>
      <c r="BM386" s="161" t="s">
        <v>4051</v>
      </c>
    </row>
    <row r="387" spans="1:65" s="13" customFormat="1">
      <c r="B387" s="163"/>
      <c r="D387" s="164" t="s">
        <v>190</v>
      </c>
      <c r="E387" s="165" t="s">
        <v>1</v>
      </c>
      <c r="F387" s="166" t="s">
        <v>4052</v>
      </c>
      <c r="H387" s="167">
        <v>3.11</v>
      </c>
      <c r="I387" s="168"/>
      <c r="L387" s="163"/>
      <c r="M387" s="169"/>
      <c r="N387" s="170"/>
      <c r="O387" s="170"/>
      <c r="P387" s="170"/>
      <c r="Q387" s="170"/>
      <c r="R387" s="170"/>
      <c r="S387" s="170"/>
      <c r="T387" s="171"/>
      <c r="AT387" s="165" t="s">
        <v>190</v>
      </c>
      <c r="AU387" s="165" t="s">
        <v>82</v>
      </c>
      <c r="AV387" s="13" t="s">
        <v>82</v>
      </c>
      <c r="AW387" s="13" t="s">
        <v>29</v>
      </c>
      <c r="AX387" s="13" t="s">
        <v>73</v>
      </c>
      <c r="AY387" s="165" t="s">
        <v>175</v>
      </c>
    </row>
    <row r="388" spans="1:65" s="13" customFormat="1">
      <c r="B388" s="163"/>
      <c r="D388" s="164" t="s">
        <v>190</v>
      </c>
      <c r="E388" s="165" t="s">
        <v>1</v>
      </c>
      <c r="F388" s="166" t="s">
        <v>4053</v>
      </c>
      <c r="H388" s="167">
        <v>27.724</v>
      </c>
      <c r="I388" s="168"/>
      <c r="L388" s="163"/>
      <c r="M388" s="169"/>
      <c r="N388" s="170"/>
      <c r="O388" s="170"/>
      <c r="P388" s="170"/>
      <c r="Q388" s="170"/>
      <c r="R388" s="170"/>
      <c r="S388" s="170"/>
      <c r="T388" s="171"/>
      <c r="AT388" s="165" t="s">
        <v>190</v>
      </c>
      <c r="AU388" s="165" t="s">
        <v>82</v>
      </c>
      <c r="AV388" s="13" t="s">
        <v>82</v>
      </c>
      <c r="AW388" s="13" t="s">
        <v>29</v>
      </c>
      <c r="AX388" s="13" t="s">
        <v>73</v>
      </c>
      <c r="AY388" s="165" t="s">
        <v>175</v>
      </c>
    </row>
    <row r="389" spans="1:65" s="15" customFormat="1">
      <c r="B389" s="182"/>
      <c r="D389" s="164" t="s">
        <v>190</v>
      </c>
      <c r="E389" s="183" t="s">
        <v>1</v>
      </c>
      <c r="F389" s="184" t="s">
        <v>716</v>
      </c>
      <c r="H389" s="185">
        <v>30.834</v>
      </c>
      <c r="I389" s="186"/>
      <c r="L389" s="182"/>
      <c r="M389" s="187"/>
      <c r="N389" s="188"/>
      <c r="O389" s="188"/>
      <c r="P389" s="188"/>
      <c r="Q389" s="188"/>
      <c r="R389" s="188"/>
      <c r="S389" s="188"/>
      <c r="T389" s="189"/>
      <c r="AT389" s="183" t="s">
        <v>190</v>
      </c>
      <c r="AU389" s="183" t="s">
        <v>82</v>
      </c>
      <c r="AV389" s="15" t="s">
        <v>184</v>
      </c>
      <c r="AW389" s="15" t="s">
        <v>29</v>
      </c>
      <c r="AX389" s="15" t="s">
        <v>30</v>
      </c>
      <c r="AY389" s="183" t="s">
        <v>175</v>
      </c>
    </row>
    <row r="390" spans="1:65" s="2" customFormat="1" ht="16.5" customHeight="1">
      <c r="A390" s="33"/>
      <c r="B390" s="149"/>
      <c r="C390" s="150" t="s">
        <v>429</v>
      </c>
      <c r="D390" s="150" t="s">
        <v>181</v>
      </c>
      <c r="E390" s="151" t="s">
        <v>3106</v>
      </c>
      <c r="F390" s="152" t="s">
        <v>3107</v>
      </c>
      <c r="G390" s="153" t="s">
        <v>767</v>
      </c>
      <c r="H390" s="154">
        <v>4.8000000000000001E-2</v>
      </c>
      <c r="I390" s="155"/>
      <c r="J390" s="156">
        <f>ROUND(I390*H390,2)</f>
        <v>0</v>
      </c>
      <c r="K390" s="152" t="s">
        <v>710</v>
      </c>
      <c r="L390" s="34"/>
      <c r="M390" s="157" t="s">
        <v>1</v>
      </c>
      <c r="N390" s="158" t="s">
        <v>38</v>
      </c>
      <c r="O390" s="59"/>
      <c r="P390" s="159">
        <f>O390*H390</f>
        <v>0</v>
      </c>
      <c r="Q390" s="159">
        <v>0</v>
      </c>
      <c r="R390" s="159">
        <f>Q390*H390</f>
        <v>0</v>
      </c>
      <c r="S390" s="159">
        <v>0</v>
      </c>
      <c r="T390" s="160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1" t="s">
        <v>239</v>
      </c>
      <c r="AT390" s="161" t="s">
        <v>181</v>
      </c>
      <c r="AU390" s="161" t="s">
        <v>82</v>
      </c>
      <c r="AY390" s="18" t="s">
        <v>175</v>
      </c>
      <c r="BE390" s="162">
        <f>IF(N390="základní",J390,0)</f>
        <v>0</v>
      </c>
      <c r="BF390" s="162">
        <f>IF(N390="snížená",J390,0)</f>
        <v>0</v>
      </c>
      <c r="BG390" s="162">
        <f>IF(N390="zákl. přenesená",J390,0)</f>
        <v>0</v>
      </c>
      <c r="BH390" s="162">
        <f>IF(N390="sníž. přenesená",J390,0)</f>
        <v>0</v>
      </c>
      <c r="BI390" s="162">
        <f>IF(N390="nulová",J390,0)</f>
        <v>0</v>
      </c>
      <c r="BJ390" s="18" t="s">
        <v>30</v>
      </c>
      <c r="BK390" s="162">
        <f>ROUND(I390*H390,2)</f>
        <v>0</v>
      </c>
      <c r="BL390" s="18" t="s">
        <v>239</v>
      </c>
      <c r="BM390" s="161" t="s">
        <v>4054</v>
      </c>
    </row>
    <row r="391" spans="1:65" s="12" customFormat="1" ht="22.8" customHeight="1">
      <c r="B391" s="136"/>
      <c r="D391" s="137" t="s">
        <v>72</v>
      </c>
      <c r="E391" s="147" t="s">
        <v>2512</v>
      </c>
      <c r="F391" s="147" t="s">
        <v>2513</v>
      </c>
      <c r="I391" s="139"/>
      <c r="J391" s="148">
        <f>BK391</f>
        <v>0</v>
      </c>
      <c r="L391" s="136"/>
      <c r="M391" s="141"/>
      <c r="N391" s="142"/>
      <c r="O391" s="142"/>
      <c r="P391" s="143">
        <f>SUM(P392:P448)</f>
        <v>0</v>
      </c>
      <c r="Q391" s="142"/>
      <c r="R391" s="143">
        <f>SUM(R392:R448)</f>
        <v>0</v>
      </c>
      <c r="S391" s="142"/>
      <c r="T391" s="144">
        <f>SUM(T392:T448)</f>
        <v>0</v>
      </c>
      <c r="AR391" s="137" t="s">
        <v>82</v>
      </c>
      <c r="AT391" s="145" t="s">
        <v>72</v>
      </c>
      <c r="AU391" s="145" t="s">
        <v>30</v>
      </c>
      <c r="AY391" s="137" t="s">
        <v>175</v>
      </c>
      <c r="BK391" s="146">
        <f>SUM(BK392:BK448)</f>
        <v>0</v>
      </c>
    </row>
    <row r="392" spans="1:65" s="2" customFormat="1" ht="16.5" customHeight="1">
      <c r="A392" s="33"/>
      <c r="B392" s="149"/>
      <c r="C392" s="150" t="s">
        <v>432</v>
      </c>
      <c r="D392" s="150" t="s">
        <v>181</v>
      </c>
      <c r="E392" s="151" t="s">
        <v>4055</v>
      </c>
      <c r="F392" s="152" t="s">
        <v>3510</v>
      </c>
      <c r="G392" s="153" t="s">
        <v>396</v>
      </c>
      <c r="H392" s="154">
        <v>1</v>
      </c>
      <c r="I392" s="155"/>
      <c r="J392" s="156">
        <f>ROUND(I392*H392,2)</f>
        <v>0</v>
      </c>
      <c r="K392" s="152" t="s">
        <v>1</v>
      </c>
      <c r="L392" s="34"/>
      <c r="M392" s="157" t="s">
        <v>1</v>
      </c>
      <c r="N392" s="158" t="s">
        <v>38</v>
      </c>
      <c r="O392" s="59"/>
      <c r="P392" s="159">
        <f>O392*H392</f>
        <v>0</v>
      </c>
      <c r="Q392" s="159">
        <v>0</v>
      </c>
      <c r="R392" s="159">
        <f>Q392*H392</f>
        <v>0</v>
      </c>
      <c r="S392" s="159">
        <v>0</v>
      </c>
      <c r="T392" s="160">
        <f>S392*H392</f>
        <v>0</v>
      </c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R392" s="161" t="s">
        <v>239</v>
      </c>
      <c r="AT392" s="161" t="s">
        <v>181</v>
      </c>
      <c r="AU392" s="161" t="s">
        <v>82</v>
      </c>
      <c r="AY392" s="18" t="s">
        <v>175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8" t="s">
        <v>30</v>
      </c>
      <c r="BK392" s="162">
        <f>ROUND(I392*H392,2)</f>
        <v>0</v>
      </c>
      <c r="BL392" s="18" t="s">
        <v>239</v>
      </c>
      <c r="BM392" s="161" t="s">
        <v>4056</v>
      </c>
    </row>
    <row r="393" spans="1:65" s="14" customFormat="1">
      <c r="B393" s="172"/>
      <c r="D393" s="164" t="s">
        <v>190</v>
      </c>
      <c r="E393" s="173" t="s">
        <v>1</v>
      </c>
      <c r="F393" s="174" t="s">
        <v>4057</v>
      </c>
      <c r="H393" s="173" t="s">
        <v>1</v>
      </c>
      <c r="I393" s="175"/>
      <c r="L393" s="172"/>
      <c r="M393" s="176"/>
      <c r="N393" s="177"/>
      <c r="O393" s="177"/>
      <c r="P393" s="177"/>
      <c r="Q393" s="177"/>
      <c r="R393" s="177"/>
      <c r="S393" s="177"/>
      <c r="T393" s="178"/>
      <c r="AT393" s="173" t="s">
        <v>190</v>
      </c>
      <c r="AU393" s="173" t="s">
        <v>82</v>
      </c>
      <c r="AV393" s="14" t="s">
        <v>30</v>
      </c>
      <c r="AW393" s="14" t="s">
        <v>29</v>
      </c>
      <c r="AX393" s="14" t="s">
        <v>73</v>
      </c>
      <c r="AY393" s="173" t="s">
        <v>175</v>
      </c>
    </row>
    <row r="394" spans="1:65" s="14" customFormat="1">
      <c r="B394" s="172"/>
      <c r="D394" s="164" t="s">
        <v>190</v>
      </c>
      <c r="E394" s="173" t="s">
        <v>1</v>
      </c>
      <c r="F394" s="174" t="s">
        <v>3147</v>
      </c>
      <c r="H394" s="173" t="s">
        <v>1</v>
      </c>
      <c r="I394" s="175"/>
      <c r="L394" s="172"/>
      <c r="M394" s="176"/>
      <c r="N394" s="177"/>
      <c r="O394" s="177"/>
      <c r="P394" s="177"/>
      <c r="Q394" s="177"/>
      <c r="R394" s="177"/>
      <c r="S394" s="177"/>
      <c r="T394" s="178"/>
      <c r="AT394" s="173" t="s">
        <v>190</v>
      </c>
      <c r="AU394" s="173" t="s">
        <v>82</v>
      </c>
      <c r="AV394" s="14" t="s">
        <v>30</v>
      </c>
      <c r="AW394" s="14" t="s">
        <v>29</v>
      </c>
      <c r="AX394" s="14" t="s">
        <v>73</v>
      </c>
      <c r="AY394" s="173" t="s">
        <v>175</v>
      </c>
    </row>
    <row r="395" spans="1:65" s="14" customFormat="1">
      <c r="B395" s="172"/>
      <c r="D395" s="164" t="s">
        <v>190</v>
      </c>
      <c r="E395" s="173" t="s">
        <v>1</v>
      </c>
      <c r="F395" s="174" t="s">
        <v>3148</v>
      </c>
      <c r="H395" s="173" t="s">
        <v>1</v>
      </c>
      <c r="I395" s="175"/>
      <c r="L395" s="172"/>
      <c r="M395" s="176"/>
      <c r="N395" s="177"/>
      <c r="O395" s="177"/>
      <c r="P395" s="177"/>
      <c r="Q395" s="177"/>
      <c r="R395" s="177"/>
      <c r="S395" s="177"/>
      <c r="T395" s="178"/>
      <c r="AT395" s="173" t="s">
        <v>190</v>
      </c>
      <c r="AU395" s="173" t="s">
        <v>82</v>
      </c>
      <c r="AV395" s="14" t="s">
        <v>30</v>
      </c>
      <c r="AW395" s="14" t="s">
        <v>29</v>
      </c>
      <c r="AX395" s="14" t="s">
        <v>73</v>
      </c>
      <c r="AY395" s="173" t="s">
        <v>175</v>
      </c>
    </row>
    <row r="396" spans="1:65" s="14" customFormat="1">
      <c r="B396" s="172"/>
      <c r="D396" s="164" t="s">
        <v>190</v>
      </c>
      <c r="E396" s="173" t="s">
        <v>1</v>
      </c>
      <c r="F396" s="174" t="s">
        <v>3149</v>
      </c>
      <c r="H396" s="173" t="s">
        <v>1</v>
      </c>
      <c r="I396" s="175"/>
      <c r="L396" s="172"/>
      <c r="M396" s="176"/>
      <c r="N396" s="177"/>
      <c r="O396" s="177"/>
      <c r="P396" s="177"/>
      <c r="Q396" s="177"/>
      <c r="R396" s="177"/>
      <c r="S396" s="177"/>
      <c r="T396" s="178"/>
      <c r="AT396" s="173" t="s">
        <v>190</v>
      </c>
      <c r="AU396" s="173" t="s">
        <v>82</v>
      </c>
      <c r="AV396" s="14" t="s">
        <v>30</v>
      </c>
      <c r="AW396" s="14" t="s">
        <v>29</v>
      </c>
      <c r="AX396" s="14" t="s">
        <v>73</v>
      </c>
      <c r="AY396" s="173" t="s">
        <v>175</v>
      </c>
    </row>
    <row r="397" spans="1:65" s="14" customFormat="1">
      <c r="B397" s="172"/>
      <c r="D397" s="164" t="s">
        <v>190</v>
      </c>
      <c r="E397" s="173" t="s">
        <v>1</v>
      </c>
      <c r="F397" s="174" t="s">
        <v>3150</v>
      </c>
      <c r="H397" s="173" t="s">
        <v>1</v>
      </c>
      <c r="I397" s="175"/>
      <c r="L397" s="172"/>
      <c r="M397" s="176"/>
      <c r="N397" s="177"/>
      <c r="O397" s="177"/>
      <c r="P397" s="177"/>
      <c r="Q397" s="177"/>
      <c r="R397" s="177"/>
      <c r="S397" s="177"/>
      <c r="T397" s="178"/>
      <c r="AT397" s="173" t="s">
        <v>190</v>
      </c>
      <c r="AU397" s="173" t="s">
        <v>82</v>
      </c>
      <c r="AV397" s="14" t="s">
        <v>30</v>
      </c>
      <c r="AW397" s="14" t="s">
        <v>29</v>
      </c>
      <c r="AX397" s="14" t="s">
        <v>73</v>
      </c>
      <c r="AY397" s="173" t="s">
        <v>175</v>
      </c>
    </row>
    <row r="398" spans="1:65" s="14" customFormat="1">
      <c r="B398" s="172"/>
      <c r="D398" s="164" t="s">
        <v>190</v>
      </c>
      <c r="E398" s="173" t="s">
        <v>1</v>
      </c>
      <c r="F398" s="174" t="s">
        <v>3151</v>
      </c>
      <c r="H398" s="173" t="s">
        <v>1</v>
      </c>
      <c r="I398" s="175"/>
      <c r="L398" s="172"/>
      <c r="M398" s="176"/>
      <c r="N398" s="177"/>
      <c r="O398" s="177"/>
      <c r="P398" s="177"/>
      <c r="Q398" s="177"/>
      <c r="R398" s="177"/>
      <c r="S398" s="177"/>
      <c r="T398" s="178"/>
      <c r="AT398" s="173" t="s">
        <v>190</v>
      </c>
      <c r="AU398" s="173" t="s">
        <v>82</v>
      </c>
      <c r="AV398" s="14" t="s">
        <v>30</v>
      </c>
      <c r="AW398" s="14" t="s">
        <v>29</v>
      </c>
      <c r="AX398" s="14" t="s">
        <v>73</v>
      </c>
      <c r="AY398" s="173" t="s">
        <v>175</v>
      </c>
    </row>
    <row r="399" spans="1:65" s="14" customFormat="1">
      <c r="B399" s="172"/>
      <c r="D399" s="164" t="s">
        <v>190</v>
      </c>
      <c r="E399" s="173" t="s">
        <v>1</v>
      </c>
      <c r="F399" s="174" t="s">
        <v>3152</v>
      </c>
      <c r="H399" s="173" t="s">
        <v>1</v>
      </c>
      <c r="I399" s="175"/>
      <c r="L399" s="172"/>
      <c r="M399" s="176"/>
      <c r="N399" s="177"/>
      <c r="O399" s="177"/>
      <c r="P399" s="177"/>
      <c r="Q399" s="177"/>
      <c r="R399" s="177"/>
      <c r="S399" s="177"/>
      <c r="T399" s="178"/>
      <c r="AT399" s="173" t="s">
        <v>190</v>
      </c>
      <c r="AU399" s="173" t="s">
        <v>82</v>
      </c>
      <c r="AV399" s="14" t="s">
        <v>30</v>
      </c>
      <c r="AW399" s="14" t="s">
        <v>29</v>
      </c>
      <c r="AX399" s="14" t="s">
        <v>73</v>
      </c>
      <c r="AY399" s="173" t="s">
        <v>175</v>
      </c>
    </row>
    <row r="400" spans="1:65" s="14" customFormat="1">
      <c r="B400" s="172"/>
      <c r="D400" s="164" t="s">
        <v>190</v>
      </c>
      <c r="E400" s="173" t="s">
        <v>1</v>
      </c>
      <c r="F400" s="174" t="s">
        <v>3153</v>
      </c>
      <c r="H400" s="173" t="s">
        <v>1</v>
      </c>
      <c r="I400" s="175"/>
      <c r="L400" s="172"/>
      <c r="M400" s="176"/>
      <c r="N400" s="177"/>
      <c r="O400" s="177"/>
      <c r="P400" s="177"/>
      <c r="Q400" s="177"/>
      <c r="R400" s="177"/>
      <c r="S400" s="177"/>
      <c r="T400" s="178"/>
      <c r="AT400" s="173" t="s">
        <v>190</v>
      </c>
      <c r="AU400" s="173" t="s">
        <v>82</v>
      </c>
      <c r="AV400" s="14" t="s">
        <v>30</v>
      </c>
      <c r="AW400" s="14" t="s">
        <v>29</v>
      </c>
      <c r="AX400" s="14" t="s">
        <v>73</v>
      </c>
      <c r="AY400" s="173" t="s">
        <v>175</v>
      </c>
    </row>
    <row r="401" spans="1:65" s="14" customFormat="1">
      <c r="B401" s="172"/>
      <c r="D401" s="164" t="s">
        <v>190</v>
      </c>
      <c r="E401" s="173" t="s">
        <v>1</v>
      </c>
      <c r="F401" s="174" t="s">
        <v>3154</v>
      </c>
      <c r="H401" s="173" t="s">
        <v>1</v>
      </c>
      <c r="I401" s="175"/>
      <c r="L401" s="172"/>
      <c r="M401" s="176"/>
      <c r="N401" s="177"/>
      <c r="O401" s="177"/>
      <c r="P401" s="177"/>
      <c r="Q401" s="177"/>
      <c r="R401" s="177"/>
      <c r="S401" s="177"/>
      <c r="T401" s="178"/>
      <c r="AT401" s="173" t="s">
        <v>190</v>
      </c>
      <c r="AU401" s="173" t="s">
        <v>82</v>
      </c>
      <c r="AV401" s="14" t="s">
        <v>30</v>
      </c>
      <c r="AW401" s="14" t="s">
        <v>29</v>
      </c>
      <c r="AX401" s="14" t="s">
        <v>73</v>
      </c>
      <c r="AY401" s="173" t="s">
        <v>175</v>
      </c>
    </row>
    <row r="402" spans="1:65" s="14" customFormat="1">
      <c r="B402" s="172"/>
      <c r="D402" s="164" t="s">
        <v>190</v>
      </c>
      <c r="E402" s="173" t="s">
        <v>1</v>
      </c>
      <c r="F402" s="174" t="s">
        <v>3139</v>
      </c>
      <c r="H402" s="173" t="s">
        <v>1</v>
      </c>
      <c r="I402" s="175"/>
      <c r="L402" s="172"/>
      <c r="M402" s="176"/>
      <c r="N402" s="177"/>
      <c r="O402" s="177"/>
      <c r="P402" s="177"/>
      <c r="Q402" s="177"/>
      <c r="R402" s="177"/>
      <c r="S402" s="177"/>
      <c r="T402" s="178"/>
      <c r="AT402" s="173" t="s">
        <v>190</v>
      </c>
      <c r="AU402" s="173" t="s">
        <v>82</v>
      </c>
      <c r="AV402" s="14" t="s">
        <v>30</v>
      </c>
      <c r="AW402" s="14" t="s">
        <v>29</v>
      </c>
      <c r="AX402" s="14" t="s">
        <v>73</v>
      </c>
      <c r="AY402" s="173" t="s">
        <v>175</v>
      </c>
    </row>
    <row r="403" spans="1:65" s="14" customFormat="1">
      <c r="B403" s="172"/>
      <c r="D403" s="164" t="s">
        <v>190</v>
      </c>
      <c r="E403" s="173" t="s">
        <v>1</v>
      </c>
      <c r="F403" s="174" t="s">
        <v>3140</v>
      </c>
      <c r="H403" s="173" t="s">
        <v>1</v>
      </c>
      <c r="I403" s="175"/>
      <c r="L403" s="172"/>
      <c r="M403" s="176"/>
      <c r="N403" s="177"/>
      <c r="O403" s="177"/>
      <c r="P403" s="177"/>
      <c r="Q403" s="177"/>
      <c r="R403" s="177"/>
      <c r="S403" s="177"/>
      <c r="T403" s="178"/>
      <c r="AT403" s="173" t="s">
        <v>190</v>
      </c>
      <c r="AU403" s="173" t="s">
        <v>82</v>
      </c>
      <c r="AV403" s="14" t="s">
        <v>30</v>
      </c>
      <c r="AW403" s="14" t="s">
        <v>29</v>
      </c>
      <c r="AX403" s="14" t="s">
        <v>73</v>
      </c>
      <c r="AY403" s="173" t="s">
        <v>175</v>
      </c>
    </row>
    <row r="404" spans="1:65" s="14" customFormat="1">
      <c r="B404" s="172"/>
      <c r="D404" s="164" t="s">
        <v>190</v>
      </c>
      <c r="E404" s="173" t="s">
        <v>1</v>
      </c>
      <c r="F404" s="174" t="s">
        <v>3141</v>
      </c>
      <c r="H404" s="173" t="s">
        <v>1</v>
      </c>
      <c r="I404" s="175"/>
      <c r="L404" s="172"/>
      <c r="M404" s="176"/>
      <c r="N404" s="177"/>
      <c r="O404" s="177"/>
      <c r="P404" s="177"/>
      <c r="Q404" s="177"/>
      <c r="R404" s="177"/>
      <c r="S404" s="177"/>
      <c r="T404" s="178"/>
      <c r="AT404" s="173" t="s">
        <v>190</v>
      </c>
      <c r="AU404" s="173" t="s">
        <v>82</v>
      </c>
      <c r="AV404" s="14" t="s">
        <v>30</v>
      </c>
      <c r="AW404" s="14" t="s">
        <v>29</v>
      </c>
      <c r="AX404" s="14" t="s">
        <v>73</v>
      </c>
      <c r="AY404" s="173" t="s">
        <v>175</v>
      </c>
    </row>
    <row r="405" spans="1:65" s="14" customFormat="1">
      <c r="B405" s="172"/>
      <c r="D405" s="164" t="s">
        <v>190</v>
      </c>
      <c r="E405" s="173" t="s">
        <v>1</v>
      </c>
      <c r="F405" s="174" t="s">
        <v>3142</v>
      </c>
      <c r="H405" s="173" t="s">
        <v>1</v>
      </c>
      <c r="I405" s="175"/>
      <c r="L405" s="172"/>
      <c r="M405" s="176"/>
      <c r="N405" s="177"/>
      <c r="O405" s="177"/>
      <c r="P405" s="177"/>
      <c r="Q405" s="177"/>
      <c r="R405" s="177"/>
      <c r="S405" s="177"/>
      <c r="T405" s="178"/>
      <c r="AT405" s="173" t="s">
        <v>190</v>
      </c>
      <c r="AU405" s="173" t="s">
        <v>82</v>
      </c>
      <c r="AV405" s="14" t="s">
        <v>30</v>
      </c>
      <c r="AW405" s="14" t="s">
        <v>29</v>
      </c>
      <c r="AX405" s="14" t="s">
        <v>73</v>
      </c>
      <c r="AY405" s="173" t="s">
        <v>175</v>
      </c>
    </row>
    <row r="406" spans="1:65" s="14" customFormat="1">
      <c r="B406" s="172"/>
      <c r="D406" s="164" t="s">
        <v>190</v>
      </c>
      <c r="E406" s="173" t="s">
        <v>1</v>
      </c>
      <c r="F406" s="174" t="s">
        <v>2648</v>
      </c>
      <c r="H406" s="173" t="s">
        <v>1</v>
      </c>
      <c r="I406" s="175"/>
      <c r="L406" s="172"/>
      <c r="M406" s="176"/>
      <c r="N406" s="177"/>
      <c r="O406" s="177"/>
      <c r="P406" s="177"/>
      <c r="Q406" s="177"/>
      <c r="R406" s="177"/>
      <c r="S406" s="177"/>
      <c r="T406" s="178"/>
      <c r="AT406" s="173" t="s">
        <v>190</v>
      </c>
      <c r="AU406" s="173" t="s">
        <v>82</v>
      </c>
      <c r="AV406" s="14" t="s">
        <v>30</v>
      </c>
      <c r="AW406" s="14" t="s">
        <v>29</v>
      </c>
      <c r="AX406" s="14" t="s">
        <v>73</v>
      </c>
      <c r="AY406" s="173" t="s">
        <v>175</v>
      </c>
    </row>
    <row r="407" spans="1:65" s="13" customFormat="1">
      <c r="B407" s="163"/>
      <c r="D407" s="164" t="s">
        <v>190</v>
      </c>
      <c r="E407" s="165" t="s">
        <v>1</v>
      </c>
      <c r="F407" s="166" t="s">
        <v>30</v>
      </c>
      <c r="H407" s="167">
        <v>1</v>
      </c>
      <c r="I407" s="168"/>
      <c r="L407" s="163"/>
      <c r="M407" s="169"/>
      <c r="N407" s="170"/>
      <c r="O407" s="170"/>
      <c r="P407" s="170"/>
      <c r="Q407" s="170"/>
      <c r="R407" s="170"/>
      <c r="S407" s="170"/>
      <c r="T407" s="171"/>
      <c r="AT407" s="165" t="s">
        <v>190</v>
      </c>
      <c r="AU407" s="165" t="s">
        <v>82</v>
      </c>
      <c r="AV407" s="13" t="s">
        <v>82</v>
      </c>
      <c r="AW407" s="13" t="s">
        <v>29</v>
      </c>
      <c r="AX407" s="13" t="s">
        <v>30</v>
      </c>
      <c r="AY407" s="165" t="s">
        <v>175</v>
      </c>
    </row>
    <row r="408" spans="1:65" s="2" customFormat="1" ht="16.5" customHeight="1">
      <c r="A408" s="33"/>
      <c r="B408" s="149"/>
      <c r="C408" s="150" t="s">
        <v>435</v>
      </c>
      <c r="D408" s="150" t="s">
        <v>181</v>
      </c>
      <c r="E408" s="151" t="s">
        <v>4058</v>
      </c>
      <c r="F408" s="152" t="s">
        <v>4059</v>
      </c>
      <c r="G408" s="153" t="s">
        <v>396</v>
      </c>
      <c r="H408" s="154">
        <v>1</v>
      </c>
      <c r="I408" s="155"/>
      <c r="J408" s="156">
        <f>ROUND(I408*H408,2)</f>
        <v>0</v>
      </c>
      <c r="K408" s="152" t="s">
        <v>1</v>
      </c>
      <c r="L408" s="34"/>
      <c r="M408" s="157" t="s">
        <v>1</v>
      </c>
      <c r="N408" s="158" t="s">
        <v>38</v>
      </c>
      <c r="O408" s="59"/>
      <c r="P408" s="159">
        <f>O408*H408</f>
        <v>0</v>
      </c>
      <c r="Q408" s="159">
        <v>0</v>
      </c>
      <c r="R408" s="159">
        <f>Q408*H408</f>
        <v>0</v>
      </c>
      <c r="S408" s="159">
        <v>0</v>
      </c>
      <c r="T408" s="160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1" t="s">
        <v>239</v>
      </c>
      <c r="AT408" s="161" t="s">
        <v>181</v>
      </c>
      <c r="AU408" s="161" t="s">
        <v>82</v>
      </c>
      <c r="AY408" s="18" t="s">
        <v>175</v>
      </c>
      <c r="BE408" s="162">
        <f>IF(N408="základní",J408,0)</f>
        <v>0</v>
      </c>
      <c r="BF408" s="162">
        <f>IF(N408="snížená",J408,0)</f>
        <v>0</v>
      </c>
      <c r="BG408" s="162">
        <f>IF(N408="zákl. přenesená",J408,0)</f>
        <v>0</v>
      </c>
      <c r="BH408" s="162">
        <f>IF(N408="sníž. přenesená",J408,0)</f>
        <v>0</v>
      </c>
      <c r="BI408" s="162">
        <f>IF(N408="nulová",J408,0)</f>
        <v>0</v>
      </c>
      <c r="BJ408" s="18" t="s">
        <v>30</v>
      </c>
      <c r="BK408" s="162">
        <f>ROUND(I408*H408,2)</f>
        <v>0</v>
      </c>
      <c r="BL408" s="18" t="s">
        <v>239</v>
      </c>
      <c r="BM408" s="161" t="s">
        <v>4060</v>
      </c>
    </row>
    <row r="409" spans="1:65" s="14" customFormat="1">
      <c r="B409" s="172"/>
      <c r="D409" s="164" t="s">
        <v>190</v>
      </c>
      <c r="E409" s="173" t="s">
        <v>1</v>
      </c>
      <c r="F409" s="174" t="s">
        <v>3167</v>
      </c>
      <c r="H409" s="173" t="s">
        <v>1</v>
      </c>
      <c r="I409" s="175"/>
      <c r="L409" s="172"/>
      <c r="M409" s="176"/>
      <c r="N409" s="177"/>
      <c r="O409" s="177"/>
      <c r="P409" s="177"/>
      <c r="Q409" s="177"/>
      <c r="R409" s="177"/>
      <c r="S409" s="177"/>
      <c r="T409" s="178"/>
      <c r="AT409" s="173" t="s">
        <v>190</v>
      </c>
      <c r="AU409" s="173" t="s">
        <v>82</v>
      </c>
      <c r="AV409" s="14" t="s">
        <v>30</v>
      </c>
      <c r="AW409" s="14" t="s">
        <v>29</v>
      </c>
      <c r="AX409" s="14" t="s">
        <v>73</v>
      </c>
      <c r="AY409" s="173" t="s">
        <v>175</v>
      </c>
    </row>
    <row r="410" spans="1:65" s="14" customFormat="1">
      <c r="B410" s="172"/>
      <c r="D410" s="164" t="s">
        <v>190</v>
      </c>
      <c r="E410" s="173" t="s">
        <v>1</v>
      </c>
      <c r="F410" s="174" t="s">
        <v>3168</v>
      </c>
      <c r="H410" s="173" t="s">
        <v>1</v>
      </c>
      <c r="I410" s="175"/>
      <c r="L410" s="172"/>
      <c r="M410" s="176"/>
      <c r="N410" s="177"/>
      <c r="O410" s="177"/>
      <c r="P410" s="177"/>
      <c r="Q410" s="177"/>
      <c r="R410" s="177"/>
      <c r="S410" s="177"/>
      <c r="T410" s="178"/>
      <c r="AT410" s="173" t="s">
        <v>190</v>
      </c>
      <c r="AU410" s="173" t="s">
        <v>82</v>
      </c>
      <c r="AV410" s="14" t="s">
        <v>30</v>
      </c>
      <c r="AW410" s="14" t="s">
        <v>29</v>
      </c>
      <c r="AX410" s="14" t="s">
        <v>73</v>
      </c>
      <c r="AY410" s="173" t="s">
        <v>175</v>
      </c>
    </row>
    <row r="411" spans="1:65" s="14" customFormat="1">
      <c r="B411" s="172"/>
      <c r="D411" s="164" t="s">
        <v>190</v>
      </c>
      <c r="E411" s="173" t="s">
        <v>1</v>
      </c>
      <c r="F411" s="174" t="s">
        <v>3169</v>
      </c>
      <c r="H411" s="173" t="s">
        <v>1</v>
      </c>
      <c r="I411" s="175"/>
      <c r="L411" s="172"/>
      <c r="M411" s="176"/>
      <c r="N411" s="177"/>
      <c r="O411" s="177"/>
      <c r="P411" s="177"/>
      <c r="Q411" s="177"/>
      <c r="R411" s="177"/>
      <c r="S411" s="177"/>
      <c r="T411" s="178"/>
      <c r="AT411" s="173" t="s">
        <v>190</v>
      </c>
      <c r="AU411" s="173" t="s">
        <v>82</v>
      </c>
      <c r="AV411" s="14" t="s">
        <v>30</v>
      </c>
      <c r="AW411" s="14" t="s">
        <v>29</v>
      </c>
      <c r="AX411" s="14" t="s">
        <v>73</v>
      </c>
      <c r="AY411" s="173" t="s">
        <v>175</v>
      </c>
    </row>
    <row r="412" spans="1:65" s="14" customFormat="1">
      <c r="B412" s="172"/>
      <c r="D412" s="164" t="s">
        <v>190</v>
      </c>
      <c r="E412" s="173" t="s">
        <v>1</v>
      </c>
      <c r="F412" s="174" t="s">
        <v>3170</v>
      </c>
      <c r="H412" s="173" t="s">
        <v>1</v>
      </c>
      <c r="I412" s="175"/>
      <c r="L412" s="172"/>
      <c r="M412" s="176"/>
      <c r="N412" s="177"/>
      <c r="O412" s="177"/>
      <c r="P412" s="177"/>
      <c r="Q412" s="177"/>
      <c r="R412" s="177"/>
      <c r="S412" s="177"/>
      <c r="T412" s="178"/>
      <c r="AT412" s="173" t="s">
        <v>190</v>
      </c>
      <c r="AU412" s="173" t="s">
        <v>82</v>
      </c>
      <c r="AV412" s="14" t="s">
        <v>30</v>
      </c>
      <c r="AW412" s="14" t="s">
        <v>29</v>
      </c>
      <c r="AX412" s="14" t="s">
        <v>73</v>
      </c>
      <c r="AY412" s="173" t="s">
        <v>175</v>
      </c>
    </row>
    <row r="413" spans="1:65" s="14" customFormat="1">
      <c r="B413" s="172"/>
      <c r="D413" s="164" t="s">
        <v>190</v>
      </c>
      <c r="E413" s="173" t="s">
        <v>1</v>
      </c>
      <c r="F413" s="174" t="s">
        <v>3171</v>
      </c>
      <c r="H413" s="173" t="s">
        <v>1</v>
      </c>
      <c r="I413" s="175"/>
      <c r="L413" s="172"/>
      <c r="M413" s="176"/>
      <c r="N413" s="177"/>
      <c r="O413" s="177"/>
      <c r="P413" s="177"/>
      <c r="Q413" s="177"/>
      <c r="R413" s="177"/>
      <c r="S413" s="177"/>
      <c r="T413" s="178"/>
      <c r="AT413" s="173" t="s">
        <v>190</v>
      </c>
      <c r="AU413" s="173" t="s">
        <v>82</v>
      </c>
      <c r="AV413" s="14" t="s">
        <v>30</v>
      </c>
      <c r="AW413" s="14" t="s">
        <v>29</v>
      </c>
      <c r="AX413" s="14" t="s">
        <v>73</v>
      </c>
      <c r="AY413" s="173" t="s">
        <v>175</v>
      </c>
    </row>
    <row r="414" spans="1:65" s="14" customFormat="1">
      <c r="B414" s="172"/>
      <c r="D414" s="164" t="s">
        <v>190</v>
      </c>
      <c r="E414" s="173" t="s">
        <v>1</v>
      </c>
      <c r="F414" s="174" t="s">
        <v>3172</v>
      </c>
      <c r="H414" s="173" t="s">
        <v>1</v>
      </c>
      <c r="I414" s="175"/>
      <c r="L414" s="172"/>
      <c r="M414" s="176"/>
      <c r="N414" s="177"/>
      <c r="O414" s="177"/>
      <c r="P414" s="177"/>
      <c r="Q414" s="177"/>
      <c r="R414" s="177"/>
      <c r="S414" s="177"/>
      <c r="T414" s="178"/>
      <c r="AT414" s="173" t="s">
        <v>190</v>
      </c>
      <c r="AU414" s="173" t="s">
        <v>82</v>
      </c>
      <c r="AV414" s="14" t="s">
        <v>30</v>
      </c>
      <c r="AW414" s="14" t="s">
        <v>29</v>
      </c>
      <c r="AX414" s="14" t="s">
        <v>73</v>
      </c>
      <c r="AY414" s="173" t="s">
        <v>175</v>
      </c>
    </row>
    <row r="415" spans="1:65" s="14" customFormat="1">
      <c r="B415" s="172"/>
      <c r="D415" s="164" t="s">
        <v>190</v>
      </c>
      <c r="E415" s="173" t="s">
        <v>1</v>
      </c>
      <c r="F415" s="174" t="s">
        <v>3173</v>
      </c>
      <c r="H415" s="173" t="s">
        <v>1</v>
      </c>
      <c r="I415" s="175"/>
      <c r="L415" s="172"/>
      <c r="M415" s="176"/>
      <c r="N415" s="177"/>
      <c r="O415" s="177"/>
      <c r="P415" s="177"/>
      <c r="Q415" s="177"/>
      <c r="R415" s="177"/>
      <c r="S415" s="177"/>
      <c r="T415" s="178"/>
      <c r="AT415" s="173" t="s">
        <v>190</v>
      </c>
      <c r="AU415" s="173" t="s">
        <v>82</v>
      </c>
      <c r="AV415" s="14" t="s">
        <v>30</v>
      </c>
      <c r="AW415" s="14" t="s">
        <v>29</v>
      </c>
      <c r="AX415" s="14" t="s">
        <v>73</v>
      </c>
      <c r="AY415" s="173" t="s">
        <v>175</v>
      </c>
    </row>
    <row r="416" spans="1:65" s="14" customFormat="1">
      <c r="B416" s="172"/>
      <c r="D416" s="164" t="s">
        <v>190</v>
      </c>
      <c r="E416" s="173" t="s">
        <v>1</v>
      </c>
      <c r="F416" s="174" t="s">
        <v>3139</v>
      </c>
      <c r="H416" s="173" t="s">
        <v>1</v>
      </c>
      <c r="I416" s="175"/>
      <c r="L416" s="172"/>
      <c r="M416" s="176"/>
      <c r="N416" s="177"/>
      <c r="O416" s="177"/>
      <c r="P416" s="177"/>
      <c r="Q416" s="177"/>
      <c r="R416" s="177"/>
      <c r="S416" s="177"/>
      <c r="T416" s="178"/>
      <c r="AT416" s="173" t="s">
        <v>190</v>
      </c>
      <c r="AU416" s="173" t="s">
        <v>82</v>
      </c>
      <c r="AV416" s="14" t="s">
        <v>30</v>
      </c>
      <c r="AW416" s="14" t="s">
        <v>29</v>
      </c>
      <c r="AX416" s="14" t="s">
        <v>73</v>
      </c>
      <c r="AY416" s="173" t="s">
        <v>175</v>
      </c>
    </row>
    <row r="417" spans="1:65" s="14" customFormat="1">
      <c r="B417" s="172"/>
      <c r="D417" s="164" t="s">
        <v>190</v>
      </c>
      <c r="E417" s="173" t="s">
        <v>1</v>
      </c>
      <c r="F417" s="174" t="s">
        <v>3140</v>
      </c>
      <c r="H417" s="173" t="s">
        <v>1</v>
      </c>
      <c r="I417" s="175"/>
      <c r="L417" s="172"/>
      <c r="M417" s="176"/>
      <c r="N417" s="177"/>
      <c r="O417" s="177"/>
      <c r="P417" s="177"/>
      <c r="Q417" s="177"/>
      <c r="R417" s="177"/>
      <c r="S417" s="177"/>
      <c r="T417" s="178"/>
      <c r="AT417" s="173" t="s">
        <v>190</v>
      </c>
      <c r="AU417" s="173" t="s">
        <v>82</v>
      </c>
      <c r="AV417" s="14" t="s">
        <v>30</v>
      </c>
      <c r="AW417" s="14" t="s">
        <v>29</v>
      </c>
      <c r="AX417" s="14" t="s">
        <v>73</v>
      </c>
      <c r="AY417" s="173" t="s">
        <v>175</v>
      </c>
    </row>
    <row r="418" spans="1:65" s="14" customFormat="1">
      <c r="B418" s="172"/>
      <c r="D418" s="164" t="s">
        <v>190</v>
      </c>
      <c r="E418" s="173" t="s">
        <v>1</v>
      </c>
      <c r="F418" s="174" t="s">
        <v>3141</v>
      </c>
      <c r="H418" s="173" t="s">
        <v>1</v>
      </c>
      <c r="I418" s="175"/>
      <c r="L418" s="172"/>
      <c r="M418" s="176"/>
      <c r="N418" s="177"/>
      <c r="O418" s="177"/>
      <c r="P418" s="177"/>
      <c r="Q418" s="177"/>
      <c r="R418" s="177"/>
      <c r="S418" s="177"/>
      <c r="T418" s="178"/>
      <c r="AT418" s="173" t="s">
        <v>190</v>
      </c>
      <c r="AU418" s="173" t="s">
        <v>82</v>
      </c>
      <c r="AV418" s="14" t="s">
        <v>30</v>
      </c>
      <c r="AW418" s="14" t="s">
        <v>29</v>
      </c>
      <c r="AX418" s="14" t="s">
        <v>73</v>
      </c>
      <c r="AY418" s="173" t="s">
        <v>175</v>
      </c>
    </row>
    <row r="419" spans="1:65" s="14" customFormat="1">
      <c r="B419" s="172"/>
      <c r="D419" s="164" t="s">
        <v>190</v>
      </c>
      <c r="E419" s="173" t="s">
        <v>1</v>
      </c>
      <c r="F419" s="174" t="s">
        <v>3142</v>
      </c>
      <c r="H419" s="173" t="s">
        <v>1</v>
      </c>
      <c r="I419" s="175"/>
      <c r="L419" s="172"/>
      <c r="M419" s="176"/>
      <c r="N419" s="177"/>
      <c r="O419" s="177"/>
      <c r="P419" s="177"/>
      <c r="Q419" s="177"/>
      <c r="R419" s="177"/>
      <c r="S419" s="177"/>
      <c r="T419" s="178"/>
      <c r="AT419" s="173" t="s">
        <v>190</v>
      </c>
      <c r="AU419" s="173" t="s">
        <v>82</v>
      </c>
      <c r="AV419" s="14" t="s">
        <v>30</v>
      </c>
      <c r="AW419" s="14" t="s">
        <v>29</v>
      </c>
      <c r="AX419" s="14" t="s">
        <v>73</v>
      </c>
      <c r="AY419" s="173" t="s">
        <v>175</v>
      </c>
    </row>
    <row r="420" spans="1:65" s="14" customFormat="1">
      <c r="B420" s="172"/>
      <c r="D420" s="164" t="s">
        <v>190</v>
      </c>
      <c r="E420" s="173" t="s">
        <v>1</v>
      </c>
      <c r="F420" s="174" t="s">
        <v>2648</v>
      </c>
      <c r="H420" s="173" t="s">
        <v>1</v>
      </c>
      <c r="I420" s="175"/>
      <c r="L420" s="172"/>
      <c r="M420" s="176"/>
      <c r="N420" s="177"/>
      <c r="O420" s="177"/>
      <c r="P420" s="177"/>
      <c r="Q420" s="177"/>
      <c r="R420" s="177"/>
      <c r="S420" s="177"/>
      <c r="T420" s="178"/>
      <c r="AT420" s="173" t="s">
        <v>190</v>
      </c>
      <c r="AU420" s="173" t="s">
        <v>82</v>
      </c>
      <c r="AV420" s="14" t="s">
        <v>30</v>
      </c>
      <c r="AW420" s="14" t="s">
        <v>29</v>
      </c>
      <c r="AX420" s="14" t="s">
        <v>73</v>
      </c>
      <c r="AY420" s="173" t="s">
        <v>175</v>
      </c>
    </row>
    <row r="421" spans="1:65" s="13" customFormat="1">
      <c r="B421" s="163"/>
      <c r="D421" s="164" t="s">
        <v>190</v>
      </c>
      <c r="E421" s="165" t="s">
        <v>1</v>
      </c>
      <c r="F421" s="166" t="s">
        <v>30</v>
      </c>
      <c r="H421" s="167">
        <v>1</v>
      </c>
      <c r="I421" s="168"/>
      <c r="L421" s="163"/>
      <c r="M421" s="169"/>
      <c r="N421" s="170"/>
      <c r="O421" s="170"/>
      <c r="P421" s="170"/>
      <c r="Q421" s="170"/>
      <c r="R421" s="170"/>
      <c r="S421" s="170"/>
      <c r="T421" s="171"/>
      <c r="AT421" s="165" t="s">
        <v>190</v>
      </c>
      <c r="AU421" s="165" t="s">
        <v>82</v>
      </c>
      <c r="AV421" s="13" t="s">
        <v>82</v>
      </c>
      <c r="AW421" s="13" t="s">
        <v>29</v>
      </c>
      <c r="AX421" s="13" t="s">
        <v>30</v>
      </c>
      <c r="AY421" s="165" t="s">
        <v>175</v>
      </c>
    </row>
    <row r="422" spans="1:65" s="2" customFormat="1" ht="16.5" customHeight="1">
      <c r="A422" s="33"/>
      <c r="B422" s="149"/>
      <c r="C422" s="150" t="s">
        <v>440</v>
      </c>
      <c r="D422" s="150" t="s">
        <v>181</v>
      </c>
      <c r="E422" s="151" t="s">
        <v>4061</v>
      </c>
      <c r="F422" s="152" t="s">
        <v>3156</v>
      </c>
      <c r="G422" s="153" t="s">
        <v>3157</v>
      </c>
      <c r="H422" s="154">
        <v>1</v>
      </c>
      <c r="I422" s="155"/>
      <c r="J422" s="156">
        <f>ROUND(I422*H422,2)</f>
        <v>0</v>
      </c>
      <c r="K422" s="152" t="s">
        <v>1</v>
      </c>
      <c r="L422" s="34"/>
      <c r="M422" s="157" t="s">
        <v>1</v>
      </c>
      <c r="N422" s="158" t="s">
        <v>38</v>
      </c>
      <c r="O422" s="59"/>
      <c r="P422" s="159">
        <f>O422*H422</f>
        <v>0</v>
      </c>
      <c r="Q422" s="159">
        <v>0</v>
      </c>
      <c r="R422" s="159">
        <f>Q422*H422</f>
        <v>0</v>
      </c>
      <c r="S422" s="159">
        <v>0</v>
      </c>
      <c r="T422" s="160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61" t="s">
        <v>239</v>
      </c>
      <c r="AT422" s="161" t="s">
        <v>181</v>
      </c>
      <c r="AU422" s="161" t="s">
        <v>82</v>
      </c>
      <c r="AY422" s="18" t="s">
        <v>175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8" t="s">
        <v>30</v>
      </c>
      <c r="BK422" s="162">
        <f>ROUND(I422*H422,2)</f>
        <v>0</v>
      </c>
      <c r="BL422" s="18" t="s">
        <v>239</v>
      </c>
      <c r="BM422" s="161" t="s">
        <v>4062</v>
      </c>
    </row>
    <row r="423" spans="1:65" s="14" customFormat="1">
      <c r="B423" s="172"/>
      <c r="D423" s="164" t="s">
        <v>190</v>
      </c>
      <c r="E423" s="173" t="s">
        <v>1</v>
      </c>
      <c r="F423" s="174" t="s">
        <v>3159</v>
      </c>
      <c r="H423" s="173" t="s">
        <v>1</v>
      </c>
      <c r="I423" s="175"/>
      <c r="L423" s="172"/>
      <c r="M423" s="176"/>
      <c r="N423" s="177"/>
      <c r="O423" s="177"/>
      <c r="P423" s="177"/>
      <c r="Q423" s="177"/>
      <c r="R423" s="177"/>
      <c r="S423" s="177"/>
      <c r="T423" s="178"/>
      <c r="AT423" s="173" t="s">
        <v>190</v>
      </c>
      <c r="AU423" s="173" t="s">
        <v>82</v>
      </c>
      <c r="AV423" s="14" t="s">
        <v>30</v>
      </c>
      <c r="AW423" s="14" t="s">
        <v>29</v>
      </c>
      <c r="AX423" s="14" t="s">
        <v>73</v>
      </c>
      <c r="AY423" s="173" t="s">
        <v>175</v>
      </c>
    </row>
    <row r="424" spans="1:65" s="14" customFormat="1">
      <c r="B424" s="172"/>
      <c r="D424" s="164" t="s">
        <v>190</v>
      </c>
      <c r="E424" s="173" t="s">
        <v>1</v>
      </c>
      <c r="F424" s="174" t="s">
        <v>3160</v>
      </c>
      <c r="H424" s="173" t="s">
        <v>1</v>
      </c>
      <c r="I424" s="175"/>
      <c r="L424" s="172"/>
      <c r="M424" s="176"/>
      <c r="N424" s="177"/>
      <c r="O424" s="177"/>
      <c r="P424" s="177"/>
      <c r="Q424" s="177"/>
      <c r="R424" s="177"/>
      <c r="S424" s="177"/>
      <c r="T424" s="178"/>
      <c r="AT424" s="173" t="s">
        <v>190</v>
      </c>
      <c r="AU424" s="173" t="s">
        <v>82</v>
      </c>
      <c r="AV424" s="14" t="s">
        <v>30</v>
      </c>
      <c r="AW424" s="14" t="s">
        <v>29</v>
      </c>
      <c r="AX424" s="14" t="s">
        <v>73</v>
      </c>
      <c r="AY424" s="173" t="s">
        <v>175</v>
      </c>
    </row>
    <row r="425" spans="1:65" s="14" customFormat="1">
      <c r="B425" s="172"/>
      <c r="D425" s="164" t="s">
        <v>190</v>
      </c>
      <c r="E425" s="173" t="s">
        <v>1</v>
      </c>
      <c r="F425" s="174" t="s">
        <v>3161</v>
      </c>
      <c r="H425" s="173" t="s">
        <v>1</v>
      </c>
      <c r="I425" s="175"/>
      <c r="L425" s="172"/>
      <c r="M425" s="176"/>
      <c r="N425" s="177"/>
      <c r="O425" s="177"/>
      <c r="P425" s="177"/>
      <c r="Q425" s="177"/>
      <c r="R425" s="177"/>
      <c r="S425" s="177"/>
      <c r="T425" s="178"/>
      <c r="AT425" s="173" t="s">
        <v>190</v>
      </c>
      <c r="AU425" s="173" t="s">
        <v>82</v>
      </c>
      <c r="AV425" s="14" t="s">
        <v>30</v>
      </c>
      <c r="AW425" s="14" t="s">
        <v>29</v>
      </c>
      <c r="AX425" s="14" t="s">
        <v>73</v>
      </c>
      <c r="AY425" s="173" t="s">
        <v>175</v>
      </c>
    </row>
    <row r="426" spans="1:65" s="14" customFormat="1">
      <c r="B426" s="172"/>
      <c r="D426" s="164" t="s">
        <v>190</v>
      </c>
      <c r="E426" s="173" t="s">
        <v>1</v>
      </c>
      <c r="F426" s="174" t="s">
        <v>4063</v>
      </c>
      <c r="H426" s="173" t="s">
        <v>1</v>
      </c>
      <c r="I426" s="175"/>
      <c r="L426" s="172"/>
      <c r="M426" s="176"/>
      <c r="N426" s="177"/>
      <c r="O426" s="177"/>
      <c r="P426" s="177"/>
      <c r="Q426" s="177"/>
      <c r="R426" s="177"/>
      <c r="S426" s="177"/>
      <c r="T426" s="178"/>
      <c r="AT426" s="173" t="s">
        <v>190</v>
      </c>
      <c r="AU426" s="173" t="s">
        <v>82</v>
      </c>
      <c r="AV426" s="14" t="s">
        <v>30</v>
      </c>
      <c r="AW426" s="14" t="s">
        <v>29</v>
      </c>
      <c r="AX426" s="14" t="s">
        <v>73</v>
      </c>
      <c r="AY426" s="173" t="s">
        <v>175</v>
      </c>
    </row>
    <row r="427" spans="1:65" s="14" customFormat="1">
      <c r="B427" s="172"/>
      <c r="D427" s="164" t="s">
        <v>190</v>
      </c>
      <c r="E427" s="173" t="s">
        <v>1</v>
      </c>
      <c r="F427" s="174" t="s">
        <v>3163</v>
      </c>
      <c r="H427" s="173" t="s">
        <v>1</v>
      </c>
      <c r="I427" s="175"/>
      <c r="L427" s="172"/>
      <c r="M427" s="176"/>
      <c r="N427" s="177"/>
      <c r="O427" s="177"/>
      <c r="P427" s="177"/>
      <c r="Q427" s="177"/>
      <c r="R427" s="177"/>
      <c r="S427" s="177"/>
      <c r="T427" s="178"/>
      <c r="AT427" s="173" t="s">
        <v>190</v>
      </c>
      <c r="AU427" s="173" t="s">
        <v>82</v>
      </c>
      <c r="AV427" s="14" t="s">
        <v>30</v>
      </c>
      <c r="AW427" s="14" t="s">
        <v>29</v>
      </c>
      <c r="AX427" s="14" t="s">
        <v>73</v>
      </c>
      <c r="AY427" s="173" t="s">
        <v>175</v>
      </c>
    </row>
    <row r="428" spans="1:65" s="14" customFormat="1">
      <c r="B428" s="172"/>
      <c r="D428" s="164" t="s">
        <v>190</v>
      </c>
      <c r="E428" s="173" t="s">
        <v>1</v>
      </c>
      <c r="F428" s="174" t="s">
        <v>3153</v>
      </c>
      <c r="H428" s="173" t="s">
        <v>1</v>
      </c>
      <c r="I428" s="175"/>
      <c r="L428" s="172"/>
      <c r="M428" s="176"/>
      <c r="N428" s="177"/>
      <c r="O428" s="177"/>
      <c r="P428" s="177"/>
      <c r="Q428" s="177"/>
      <c r="R428" s="177"/>
      <c r="S428" s="177"/>
      <c r="T428" s="178"/>
      <c r="AT428" s="173" t="s">
        <v>190</v>
      </c>
      <c r="AU428" s="173" t="s">
        <v>82</v>
      </c>
      <c r="AV428" s="14" t="s">
        <v>30</v>
      </c>
      <c r="AW428" s="14" t="s">
        <v>29</v>
      </c>
      <c r="AX428" s="14" t="s">
        <v>73</v>
      </c>
      <c r="AY428" s="173" t="s">
        <v>175</v>
      </c>
    </row>
    <row r="429" spans="1:65" s="14" customFormat="1">
      <c r="B429" s="172"/>
      <c r="D429" s="164" t="s">
        <v>190</v>
      </c>
      <c r="E429" s="173" t="s">
        <v>1</v>
      </c>
      <c r="F429" s="174" t="s">
        <v>3154</v>
      </c>
      <c r="H429" s="173" t="s">
        <v>1</v>
      </c>
      <c r="I429" s="175"/>
      <c r="L429" s="172"/>
      <c r="M429" s="176"/>
      <c r="N429" s="177"/>
      <c r="O429" s="177"/>
      <c r="P429" s="177"/>
      <c r="Q429" s="177"/>
      <c r="R429" s="177"/>
      <c r="S429" s="177"/>
      <c r="T429" s="178"/>
      <c r="AT429" s="173" t="s">
        <v>190</v>
      </c>
      <c r="AU429" s="173" t="s">
        <v>82</v>
      </c>
      <c r="AV429" s="14" t="s">
        <v>30</v>
      </c>
      <c r="AW429" s="14" t="s">
        <v>29</v>
      </c>
      <c r="AX429" s="14" t="s">
        <v>73</v>
      </c>
      <c r="AY429" s="173" t="s">
        <v>175</v>
      </c>
    </row>
    <row r="430" spans="1:65" s="14" customFormat="1">
      <c r="B430" s="172"/>
      <c r="D430" s="164" t="s">
        <v>190</v>
      </c>
      <c r="E430" s="173" t="s">
        <v>1</v>
      </c>
      <c r="F430" s="174" t="s">
        <v>3139</v>
      </c>
      <c r="H430" s="173" t="s">
        <v>1</v>
      </c>
      <c r="I430" s="175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190</v>
      </c>
      <c r="AU430" s="173" t="s">
        <v>82</v>
      </c>
      <c r="AV430" s="14" t="s">
        <v>30</v>
      </c>
      <c r="AW430" s="14" t="s">
        <v>29</v>
      </c>
      <c r="AX430" s="14" t="s">
        <v>73</v>
      </c>
      <c r="AY430" s="173" t="s">
        <v>175</v>
      </c>
    </row>
    <row r="431" spans="1:65" s="14" customFormat="1">
      <c r="B431" s="172"/>
      <c r="D431" s="164" t="s">
        <v>190</v>
      </c>
      <c r="E431" s="173" t="s">
        <v>1</v>
      </c>
      <c r="F431" s="174" t="s">
        <v>3140</v>
      </c>
      <c r="H431" s="173" t="s">
        <v>1</v>
      </c>
      <c r="I431" s="175"/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190</v>
      </c>
      <c r="AU431" s="173" t="s">
        <v>82</v>
      </c>
      <c r="AV431" s="14" t="s">
        <v>30</v>
      </c>
      <c r="AW431" s="14" t="s">
        <v>29</v>
      </c>
      <c r="AX431" s="14" t="s">
        <v>73</v>
      </c>
      <c r="AY431" s="173" t="s">
        <v>175</v>
      </c>
    </row>
    <row r="432" spans="1:65" s="14" customFormat="1">
      <c r="B432" s="172"/>
      <c r="D432" s="164" t="s">
        <v>190</v>
      </c>
      <c r="E432" s="173" t="s">
        <v>1</v>
      </c>
      <c r="F432" s="174" t="s">
        <v>3141</v>
      </c>
      <c r="H432" s="173" t="s">
        <v>1</v>
      </c>
      <c r="I432" s="175"/>
      <c r="L432" s="172"/>
      <c r="M432" s="176"/>
      <c r="N432" s="177"/>
      <c r="O432" s="177"/>
      <c r="P432" s="177"/>
      <c r="Q432" s="177"/>
      <c r="R432" s="177"/>
      <c r="S432" s="177"/>
      <c r="T432" s="178"/>
      <c r="AT432" s="173" t="s">
        <v>190</v>
      </c>
      <c r="AU432" s="173" t="s">
        <v>82</v>
      </c>
      <c r="AV432" s="14" t="s">
        <v>30</v>
      </c>
      <c r="AW432" s="14" t="s">
        <v>29</v>
      </c>
      <c r="AX432" s="14" t="s">
        <v>73</v>
      </c>
      <c r="AY432" s="173" t="s">
        <v>175</v>
      </c>
    </row>
    <row r="433" spans="1:65" s="14" customFormat="1">
      <c r="B433" s="172"/>
      <c r="D433" s="164" t="s">
        <v>190</v>
      </c>
      <c r="E433" s="173" t="s">
        <v>1</v>
      </c>
      <c r="F433" s="174" t="s">
        <v>3142</v>
      </c>
      <c r="H433" s="173" t="s">
        <v>1</v>
      </c>
      <c r="I433" s="175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190</v>
      </c>
      <c r="AU433" s="173" t="s">
        <v>82</v>
      </c>
      <c r="AV433" s="14" t="s">
        <v>30</v>
      </c>
      <c r="AW433" s="14" t="s">
        <v>29</v>
      </c>
      <c r="AX433" s="14" t="s">
        <v>73</v>
      </c>
      <c r="AY433" s="173" t="s">
        <v>175</v>
      </c>
    </row>
    <row r="434" spans="1:65" s="14" customFormat="1">
      <c r="B434" s="172"/>
      <c r="D434" s="164" t="s">
        <v>190</v>
      </c>
      <c r="E434" s="173" t="s">
        <v>1</v>
      </c>
      <c r="F434" s="174" t="s">
        <v>2648</v>
      </c>
      <c r="H434" s="173" t="s">
        <v>1</v>
      </c>
      <c r="I434" s="175"/>
      <c r="L434" s="172"/>
      <c r="M434" s="176"/>
      <c r="N434" s="177"/>
      <c r="O434" s="177"/>
      <c r="P434" s="177"/>
      <c r="Q434" s="177"/>
      <c r="R434" s="177"/>
      <c r="S434" s="177"/>
      <c r="T434" s="178"/>
      <c r="AT434" s="173" t="s">
        <v>190</v>
      </c>
      <c r="AU434" s="173" t="s">
        <v>82</v>
      </c>
      <c r="AV434" s="14" t="s">
        <v>30</v>
      </c>
      <c r="AW434" s="14" t="s">
        <v>29</v>
      </c>
      <c r="AX434" s="14" t="s">
        <v>73</v>
      </c>
      <c r="AY434" s="173" t="s">
        <v>175</v>
      </c>
    </row>
    <row r="435" spans="1:65" s="13" customFormat="1">
      <c r="B435" s="163"/>
      <c r="D435" s="164" t="s">
        <v>190</v>
      </c>
      <c r="E435" s="165" t="s">
        <v>1</v>
      </c>
      <c r="F435" s="166" t="s">
        <v>30</v>
      </c>
      <c r="H435" s="167">
        <v>1</v>
      </c>
      <c r="I435" s="168"/>
      <c r="L435" s="163"/>
      <c r="M435" s="169"/>
      <c r="N435" s="170"/>
      <c r="O435" s="170"/>
      <c r="P435" s="170"/>
      <c r="Q435" s="170"/>
      <c r="R435" s="170"/>
      <c r="S435" s="170"/>
      <c r="T435" s="171"/>
      <c r="AT435" s="165" t="s">
        <v>190</v>
      </c>
      <c r="AU435" s="165" t="s">
        <v>82</v>
      </c>
      <c r="AV435" s="13" t="s">
        <v>82</v>
      </c>
      <c r="AW435" s="13" t="s">
        <v>29</v>
      </c>
      <c r="AX435" s="13" t="s">
        <v>30</v>
      </c>
      <c r="AY435" s="165" t="s">
        <v>175</v>
      </c>
    </row>
    <row r="436" spans="1:65" s="2" customFormat="1" ht="24.15" customHeight="1">
      <c r="A436" s="33"/>
      <c r="B436" s="149"/>
      <c r="C436" s="150" t="s">
        <v>443</v>
      </c>
      <c r="D436" s="150" t="s">
        <v>181</v>
      </c>
      <c r="E436" s="151" t="s">
        <v>4064</v>
      </c>
      <c r="F436" s="152" t="s">
        <v>4065</v>
      </c>
      <c r="G436" s="153" t="s">
        <v>396</v>
      </c>
      <c r="H436" s="154">
        <v>1</v>
      </c>
      <c r="I436" s="155"/>
      <c r="J436" s="156">
        <f>ROUND(I436*H436,2)</f>
        <v>0</v>
      </c>
      <c r="K436" s="152" t="s">
        <v>1</v>
      </c>
      <c r="L436" s="34"/>
      <c r="M436" s="157" t="s">
        <v>1</v>
      </c>
      <c r="N436" s="158" t="s">
        <v>38</v>
      </c>
      <c r="O436" s="59"/>
      <c r="P436" s="159">
        <f>O436*H436</f>
        <v>0</v>
      </c>
      <c r="Q436" s="159">
        <v>0</v>
      </c>
      <c r="R436" s="159">
        <f>Q436*H436</f>
        <v>0</v>
      </c>
      <c r="S436" s="159">
        <v>0</v>
      </c>
      <c r="T436" s="160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1" t="s">
        <v>239</v>
      </c>
      <c r="AT436" s="161" t="s">
        <v>181</v>
      </c>
      <c r="AU436" s="161" t="s">
        <v>82</v>
      </c>
      <c r="AY436" s="18" t="s">
        <v>175</v>
      </c>
      <c r="BE436" s="162">
        <f>IF(N436="základní",J436,0)</f>
        <v>0</v>
      </c>
      <c r="BF436" s="162">
        <f>IF(N436="snížená",J436,0)</f>
        <v>0</v>
      </c>
      <c r="BG436" s="162">
        <f>IF(N436="zákl. přenesená",J436,0)</f>
        <v>0</v>
      </c>
      <c r="BH436" s="162">
        <f>IF(N436="sníž. přenesená",J436,0)</f>
        <v>0</v>
      </c>
      <c r="BI436" s="162">
        <f>IF(N436="nulová",J436,0)</f>
        <v>0</v>
      </c>
      <c r="BJ436" s="18" t="s">
        <v>30</v>
      </c>
      <c r="BK436" s="162">
        <f>ROUND(I436*H436,2)</f>
        <v>0</v>
      </c>
      <c r="BL436" s="18" t="s">
        <v>239</v>
      </c>
      <c r="BM436" s="161" t="s">
        <v>4066</v>
      </c>
    </row>
    <row r="437" spans="1:65" s="14" customFormat="1">
      <c r="B437" s="172"/>
      <c r="D437" s="164" t="s">
        <v>190</v>
      </c>
      <c r="E437" s="173" t="s">
        <v>1</v>
      </c>
      <c r="F437" s="174" t="s">
        <v>3177</v>
      </c>
      <c r="H437" s="173" t="s">
        <v>1</v>
      </c>
      <c r="I437" s="175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190</v>
      </c>
      <c r="AU437" s="173" t="s">
        <v>82</v>
      </c>
      <c r="AV437" s="14" t="s">
        <v>30</v>
      </c>
      <c r="AW437" s="14" t="s">
        <v>29</v>
      </c>
      <c r="AX437" s="14" t="s">
        <v>73</v>
      </c>
      <c r="AY437" s="173" t="s">
        <v>175</v>
      </c>
    </row>
    <row r="438" spans="1:65" s="14" customFormat="1">
      <c r="B438" s="172"/>
      <c r="D438" s="164" t="s">
        <v>190</v>
      </c>
      <c r="E438" s="173" t="s">
        <v>1</v>
      </c>
      <c r="F438" s="174" t="s">
        <v>3178</v>
      </c>
      <c r="H438" s="173" t="s">
        <v>1</v>
      </c>
      <c r="I438" s="175"/>
      <c r="L438" s="172"/>
      <c r="M438" s="176"/>
      <c r="N438" s="177"/>
      <c r="O438" s="177"/>
      <c r="P438" s="177"/>
      <c r="Q438" s="177"/>
      <c r="R438" s="177"/>
      <c r="S438" s="177"/>
      <c r="T438" s="178"/>
      <c r="AT438" s="173" t="s">
        <v>190</v>
      </c>
      <c r="AU438" s="173" t="s">
        <v>82</v>
      </c>
      <c r="AV438" s="14" t="s">
        <v>30</v>
      </c>
      <c r="AW438" s="14" t="s">
        <v>29</v>
      </c>
      <c r="AX438" s="14" t="s">
        <v>73</v>
      </c>
      <c r="AY438" s="173" t="s">
        <v>175</v>
      </c>
    </row>
    <row r="439" spans="1:65" s="14" customFormat="1">
      <c r="B439" s="172"/>
      <c r="D439" s="164" t="s">
        <v>190</v>
      </c>
      <c r="E439" s="173" t="s">
        <v>1</v>
      </c>
      <c r="F439" s="174" t="s">
        <v>3179</v>
      </c>
      <c r="H439" s="173" t="s">
        <v>1</v>
      </c>
      <c r="I439" s="175"/>
      <c r="L439" s="172"/>
      <c r="M439" s="176"/>
      <c r="N439" s="177"/>
      <c r="O439" s="177"/>
      <c r="P439" s="177"/>
      <c r="Q439" s="177"/>
      <c r="R439" s="177"/>
      <c r="S439" s="177"/>
      <c r="T439" s="178"/>
      <c r="AT439" s="173" t="s">
        <v>190</v>
      </c>
      <c r="AU439" s="173" t="s">
        <v>82</v>
      </c>
      <c r="AV439" s="14" t="s">
        <v>30</v>
      </c>
      <c r="AW439" s="14" t="s">
        <v>29</v>
      </c>
      <c r="AX439" s="14" t="s">
        <v>73</v>
      </c>
      <c r="AY439" s="173" t="s">
        <v>175</v>
      </c>
    </row>
    <row r="440" spans="1:65" s="14" customFormat="1">
      <c r="B440" s="172"/>
      <c r="D440" s="164" t="s">
        <v>190</v>
      </c>
      <c r="E440" s="173" t="s">
        <v>1</v>
      </c>
      <c r="F440" s="174" t="s">
        <v>3180</v>
      </c>
      <c r="H440" s="173" t="s">
        <v>1</v>
      </c>
      <c r="I440" s="175"/>
      <c r="L440" s="172"/>
      <c r="M440" s="176"/>
      <c r="N440" s="177"/>
      <c r="O440" s="177"/>
      <c r="P440" s="177"/>
      <c r="Q440" s="177"/>
      <c r="R440" s="177"/>
      <c r="S440" s="177"/>
      <c r="T440" s="178"/>
      <c r="AT440" s="173" t="s">
        <v>190</v>
      </c>
      <c r="AU440" s="173" t="s">
        <v>82</v>
      </c>
      <c r="AV440" s="14" t="s">
        <v>30</v>
      </c>
      <c r="AW440" s="14" t="s">
        <v>29</v>
      </c>
      <c r="AX440" s="14" t="s">
        <v>73</v>
      </c>
      <c r="AY440" s="173" t="s">
        <v>175</v>
      </c>
    </row>
    <row r="441" spans="1:65" s="14" customFormat="1">
      <c r="B441" s="172"/>
      <c r="D441" s="164" t="s">
        <v>190</v>
      </c>
      <c r="E441" s="173" t="s">
        <v>1</v>
      </c>
      <c r="F441" s="174" t="s">
        <v>3181</v>
      </c>
      <c r="H441" s="173" t="s">
        <v>1</v>
      </c>
      <c r="I441" s="175"/>
      <c r="L441" s="172"/>
      <c r="M441" s="176"/>
      <c r="N441" s="177"/>
      <c r="O441" s="177"/>
      <c r="P441" s="177"/>
      <c r="Q441" s="177"/>
      <c r="R441" s="177"/>
      <c r="S441" s="177"/>
      <c r="T441" s="178"/>
      <c r="AT441" s="173" t="s">
        <v>190</v>
      </c>
      <c r="AU441" s="173" t="s">
        <v>82</v>
      </c>
      <c r="AV441" s="14" t="s">
        <v>30</v>
      </c>
      <c r="AW441" s="14" t="s">
        <v>29</v>
      </c>
      <c r="AX441" s="14" t="s">
        <v>73</v>
      </c>
      <c r="AY441" s="173" t="s">
        <v>175</v>
      </c>
    </row>
    <row r="442" spans="1:65" s="14" customFormat="1">
      <c r="B442" s="172"/>
      <c r="D442" s="164" t="s">
        <v>190</v>
      </c>
      <c r="E442" s="173" t="s">
        <v>1</v>
      </c>
      <c r="F442" s="174" t="s">
        <v>3182</v>
      </c>
      <c r="H442" s="173" t="s">
        <v>1</v>
      </c>
      <c r="I442" s="175"/>
      <c r="L442" s="172"/>
      <c r="M442" s="176"/>
      <c r="N442" s="177"/>
      <c r="O442" s="177"/>
      <c r="P442" s="177"/>
      <c r="Q442" s="177"/>
      <c r="R442" s="177"/>
      <c r="S442" s="177"/>
      <c r="T442" s="178"/>
      <c r="AT442" s="173" t="s">
        <v>190</v>
      </c>
      <c r="AU442" s="173" t="s">
        <v>82</v>
      </c>
      <c r="AV442" s="14" t="s">
        <v>30</v>
      </c>
      <c r="AW442" s="14" t="s">
        <v>29</v>
      </c>
      <c r="AX442" s="14" t="s">
        <v>73</v>
      </c>
      <c r="AY442" s="173" t="s">
        <v>175</v>
      </c>
    </row>
    <row r="443" spans="1:65" s="14" customFormat="1">
      <c r="B443" s="172"/>
      <c r="D443" s="164" t="s">
        <v>190</v>
      </c>
      <c r="E443" s="173" t="s">
        <v>1</v>
      </c>
      <c r="F443" s="174" t="s">
        <v>3139</v>
      </c>
      <c r="H443" s="173" t="s">
        <v>1</v>
      </c>
      <c r="I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190</v>
      </c>
      <c r="AU443" s="173" t="s">
        <v>82</v>
      </c>
      <c r="AV443" s="14" t="s">
        <v>30</v>
      </c>
      <c r="AW443" s="14" t="s">
        <v>29</v>
      </c>
      <c r="AX443" s="14" t="s">
        <v>73</v>
      </c>
      <c r="AY443" s="173" t="s">
        <v>175</v>
      </c>
    </row>
    <row r="444" spans="1:65" s="14" customFormat="1">
      <c r="B444" s="172"/>
      <c r="D444" s="164" t="s">
        <v>190</v>
      </c>
      <c r="E444" s="173" t="s">
        <v>1</v>
      </c>
      <c r="F444" s="174" t="s">
        <v>3140</v>
      </c>
      <c r="H444" s="173" t="s">
        <v>1</v>
      </c>
      <c r="I444" s="175"/>
      <c r="L444" s="172"/>
      <c r="M444" s="176"/>
      <c r="N444" s="177"/>
      <c r="O444" s="177"/>
      <c r="P444" s="177"/>
      <c r="Q444" s="177"/>
      <c r="R444" s="177"/>
      <c r="S444" s="177"/>
      <c r="T444" s="178"/>
      <c r="AT444" s="173" t="s">
        <v>190</v>
      </c>
      <c r="AU444" s="173" t="s">
        <v>82</v>
      </c>
      <c r="AV444" s="14" t="s">
        <v>30</v>
      </c>
      <c r="AW444" s="14" t="s">
        <v>29</v>
      </c>
      <c r="AX444" s="14" t="s">
        <v>73</v>
      </c>
      <c r="AY444" s="173" t="s">
        <v>175</v>
      </c>
    </row>
    <row r="445" spans="1:65" s="14" customFormat="1">
      <c r="B445" s="172"/>
      <c r="D445" s="164" t="s">
        <v>190</v>
      </c>
      <c r="E445" s="173" t="s">
        <v>1</v>
      </c>
      <c r="F445" s="174" t="s">
        <v>3141</v>
      </c>
      <c r="H445" s="173" t="s">
        <v>1</v>
      </c>
      <c r="I445" s="175"/>
      <c r="L445" s="172"/>
      <c r="M445" s="176"/>
      <c r="N445" s="177"/>
      <c r="O445" s="177"/>
      <c r="P445" s="177"/>
      <c r="Q445" s="177"/>
      <c r="R445" s="177"/>
      <c r="S445" s="177"/>
      <c r="T445" s="178"/>
      <c r="AT445" s="173" t="s">
        <v>190</v>
      </c>
      <c r="AU445" s="173" t="s">
        <v>82</v>
      </c>
      <c r="AV445" s="14" t="s">
        <v>30</v>
      </c>
      <c r="AW445" s="14" t="s">
        <v>29</v>
      </c>
      <c r="AX445" s="14" t="s">
        <v>73</v>
      </c>
      <c r="AY445" s="173" t="s">
        <v>175</v>
      </c>
    </row>
    <row r="446" spans="1:65" s="14" customFormat="1">
      <c r="B446" s="172"/>
      <c r="D446" s="164" t="s">
        <v>190</v>
      </c>
      <c r="E446" s="173" t="s">
        <v>1</v>
      </c>
      <c r="F446" s="174" t="s">
        <v>3142</v>
      </c>
      <c r="H446" s="173" t="s">
        <v>1</v>
      </c>
      <c r="I446" s="175"/>
      <c r="L446" s="172"/>
      <c r="M446" s="176"/>
      <c r="N446" s="177"/>
      <c r="O446" s="177"/>
      <c r="P446" s="177"/>
      <c r="Q446" s="177"/>
      <c r="R446" s="177"/>
      <c r="S446" s="177"/>
      <c r="T446" s="178"/>
      <c r="AT446" s="173" t="s">
        <v>190</v>
      </c>
      <c r="AU446" s="173" t="s">
        <v>82</v>
      </c>
      <c r="AV446" s="14" t="s">
        <v>30</v>
      </c>
      <c r="AW446" s="14" t="s">
        <v>29</v>
      </c>
      <c r="AX446" s="14" t="s">
        <v>73</v>
      </c>
      <c r="AY446" s="173" t="s">
        <v>175</v>
      </c>
    </row>
    <row r="447" spans="1:65" s="14" customFormat="1">
      <c r="B447" s="172"/>
      <c r="D447" s="164" t="s">
        <v>190</v>
      </c>
      <c r="E447" s="173" t="s">
        <v>1</v>
      </c>
      <c r="F447" s="174" t="s">
        <v>2648</v>
      </c>
      <c r="H447" s="173" t="s">
        <v>1</v>
      </c>
      <c r="I447" s="175"/>
      <c r="L447" s="172"/>
      <c r="M447" s="176"/>
      <c r="N447" s="177"/>
      <c r="O447" s="177"/>
      <c r="P447" s="177"/>
      <c r="Q447" s="177"/>
      <c r="R447" s="177"/>
      <c r="S447" s="177"/>
      <c r="T447" s="178"/>
      <c r="AT447" s="173" t="s">
        <v>190</v>
      </c>
      <c r="AU447" s="173" t="s">
        <v>82</v>
      </c>
      <c r="AV447" s="14" t="s">
        <v>30</v>
      </c>
      <c r="AW447" s="14" t="s">
        <v>29</v>
      </c>
      <c r="AX447" s="14" t="s">
        <v>73</v>
      </c>
      <c r="AY447" s="173" t="s">
        <v>175</v>
      </c>
    </row>
    <row r="448" spans="1:65" s="13" customFormat="1">
      <c r="B448" s="163"/>
      <c r="D448" s="164" t="s">
        <v>190</v>
      </c>
      <c r="E448" s="165" t="s">
        <v>1</v>
      </c>
      <c r="F448" s="166" t="s">
        <v>30</v>
      </c>
      <c r="H448" s="167">
        <v>1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190</v>
      </c>
      <c r="AU448" s="165" t="s">
        <v>82</v>
      </c>
      <c r="AV448" s="13" t="s">
        <v>82</v>
      </c>
      <c r="AW448" s="13" t="s">
        <v>29</v>
      </c>
      <c r="AX448" s="13" t="s">
        <v>30</v>
      </c>
      <c r="AY448" s="165" t="s">
        <v>175</v>
      </c>
    </row>
    <row r="449" spans="1:65" s="12" customFormat="1" ht="22.8" customHeight="1">
      <c r="B449" s="136"/>
      <c r="D449" s="137" t="s">
        <v>72</v>
      </c>
      <c r="E449" s="147" t="s">
        <v>3193</v>
      </c>
      <c r="F449" s="147" t="s">
        <v>3194</v>
      </c>
      <c r="I449" s="139"/>
      <c r="J449" s="148">
        <f>BK449</f>
        <v>0</v>
      </c>
      <c r="L449" s="136"/>
      <c r="M449" s="141"/>
      <c r="N449" s="142"/>
      <c r="O449" s="142"/>
      <c r="P449" s="143">
        <f>SUM(P450:P462)</f>
        <v>0</v>
      </c>
      <c r="Q449" s="142"/>
      <c r="R449" s="143">
        <f>SUM(R450:R462)</f>
        <v>7.6733999999999997E-2</v>
      </c>
      <c r="S449" s="142"/>
      <c r="T449" s="144">
        <f>SUM(T450:T462)</f>
        <v>0</v>
      </c>
      <c r="AR449" s="137" t="s">
        <v>82</v>
      </c>
      <c r="AT449" s="145" t="s">
        <v>72</v>
      </c>
      <c r="AU449" s="145" t="s">
        <v>30</v>
      </c>
      <c r="AY449" s="137" t="s">
        <v>175</v>
      </c>
      <c r="BK449" s="146">
        <f>SUM(BK450:BK462)</f>
        <v>0</v>
      </c>
    </row>
    <row r="450" spans="1:65" s="2" customFormat="1" ht="16.5" customHeight="1">
      <c r="A450" s="33"/>
      <c r="B450" s="149"/>
      <c r="C450" s="150" t="s">
        <v>447</v>
      </c>
      <c r="D450" s="150" t="s">
        <v>181</v>
      </c>
      <c r="E450" s="151" t="s">
        <v>3195</v>
      </c>
      <c r="F450" s="152" t="s">
        <v>3196</v>
      </c>
      <c r="G450" s="153" t="s">
        <v>709</v>
      </c>
      <c r="H450" s="154">
        <v>8.1199999999999992</v>
      </c>
      <c r="I450" s="155"/>
      <c r="J450" s="156">
        <f>ROUND(I450*H450,2)</f>
        <v>0</v>
      </c>
      <c r="K450" s="152" t="s">
        <v>710</v>
      </c>
      <c r="L450" s="34"/>
      <c r="M450" s="157" t="s">
        <v>1</v>
      </c>
      <c r="N450" s="158" t="s">
        <v>38</v>
      </c>
      <c r="O450" s="59"/>
      <c r="P450" s="159">
        <f>O450*H450</f>
        <v>0</v>
      </c>
      <c r="Q450" s="159">
        <v>0</v>
      </c>
      <c r="R450" s="159">
        <f>Q450*H450</f>
        <v>0</v>
      </c>
      <c r="S450" s="159">
        <v>0</v>
      </c>
      <c r="T450" s="160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1" t="s">
        <v>239</v>
      </c>
      <c r="AT450" s="161" t="s">
        <v>181</v>
      </c>
      <c r="AU450" s="161" t="s">
        <v>82</v>
      </c>
      <c r="AY450" s="18" t="s">
        <v>175</v>
      </c>
      <c r="BE450" s="162">
        <f>IF(N450="základní",J450,0)</f>
        <v>0</v>
      </c>
      <c r="BF450" s="162">
        <f>IF(N450="snížená",J450,0)</f>
        <v>0</v>
      </c>
      <c r="BG450" s="162">
        <f>IF(N450="zákl. přenesená",J450,0)</f>
        <v>0</v>
      </c>
      <c r="BH450" s="162">
        <f>IF(N450="sníž. přenesená",J450,0)</f>
        <v>0</v>
      </c>
      <c r="BI450" s="162">
        <f>IF(N450="nulová",J450,0)</f>
        <v>0</v>
      </c>
      <c r="BJ450" s="18" t="s">
        <v>30</v>
      </c>
      <c r="BK450" s="162">
        <f>ROUND(I450*H450,2)</f>
        <v>0</v>
      </c>
      <c r="BL450" s="18" t="s">
        <v>239</v>
      </c>
      <c r="BM450" s="161" t="s">
        <v>4067</v>
      </c>
    </row>
    <row r="451" spans="1:65" s="13" customFormat="1">
      <c r="B451" s="163"/>
      <c r="D451" s="164" t="s">
        <v>190</v>
      </c>
      <c r="E451" s="165" t="s">
        <v>1</v>
      </c>
      <c r="F451" s="166" t="s">
        <v>4068</v>
      </c>
      <c r="H451" s="167">
        <v>3.36</v>
      </c>
      <c r="I451" s="168"/>
      <c r="L451" s="163"/>
      <c r="M451" s="169"/>
      <c r="N451" s="170"/>
      <c r="O451" s="170"/>
      <c r="P451" s="170"/>
      <c r="Q451" s="170"/>
      <c r="R451" s="170"/>
      <c r="S451" s="170"/>
      <c r="T451" s="171"/>
      <c r="AT451" s="165" t="s">
        <v>190</v>
      </c>
      <c r="AU451" s="165" t="s">
        <v>82</v>
      </c>
      <c r="AV451" s="13" t="s">
        <v>82</v>
      </c>
      <c r="AW451" s="13" t="s">
        <v>29</v>
      </c>
      <c r="AX451" s="13" t="s">
        <v>73</v>
      </c>
      <c r="AY451" s="165" t="s">
        <v>175</v>
      </c>
    </row>
    <row r="452" spans="1:65" s="13" customFormat="1">
      <c r="B452" s="163"/>
      <c r="D452" s="164" t="s">
        <v>190</v>
      </c>
      <c r="E452" s="165" t="s">
        <v>1</v>
      </c>
      <c r="F452" s="166" t="s">
        <v>4069</v>
      </c>
      <c r="H452" s="167">
        <v>4</v>
      </c>
      <c r="I452" s="168"/>
      <c r="L452" s="163"/>
      <c r="M452" s="169"/>
      <c r="N452" s="170"/>
      <c r="O452" s="170"/>
      <c r="P452" s="170"/>
      <c r="Q452" s="170"/>
      <c r="R452" s="170"/>
      <c r="S452" s="170"/>
      <c r="T452" s="171"/>
      <c r="AT452" s="165" t="s">
        <v>190</v>
      </c>
      <c r="AU452" s="165" t="s">
        <v>82</v>
      </c>
      <c r="AV452" s="13" t="s">
        <v>82</v>
      </c>
      <c r="AW452" s="13" t="s">
        <v>29</v>
      </c>
      <c r="AX452" s="13" t="s">
        <v>73</v>
      </c>
      <c r="AY452" s="165" t="s">
        <v>175</v>
      </c>
    </row>
    <row r="453" spans="1:65" s="14" customFormat="1">
      <c r="B453" s="172"/>
      <c r="D453" s="164" t="s">
        <v>190</v>
      </c>
      <c r="E453" s="173" t="s">
        <v>1</v>
      </c>
      <c r="F453" s="174" t="s">
        <v>4070</v>
      </c>
      <c r="H453" s="173" t="s">
        <v>1</v>
      </c>
      <c r="I453" s="175"/>
      <c r="L453" s="172"/>
      <c r="M453" s="176"/>
      <c r="N453" s="177"/>
      <c r="O453" s="177"/>
      <c r="P453" s="177"/>
      <c r="Q453" s="177"/>
      <c r="R453" s="177"/>
      <c r="S453" s="177"/>
      <c r="T453" s="178"/>
      <c r="AT453" s="173" t="s">
        <v>190</v>
      </c>
      <c r="AU453" s="173" t="s">
        <v>82</v>
      </c>
      <c r="AV453" s="14" t="s">
        <v>30</v>
      </c>
      <c r="AW453" s="14" t="s">
        <v>29</v>
      </c>
      <c r="AX453" s="14" t="s">
        <v>73</v>
      </c>
      <c r="AY453" s="173" t="s">
        <v>175</v>
      </c>
    </row>
    <row r="454" spans="1:65" s="13" customFormat="1">
      <c r="B454" s="163"/>
      <c r="D454" s="164" t="s">
        <v>190</v>
      </c>
      <c r="E454" s="165" t="s">
        <v>1</v>
      </c>
      <c r="F454" s="166" t="s">
        <v>4071</v>
      </c>
      <c r="H454" s="167">
        <v>0.76</v>
      </c>
      <c r="I454" s="168"/>
      <c r="L454" s="163"/>
      <c r="M454" s="169"/>
      <c r="N454" s="170"/>
      <c r="O454" s="170"/>
      <c r="P454" s="170"/>
      <c r="Q454" s="170"/>
      <c r="R454" s="170"/>
      <c r="S454" s="170"/>
      <c r="T454" s="171"/>
      <c r="AT454" s="165" t="s">
        <v>190</v>
      </c>
      <c r="AU454" s="165" t="s">
        <v>82</v>
      </c>
      <c r="AV454" s="13" t="s">
        <v>82</v>
      </c>
      <c r="AW454" s="13" t="s">
        <v>29</v>
      </c>
      <c r="AX454" s="13" t="s">
        <v>73</v>
      </c>
      <c r="AY454" s="165" t="s">
        <v>175</v>
      </c>
    </row>
    <row r="455" spans="1:65" s="15" customFormat="1">
      <c r="B455" s="182"/>
      <c r="D455" s="164" t="s">
        <v>190</v>
      </c>
      <c r="E455" s="183" t="s">
        <v>1</v>
      </c>
      <c r="F455" s="184" t="s">
        <v>716</v>
      </c>
      <c r="H455" s="185">
        <v>8.1199999999999992</v>
      </c>
      <c r="I455" s="186"/>
      <c r="L455" s="182"/>
      <c r="M455" s="187"/>
      <c r="N455" s="188"/>
      <c r="O455" s="188"/>
      <c r="P455" s="188"/>
      <c r="Q455" s="188"/>
      <c r="R455" s="188"/>
      <c r="S455" s="188"/>
      <c r="T455" s="189"/>
      <c r="AT455" s="183" t="s">
        <v>190</v>
      </c>
      <c r="AU455" s="183" t="s">
        <v>82</v>
      </c>
      <c r="AV455" s="15" t="s">
        <v>184</v>
      </c>
      <c r="AW455" s="15" t="s">
        <v>29</v>
      </c>
      <c r="AX455" s="15" t="s">
        <v>30</v>
      </c>
      <c r="AY455" s="183" t="s">
        <v>175</v>
      </c>
    </row>
    <row r="456" spans="1:65" s="2" customFormat="1" ht="16.5" customHeight="1">
      <c r="A456" s="33"/>
      <c r="B456" s="149"/>
      <c r="C456" s="150" t="s">
        <v>450</v>
      </c>
      <c r="D456" s="150" t="s">
        <v>181</v>
      </c>
      <c r="E456" s="151" t="s">
        <v>3207</v>
      </c>
      <c r="F456" s="152" t="s">
        <v>3208</v>
      </c>
      <c r="G456" s="153" t="s">
        <v>709</v>
      </c>
      <c r="H456" s="154">
        <v>8.1199999999999992</v>
      </c>
      <c r="I456" s="155"/>
      <c r="J456" s="156">
        <f>ROUND(I456*H456,2)</f>
        <v>0</v>
      </c>
      <c r="K456" s="152" t="s">
        <v>710</v>
      </c>
      <c r="L456" s="34"/>
      <c r="M456" s="157" t="s">
        <v>1</v>
      </c>
      <c r="N456" s="158" t="s">
        <v>38</v>
      </c>
      <c r="O456" s="59"/>
      <c r="P456" s="159">
        <f>O456*H456</f>
        <v>0</v>
      </c>
      <c r="Q456" s="159">
        <v>5.5000000000000003E-4</v>
      </c>
      <c r="R456" s="159">
        <f>Q456*H456</f>
        <v>4.4659999999999995E-3</v>
      </c>
      <c r="S456" s="159">
        <v>0</v>
      </c>
      <c r="T456" s="160">
        <f>S456*H456</f>
        <v>0</v>
      </c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R456" s="161" t="s">
        <v>239</v>
      </c>
      <c r="AT456" s="161" t="s">
        <v>181</v>
      </c>
      <c r="AU456" s="161" t="s">
        <v>82</v>
      </c>
      <c r="AY456" s="18" t="s">
        <v>175</v>
      </c>
      <c r="BE456" s="162">
        <f>IF(N456="základní",J456,0)</f>
        <v>0</v>
      </c>
      <c r="BF456" s="162">
        <f>IF(N456="snížená",J456,0)</f>
        <v>0</v>
      </c>
      <c r="BG456" s="162">
        <f>IF(N456="zákl. přenesená",J456,0)</f>
        <v>0</v>
      </c>
      <c r="BH456" s="162">
        <f>IF(N456="sníž. přenesená",J456,0)</f>
        <v>0</v>
      </c>
      <c r="BI456" s="162">
        <f>IF(N456="nulová",J456,0)</f>
        <v>0</v>
      </c>
      <c r="BJ456" s="18" t="s">
        <v>30</v>
      </c>
      <c r="BK456" s="162">
        <f>ROUND(I456*H456,2)</f>
        <v>0</v>
      </c>
      <c r="BL456" s="18" t="s">
        <v>239</v>
      </c>
      <c r="BM456" s="161" t="s">
        <v>4072</v>
      </c>
    </row>
    <row r="457" spans="1:65" s="13" customFormat="1">
      <c r="B457" s="163"/>
      <c r="D457" s="164" t="s">
        <v>190</v>
      </c>
      <c r="E457" s="165" t="s">
        <v>1</v>
      </c>
      <c r="F457" s="166" t="s">
        <v>4073</v>
      </c>
      <c r="H457" s="167">
        <v>8.1199999999999992</v>
      </c>
      <c r="I457" s="168"/>
      <c r="L457" s="163"/>
      <c r="M457" s="169"/>
      <c r="N457" s="170"/>
      <c r="O457" s="170"/>
      <c r="P457" s="170"/>
      <c r="Q457" s="170"/>
      <c r="R457" s="170"/>
      <c r="S457" s="170"/>
      <c r="T457" s="171"/>
      <c r="AT457" s="165" t="s">
        <v>190</v>
      </c>
      <c r="AU457" s="165" t="s">
        <v>82</v>
      </c>
      <c r="AV457" s="13" t="s">
        <v>82</v>
      </c>
      <c r="AW457" s="13" t="s">
        <v>29</v>
      </c>
      <c r="AX457" s="13" t="s">
        <v>30</v>
      </c>
      <c r="AY457" s="165" t="s">
        <v>175</v>
      </c>
    </row>
    <row r="458" spans="1:65" s="2" customFormat="1" ht="16.5" customHeight="1">
      <c r="A458" s="33"/>
      <c r="B458" s="149"/>
      <c r="C458" s="150" t="s">
        <v>454</v>
      </c>
      <c r="D458" s="150" t="s">
        <v>181</v>
      </c>
      <c r="E458" s="151" t="s">
        <v>3211</v>
      </c>
      <c r="F458" s="152" t="s">
        <v>3560</v>
      </c>
      <c r="G458" s="153" t="s">
        <v>709</v>
      </c>
      <c r="H458" s="154">
        <v>8.1199999999999992</v>
      </c>
      <c r="I458" s="155"/>
      <c r="J458" s="156">
        <f>ROUND(I458*H458,2)</f>
        <v>0</v>
      </c>
      <c r="K458" s="152" t="s">
        <v>710</v>
      </c>
      <c r="L458" s="34"/>
      <c r="M458" s="157" t="s">
        <v>1</v>
      </c>
      <c r="N458" s="158" t="s">
        <v>38</v>
      </c>
      <c r="O458" s="59"/>
      <c r="P458" s="159">
        <f>O458*H458</f>
        <v>0</v>
      </c>
      <c r="Q458" s="159">
        <v>5.4000000000000003E-3</v>
      </c>
      <c r="R458" s="159">
        <f>Q458*H458</f>
        <v>4.3847999999999998E-2</v>
      </c>
      <c r="S458" s="159">
        <v>0</v>
      </c>
      <c r="T458" s="160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61" t="s">
        <v>239</v>
      </c>
      <c r="AT458" s="161" t="s">
        <v>181</v>
      </c>
      <c r="AU458" s="161" t="s">
        <v>82</v>
      </c>
      <c r="AY458" s="18" t="s">
        <v>175</v>
      </c>
      <c r="BE458" s="162">
        <f>IF(N458="základní",J458,0)</f>
        <v>0</v>
      </c>
      <c r="BF458" s="162">
        <f>IF(N458="snížená",J458,0)</f>
        <v>0</v>
      </c>
      <c r="BG458" s="162">
        <f>IF(N458="zákl. přenesená",J458,0)</f>
        <v>0</v>
      </c>
      <c r="BH458" s="162">
        <f>IF(N458="sníž. přenesená",J458,0)</f>
        <v>0</v>
      </c>
      <c r="BI458" s="162">
        <f>IF(N458="nulová",J458,0)</f>
        <v>0</v>
      </c>
      <c r="BJ458" s="18" t="s">
        <v>30</v>
      </c>
      <c r="BK458" s="162">
        <f>ROUND(I458*H458,2)</f>
        <v>0</v>
      </c>
      <c r="BL458" s="18" t="s">
        <v>239</v>
      </c>
      <c r="BM458" s="161" t="s">
        <v>4074</v>
      </c>
    </row>
    <row r="459" spans="1:65" s="13" customFormat="1">
      <c r="B459" s="163"/>
      <c r="D459" s="164" t="s">
        <v>190</v>
      </c>
      <c r="E459" s="165" t="s">
        <v>1</v>
      </c>
      <c r="F459" s="166" t="s">
        <v>4073</v>
      </c>
      <c r="H459" s="167">
        <v>8.1199999999999992</v>
      </c>
      <c r="I459" s="168"/>
      <c r="L459" s="163"/>
      <c r="M459" s="169"/>
      <c r="N459" s="170"/>
      <c r="O459" s="170"/>
      <c r="P459" s="170"/>
      <c r="Q459" s="170"/>
      <c r="R459" s="170"/>
      <c r="S459" s="170"/>
      <c r="T459" s="171"/>
      <c r="AT459" s="165" t="s">
        <v>190</v>
      </c>
      <c r="AU459" s="165" t="s">
        <v>82</v>
      </c>
      <c r="AV459" s="13" t="s">
        <v>82</v>
      </c>
      <c r="AW459" s="13" t="s">
        <v>29</v>
      </c>
      <c r="AX459" s="13" t="s">
        <v>30</v>
      </c>
      <c r="AY459" s="165" t="s">
        <v>175</v>
      </c>
    </row>
    <row r="460" spans="1:65" s="2" customFormat="1" ht="16.5" customHeight="1">
      <c r="A460" s="33"/>
      <c r="B460" s="149"/>
      <c r="C460" s="150" t="s">
        <v>458</v>
      </c>
      <c r="D460" s="150" t="s">
        <v>181</v>
      </c>
      <c r="E460" s="151" t="s">
        <v>3214</v>
      </c>
      <c r="F460" s="152" t="s">
        <v>3215</v>
      </c>
      <c r="G460" s="153" t="s">
        <v>709</v>
      </c>
      <c r="H460" s="154">
        <v>8.1199999999999992</v>
      </c>
      <c r="I460" s="155"/>
      <c r="J460" s="156">
        <f>ROUND(I460*H460,2)</f>
        <v>0</v>
      </c>
      <c r="K460" s="152" t="s">
        <v>710</v>
      </c>
      <c r="L460" s="34"/>
      <c r="M460" s="157" t="s">
        <v>1</v>
      </c>
      <c r="N460" s="158" t="s">
        <v>38</v>
      </c>
      <c r="O460" s="59"/>
      <c r="P460" s="159">
        <f>O460*H460</f>
        <v>0</v>
      </c>
      <c r="Q460" s="159">
        <v>3.5000000000000001E-3</v>
      </c>
      <c r="R460" s="159">
        <f>Q460*H460</f>
        <v>2.8419999999999997E-2</v>
      </c>
      <c r="S460" s="159">
        <v>0</v>
      </c>
      <c r="T460" s="160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1" t="s">
        <v>239</v>
      </c>
      <c r="AT460" s="161" t="s">
        <v>181</v>
      </c>
      <c r="AU460" s="161" t="s">
        <v>82</v>
      </c>
      <c r="AY460" s="18" t="s">
        <v>175</v>
      </c>
      <c r="BE460" s="162">
        <f>IF(N460="základní",J460,0)</f>
        <v>0</v>
      </c>
      <c r="BF460" s="162">
        <f>IF(N460="snížená",J460,0)</f>
        <v>0</v>
      </c>
      <c r="BG460" s="162">
        <f>IF(N460="zákl. přenesená",J460,0)</f>
        <v>0</v>
      </c>
      <c r="BH460" s="162">
        <f>IF(N460="sníž. přenesená",J460,0)</f>
        <v>0</v>
      </c>
      <c r="BI460" s="162">
        <f>IF(N460="nulová",J460,0)</f>
        <v>0</v>
      </c>
      <c r="BJ460" s="18" t="s">
        <v>30</v>
      </c>
      <c r="BK460" s="162">
        <f>ROUND(I460*H460,2)</f>
        <v>0</v>
      </c>
      <c r="BL460" s="18" t="s">
        <v>239</v>
      </c>
      <c r="BM460" s="161" t="s">
        <v>4075</v>
      </c>
    </row>
    <row r="461" spans="1:65" s="13" customFormat="1">
      <c r="B461" s="163"/>
      <c r="D461" s="164" t="s">
        <v>190</v>
      </c>
      <c r="E461" s="165" t="s">
        <v>1</v>
      </c>
      <c r="F461" s="166" t="s">
        <v>4073</v>
      </c>
      <c r="H461" s="167">
        <v>8.1199999999999992</v>
      </c>
      <c r="I461" s="168"/>
      <c r="L461" s="163"/>
      <c r="M461" s="169"/>
      <c r="N461" s="170"/>
      <c r="O461" s="170"/>
      <c r="P461" s="170"/>
      <c r="Q461" s="170"/>
      <c r="R461" s="170"/>
      <c r="S461" s="170"/>
      <c r="T461" s="171"/>
      <c r="AT461" s="165" t="s">
        <v>190</v>
      </c>
      <c r="AU461" s="165" t="s">
        <v>82</v>
      </c>
      <c r="AV461" s="13" t="s">
        <v>82</v>
      </c>
      <c r="AW461" s="13" t="s">
        <v>29</v>
      </c>
      <c r="AX461" s="13" t="s">
        <v>30</v>
      </c>
      <c r="AY461" s="165" t="s">
        <v>175</v>
      </c>
    </row>
    <row r="462" spans="1:65" s="2" customFormat="1" ht="16.5" customHeight="1">
      <c r="A462" s="33"/>
      <c r="B462" s="149"/>
      <c r="C462" s="150" t="s">
        <v>462</v>
      </c>
      <c r="D462" s="150" t="s">
        <v>181</v>
      </c>
      <c r="E462" s="151" t="s">
        <v>3217</v>
      </c>
      <c r="F462" s="152" t="s">
        <v>3218</v>
      </c>
      <c r="G462" s="153" t="s">
        <v>767</v>
      </c>
      <c r="H462" s="154">
        <v>7.6999999999999999E-2</v>
      </c>
      <c r="I462" s="155"/>
      <c r="J462" s="156">
        <f>ROUND(I462*H462,2)</f>
        <v>0</v>
      </c>
      <c r="K462" s="152" t="s">
        <v>710</v>
      </c>
      <c r="L462" s="34"/>
      <c r="M462" s="200" t="s">
        <v>1</v>
      </c>
      <c r="N462" s="201" t="s">
        <v>38</v>
      </c>
      <c r="O462" s="202"/>
      <c r="P462" s="203">
        <f>O462*H462</f>
        <v>0</v>
      </c>
      <c r="Q462" s="203">
        <v>0</v>
      </c>
      <c r="R462" s="203">
        <f>Q462*H462</f>
        <v>0</v>
      </c>
      <c r="S462" s="203">
        <v>0</v>
      </c>
      <c r="T462" s="204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61" t="s">
        <v>239</v>
      </c>
      <c r="AT462" s="161" t="s">
        <v>181</v>
      </c>
      <c r="AU462" s="161" t="s">
        <v>82</v>
      </c>
      <c r="AY462" s="18" t="s">
        <v>175</v>
      </c>
      <c r="BE462" s="162">
        <f>IF(N462="základní",J462,0)</f>
        <v>0</v>
      </c>
      <c r="BF462" s="162">
        <f>IF(N462="snížená",J462,0)</f>
        <v>0</v>
      </c>
      <c r="BG462" s="162">
        <f>IF(N462="zákl. přenesená",J462,0)</f>
        <v>0</v>
      </c>
      <c r="BH462" s="162">
        <f>IF(N462="sníž. přenesená",J462,0)</f>
        <v>0</v>
      </c>
      <c r="BI462" s="162">
        <f>IF(N462="nulová",J462,0)</f>
        <v>0</v>
      </c>
      <c r="BJ462" s="18" t="s">
        <v>30</v>
      </c>
      <c r="BK462" s="162">
        <f>ROUND(I462*H462,2)</f>
        <v>0</v>
      </c>
      <c r="BL462" s="18" t="s">
        <v>239</v>
      </c>
      <c r="BM462" s="161" t="s">
        <v>4076</v>
      </c>
    </row>
    <row r="463" spans="1:65" s="2" customFormat="1" ht="6.9" customHeight="1">
      <c r="A463" s="33"/>
      <c r="B463" s="48"/>
      <c r="C463" s="49"/>
      <c r="D463" s="49"/>
      <c r="E463" s="49"/>
      <c r="F463" s="49"/>
      <c r="G463" s="49"/>
      <c r="H463" s="49"/>
      <c r="I463" s="49"/>
      <c r="J463" s="49"/>
      <c r="K463" s="49"/>
      <c r="L463" s="34"/>
      <c r="M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</row>
  </sheetData>
  <autoFilter ref="C136:K462"/>
  <mergeCells count="15">
    <mergeCell ref="E123:H123"/>
    <mergeCell ref="E127:H127"/>
    <mergeCell ref="E125:H125"/>
    <mergeCell ref="E129:H129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6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126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1508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4077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ROUND((SUM(BE129:BE455)),  0)</f>
        <v>0</v>
      </c>
      <c r="G35" s="33"/>
      <c r="H35" s="33"/>
      <c r="I35" s="106">
        <v>0.21</v>
      </c>
      <c r="J35" s="105">
        <f>ROUND(((SUM(BE129:BE455))*I35),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ROUND((SUM(BF129:BF455)),  0)</f>
        <v>0</v>
      </c>
      <c r="G36" s="33"/>
      <c r="H36" s="33"/>
      <c r="I36" s="106">
        <v>0.12</v>
      </c>
      <c r="J36" s="105">
        <f>ROUND(((SUM(BF129:BF455))*I36),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ROUND((SUM(BG129:BG455)),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ROUND((SUM(BH129:BH455)),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ROUND((SUM(BI129:BI455)),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1508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333 - Náhradní zásobování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95" customHeight="1">
      <c r="B100" s="122"/>
      <c r="D100" s="123" t="s">
        <v>154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95" customHeight="1">
      <c r="B101" s="122"/>
      <c r="D101" s="123" t="s">
        <v>1093</v>
      </c>
      <c r="E101" s="124"/>
      <c r="F101" s="124"/>
      <c r="G101" s="124"/>
      <c r="H101" s="124"/>
      <c r="I101" s="124"/>
      <c r="J101" s="125">
        <f>J262</f>
        <v>0</v>
      </c>
      <c r="L101" s="122"/>
    </row>
    <row r="102" spans="1:47" s="10" customFormat="1" ht="19.95" customHeight="1">
      <c r="B102" s="122"/>
      <c r="D102" s="123" t="s">
        <v>1346</v>
      </c>
      <c r="E102" s="124"/>
      <c r="F102" s="124"/>
      <c r="G102" s="124"/>
      <c r="H102" s="124"/>
      <c r="I102" s="124"/>
      <c r="J102" s="125">
        <f>J281</f>
        <v>0</v>
      </c>
      <c r="L102" s="122"/>
    </row>
    <row r="103" spans="1:47" s="10" customFormat="1" ht="19.95" customHeight="1">
      <c r="B103" s="122"/>
      <c r="D103" s="123" t="s">
        <v>1347</v>
      </c>
      <c r="E103" s="124"/>
      <c r="F103" s="124"/>
      <c r="G103" s="124"/>
      <c r="H103" s="124"/>
      <c r="I103" s="124"/>
      <c r="J103" s="125">
        <f>J316</f>
        <v>0</v>
      </c>
      <c r="L103" s="122"/>
    </row>
    <row r="104" spans="1:47" s="10" customFormat="1" ht="19.95" customHeight="1">
      <c r="B104" s="122"/>
      <c r="D104" s="123" t="s">
        <v>1510</v>
      </c>
      <c r="E104" s="124"/>
      <c r="F104" s="124"/>
      <c r="G104" s="124"/>
      <c r="H104" s="124"/>
      <c r="I104" s="124"/>
      <c r="J104" s="125">
        <f>J328</f>
        <v>0</v>
      </c>
      <c r="L104" s="122"/>
    </row>
    <row r="105" spans="1:47" s="10" customFormat="1" ht="19.95" customHeight="1">
      <c r="B105" s="122"/>
      <c r="D105" s="123" t="s">
        <v>706</v>
      </c>
      <c r="E105" s="124"/>
      <c r="F105" s="124"/>
      <c r="G105" s="124"/>
      <c r="H105" s="124"/>
      <c r="I105" s="124"/>
      <c r="J105" s="125">
        <f>J398</f>
        <v>0</v>
      </c>
      <c r="L105" s="122"/>
    </row>
    <row r="106" spans="1:47" s="9" customFormat="1" ht="24.9" customHeight="1">
      <c r="B106" s="118"/>
      <c r="D106" s="119" t="s">
        <v>1511</v>
      </c>
      <c r="E106" s="120"/>
      <c r="F106" s="120"/>
      <c r="G106" s="120"/>
      <c r="H106" s="120"/>
      <c r="I106" s="120"/>
      <c r="J106" s="121">
        <f>J421</f>
        <v>0</v>
      </c>
      <c r="L106" s="118"/>
    </row>
    <row r="107" spans="1:47" s="10" customFormat="1" ht="19.95" customHeight="1">
      <c r="B107" s="122"/>
      <c r="D107" s="123" t="s">
        <v>1512</v>
      </c>
      <c r="E107" s="124"/>
      <c r="F107" s="124"/>
      <c r="G107" s="124"/>
      <c r="H107" s="124"/>
      <c r="I107" s="124"/>
      <c r="J107" s="125">
        <f>J422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160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61" t="str">
        <f>E7</f>
        <v>Brno, VMO Kohoutova, Sládkova - rekonstrukce vodovodu -  část I</v>
      </c>
      <c r="F117" s="262"/>
      <c r="G117" s="262"/>
      <c r="H117" s="26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146</v>
      </c>
      <c r="L118" s="21"/>
    </row>
    <row r="119" spans="1:31" s="2" customFormat="1" ht="16.5" customHeight="1">
      <c r="A119" s="33"/>
      <c r="B119" s="34"/>
      <c r="C119" s="33"/>
      <c r="D119" s="33"/>
      <c r="E119" s="261" t="s">
        <v>1508</v>
      </c>
      <c r="F119" s="260"/>
      <c r="G119" s="260"/>
      <c r="H119" s="260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703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8" t="str">
        <f>E11</f>
        <v>SO 333 - Náhradní zásobování</v>
      </c>
      <c r="F121" s="260"/>
      <c r="G121" s="260"/>
      <c r="H121" s="260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 xml:space="preserve"> </v>
      </c>
      <c r="G123" s="33"/>
      <c r="H123" s="33"/>
      <c r="I123" s="28" t="s">
        <v>22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23</v>
      </c>
      <c r="D125" s="33"/>
      <c r="E125" s="33"/>
      <c r="F125" s="26" t="str">
        <f>E17</f>
        <v xml:space="preserve"> </v>
      </c>
      <c r="G125" s="33"/>
      <c r="H125" s="33"/>
      <c r="I125" s="28" t="s">
        <v>28</v>
      </c>
      <c r="J125" s="31" t="str">
        <f>E23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161</v>
      </c>
      <c r="D128" s="129" t="s">
        <v>58</v>
      </c>
      <c r="E128" s="129" t="s">
        <v>54</v>
      </c>
      <c r="F128" s="129" t="s">
        <v>55</v>
      </c>
      <c r="G128" s="129" t="s">
        <v>162</v>
      </c>
      <c r="H128" s="129" t="s">
        <v>163</v>
      </c>
      <c r="I128" s="129" t="s">
        <v>164</v>
      </c>
      <c r="J128" s="129" t="s">
        <v>150</v>
      </c>
      <c r="K128" s="130" t="s">
        <v>165</v>
      </c>
      <c r="L128" s="131"/>
      <c r="M128" s="63" t="s">
        <v>1</v>
      </c>
      <c r="N128" s="64" t="s">
        <v>37</v>
      </c>
      <c r="O128" s="64" t="s">
        <v>166</v>
      </c>
      <c r="P128" s="64" t="s">
        <v>167</v>
      </c>
      <c r="Q128" s="64" t="s">
        <v>168</v>
      </c>
      <c r="R128" s="64" t="s">
        <v>169</v>
      </c>
      <c r="S128" s="64" t="s">
        <v>170</v>
      </c>
      <c r="T128" s="65" t="s">
        <v>171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8" customHeight="1">
      <c r="A129" s="33"/>
      <c r="B129" s="34"/>
      <c r="C129" s="70" t="s">
        <v>172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P130+P421</f>
        <v>0</v>
      </c>
      <c r="Q129" s="67"/>
      <c r="R129" s="133">
        <f>R130+R421</f>
        <v>30.104824100000002</v>
      </c>
      <c r="S129" s="67"/>
      <c r="T129" s="134">
        <f>T130+T421</f>
        <v>185.76600000000002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152</v>
      </c>
      <c r="BK129" s="135">
        <f>BK130+BK421</f>
        <v>0</v>
      </c>
    </row>
    <row r="130" spans="1:65" s="12" customFormat="1" ht="25.95" customHeight="1">
      <c r="B130" s="136"/>
      <c r="D130" s="137" t="s">
        <v>72</v>
      </c>
      <c r="E130" s="138" t="s">
        <v>173</v>
      </c>
      <c r="F130" s="138" t="s">
        <v>174</v>
      </c>
      <c r="I130" s="139"/>
      <c r="J130" s="140">
        <f>BK130</f>
        <v>0</v>
      </c>
      <c r="L130" s="136"/>
      <c r="M130" s="141"/>
      <c r="N130" s="142"/>
      <c r="O130" s="142"/>
      <c r="P130" s="143">
        <f>P131+P262+P281+P316+P328+P398</f>
        <v>0</v>
      </c>
      <c r="Q130" s="142"/>
      <c r="R130" s="143">
        <f>R131+R262+R281+R316+R328+R398</f>
        <v>27.336454100000001</v>
      </c>
      <c r="S130" s="142"/>
      <c r="T130" s="144">
        <f>T131+T262+T281+T316+T328+T398</f>
        <v>185.76600000000002</v>
      </c>
      <c r="AR130" s="137" t="s">
        <v>30</v>
      </c>
      <c r="AT130" s="145" t="s">
        <v>72</v>
      </c>
      <c r="AU130" s="145" t="s">
        <v>73</v>
      </c>
      <c r="AY130" s="137" t="s">
        <v>175</v>
      </c>
      <c r="BK130" s="146">
        <f>BK131+BK262+BK281+BK316+BK328+BK398</f>
        <v>0</v>
      </c>
    </row>
    <row r="131" spans="1:65" s="12" customFormat="1" ht="22.8" customHeight="1">
      <c r="B131" s="136"/>
      <c r="D131" s="137" t="s">
        <v>72</v>
      </c>
      <c r="E131" s="147" t="s">
        <v>30</v>
      </c>
      <c r="F131" s="147" t="s">
        <v>176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SUM(P132:P261)</f>
        <v>0</v>
      </c>
      <c r="Q131" s="142"/>
      <c r="R131" s="143">
        <f>SUM(R132:R261)</f>
        <v>2.52E-4</v>
      </c>
      <c r="S131" s="142"/>
      <c r="T131" s="144">
        <f>SUM(T132:T261)</f>
        <v>185.52</v>
      </c>
      <c r="AR131" s="137" t="s">
        <v>30</v>
      </c>
      <c r="AT131" s="145" t="s">
        <v>72</v>
      </c>
      <c r="AU131" s="145" t="s">
        <v>30</v>
      </c>
      <c r="AY131" s="137" t="s">
        <v>175</v>
      </c>
      <c r="BK131" s="146">
        <f>SUM(BK132:BK261)</f>
        <v>0</v>
      </c>
    </row>
    <row r="132" spans="1:65" s="2" customFormat="1" ht="16.5" customHeight="1">
      <c r="A132" s="33"/>
      <c r="B132" s="149"/>
      <c r="C132" s="150" t="s">
        <v>30</v>
      </c>
      <c r="D132" s="150" t="s">
        <v>181</v>
      </c>
      <c r="E132" s="151" t="s">
        <v>1513</v>
      </c>
      <c r="F132" s="152" t="s">
        <v>1514</v>
      </c>
      <c r="G132" s="153" t="s">
        <v>709</v>
      </c>
      <c r="H132" s="154">
        <v>107.2</v>
      </c>
      <c r="I132" s="155"/>
      <c r="J132" s="156">
        <f>ROUND(I132*H132,2)</f>
        <v>0</v>
      </c>
      <c r="K132" s="152" t="s">
        <v>710</v>
      </c>
      <c r="L132" s="34"/>
      <c r="M132" s="157" t="s">
        <v>1</v>
      </c>
      <c r="N132" s="158" t="s">
        <v>38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0.45</v>
      </c>
      <c r="T132" s="160">
        <f>S132*H132</f>
        <v>48.24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184</v>
      </c>
      <c r="AT132" s="161" t="s">
        <v>181</v>
      </c>
      <c r="AU132" s="161" t="s">
        <v>82</v>
      </c>
      <c r="AY132" s="18" t="s">
        <v>175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30</v>
      </c>
      <c r="BK132" s="162">
        <f>ROUND(I132*H132,2)</f>
        <v>0</v>
      </c>
      <c r="BL132" s="18" t="s">
        <v>184</v>
      </c>
      <c r="BM132" s="161" t="s">
        <v>4078</v>
      </c>
    </row>
    <row r="133" spans="1:65" s="14" customFormat="1">
      <c r="B133" s="172"/>
      <c r="D133" s="164" t="s">
        <v>190</v>
      </c>
      <c r="E133" s="173" t="s">
        <v>1</v>
      </c>
      <c r="F133" s="174" t="s">
        <v>4079</v>
      </c>
      <c r="H133" s="173" t="s">
        <v>1</v>
      </c>
      <c r="I133" s="175"/>
      <c r="L133" s="172"/>
      <c r="M133" s="176"/>
      <c r="N133" s="177"/>
      <c r="O133" s="177"/>
      <c r="P133" s="177"/>
      <c r="Q133" s="177"/>
      <c r="R133" s="177"/>
      <c r="S133" s="177"/>
      <c r="T133" s="178"/>
      <c r="AT133" s="173" t="s">
        <v>190</v>
      </c>
      <c r="AU133" s="173" t="s">
        <v>82</v>
      </c>
      <c r="AV133" s="14" t="s">
        <v>30</v>
      </c>
      <c r="AW133" s="14" t="s">
        <v>29</v>
      </c>
      <c r="AX133" s="14" t="s">
        <v>73</v>
      </c>
      <c r="AY133" s="173" t="s">
        <v>175</v>
      </c>
    </row>
    <row r="134" spans="1:65" s="13" customFormat="1">
      <c r="B134" s="163"/>
      <c r="D134" s="164" t="s">
        <v>190</v>
      </c>
      <c r="E134" s="165" t="s">
        <v>1</v>
      </c>
      <c r="F134" s="166" t="s">
        <v>4080</v>
      </c>
      <c r="H134" s="167">
        <v>36.799999999999997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190</v>
      </c>
      <c r="AU134" s="165" t="s">
        <v>82</v>
      </c>
      <c r="AV134" s="13" t="s">
        <v>82</v>
      </c>
      <c r="AW134" s="13" t="s">
        <v>29</v>
      </c>
      <c r="AX134" s="13" t="s">
        <v>73</v>
      </c>
      <c r="AY134" s="165" t="s">
        <v>175</v>
      </c>
    </row>
    <row r="135" spans="1:65" s="14" customFormat="1">
      <c r="B135" s="172"/>
      <c r="D135" s="164" t="s">
        <v>190</v>
      </c>
      <c r="E135" s="173" t="s">
        <v>1</v>
      </c>
      <c r="F135" s="174" t="s">
        <v>4081</v>
      </c>
      <c r="H135" s="173" t="s">
        <v>1</v>
      </c>
      <c r="I135" s="175"/>
      <c r="L135" s="172"/>
      <c r="M135" s="176"/>
      <c r="N135" s="177"/>
      <c r="O135" s="177"/>
      <c r="P135" s="177"/>
      <c r="Q135" s="177"/>
      <c r="R135" s="177"/>
      <c r="S135" s="177"/>
      <c r="T135" s="178"/>
      <c r="AT135" s="173" t="s">
        <v>190</v>
      </c>
      <c r="AU135" s="173" t="s">
        <v>82</v>
      </c>
      <c r="AV135" s="14" t="s">
        <v>30</v>
      </c>
      <c r="AW135" s="14" t="s">
        <v>29</v>
      </c>
      <c r="AX135" s="14" t="s">
        <v>73</v>
      </c>
      <c r="AY135" s="173" t="s">
        <v>175</v>
      </c>
    </row>
    <row r="136" spans="1:65" s="13" customFormat="1">
      <c r="B136" s="163"/>
      <c r="D136" s="164" t="s">
        <v>190</v>
      </c>
      <c r="E136" s="165" t="s">
        <v>1</v>
      </c>
      <c r="F136" s="166" t="s">
        <v>1631</v>
      </c>
      <c r="H136" s="167">
        <v>9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190</v>
      </c>
      <c r="AU136" s="165" t="s">
        <v>82</v>
      </c>
      <c r="AV136" s="13" t="s">
        <v>82</v>
      </c>
      <c r="AW136" s="13" t="s">
        <v>29</v>
      </c>
      <c r="AX136" s="13" t="s">
        <v>73</v>
      </c>
      <c r="AY136" s="165" t="s">
        <v>175</v>
      </c>
    </row>
    <row r="137" spans="1:65" s="14" customFormat="1">
      <c r="B137" s="172"/>
      <c r="D137" s="164" t="s">
        <v>190</v>
      </c>
      <c r="E137" s="173" t="s">
        <v>1</v>
      </c>
      <c r="F137" s="174" t="s">
        <v>2035</v>
      </c>
      <c r="H137" s="173" t="s">
        <v>1</v>
      </c>
      <c r="I137" s="175"/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190</v>
      </c>
      <c r="AU137" s="173" t="s">
        <v>82</v>
      </c>
      <c r="AV137" s="14" t="s">
        <v>30</v>
      </c>
      <c r="AW137" s="14" t="s">
        <v>29</v>
      </c>
      <c r="AX137" s="14" t="s">
        <v>73</v>
      </c>
      <c r="AY137" s="173" t="s">
        <v>175</v>
      </c>
    </row>
    <row r="138" spans="1:65" s="13" customFormat="1">
      <c r="B138" s="163"/>
      <c r="D138" s="164" t="s">
        <v>190</v>
      </c>
      <c r="E138" s="165" t="s">
        <v>1</v>
      </c>
      <c r="F138" s="166" t="s">
        <v>4082</v>
      </c>
      <c r="H138" s="167">
        <v>31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190</v>
      </c>
      <c r="AU138" s="165" t="s">
        <v>82</v>
      </c>
      <c r="AV138" s="13" t="s">
        <v>82</v>
      </c>
      <c r="AW138" s="13" t="s">
        <v>29</v>
      </c>
      <c r="AX138" s="13" t="s">
        <v>73</v>
      </c>
      <c r="AY138" s="165" t="s">
        <v>175</v>
      </c>
    </row>
    <row r="139" spans="1:65" s="14" customFormat="1">
      <c r="B139" s="172"/>
      <c r="D139" s="164" t="s">
        <v>190</v>
      </c>
      <c r="E139" s="173" t="s">
        <v>1</v>
      </c>
      <c r="F139" s="174" t="s">
        <v>4083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190</v>
      </c>
      <c r="AU139" s="173" t="s">
        <v>82</v>
      </c>
      <c r="AV139" s="14" t="s">
        <v>30</v>
      </c>
      <c r="AW139" s="14" t="s">
        <v>29</v>
      </c>
      <c r="AX139" s="14" t="s">
        <v>73</v>
      </c>
      <c r="AY139" s="173" t="s">
        <v>175</v>
      </c>
    </row>
    <row r="140" spans="1:65" s="13" customFormat="1">
      <c r="B140" s="163"/>
      <c r="D140" s="164" t="s">
        <v>190</v>
      </c>
      <c r="E140" s="165" t="s">
        <v>1</v>
      </c>
      <c r="F140" s="166" t="s">
        <v>4084</v>
      </c>
      <c r="H140" s="167">
        <v>30.4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190</v>
      </c>
      <c r="AU140" s="165" t="s">
        <v>82</v>
      </c>
      <c r="AV140" s="13" t="s">
        <v>82</v>
      </c>
      <c r="AW140" s="13" t="s">
        <v>29</v>
      </c>
      <c r="AX140" s="13" t="s">
        <v>73</v>
      </c>
      <c r="AY140" s="165" t="s">
        <v>175</v>
      </c>
    </row>
    <row r="141" spans="1:65" s="15" customFormat="1">
      <c r="B141" s="182"/>
      <c r="D141" s="164" t="s">
        <v>190</v>
      </c>
      <c r="E141" s="183" t="s">
        <v>1</v>
      </c>
      <c r="F141" s="184" t="s">
        <v>716</v>
      </c>
      <c r="H141" s="185">
        <v>107.2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190</v>
      </c>
      <c r="AU141" s="183" t="s">
        <v>82</v>
      </c>
      <c r="AV141" s="15" t="s">
        <v>184</v>
      </c>
      <c r="AW141" s="15" t="s">
        <v>29</v>
      </c>
      <c r="AX141" s="15" t="s">
        <v>30</v>
      </c>
      <c r="AY141" s="183" t="s">
        <v>175</v>
      </c>
    </row>
    <row r="142" spans="1:65" s="2" customFormat="1" ht="16.5" customHeight="1">
      <c r="A142" s="33"/>
      <c r="B142" s="149"/>
      <c r="C142" s="150" t="s">
        <v>82</v>
      </c>
      <c r="D142" s="150" t="s">
        <v>181</v>
      </c>
      <c r="E142" s="151" t="s">
        <v>1534</v>
      </c>
      <c r="F142" s="152" t="s">
        <v>1535</v>
      </c>
      <c r="G142" s="153" t="s">
        <v>709</v>
      </c>
      <c r="H142" s="154">
        <v>107.2</v>
      </c>
      <c r="I142" s="155"/>
      <c r="J142" s="156">
        <f>ROUND(I142*H142,2)</f>
        <v>0</v>
      </c>
      <c r="K142" s="152" t="s">
        <v>710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0.625</v>
      </c>
      <c r="T142" s="160">
        <f>S142*H142</f>
        <v>67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184</v>
      </c>
      <c r="AT142" s="161" t="s">
        <v>181</v>
      </c>
      <c r="AU142" s="161" t="s">
        <v>82</v>
      </c>
      <c r="AY142" s="18" t="s">
        <v>175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30</v>
      </c>
      <c r="BK142" s="162">
        <f>ROUND(I142*H142,2)</f>
        <v>0</v>
      </c>
      <c r="BL142" s="18" t="s">
        <v>184</v>
      </c>
      <c r="BM142" s="161" t="s">
        <v>4085</v>
      </c>
    </row>
    <row r="143" spans="1:65" s="13" customFormat="1">
      <c r="B143" s="163"/>
      <c r="D143" s="164" t="s">
        <v>190</v>
      </c>
      <c r="E143" s="165" t="s">
        <v>1</v>
      </c>
      <c r="F143" s="166" t="s">
        <v>4086</v>
      </c>
      <c r="H143" s="167">
        <v>107.2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190</v>
      </c>
      <c r="AU143" s="165" t="s">
        <v>82</v>
      </c>
      <c r="AV143" s="13" t="s">
        <v>82</v>
      </c>
      <c r="AW143" s="13" t="s">
        <v>29</v>
      </c>
      <c r="AX143" s="13" t="s">
        <v>30</v>
      </c>
      <c r="AY143" s="165" t="s">
        <v>175</v>
      </c>
    </row>
    <row r="144" spans="1:65" s="2" customFormat="1" ht="16.5" customHeight="1">
      <c r="A144" s="33"/>
      <c r="B144" s="149"/>
      <c r="C144" s="150" t="s">
        <v>113</v>
      </c>
      <c r="D144" s="150" t="s">
        <v>181</v>
      </c>
      <c r="E144" s="151" t="s">
        <v>1534</v>
      </c>
      <c r="F144" s="152" t="s">
        <v>1535</v>
      </c>
      <c r="G144" s="153" t="s">
        <v>709</v>
      </c>
      <c r="H144" s="154">
        <v>107.2</v>
      </c>
      <c r="I144" s="155"/>
      <c r="J144" s="156">
        <f>ROUND(I144*H144,2)</f>
        <v>0</v>
      </c>
      <c r="K144" s="152" t="s">
        <v>710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0.625</v>
      </c>
      <c r="T144" s="160">
        <f>S144*H144</f>
        <v>67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184</v>
      </c>
      <c r="AT144" s="161" t="s">
        <v>181</v>
      </c>
      <c r="AU144" s="161" t="s">
        <v>82</v>
      </c>
      <c r="AY144" s="18" t="s">
        <v>175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30</v>
      </c>
      <c r="BK144" s="162">
        <f>ROUND(I144*H144,2)</f>
        <v>0</v>
      </c>
      <c r="BL144" s="18" t="s">
        <v>184</v>
      </c>
      <c r="BM144" s="161" t="s">
        <v>4087</v>
      </c>
    </row>
    <row r="145" spans="1:65" s="13" customFormat="1">
      <c r="B145" s="163"/>
      <c r="D145" s="164" t="s">
        <v>190</v>
      </c>
      <c r="E145" s="165" t="s">
        <v>1</v>
      </c>
      <c r="F145" s="166" t="s">
        <v>4086</v>
      </c>
      <c r="H145" s="167">
        <v>107.2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190</v>
      </c>
      <c r="AU145" s="165" t="s">
        <v>82</v>
      </c>
      <c r="AV145" s="13" t="s">
        <v>82</v>
      </c>
      <c r="AW145" s="13" t="s">
        <v>29</v>
      </c>
      <c r="AX145" s="13" t="s">
        <v>30</v>
      </c>
      <c r="AY145" s="165" t="s">
        <v>175</v>
      </c>
    </row>
    <row r="146" spans="1:65" s="2" customFormat="1" ht="16.5" customHeight="1">
      <c r="A146" s="33"/>
      <c r="B146" s="149"/>
      <c r="C146" s="150" t="s">
        <v>184</v>
      </c>
      <c r="D146" s="150" t="s">
        <v>181</v>
      </c>
      <c r="E146" s="151" t="s">
        <v>737</v>
      </c>
      <c r="F146" s="152" t="s">
        <v>738</v>
      </c>
      <c r="G146" s="153" t="s">
        <v>188</v>
      </c>
      <c r="H146" s="154">
        <v>16</v>
      </c>
      <c r="I146" s="155"/>
      <c r="J146" s="156">
        <f>ROUND(I146*H146,2)</f>
        <v>0</v>
      </c>
      <c r="K146" s="152" t="s">
        <v>710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0.20499999999999999</v>
      </c>
      <c r="T146" s="160">
        <f>S146*H146</f>
        <v>3.28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82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4088</v>
      </c>
    </row>
    <row r="147" spans="1:65" s="14" customFormat="1">
      <c r="B147" s="172"/>
      <c r="D147" s="164" t="s">
        <v>190</v>
      </c>
      <c r="E147" s="173" t="s">
        <v>1</v>
      </c>
      <c r="F147" s="174" t="s">
        <v>4079</v>
      </c>
      <c r="H147" s="173" t="s">
        <v>1</v>
      </c>
      <c r="I147" s="175"/>
      <c r="L147" s="172"/>
      <c r="M147" s="176"/>
      <c r="N147" s="177"/>
      <c r="O147" s="177"/>
      <c r="P147" s="177"/>
      <c r="Q147" s="177"/>
      <c r="R147" s="177"/>
      <c r="S147" s="177"/>
      <c r="T147" s="178"/>
      <c r="AT147" s="173" t="s">
        <v>190</v>
      </c>
      <c r="AU147" s="173" t="s">
        <v>82</v>
      </c>
      <c r="AV147" s="14" t="s">
        <v>30</v>
      </c>
      <c r="AW147" s="14" t="s">
        <v>29</v>
      </c>
      <c r="AX147" s="14" t="s">
        <v>73</v>
      </c>
      <c r="AY147" s="173" t="s">
        <v>175</v>
      </c>
    </row>
    <row r="148" spans="1:65" s="13" customFormat="1">
      <c r="B148" s="163"/>
      <c r="D148" s="164" t="s">
        <v>190</v>
      </c>
      <c r="E148" s="165" t="s">
        <v>1</v>
      </c>
      <c r="F148" s="166" t="s">
        <v>1562</v>
      </c>
      <c r="H148" s="167">
        <v>4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73</v>
      </c>
      <c r="AY148" s="165" t="s">
        <v>175</v>
      </c>
    </row>
    <row r="149" spans="1:65" s="14" customFormat="1">
      <c r="B149" s="172"/>
      <c r="D149" s="164" t="s">
        <v>190</v>
      </c>
      <c r="E149" s="173" t="s">
        <v>1</v>
      </c>
      <c r="F149" s="174" t="s">
        <v>4081</v>
      </c>
      <c r="H149" s="173" t="s">
        <v>1</v>
      </c>
      <c r="I149" s="175"/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190</v>
      </c>
      <c r="AU149" s="173" t="s">
        <v>82</v>
      </c>
      <c r="AV149" s="14" t="s">
        <v>30</v>
      </c>
      <c r="AW149" s="14" t="s">
        <v>29</v>
      </c>
      <c r="AX149" s="14" t="s">
        <v>73</v>
      </c>
      <c r="AY149" s="173" t="s">
        <v>175</v>
      </c>
    </row>
    <row r="150" spans="1:65" s="13" customFormat="1">
      <c r="B150" s="163"/>
      <c r="D150" s="164" t="s">
        <v>190</v>
      </c>
      <c r="E150" s="165" t="s">
        <v>1</v>
      </c>
      <c r="F150" s="166" t="s">
        <v>1562</v>
      </c>
      <c r="H150" s="167">
        <v>4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73</v>
      </c>
      <c r="AY150" s="165" t="s">
        <v>175</v>
      </c>
    </row>
    <row r="151" spans="1:65" s="14" customFormat="1">
      <c r="B151" s="172"/>
      <c r="D151" s="164" t="s">
        <v>190</v>
      </c>
      <c r="E151" s="173" t="s">
        <v>1</v>
      </c>
      <c r="F151" s="174" t="s">
        <v>2035</v>
      </c>
      <c r="H151" s="173" t="s">
        <v>1</v>
      </c>
      <c r="I151" s="175"/>
      <c r="L151" s="172"/>
      <c r="M151" s="176"/>
      <c r="N151" s="177"/>
      <c r="O151" s="177"/>
      <c r="P151" s="177"/>
      <c r="Q151" s="177"/>
      <c r="R151" s="177"/>
      <c r="S151" s="177"/>
      <c r="T151" s="178"/>
      <c r="AT151" s="173" t="s">
        <v>190</v>
      </c>
      <c r="AU151" s="173" t="s">
        <v>82</v>
      </c>
      <c r="AV151" s="14" t="s">
        <v>30</v>
      </c>
      <c r="AW151" s="14" t="s">
        <v>29</v>
      </c>
      <c r="AX151" s="14" t="s">
        <v>73</v>
      </c>
      <c r="AY151" s="173" t="s">
        <v>175</v>
      </c>
    </row>
    <row r="152" spans="1:65" s="13" customFormat="1">
      <c r="B152" s="163"/>
      <c r="D152" s="164" t="s">
        <v>190</v>
      </c>
      <c r="E152" s="165" t="s">
        <v>1</v>
      </c>
      <c r="F152" s="166" t="s">
        <v>1562</v>
      </c>
      <c r="H152" s="167">
        <v>4</v>
      </c>
      <c r="I152" s="168"/>
      <c r="L152" s="163"/>
      <c r="M152" s="169"/>
      <c r="N152" s="170"/>
      <c r="O152" s="170"/>
      <c r="P152" s="170"/>
      <c r="Q152" s="170"/>
      <c r="R152" s="170"/>
      <c r="S152" s="170"/>
      <c r="T152" s="171"/>
      <c r="AT152" s="165" t="s">
        <v>190</v>
      </c>
      <c r="AU152" s="165" t="s">
        <v>82</v>
      </c>
      <c r="AV152" s="13" t="s">
        <v>82</v>
      </c>
      <c r="AW152" s="13" t="s">
        <v>29</v>
      </c>
      <c r="AX152" s="13" t="s">
        <v>73</v>
      </c>
      <c r="AY152" s="165" t="s">
        <v>175</v>
      </c>
    </row>
    <row r="153" spans="1:65" s="14" customFormat="1">
      <c r="B153" s="172"/>
      <c r="D153" s="164" t="s">
        <v>190</v>
      </c>
      <c r="E153" s="173" t="s">
        <v>1</v>
      </c>
      <c r="F153" s="174" t="s">
        <v>4083</v>
      </c>
      <c r="H153" s="173" t="s">
        <v>1</v>
      </c>
      <c r="I153" s="175"/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190</v>
      </c>
      <c r="AU153" s="173" t="s">
        <v>82</v>
      </c>
      <c r="AV153" s="14" t="s">
        <v>30</v>
      </c>
      <c r="AW153" s="14" t="s">
        <v>29</v>
      </c>
      <c r="AX153" s="14" t="s">
        <v>73</v>
      </c>
      <c r="AY153" s="173" t="s">
        <v>175</v>
      </c>
    </row>
    <row r="154" spans="1:65" s="13" customFormat="1">
      <c r="B154" s="163"/>
      <c r="D154" s="164" t="s">
        <v>190</v>
      </c>
      <c r="E154" s="165" t="s">
        <v>1</v>
      </c>
      <c r="F154" s="166" t="s">
        <v>1562</v>
      </c>
      <c r="H154" s="167">
        <v>4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190</v>
      </c>
      <c r="AU154" s="165" t="s">
        <v>82</v>
      </c>
      <c r="AV154" s="13" t="s">
        <v>82</v>
      </c>
      <c r="AW154" s="13" t="s">
        <v>29</v>
      </c>
      <c r="AX154" s="13" t="s">
        <v>73</v>
      </c>
      <c r="AY154" s="165" t="s">
        <v>175</v>
      </c>
    </row>
    <row r="155" spans="1:65" s="15" customFormat="1">
      <c r="B155" s="182"/>
      <c r="D155" s="164" t="s">
        <v>190</v>
      </c>
      <c r="E155" s="183" t="s">
        <v>1</v>
      </c>
      <c r="F155" s="184" t="s">
        <v>716</v>
      </c>
      <c r="H155" s="185">
        <v>16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190</v>
      </c>
      <c r="AU155" s="183" t="s">
        <v>82</v>
      </c>
      <c r="AV155" s="15" t="s">
        <v>184</v>
      </c>
      <c r="AW155" s="15" t="s">
        <v>29</v>
      </c>
      <c r="AX155" s="15" t="s">
        <v>30</v>
      </c>
      <c r="AY155" s="183" t="s">
        <v>175</v>
      </c>
    </row>
    <row r="156" spans="1:65" s="2" customFormat="1" ht="21.75" customHeight="1">
      <c r="A156" s="33"/>
      <c r="B156" s="149"/>
      <c r="C156" s="150" t="s">
        <v>199</v>
      </c>
      <c r="D156" s="150" t="s">
        <v>181</v>
      </c>
      <c r="E156" s="151" t="s">
        <v>4089</v>
      </c>
      <c r="F156" s="152" t="s">
        <v>4090</v>
      </c>
      <c r="G156" s="153" t="s">
        <v>745</v>
      </c>
      <c r="H156" s="154">
        <v>4</v>
      </c>
      <c r="I156" s="155"/>
      <c r="J156" s="156">
        <f>ROUND(I156*H156,2)</f>
        <v>0</v>
      </c>
      <c r="K156" s="152" t="s">
        <v>710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4091</v>
      </c>
    </row>
    <row r="157" spans="1:65" s="14" customFormat="1">
      <c r="B157" s="172"/>
      <c r="D157" s="164" t="s">
        <v>190</v>
      </c>
      <c r="E157" s="173" t="s">
        <v>1</v>
      </c>
      <c r="F157" s="174" t="s">
        <v>4081</v>
      </c>
      <c r="H157" s="173" t="s">
        <v>1</v>
      </c>
      <c r="I157" s="175"/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190</v>
      </c>
      <c r="AU157" s="173" t="s">
        <v>82</v>
      </c>
      <c r="AV157" s="14" t="s">
        <v>30</v>
      </c>
      <c r="AW157" s="14" t="s">
        <v>29</v>
      </c>
      <c r="AX157" s="14" t="s">
        <v>73</v>
      </c>
      <c r="AY157" s="173" t="s">
        <v>175</v>
      </c>
    </row>
    <row r="158" spans="1:65" s="13" customFormat="1">
      <c r="B158" s="163"/>
      <c r="D158" s="164" t="s">
        <v>190</v>
      </c>
      <c r="E158" s="165" t="s">
        <v>1</v>
      </c>
      <c r="F158" s="166" t="s">
        <v>4092</v>
      </c>
      <c r="H158" s="167">
        <v>0.9</v>
      </c>
      <c r="I158" s="168"/>
      <c r="L158" s="163"/>
      <c r="M158" s="169"/>
      <c r="N158" s="170"/>
      <c r="O158" s="170"/>
      <c r="P158" s="170"/>
      <c r="Q158" s="170"/>
      <c r="R158" s="170"/>
      <c r="S158" s="170"/>
      <c r="T158" s="171"/>
      <c r="AT158" s="165" t="s">
        <v>190</v>
      </c>
      <c r="AU158" s="165" t="s">
        <v>82</v>
      </c>
      <c r="AV158" s="13" t="s">
        <v>82</v>
      </c>
      <c r="AW158" s="13" t="s">
        <v>29</v>
      </c>
      <c r="AX158" s="13" t="s">
        <v>73</v>
      </c>
      <c r="AY158" s="165" t="s">
        <v>175</v>
      </c>
    </row>
    <row r="159" spans="1:65" s="14" customFormat="1">
      <c r="B159" s="172"/>
      <c r="D159" s="164" t="s">
        <v>190</v>
      </c>
      <c r="E159" s="173" t="s">
        <v>1</v>
      </c>
      <c r="F159" s="174" t="s">
        <v>2035</v>
      </c>
      <c r="H159" s="173" t="s">
        <v>1</v>
      </c>
      <c r="I159" s="175"/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190</v>
      </c>
      <c r="AU159" s="173" t="s">
        <v>82</v>
      </c>
      <c r="AV159" s="14" t="s">
        <v>30</v>
      </c>
      <c r="AW159" s="14" t="s">
        <v>29</v>
      </c>
      <c r="AX159" s="14" t="s">
        <v>73</v>
      </c>
      <c r="AY159" s="173" t="s">
        <v>175</v>
      </c>
    </row>
    <row r="160" spans="1:65" s="13" customFormat="1">
      <c r="B160" s="163"/>
      <c r="D160" s="164" t="s">
        <v>190</v>
      </c>
      <c r="E160" s="165" t="s">
        <v>1</v>
      </c>
      <c r="F160" s="166" t="s">
        <v>4093</v>
      </c>
      <c r="H160" s="167">
        <v>3.1</v>
      </c>
      <c r="I160" s="168"/>
      <c r="L160" s="163"/>
      <c r="M160" s="169"/>
      <c r="N160" s="170"/>
      <c r="O160" s="170"/>
      <c r="P160" s="170"/>
      <c r="Q160" s="170"/>
      <c r="R160" s="170"/>
      <c r="S160" s="170"/>
      <c r="T160" s="171"/>
      <c r="AT160" s="165" t="s">
        <v>190</v>
      </c>
      <c r="AU160" s="165" t="s">
        <v>82</v>
      </c>
      <c r="AV160" s="13" t="s">
        <v>82</v>
      </c>
      <c r="AW160" s="13" t="s">
        <v>29</v>
      </c>
      <c r="AX160" s="13" t="s">
        <v>73</v>
      </c>
      <c r="AY160" s="165" t="s">
        <v>175</v>
      </c>
    </row>
    <row r="161" spans="1:65" s="15" customFormat="1">
      <c r="B161" s="182"/>
      <c r="D161" s="164" t="s">
        <v>190</v>
      </c>
      <c r="E161" s="183" t="s">
        <v>1</v>
      </c>
      <c r="F161" s="184" t="s">
        <v>716</v>
      </c>
      <c r="H161" s="185">
        <v>4</v>
      </c>
      <c r="I161" s="186"/>
      <c r="L161" s="182"/>
      <c r="M161" s="187"/>
      <c r="N161" s="188"/>
      <c r="O161" s="188"/>
      <c r="P161" s="188"/>
      <c r="Q161" s="188"/>
      <c r="R161" s="188"/>
      <c r="S161" s="188"/>
      <c r="T161" s="189"/>
      <c r="AT161" s="183" t="s">
        <v>190</v>
      </c>
      <c r="AU161" s="183" t="s">
        <v>82</v>
      </c>
      <c r="AV161" s="15" t="s">
        <v>184</v>
      </c>
      <c r="AW161" s="15" t="s">
        <v>29</v>
      </c>
      <c r="AX161" s="15" t="s">
        <v>30</v>
      </c>
      <c r="AY161" s="183" t="s">
        <v>175</v>
      </c>
    </row>
    <row r="162" spans="1:65" s="2" customFormat="1" ht="16.5" customHeight="1">
      <c r="A162" s="33"/>
      <c r="B162" s="149"/>
      <c r="C162" s="150" t="s">
        <v>203</v>
      </c>
      <c r="D162" s="150" t="s">
        <v>181</v>
      </c>
      <c r="E162" s="151" t="s">
        <v>4094</v>
      </c>
      <c r="F162" s="152" t="s">
        <v>4095</v>
      </c>
      <c r="G162" s="153" t="s">
        <v>745</v>
      </c>
      <c r="H162" s="154">
        <v>4.8</v>
      </c>
      <c r="I162" s="155"/>
      <c r="J162" s="156">
        <f>ROUND(I162*H162,2)</f>
        <v>0</v>
      </c>
      <c r="K162" s="152" t="s">
        <v>710</v>
      </c>
      <c r="L162" s="34"/>
      <c r="M162" s="157" t="s">
        <v>1</v>
      </c>
      <c r="N162" s="158" t="s">
        <v>38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184</v>
      </c>
      <c r="AT162" s="161" t="s">
        <v>181</v>
      </c>
      <c r="AU162" s="161" t="s">
        <v>82</v>
      </c>
      <c r="AY162" s="18" t="s">
        <v>175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30</v>
      </c>
      <c r="BK162" s="162">
        <f>ROUND(I162*H162,2)</f>
        <v>0</v>
      </c>
      <c r="BL162" s="18" t="s">
        <v>184</v>
      </c>
      <c r="BM162" s="161" t="s">
        <v>4096</v>
      </c>
    </row>
    <row r="163" spans="1:65" s="13" customFormat="1">
      <c r="B163" s="163"/>
      <c r="D163" s="164" t="s">
        <v>190</v>
      </c>
      <c r="E163" s="165" t="s">
        <v>1</v>
      </c>
      <c r="F163" s="166" t="s">
        <v>4097</v>
      </c>
      <c r="H163" s="167">
        <v>4.8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82</v>
      </c>
      <c r="AV163" s="13" t="s">
        <v>82</v>
      </c>
      <c r="AW163" s="13" t="s">
        <v>29</v>
      </c>
      <c r="AX163" s="13" t="s">
        <v>73</v>
      </c>
      <c r="AY163" s="165" t="s">
        <v>175</v>
      </c>
    </row>
    <row r="164" spans="1:65" s="15" customFormat="1">
      <c r="B164" s="182"/>
      <c r="D164" s="164" t="s">
        <v>190</v>
      </c>
      <c r="E164" s="183" t="s">
        <v>1</v>
      </c>
      <c r="F164" s="184" t="s">
        <v>716</v>
      </c>
      <c r="H164" s="185">
        <v>4.8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190</v>
      </c>
      <c r="AU164" s="183" t="s">
        <v>82</v>
      </c>
      <c r="AV164" s="15" t="s">
        <v>184</v>
      </c>
      <c r="AW164" s="15" t="s">
        <v>29</v>
      </c>
      <c r="AX164" s="15" t="s">
        <v>30</v>
      </c>
      <c r="AY164" s="183" t="s">
        <v>175</v>
      </c>
    </row>
    <row r="165" spans="1:65" s="2" customFormat="1" ht="21.75" customHeight="1">
      <c r="A165" s="33"/>
      <c r="B165" s="149"/>
      <c r="C165" s="150" t="s">
        <v>207</v>
      </c>
      <c r="D165" s="150" t="s">
        <v>181</v>
      </c>
      <c r="E165" s="151" t="s">
        <v>4098</v>
      </c>
      <c r="F165" s="152" t="s">
        <v>4099</v>
      </c>
      <c r="G165" s="153" t="s">
        <v>745</v>
      </c>
      <c r="H165" s="154">
        <v>8.8000000000000007</v>
      </c>
      <c r="I165" s="155"/>
      <c r="J165" s="156">
        <f>ROUND(I165*H165,2)</f>
        <v>0</v>
      </c>
      <c r="K165" s="152" t="s">
        <v>710</v>
      </c>
      <c r="L165" s="34"/>
      <c r="M165" s="157" t="s">
        <v>1</v>
      </c>
      <c r="N165" s="158" t="s">
        <v>38</v>
      </c>
      <c r="O165" s="59"/>
      <c r="P165" s="159">
        <f>O165*H165</f>
        <v>0</v>
      </c>
      <c r="Q165" s="159">
        <v>0</v>
      </c>
      <c r="R165" s="159">
        <f>Q165*H165</f>
        <v>0</v>
      </c>
      <c r="S165" s="159">
        <v>0</v>
      </c>
      <c r="T165" s="160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1" t="s">
        <v>184</v>
      </c>
      <c r="AT165" s="161" t="s">
        <v>181</v>
      </c>
      <c r="AU165" s="161" t="s">
        <v>82</v>
      </c>
      <c r="AY165" s="18" t="s">
        <v>175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8" t="s">
        <v>30</v>
      </c>
      <c r="BK165" s="162">
        <f>ROUND(I165*H165,2)</f>
        <v>0</v>
      </c>
      <c r="BL165" s="18" t="s">
        <v>184</v>
      </c>
      <c r="BM165" s="161" t="s">
        <v>4100</v>
      </c>
    </row>
    <row r="166" spans="1:65" s="13" customFormat="1">
      <c r="B166" s="163"/>
      <c r="D166" s="164" t="s">
        <v>190</v>
      </c>
      <c r="E166" s="165" t="s">
        <v>1</v>
      </c>
      <c r="F166" s="166" t="s">
        <v>4101</v>
      </c>
      <c r="H166" s="167">
        <v>4.8</v>
      </c>
      <c r="I166" s="168"/>
      <c r="L166" s="163"/>
      <c r="M166" s="169"/>
      <c r="N166" s="170"/>
      <c r="O166" s="170"/>
      <c r="P166" s="170"/>
      <c r="Q166" s="170"/>
      <c r="R166" s="170"/>
      <c r="S166" s="170"/>
      <c r="T166" s="171"/>
      <c r="AT166" s="165" t="s">
        <v>190</v>
      </c>
      <c r="AU166" s="165" t="s">
        <v>82</v>
      </c>
      <c r="AV166" s="13" t="s">
        <v>82</v>
      </c>
      <c r="AW166" s="13" t="s">
        <v>29</v>
      </c>
      <c r="AX166" s="13" t="s">
        <v>73</v>
      </c>
      <c r="AY166" s="165" t="s">
        <v>175</v>
      </c>
    </row>
    <row r="167" spans="1:65" s="13" customFormat="1">
      <c r="B167" s="163"/>
      <c r="D167" s="164" t="s">
        <v>190</v>
      </c>
      <c r="E167" s="165" t="s">
        <v>1</v>
      </c>
      <c r="F167" s="166" t="s">
        <v>184</v>
      </c>
      <c r="H167" s="167">
        <v>4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190</v>
      </c>
      <c r="AU167" s="165" t="s">
        <v>82</v>
      </c>
      <c r="AV167" s="13" t="s">
        <v>82</v>
      </c>
      <c r="AW167" s="13" t="s">
        <v>29</v>
      </c>
      <c r="AX167" s="13" t="s">
        <v>73</v>
      </c>
      <c r="AY167" s="165" t="s">
        <v>175</v>
      </c>
    </row>
    <row r="168" spans="1:65" s="15" customFormat="1">
      <c r="B168" s="182"/>
      <c r="D168" s="164" t="s">
        <v>190</v>
      </c>
      <c r="E168" s="183" t="s">
        <v>1</v>
      </c>
      <c r="F168" s="184" t="s">
        <v>716</v>
      </c>
      <c r="H168" s="185">
        <v>8.8000000000000007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190</v>
      </c>
      <c r="AU168" s="183" t="s">
        <v>82</v>
      </c>
      <c r="AV168" s="15" t="s">
        <v>184</v>
      </c>
      <c r="AW168" s="15" t="s">
        <v>29</v>
      </c>
      <c r="AX168" s="15" t="s">
        <v>30</v>
      </c>
      <c r="AY168" s="183" t="s">
        <v>175</v>
      </c>
    </row>
    <row r="169" spans="1:65" s="2" customFormat="1" ht="21.75" customHeight="1">
      <c r="A169" s="33"/>
      <c r="B169" s="149"/>
      <c r="C169" s="150" t="s">
        <v>177</v>
      </c>
      <c r="D169" s="150" t="s">
        <v>181</v>
      </c>
      <c r="E169" s="151" t="s">
        <v>749</v>
      </c>
      <c r="F169" s="152" t="s">
        <v>750</v>
      </c>
      <c r="G169" s="153" t="s">
        <v>745</v>
      </c>
      <c r="H169" s="154">
        <v>8.8000000000000007</v>
      </c>
      <c r="I169" s="155"/>
      <c r="J169" s="156">
        <f>ROUND(I169*H169,2)</f>
        <v>0</v>
      </c>
      <c r="K169" s="152" t="s">
        <v>710</v>
      </c>
      <c r="L169" s="34"/>
      <c r="M169" s="157" t="s">
        <v>1</v>
      </c>
      <c r="N169" s="158" t="s">
        <v>38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184</v>
      </c>
      <c r="AT169" s="161" t="s">
        <v>181</v>
      </c>
      <c r="AU169" s="161" t="s">
        <v>82</v>
      </c>
      <c r="AY169" s="18" t="s">
        <v>175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30</v>
      </c>
      <c r="BK169" s="162">
        <f>ROUND(I169*H169,2)</f>
        <v>0</v>
      </c>
      <c r="BL169" s="18" t="s">
        <v>184</v>
      </c>
      <c r="BM169" s="161" t="s">
        <v>4102</v>
      </c>
    </row>
    <row r="170" spans="1:65" s="13" customFormat="1">
      <c r="B170" s="163"/>
      <c r="D170" s="164" t="s">
        <v>190</v>
      </c>
      <c r="E170" s="165" t="s">
        <v>1</v>
      </c>
      <c r="F170" s="166" t="s">
        <v>4101</v>
      </c>
      <c r="H170" s="167">
        <v>4.8</v>
      </c>
      <c r="I170" s="168"/>
      <c r="L170" s="163"/>
      <c r="M170" s="169"/>
      <c r="N170" s="170"/>
      <c r="O170" s="170"/>
      <c r="P170" s="170"/>
      <c r="Q170" s="170"/>
      <c r="R170" s="170"/>
      <c r="S170" s="170"/>
      <c r="T170" s="171"/>
      <c r="AT170" s="165" t="s">
        <v>190</v>
      </c>
      <c r="AU170" s="165" t="s">
        <v>82</v>
      </c>
      <c r="AV170" s="13" t="s">
        <v>82</v>
      </c>
      <c r="AW170" s="13" t="s">
        <v>29</v>
      </c>
      <c r="AX170" s="13" t="s">
        <v>73</v>
      </c>
      <c r="AY170" s="165" t="s">
        <v>175</v>
      </c>
    </row>
    <row r="171" spans="1:65" s="13" customFormat="1">
      <c r="B171" s="163"/>
      <c r="D171" s="164" t="s">
        <v>190</v>
      </c>
      <c r="E171" s="165" t="s">
        <v>1</v>
      </c>
      <c r="F171" s="166" t="s">
        <v>184</v>
      </c>
      <c r="H171" s="167">
        <v>4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73</v>
      </c>
      <c r="AY171" s="165" t="s">
        <v>175</v>
      </c>
    </row>
    <row r="172" spans="1:65" s="15" customFormat="1">
      <c r="B172" s="182"/>
      <c r="D172" s="164" t="s">
        <v>190</v>
      </c>
      <c r="E172" s="183" t="s">
        <v>1</v>
      </c>
      <c r="F172" s="184" t="s">
        <v>716</v>
      </c>
      <c r="H172" s="185">
        <v>8.8000000000000007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190</v>
      </c>
      <c r="AU172" s="183" t="s">
        <v>82</v>
      </c>
      <c r="AV172" s="15" t="s">
        <v>184</v>
      </c>
      <c r="AW172" s="15" t="s">
        <v>29</v>
      </c>
      <c r="AX172" s="15" t="s">
        <v>30</v>
      </c>
      <c r="AY172" s="183" t="s">
        <v>175</v>
      </c>
    </row>
    <row r="173" spans="1:65" s="2" customFormat="1" ht="16.5" customHeight="1">
      <c r="A173" s="33"/>
      <c r="B173" s="149"/>
      <c r="C173" s="150" t="s">
        <v>198</v>
      </c>
      <c r="D173" s="150" t="s">
        <v>181</v>
      </c>
      <c r="E173" s="151" t="s">
        <v>752</v>
      </c>
      <c r="F173" s="152" t="s">
        <v>753</v>
      </c>
      <c r="G173" s="153" t="s">
        <v>745</v>
      </c>
      <c r="H173" s="154">
        <v>8.8000000000000007</v>
      </c>
      <c r="I173" s="155"/>
      <c r="J173" s="156">
        <f>ROUND(I173*H173,2)</f>
        <v>0</v>
      </c>
      <c r="K173" s="152" t="s">
        <v>710</v>
      </c>
      <c r="L173" s="34"/>
      <c r="M173" s="157" t="s">
        <v>1</v>
      </c>
      <c r="N173" s="158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184</v>
      </c>
      <c r="AT173" s="161" t="s">
        <v>181</v>
      </c>
      <c r="AU173" s="161" t="s">
        <v>82</v>
      </c>
      <c r="AY173" s="18" t="s">
        <v>175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30</v>
      </c>
      <c r="BK173" s="162">
        <f>ROUND(I173*H173,2)</f>
        <v>0</v>
      </c>
      <c r="BL173" s="18" t="s">
        <v>184</v>
      </c>
      <c r="BM173" s="161" t="s">
        <v>4103</v>
      </c>
    </row>
    <row r="174" spans="1:65" s="13" customFormat="1">
      <c r="B174" s="163"/>
      <c r="D174" s="164" t="s">
        <v>190</v>
      </c>
      <c r="E174" s="165" t="s">
        <v>1</v>
      </c>
      <c r="F174" s="166" t="s">
        <v>4101</v>
      </c>
      <c r="H174" s="167">
        <v>4.8</v>
      </c>
      <c r="I174" s="168"/>
      <c r="L174" s="163"/>
      <c r="M174" s="169"/>
      <c r="N174" s="170"/>
      <c r="O174" s="170"/>
      <c r="P174" s="170"/>
      <c r="Q174" s="170"/>
      <c r="R174" s="170"/>
      <c r="S174" s="170"/>
      <c r="T174" s="171"/>
      <c r="AT174" s="165" t="s">
        <v>190</v>
      </c>
      <c r="AU174" s="165" t="s">
        <v>82</v>
      </c>
      <c r="AV174" s="13" t="s">
        <v>82</v>
      </c>
      <c r="AW174" s="13" t="s">
        <v>29</v>
      </c>
      <c r="AX174" s="13" t="s">
        <v>73</v>
      </c>
      <c r="AY174" s="165" t="s">
        <v>175</v>
      </c>
    </row>
    <row r="175" spans="1:65" s="13" customFormat="1">
      <c r="B175" s="163"/>
      <c r="D175" s="164" t="s">
        <v>190</v>
      </c>
      <c r="E175" s="165" t="s">
        <v>1</v>
      </c>
      <c r="F175" s="166" t="s">
        <v>184</v>
      </c>
      <c r="H175" s="167">
        <v>4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190</v>
      </c>
      <c r="AU175" s="165" t="s">
        <v>82</v>
      </c>
      <c r="AV175" s="13" t="s">
        <v>82</v>
      </c>
      <c r="AW175" s="13" t="s">
        <v>29</v>
      </c>
      <c r="AX175" s="13" t="s">
        <v>73</v>
      </c>
      <c r="AY175" s="165" t="s">
        <v>175</v>
      </c>
    </row>
    <row r="176" spans="1:65" s="15" customFormat="1">
      <c r="B176" s="182"/>
      <c r="D176" s="164" t="s">
        <v>190</v>
      </c>
      <c r="E176" s="183" t="s">
        <v>1</v>
      </c>
      <c r="F176" s="184" t="s">
        <v>716</v>
      </c>
      <c r="H176" s="185">
        <v>8.8000000000000007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83" t="s">
        <v>190</v>
      </c>
      <c r="AU176" s="183" t="s">
        <v>82</v>
      </c>
      <c r="AV176" s="15" t="s">
        <v>184</v>
      </c>
      <c r="AW176" s="15" t="s">
        <v>29</v>
      </c>
      <c r="AX176" s="15" t="s">
        <v>30</v>
      </c>
      <c r="AY176" s="183" t="s">
        <v>175</v>
      </c>
    </row>
    <row r="177" spans="1:65" s="2" customFormat="1" ht="16.5" customHeight="1">
      <c r="A177" s="33"/>
      <c r="B177" s="149"/>
      <c r="C177" s="150" t="s">
        <v>217</v>
      </c>
      <c r="D177" s="150" t="s">
        <v>181</v>
      </c>
      <c r="E177" s="151" t="s">
        <v>1378</v>
      </c>
      <c r="F177" s="152" t="s">
        <v>1379</v>
      </c>
      <c r="G177" s="153" t="s">
        <v>745</v>
      </c>
      <c r="H177" s="154">
        <v>4.8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38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184</v>
      </c>
      <c r="AT177" s="161" t="s">
        <v>181</v>
      </c>
      <c r="AU177" s="161" t="s">
        <v>82</v>
      </c>
      <c r="AY177" s="18" t="s">
        <v>175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30</v>
      </c>
      <c r="BK177" s="162">
        <f>ROUND(I177*H177,2)</f>
        <v>0</v>
      </c>
      <c r="BL177" s="18" t="s">
        <v>184</v>
      </c>
      <c r="BM177" s="161" t="s">
        <v>4104</v>
      </c>
    </row>
    <row r="178" spans="1:65" s="13" customFormat="1">
      <c r="B178" s="163"/>
      <c r="D178" s="164" t="s">
        <v>190</v>
      </c>
      <c r="E178" s="165" t="s">
        <v>1</v>
      </c>
      <c r="F178" s="166" t="s">
        <v>4101</v>
      </c>
      <c r="H178" s="167">
        <v>4.8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190</v>
      </c>
      <c r="AU178" s="165" t="s">
        <v>82</v>
      </c>
      <c r="AV178" s="13" t="s">
        <v>82</v>
      </c>
      <c r="AW178" s="13" t="s">
        <v>29</v>
      </c>
      <c r="AX178" s="13" t="s">
        <v>30</v>
      </c>
      <c r="AY178" s="165" t="s">
        <v>175</v>
      </c>
    </row>
    <row r="179" spans="1:65" s="2" customFormat="1" ht="16.5" customHeight="1">
      <c r="A179" s="33"/>
      <c r="B179" s="149"/>
      <c r="C179" s="150" t="s">
        <v>182</v>
      </c>
      <c r="D179" s="150" t="s">
        <v>181</v>
      </c>
      <c r="E179" s="151" t="s">
        <v>755</v>
      </c>
      <c r="F179" s="152" t="s">
        <v>756</v>
      </c>
      <c r="G179" s="153" t="s">
        <v>745</v>
      </c>
      <c r="H179" s="154">
        <v>4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38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184</v>
      </c>
      <c r="AT179" s="161" t="s">
        <v>181</v>
      </c>
      <c r="AU179" s="161" t="s">
        <v>82</v>
      </c>
      <c r="AY179" s="18" t="s">
        <v>175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30</v>
      </c>
      <c r="BK179" s="162">
        <f>ROUND(I179*H179,2)</f>
        <v>0</v>
      </c>
      <c r="BL179" s="18" t="s">
        <v>184</v>
      </c>
      <c r="BM179" s="161" t="s">
        <v>4105</v>
      </c>
    </row>
    <row r="180" spans="1:65" s="13" customFormat="1">
      <c r="B180" s="163"/>
      <c r="D180" s="164" t="s">
        <v>190</v>
      </c>
      <c r="E180" s="165" t="s">
        <v>1</v>
      </c>
      <c r="F180" s="166" t="s">
        <v>184</v>
      </c>
      <c r="H180" s="167">
        <v>4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190</v>
      </c>
      <c r="AU180" s="165" t="s">
        <v>82</v>
      </c>
      <c r="AV180" s="13" t="s">
        <v>82</v>
      </c>
      <c r="AW180" s="13" t="s">
        <v>29</v>
      </c>
      <c r="AX180" s="13" t="s">
        <v>30</v>
      </c>
      <c r="AY180" s="165" t="s">
        <v>175</v>
      </c>
    </row>
    <row r="181" spans="1:65" s="2" customFormat="1" ht="16.5" customHeight="1">
      <c r="A181" s="33"/>
      <c r="B181" s="149"/>
      <c r="C181" s="150" t="s">
        <v>8</v>
      </c>
      <c r="D181" s="150" t="s">
        <v>181</v>
      </c>
      <c r="E181" s="151" t="s">
        <v>4106</v>
      </c>
      <c r="F181" s="152" t="s">
        <v>4107</v>
      </c>
      <c r="G181" s="153" t="s">
        <v>745</v>
      </c>
      <c r="H181" s="154">
        <v>3.2</v>
      </c>
      <c r="I181" s="155"/>
      <c r="J181" s="156">
        <f>ROUND(I181*H181,2)</f>
        <v>0</v>
      </c>
      <c r="K181" s="152" t="s">
        <v>710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82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4108</v>
      </c>
    </row>
    <row r="182" spans="1:65" s="13" customFormat="1">
      <c r="B182" s="163"/>
      <c r="D182" s="164" t="s">
        <v>190</v>
      </c>
      <c r="E182" s="165" t="s">
        <v>1</v>
      </c>
      <c r="F182" s="166" t="s">
        <v>4109</v>
      </c>
      <c r="H182" s="167">
        <v>3.2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190</v>
      </c>
      <c r="AU182" s="165" t="s">
        <v>82</v>
      </c>
      <c r="AV182" s="13" t="s">
        <v>82</v>
      </c>
      <c r="AW182" s="13" t="s">
        <v>29</v>
      </c>
      <c r="AX182" s="13" t="s">
        <v>73</v>
      </c>
      <c r="AY182" s="165" t="s">
        <v>175</v>
      </c>
    </row>
    <row r="183" spans="1:65" s="15" customFormat="1">
      <c r="B183" s="182"/>
      <c r="D183" s="164" t="s">
        <v>190</v>
      </c>
      <c r="E183" s="183" t="s">
        <v>1</v>
      </c>
      <c r="F183" s="184" t="s">
        <v>716</v>
      </c>
      <c r="H183" s="185">
        <v>3.2</v>
      </c>
      <c r="I183" s="186"/>
      <c r="L183" s="182"/>
      <c r="M183" s="187"/>
      <c r="N183" s="188"/>
      <c r="O183" s="188"/>
      <c r="P183" s="188"/>
      <c r="Q183" s="188"/>
      <c r="R183" s="188"/>
      <c r="S183" s="188"/>
      <c r="T183" s="189"/>
      <c r="AT183" s="183" t="s">
        <v>190</v>
      </c>
      <c r="AU183" s="183" t="s">
        <v>82</v>
      </c>
      <c r="AV183" s="15" t="s">
        <v>184</v>
      </c>
      <c r="AW183" s="15" t="s">
        <v>29</v>
      </c>
      <c r="AX183" s="15" t="s">
        <v>30</v>
      </c>
      <c r="AY183" s="183" t="s">
        <v>175</v>
      </c>
    </row>
    <row r="184" spans="1:65" s="2" customFormat="1" ht="16.5" customHeight="1">
      <c r="A184" s="33"/>
      <c r="B184" s="149"/>
      <c r="C184" s="190" t="s">
        <v>227</v>
      </c>
      <c r="D184" s="190" t="s">
        <v>764</v>
      </c>
      <c r="E184" s="191" t="s">
        <v>1837</v>
      </c>
      <c r="F184" s="192" t="s">
        <v>1838</v>
      </c>
      <c r="G184" s="193" t="s">
        <v>767</v>
      </c>
      <c r="H184" s="194">
        <v>5.9139999999999997</v>
      </c>
      <c r="I184" s="195"/>
      <c r="J184" s="196">
        <f>ROUND(I184*H184,2)</f>
        <v>0</v>
      </c>
      <c r="K184" s="192" t="s">
        <v>710</v>
      </c>
      <c r="L184" s="197"/>
      <c r="M184" s="198" t="s">
        <v>1</v>
      </c>
      <c r="N184" s="199" t="s">
        <v>38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177</v>
      </c>
      <c r="AT184" s="161" t="s">
        <v>764</v>
      </c>
      <c r="AU184" s="161" t="s">
        <v>82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4110</v>
      </c>
    </row>
    <row r="185" spans="1:65" s="13" customFormat="1">
      <c r="B185" s="163"/>
      <c r="D185" s="164" t="s">
        <v>190</v>
      </c>
      <c r="E185" s="165" t="s">
        <v>1</v>
      </c>
      <c r="F185" s="166" t="s">
        <v>4111</v>
      </c>
      <c r="H185" s="167">
        <v>5.9139999999999997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190</v>
      </c>
      <c r="AU185" s="165" t="s">
        <v>82</v>
      </c>
      <c r="AV185" s="13" t="s">
        <v>82</v>
      </c>
      <c r="AW185" s="13" t="s">
        <v>29</v>
      </c>
      <c r="AX185" s="13" t="s">
        <v>73</v>
      </c>
      <c r="AY185" s="165" t="s">
        <v>175</v>
      </c>
    </row>
    <row r="186" spans="1:65" s="15" customFormat="1">
      <c r="B186" s="182"/>
      <c r="D186" s="164" t="s">
        <v>190</v>
      </c>
      <c r="E186" s="183" t="s">
        <v>1</v>
      </c>
      <c r="F186" s="184" t="s">
        <v>716</v>
      </c>
      <c r="H186" s="185">
        <v>5.9139999999999997</v>
      </c>
      <c r="I186" s="186"/>
      <c r="L186" s="182"/>
      <c r="M186" s="187"/>
      <c r="N186" s="188"/>
      <c r="O186" s="188"/>
      <c r="P186" s="188"/>
      <c r="Q186" s="188"/>
      <c r="R186" s="188"/>
      <c r="S186" s="188"/>
      <c r="T186" s="189"/>
      <c r="AT186" s="183" t="s">
        <v>190</v>
      </c>
      <c r="AU186" s="183" t="s">
        <v>82</v>
      </c>
      <c r="AV186" s="15" t="s">
        <v>184</v>
      </c>
      <c r="AW186" s="15" t="s">
        <v>29</v>
      </c>
      <c r="AX186" s="15" t="s">
        <v>30</v>
      </c>
      <c r="AY186" s="183" t="s">
        <v>175</v>
      </c>
    </row>
    <row r="187" spans="1:65" s="2" customFormat="1" ht="16.5" customHeight="1">
      <c r="A187" s="33"/>
      <c r="B187" s="149"/>
      <c r="C187" s="150" t="s">
        <v>231</v>
      </c>
      <c r="D187" s="150" t="s">
        <v>181</v>
      </c>
      <c r="E187" s="151" t="s">
        <v>4112</v>
      </c>
      <c r="F187" s="152" t="s">
        <v>4113</v>
      </c>
      <c r="G187" s="153" t="s">
        <v>745</v>
      </c>
      <c r="H187" s="154">
        <v>34.664999999999999</v>
      </c>
      <c r="I187" s="155"/>
      <c r="J187" s="156">
        <f>ROUND(I187*H187,2)</f>
        <v>0</v>
      </c>
      <c r="K187" s="152" t="s">
        <v>710</v>
      </c>
      <c r="L187" s="34"/>
      <c r="M187" s="157" t="s">
        <v>1</v>
      </c>
      <c r="N187" s="158" t="s">
        <v>38</v>
      </c>
      <c r="O187" s="59"/>
      <c r="P187" s="159">
        <f>O187*H187</f>
        <v>0</v>
      </c>
      <c r="Q187" s="159">
        <v>0</v>
      </c>
      <c r="R187" s="159">
        <f>Q187*H187</f>
        <v>0</v>
      </c>
      <c r="S187" s="159">
        <v>0</v>
      </c>
      <c r="T187" s="160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1" t="s">
        <v>184</v>
      </c>
      <c r="AT187" s="161" t="s">
        <v>181</v>
      </c>
      <c r="AU187" s="161" t="s">
        <v>82</v>
      </c>
      <c r="AY187" s="18" t="s">
        <v>175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8" t="s">
        <v>30</v>
      </c>
      <c r="BK187" s="162">
        <f>ROUND(I187*H187,2)</f>
        <v>0</v>
      </c>
      <c r="BL187" s="18" t="s">
        <v>184</v>
      </c>
      <c r="BM187" s="161" t="s">
        <v>4114</v>
      </c>
    </row>
    <row r="188" spans="1:65" s="14" customFormat="1">
      <c r="B188" s="172"/>
      <c r="D188" s="164" t="s">
        <v>190</v>
      </c>
      <c r="E188" s="173" t="s">
        <v>1</v>
      </c>
      <c r="F188" s="174" t="s">
        <v>4081</v>
      </c>
      <c r="H188" s="173" t="s">
        <v>1</v>
      </c>
      <c r="I188" s="175"/>
      <c r="L188" s="172"/>
      <c r="M188" s="176"/>
      <c r="N188" s="177"/>
      <c r="O188" s="177"/>
      <c r="P188" s="177"/>
      <c r="Q188" s="177"/>
      <c r="R188" s="177"/>
      <c r="S188" s="177"/>
      <c r="T188" s="178"/>
      <c r="AT188" s="173" t="s">
        <v>190</v>
      </c>
      <c r="AU188" s="173" t="s">
        <v>82</v>
      </c>
      <c r="AV188" s="14" t="s">
        <v>30</v>
      </c>
      <c r="AW188" s="14" t="s">
        <v>29</v>
      </c>
      <c r="AX188" s="14" t="s">
        <v>73</v>
      </c>
      <c r="AY188" s="173" t="s">
        <v>175</v>
      </c>
    </row>
    <row r="189" spans="1:65" s="13" customFormat="1">
      <c r="B189" s="163"/>
      <c r="D189" s="164" t="s">
        <v>190</v>
      </c>
      <c r="E189" s="165" t="s">
        <v>1</v>
      </c>
      <c r="F189" s="166" t="s">
        <v>4115</v>
      </c>
      <c r="H189" s="167">
        <v>7.2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82</v>
      </c>
      <c r="AV189" s="13" t="s">
        <v>82</v>
      </c>
      <c r="AW189" s="13" t="s">
        <v>29</v>
      </c>
      <c r="AX189" s="13" t="s">
        <v>73</v>
      </c>
      <c r="AY189" s="165" t="s">
        <v>175</v>
      </c>
    </row>
    <row r="190" spans="1:65" s="13" customFormat="1">
      <c r="B190" s="163"/>
      <c r="D190" s="164" t="s">
        <v>190</v>
      </c>
      <c r="E190" s="165" t="s">
        <v>1</v>
      </c>
      <c r="F190" s="166" t="s">
        <v>4116</v>
      </c>
      <c r="H190" s="167">
        <v>-0.628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73</v>
      </c>
      <c r="AY190" s="165" t="s">
        <v>175</v>
      </c>
    </row>
    <row r="191" spans="1:65" s="13" customFormat="1">
      <c r="B191" s="163"/>
      <c r="D191" s="164" t="s">
        <v>190</v>
      </c>
      <c r="E191" s="165" t="s">
        <v>1</v>
      </c>
      <c r="F191" s="166" t="s">
        <v>4117</v>
      </c>
      <c r="H191" s="167">
        <v>-1.413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190</v>
      </c>
      <c r="AU191" s="165" t="s">
        <v>82</v>
      </c>
      <c r="AV191" s="13" t="s">
        <v>82</v>
      </c>
      <c r="AW191" s="13" t="s">
        <v>29</v>
      </c>
      <c r="AX191" s="13" t="s">
        <v>73</v>
      </c>
      <c r="AY191" s="165" t="s">
        <v>175</v>
      </c>
    </row>
    <row r="192" spans="1:65" s="14" customFormat="1">
      <c r="B192" s="172"/>
      <c r="D192" s="164" t="s">
        <v>190</v>
      </c>
      <c r="E192" s="173" t="s">
        <v>1</v>
      </c>
      <c r="F192" s="174" t="s">
        <v>2035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190</v>
      </c>
      <c r="AU192" s="173" t="s">
        <v>82</v>
      </c>
      <c r="AV192" s="14" t="s">
        <v>30</v>
      </c>
      <c r="AW192" s="14" t="s">
        <v>29</v>
      </c>
      <c r="AX192" s="14" t="s">
        <v>73</v>
      </c>
      <c r="AY192" s="173" t="s">
        <v>175</v>
      </c>
    </row>
    <row r="193" spans="1:65" s="13" customFormat="1">
      <c r="B193" s="163"/>
      <c r="D193" s="164" t="s">
        <v>190</v>
      </c>
      <c r="E193" s="165" t="s">
        <v>1</v>
      </c>
      <c r="F193" s="166" t="s">
        <v>4118</v>
      </c>
      <c r="H193" s="167">
        <v>24.8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190</v>
      </c>
      <c r="AU193" s="165" t="s">
        <v>82</v>
      </c>
      <c r="AV193" s="13" t="s">
        <v>82</v>
      </c>
      <c r="AW193" s="13" t="s">
        <v>29</v>
      </c>
      <c r="AX193" s="13" t="s">
        <v>73</v>
      </c>
      <c r="AY193" s="165" t="s">
        <v>175</v>
      </c>
    </row>
    <row r="194" spans="1:65" s="13" customFormat="1">
      <c r="B194" s="163"/>
      <c r="D194" s="164" t="s">
        <v>190</v>
      </c>
      <c r="E194" s="165" t="s">
        <v>1</v>
      </c>
      <c r="F194" s="166" t="s">
        <v>4119</v>
      </c>
      <c r="H194" s="167">
        <v>-8.7609999999999992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190</v>
      </c>
      <c r="AU194" s="165" t="s">
        <v>82</v>
      </c>
      <c r="AV194" s="13" t="s">
        <v>82</v>
      </c>
      <c r="AW194" s="13" t="s">
        <v>29</v>
      </c>
      <c r="AX194" s="13" t="s">
        <v>73</v>
      </c>
      <c r="AY194" s="165" t="s">
        <v>175</v>
      </c>
    </row>
    <row r="195" spans="1:65" s="14" customFormat="1">
      <c r="B195" s="172"/>
      <c r="D195" s="164" t="s">
        <v>190</v>
      </c>
      <c r="E195" s="173" t="s">
        <v>1</v>
      </c>
      <c r="F195" s="174" t="s">
        <v>4083</v>
      </c>
      <c r="H195" s="173" t="s">
        <v>1</v>
      </c>
      <c r="I195" s="175"/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190</v>
      </c>
      <c r="AU195" s="173" t="s">
        <v>82</v>
      </c>
      <c r="AV195" s="14" t="s">
        <v>30</v>
      </c>
      <c r="AW195" s="14" t="s">
        <v>29</v>
      </c>
      <c r="AX195" s="14" t="s">
        <v>73</v>
      </c>
      <c r="AY195" s="173" t="s">
        <v>175</v>
      </c>
    </row>
    <row r="196" spans="1:65" s="13" customFormat="1">
      <c r="B196" s="163"/>
      <c r="D196" s="164" t="s">
        <v>190</v>
      </c>
      <c r="E196" s="165" t="s">
        <v>1</v>
      </c>
      <c r="F196" s="166" t="s">
        <v>4120</v>
      </c>
      <c r="H196" s="167">
        <v>18.239999999999998</v>
      </c>
      <c r="I196" s="168"/>
      <c r="L196" s="163"/>
      <c r="M196" s="169"/>
      <c r="N196" s="170"/>
      <c r="O196" s="170"/>
      <c r="P196" s="170"/>
      <c r="Q196" s="170"/>
      <c r="R196" s="170"/>
      <c r="S196" s="170"/>
      <c r="T196" s="171"/>
      <c r="AT196" s="165" t="s">
        <v>190</v>
      </c>
      <c r="AU196" s="165" t="s">
        <v>82</v>
      </c>
      <c r="AV196" s="13" t="s">
        <v>82</v>
      </c>
      <c r="AW196" s="13" t="s">
        <v>29</v>
      </c>
      <c r="AX196" s="13" t="s">
        <v>73</v>
      </c>
      <c r="AY196" s="165" t="s">
        <v>175</v>
      </c>
    </row>
    <row r="197" spans="1:65" s="13" customFormat="1">
      <c r="B197" s="163"/>
      <c r="D197" s="164" t="s">
        <v>190</v>
      </c>
      <c r="E197" s="165" t="s">
        <v>1</v>
      </c>
      <c r="F197" s="166" t="s">
        <v>4121</v>
      </c>
      <c r="H197" s="167">
        <v>-4.7729999999999997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73</v>
      </c>
      <c r="AY197" s="165" t="s">
        <v>175</v>
      </c>
    </row>
    <row r="198" spans="1:65" s="15" customFormat="1">
      <c r="B198" s="182"/>
      <c r="D198" s="164" t="s">
        <v>190</v>
      </c>
      <c r="E198" s="183" t="s">
        <v>1</v>
      </c>
      <c r="F198" s="184" t="s">
        <v>716</v>
      </c>
      <c r="H198" s="185">
        <v>34.664999999999999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190</v>
      </c>
      <c r="AU198" s="183" t="s">
        <v>82</v>
      </c>
      <c r="AV198" s="15" t="s">
        <v>184</v>
      </c>
      <c r="AW198" s="15" t="s">
        <v>29</v>
      </c>
      <c r="AX198" s="15" t="s">
        <v>30</v>
      </c>
      <c r="AY198" s="183" t="s">
        <v>175</v>
      </c>
    </row>
    <row r="199" spans="1:65" s="2" customFormat="1" ht="16.5" customHeight="1">
      <c r="A199" s="33"/>
      <c r="B199" s="149"/>
      <c r="C199" s="190" t="s">
        <v>235</v>
      </c>
      <c r="D199" s="190" t="s">
        <v>764</v>
      </c>
      <c r="E199" s="191" t="s">
        <v>1841</v>
      </c>
      <c r="F199" s="192" t="s">
        <v>1842</v>
      </c>
      <c r="G199" s="193" t="s">
        <v>767</v>
      </c>
      <c r="H199" s="194">
        <v>86.481999999999999</v>
      </c>
      <c r="I199" s="195"/>
      <c r="J199" s="196">
        <f>ROUND(I199*H199,2)</f>
        <v>0</v>
      </c>
      <c r="K199" s="192" t="s">
        <v>1</v>
      </c>
      <c r="L199" s="197"/>
      <c r="M199" s="198" t="s">
        <v>1</v>
      </c>
      <c r="N199" s="199" t="s">
        <v>38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177</v>
      </c>
      <c r="AT199" s="161" t="s">
        <v>764</v>
      </c>
      <c r="AU199" s="161" t="s">
        <v>82</v>
      </c>
      <c r="AY199" s="18" t="s">
        <v>175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30</v>
      </c>
      <c r="BK199" s="162">
        <f>ROUND(I199*H199,2)</f>
        <v>0</v>
      </c>
      <c r="BL199" s="18" t="s">
        <v>184</v>
      </c>
      <c r="BM199" s="161" t="s">
        <v>4122</v>
      </c>
    </row>
    <row r="200" spans="1:65" s="13" customFormat="1">
      <c r="B200" s="163"/>
      <c r="D200" s="164" t="s">
        <v>190</v>
      </c>
      <c r="E200" s="165" t="s">
        <v>1</v>
      </c>
      <c r="F200" s="166" t="s">
        <v>4123</v>
      </c>
      <c r="H200" s="167">
        <v>86.481999999999999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73</v>
      </c>
      <c r="AY200" s="165" t="s">
        <v>175</v>
      </c>
    </row>
    <row r="201" spans="1:65" s="15" customFormat="1">
      <c r="B201" s="182"/>
      <c r="D201" s="164" t="s">
        <v>190</v>
      </c>
      <c r="E201" s="183" t="s">
        <v>1</v>
      </c>
      <c r="F201" s="184" t="s">
        <v>716</v>
      </c>
      <c r="H201" s="185">
        <v>86.481999999999999</v>
      </c>
      <c r="I201" s="186"/>
      <c r="L201" s="182"/>
      <c r="M201" s="187"/>
      <c r="N201" s="188"/>
      <c r="O201" s="188"/>
      <c r="P201" s="188"/>
      <c r="Q201" s="188"/>
      <c r="R201" s="188"/>
      <c r="S201" s="188"/>
      <c r="T201" s="189"/>
      <c r="AT201" s="183" t="s">
        <v>190</v>
      </c>
      <c r="AU201" s="183" t="s">
        <v>82</v>
      </c>
      <c r="AV201" s="15" t="s">
        <v>184</v>
      </c>
      <c r="AW201" s="15" t="s">
        <v>29</v>
      </c>
      <c r="AX201" s="15" t="s">
        <v>30</v>
      </c>
      <c r="AY201" s="183" t="s">
        <v>175</v>
      </c>
    </row>
    <row r="202" spans="1:65" s="2" customFormat="1" ht="16.5" customHeight="1">
      <c r="A202" s="33"/>
      <c r="B202" s="149"/>
      <c r="C202" s="150" t="s">
        <v>239</v>
      </c>
      <c r="D202" s="150" t="s">
        <v>181</v>
      </c>
      <c r="E202" s="151" t="s">
        <v>1038</v>
      </c>
      <c r="F202" s="152" t="s">
        <v>1039</v>
      </c>
      <c r="G202" s="153" t="s">
        <v>745</v>
      </c>
      <c r="H202" s="154">
        <v>90.015000000000001</v>
      </c>
      <c r="I202" s="155"/>
      <c r="J202" s="156">
        <f>ROUND(I202*H202,2)</f>
        <v>0</v>
      </c>
      <c r="K202" s="152" t="s">
        <v>710</v>
      </c>
      <c r="L202" s="34"/>
      <c r="M202" s="157" t="s">
        <v>1</v>
      </c>
      <c r="N202" s="158" t="s">
        <v>38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184</v>
      </c>
      <c r="AT202" s="161" t="s">
        <v>181</v>
      </c>
      <c r="AU202" s="161" t="s">
        <v>82</v>
      </c>
      <c r="AY202" s="18" t="s">
        <v>175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30</v>
      </c>
      <c r="BK202" s="162">
        <f>ROUND(I202*H202,2)</f>
        <v>0</v>
      </c>
      <c r="BL202" s="18" t="s">
        <v>184</v>
      </c>
      <c r="BM202" s="161" t="s">
        <v>4124</v>
      </c>
    </row>
    <row r="203" spans="1:65" s="13" customFormat="1">
      <c r="B203" s="163"/>
      <c r="D203" s="164" t="s">
        <v>190</v>
      </c>
      <c r="E203" s="165" t="s">
        <v>1</v>
      </c>
      <c r="F203" s="166" t="s">
        <v>4125</v>
      </c>
      <c r="H203" s="167">
        <v>3.6960000000000002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73</v>
      </c>
      <c r="AY203" s="165" t="s">
        <v>175</v>
      </c>
    </row>
    <row r="204" spans="1:65" s="13" customFormat="1">
      <c r="B204" s="163"/>
      <c r="D204" s="164" t="s">
        <v>190</v>
      </c>
      <c r="E204" s="165" t="s">
        <v>1</v>
      </c>
      <c r="F204" s="166" t="s">
        <v>4126</v>
      </c>
      <c r="H204" s="167">
        <v>1.6</v>
      </c>
      <c r="I204" s="168"/>
      <c r="L204" s="163"/>
      <c r="M204" s="169"/>
      <c r="N204" s="170"/>
      <c r="O204" s="170"/>
      <c r="P204" s="170"/>
      <c r="Q204" s="170"/>
      <c r="R204" s="170"/>
      <c r="S204" s="170"/>
      <c r="T204" s="171"/>
      <c r="AT204" s="165" t="s">
        <v>190</v>
      </c>
      <c r="AU204" s="165" t="s">
        <v>82</v>
      </c>
      <c r="AV204" s="13" t="s">
        <v>82</v>
      </c>
      <c r="AW204" s="13" t="s">
        <v>29</v>
      </c>
      <c r="AX204" s="13" t="s">
        <v>73</v>
      </c>
      <c r="AY204" s="165" t="s">
        <v>175</v>
      </c>
    </row>
    <row r="205" spans="1:65" s="13" customFormat="1">
      <c r="B205" s="163"/>
      <c r="D205" s="164" t="s">
        <v>190</v>
      </c>
      <c r="E205" s="165" t="s">
        <v>1</v>
      </c>
      <c r="F205" s="166" t="s">
        <v>4127</v>
      </c>
      <c r="H205" s="167">
        <v>40.037999999999997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82</v>
      </c>
      <c r="AV205" s="13" t="s">
        <v>82</v>
      </c>
      <c r="AW205" s="13" t="s">
        <v>29</v>
      </c>
      <c r="AX205" s="13" t="s">
        <v>73</v>
      </c>
      <c r="AY205" s="165" t="s">
        <v>175</v>
      </c>
    </row>
    <row r="206" spans="1:65" s="13" customFormat="1">
      <c r="B206" s="163"/>
      <c r="D206" s="164" t="s">
        <v>190</v>
      </c>
      <c r="E206" s="165" t="s">
        <v>1</v>
      </c>
      <c r="F206" s="166" t="s">
        <v>4128</v>
      </c>
      <c r="H206" s="167">
        <v>44.680999999999997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82</v>
      </c>
      <c r="AV206" s="13" t="s">
        <v>82</v>
      </c>
      <c r="AW206" s="13" t="s">
        <v>29</v>
      </c>
      <c r="AX206" s="13" t="s">
        <v>73</v>
      </c>
      <c r="AY206" s="165" t="s">
        <v>175</v>
      </c>
    </row>
    <row r="207" spans="1:65" s="15" customFormat="1">
      <c r="B207" s="182"/>
      <c r="D207" s="164" t="s">
        <v>190</v>
      </c>
      <c r="E207" s="183" t="s">
        <v>1</v>
      </c>
      <c r="F207" s="184" t="s">
        <v>716</v>
      </c>
      <c r="H207" s="185">
        <v>90.015000000000001</v>
      </c>
      <c r="I207" s="186"/>
      <c r="L207" s="182"/>
      <c r="M207" s="187"/>
      <c r="N207" s="188"/>
      <c r="O207" s="188"/>
      <c r="P207" s="188"/>
      <c r="Q207" s="188"/>
      <c r="R207" s="188"/>
      <c r="S207" s="188"/>
      <c r="T207" s="189"/>
      <c r="AT207" s="183" t="s">
        <v>190</v>
      </c>
      <c r="AU207" s="183" t="s">
        <v>82</v>
      </c>
      <c r="AV207" s="15" t="s">
        <v>184</v>
      </c>
      <c r="AW207" s="15" t="s">
        <v>29</v>
      </c>
      <c r="AX207" s="15" t="s">
        <v>30</v>
      </c>
      <c r="AY207" s="183" t="s">
        <v>175</v>
      </c>
    </row>
    <row r="208" spans="1:65" s="2" customFormat="1" ht="21.75" customHeight="1">
      <c r="A208" s="33"/>
      <c r="B208" s="149"/>
      <c r="C208" s="150" t="s">
        <v>243</v>
      </c>
      <c r="D208" s="150" t="s">
        <v>181</v>
      </c>
      <c r="E208" s="151" t="s">
        <v>775</v>
      </c>
      <c r="F208" s="152" t="s">
        <v>776</v>
      </c>
      <c r="G208" s="153" t="s">
        <v>745</v>
      </c>
      <c r="H208" s="154">
        <v>90.015000000000001</v>
      </c>
      <c r="I208" s="155"/>
      <c r="J208" s="156">
        <f>ROUND(I208*H208,2)</f>
        <v>0</v>
      </c>
      <c r="K208" s="152" t="s">
        <v>710</v>
      </c>
      <c r="L208" s="34"/>
      <c r="M208" s="157" t="s">
        <v>1</v>
      </c>
      <c r="N208" s="158" t="s">
        <v>38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184</v>
      </c>
      <c r="AT208" s="161" t="s">
        <v>181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4129</v>
      </c>
    </row>
    <row r="209" spans="1:65" s="13" customFormat="1">
      <c r="B209" s="163"/>
      <c r="D209" s="164" t="s">
        <v>190</v>
      </c>
      <c r="E209" s="165" t="s">
        <v>1</v>
      </c>
      <c r="F209" s="166" t="s">
        <v>4130</v>
      </c>
      <c r="H209" s="167">
        <v>90.015000000000001</v>
      </c>
      <c r="I209" s="168"/>
      <c r="L209" s="163"/>
      <c r="M209" s="169"/>
      <c r="N209" s="170"/>
      <c r="O209" s="170"/>
      <c r="P209" s="170"/>
      <c r="Q209" s="170"/>
      <c r="R209" s="170"/>
      <c r="S209" s="170"/>
      <c r="T209" s="171"/>
      <c r="AT209" s="165" t="s">
        <v>190</v>
      </c>
      <c r="AU209" s="165" t="s">
        <v>82</v>
      </c>
      <c r="AV209" s="13" t="s">
        <v>82</v>
      </c>
      <c r="AW209" s="13" t="s">
        <v>29</v>
      </c>
      <c r="AX209" s="13" t="s">
        <v>30</v>
      </c>
      <c r="AY209" s="165" t="s">
        <v>175</v>
      </c>
    </row>
    <row r="210" spans="1:65" s="2" customFormat="1" ht="16.5" customHeight="1">
      <c r="A210" s="33"/>
      <c r="B210" s="149"/>
      <c r="C210" s="150" t="s">
        <v>247</v>
      </c>
      <c r="D210" s="150" t="s">
        <v>181</v>
      </c>
      <c r="E210" s="151" t="s">
        <v>1895</v>
      </c>
      <c r="F210" s="152" t="s">
        <v>1896</v>
      </c>
      <c r="G210" s="153" t="s">
        <v>709</v>
      </c>
      <c r="H210" s="154">
        <v>1.6</v>
      </c>
      <c r="I210" s="155"/>
      <c r="J210" s="156">
        <f>ROUND(I210*H210,2)</f>
        <v>0</v>
      </c>
      <c r="K210" s="152" t="s">
        <v>710</v>
      </c>
      <c r="L210" s="34"/>
      <c r="M210" s="157" t="s">
        <v>1</v>
      </c>
      <c r="N210" s="158" t="s">
        <v>38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184</v>
      </c>
      <c r="AT210" s="161" t="s">
        <v>181</v>
      </c>
      <c r="AU210" s="161" t="s">
        <v>82</v>
      </c>
      <c r="AY210" s="18" t="s">
        <v>175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30</v>
      </c>
      <c r="BK210" s="162">
        <f>ROUND(I210*H210,2)</f>
        <v>0</v>
      </c>
      <c r="BL210" s="18" t="s">
        <v>184</v>
      </c>
      <c r="BM210" s="161" t="s">
        <v>4131</v>
      </c>
    </row>
    <row r="211" spans="1:65" s="13" customFormat="1">
      <c r="B211" s="163"/>
      <c r="D211" s="164" t="s">
        <v>190</v>
      </c>
      <c r="E211" s="165" t="s">
        <v>1</v>
      </c>
      <c r="F211" s="166" t="s">
        <v>4132</v>
      </c>
      <c r="H211" s="167">
        <v>1.6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190</v>
      </c>
      <c r="AU211" s="165" t="s">
        <v>82</v>
      </c>
      <c r="AV211" s="13" t="s">
        <v>82</v>
      </c>
      <c r="AW211" s="13" t="s">
        <v>29</v>
      </c>
      <c r="AX211" s="13" t="s">
        <v>73</v>
      </c>
      <c r="AY211" s="165" t="s">
        <v>175</v>
      </c>
    </row>
    <row r="212" spans="1:65" s="15" customFormat="1">
      <c r="B212" s="182"/>
      <c r="D212" s="164" t="s">
        <v>190</v>
      </c>
      <c r="E212" s="183" t="s">
        <v>1</v>
      </c>
      <c r="F212" s="184" t="s">
        <v>716</v>
      </c>
      <c r="H212" s="185">
        <v>1.6</v>
      </c>
      <c r="I212" s="186"/>
      <c r="L212" s="182"/>
      <c r="M212" s="187"/>
      <c r="N212" s="188"/>
      <c r="O212" s="188"/>
      <c r="P212" s="188"/>
      <c r="Q212" s="188"/>
      <c r="R212" s="188"/>
      <c r="S212" s="188"/>
      <c r="T212" s="189"/>
      <c r="AT212" s="183" t="s">
        <v>190</v>
      </c>
      <c r="AU212" s="183" t="s">
        <v>82</v>
      </c>
      <c r="AV212" s="15" t="s">
        <v>184</v>
      </c>
      <c r="AW212" s="15" t="s">
        <v>29</v>
      </c>
      <c r="AX212" s="15" t="s">
        <v>30</v>
      </c>
      <c r="AY212" s="183" t="s">
        <v>175</v>
      </c>
    </row>
    <row r="213" spans="1:65" s="2" customFormat="1" ht="16.5" customHeight="1">
      <c r="A213" s="33"/>
      <c r="B213" s="149"/>
      <c r="C213" s="190" t="s">
        <v>251</v>
      </c>
      <c r="D213" s="190" t="s">
        <v>764</v>
      </c>
      <c r="E213" s="191" t="s">
        <v>784</v>
      </c>
      <c r="F213" s="192" t="s">
        <v>785</v>
      </c>
      <c r="G213" s="193" t="s">
        <v>767</v>
      </c>
      <c r="H213" s="194">
        <v>2.56</v>
      </c>
      <c r="I213" s="195"/>
      <c r="J213" s="196">
        <f>ROUND(I213*H213,2)</f>
        <v>0</v>
      </c>
      <c r="K213" s="192" t="s">
        <v>710</v>
      </c>
      <c r="L213" s="197"/>
      <c r="M213" s="198" t="s">
        <v>1</v>
      </c>
      <c r="N213" s="199" t="s">
        <v>38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177</v>
      </c>
      <c r="AT213" s="161" t="s">
        <v>764</v>
      </c>
      <c r="AU213" s="161" t="s">
        <v>82</v>
      </c>
      <c r="AY213" s="18" t="s">
        <v>175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30</v>
      </c>
      <c r="BK213" s="162">
        <f>ROUND(I213*H213,2)</f>
        <v>0</v>
      </c>
      <c r="BL213" s="18" t="s">
        <v>184</v>
      </c>
      <c r="BM213" s="161" t="s">
        <v>4133</v>
      </c>
    </row>
    <row r="214" spans="1:65" s="13" customFormat="1">
      <c r="B214" s="163"/>
      <c r="D214" s="164" t="s">
        <v>190</v>
      </c>
      <c r="E214" s="165" t="s">
        <v>1</v>
      </c>
      <c r="F214" s="166" t="s">
        <v>4134</v>
      </c>
      <c r="H214" s="167">
        <v>2.56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190</v>
      </c>
      <c r="AU214" s="165" t="s">
        <v>82</v>
      </c>
      <c r="AV214" s="13" t="s">
        <v>82</v>
      </c>
      <c r="AW214" s="13" t="s">
        <v>29</v>
      </c>
      <c r="AX214" s="13" t="s">
        <v>73</v>
      </c>
      <c r="AY214" s="165" t="s">
        <v>175</v>
      </c>
    </row>
    <row r="215" spans="1:65" s="15" customFormat="1">
      <c r="B215" s="182"/>
      <c r="D215" s="164" t="s">
        <v>190</v>
      </c>
      <c r="E215" s="183" t="s">
        <v>1</v>
      </c>
      <c r="F215" s="184" t="s">
        <v>716</v>
      </c>
      <c r="H215" s="185">
        <v>2.56</v>
      </c>
      <c r="I215" s="186"/>
      <c r="L215" s="182"/>
      <c r="M215" s="187"/>
      <c r="N215" s="188"/>
      <c r="O215" s="188"/>
      <c r="P215" s="188"/>
      <c r="Q215" s="188"/>
      <c r="R215" s="188"/>
      <c r="S215" s="188"/>
      <c r="T215" s="189"/>
      <c r="AT215" s="183" t="s">
        <v>190</v>
      </c>
      <c r="AU215" s="183" t="s">
        <v>82</v>
      </c>
      <c r="AV215" s="15" t="s">
        <v>184</v>
      </c>
      <c r="AW215" s="15" t="s">
        <v>29</v>
      </c>
      <c r="AX215" s="15" t="s">
        <v>30</v>
      </c>
      <c r="AY215" s="183" t="s">
        <v>175</v>
      </c>
    </row>
    <row r="216" spans="1:65" s="2" customFormat="1" ht="16.5" customHeight="1">
      <c r="A216" s="33"/>
      <c r="B216" s="149"/>
      <c r="C216" s="150" t="s">
        <v>255</v>
      </c>
      <c r="D216" s="150" t="s">
        <v>181</v>
      </c>
      <c r="E216" s="151" t="s">
        <v>788</v>
      </c>
      <c r="F216" s="152" t="s">
        <v>789</v>
      </c>
      <c r="G216" s="153" t="s">
        <v>709</v>
      </c>
      <c r="H216" s="154">
        <v>8</v>
      </c>
      <c r="I216" s="155"/>
      <c r="J216" s="156">
        <f>ROUND(I216*H216,2)</f>
        <v>0</v>
      </c>
      <c r="K216" s="152" t="s">
        <v>710</v>
      </c>
      <c r="L216" s="34"/>
      <c r="M216" s="157" t="s">
        <v>1</v>
      </c>
      <c r="N216" s="158" t="s">
        <v>38</v>
      </c>
      <c r="O216" s="59"/>
      <c r="P216" s="159">
        <f>O216*H216</f>
        <v>0</v>
      </c>
      <c r="Q216" s="159">
        <v>0</v>
      </c>
      <c r="R216" s="159">
        <f>Q216*H216</f>
        <v>0</v>
      </c>
      <c r="S216" s="159">
        <v>0</v>
      </c>
      <c r="T216" s="160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1" t="s">
        <v>184</v>
      </c>
      <c r="AT216" s="161" t="s">
        <v>181</v>
      </c>
      <c r="AU216" s="161" t="s">
        <v>82</v>
      </c>
      <c r="AY216" s="18" t="s">
        <v>175</v>
      </c>
      <c r="BE216" s="162">
        <f>IF(N216="základní",J216,0)</f>
        <v>0</v>
      </c>
      <c r="BF216" s="162">
        <f>IF(N216="snížená",J216,0)</f>
        <v>0</v>
      </c>
      <c r="BG216" s="162">
        <f>IF(N216="zákl. přenesená",J216,0)</f>
        <v>0</v>
      </c>
      <c r="BH216" s="162">
        <f>IF(N216="sníž. přenesená",J216,0)</f>
        <v>0</v>
      </c>
      <c r="BI216" s="162">
        <f>IF(N216="nulová",J216,0)</f>
        <v>0</v>
      </c>
      <c r="BJ216" s="18" t="s">
        <v>30</v>
      </c>
      <c r="BK216" s="162">
        <f>ROUND(I216*H216,2)</f>
        <v>0</v>
      </c>
      <c r="BL216" s="18" t="s">
        <v>184</v>
      </c>
      <c r="BM216" s="161" t="s">
        <v>4135</v>
      </c>
    </row>
    <row r="217" spans="1:65" s="13" customFormat="1">
      <c r="B217" s="163"/>
      <c r="D217" s="164" t="s">
        <v>190</v>
      </c>
      <c r="E217" s="165" t="s">
        <v>1</v>
      </c>
      <c r="F217" s="166" t="s">
        <v>4136</v>
      </c>
      <c r="H217" s="167">
        <v>8</v>
      </c>
      <c r="I217" s="168"/>
      <c r="L217" s="163"/>
      <c r="M217" s="169"/>
      <c r="N217" s="170"/>
      <c r="O217" s="170"/>
      <c r="P217" s="170"/>
      <c r="Q217" s="170"/>
      <c r="R217" s="170"/>
      <c r="S217" s="170"/>
      <c r="T217" s="171"/>
      <c r="AT217" s="165" t="s">
        <v>190</v>
      </c>
      <c r="AU217" s="165" t="s">
        <v>82</v>
      </c>
      <c r="AV217" s="13" t="s">
        <v>82</v>
      </c>
      <c r="AW217" s="13" t="s">
        <v>29</v>
      </c>
      <c r="AX217" s="13" t="s">
        <v>73</v>
      </c>
      <c r="AY217" s="165" t="s">
        <v>175</v>
      </c>
    </row>
    <row r="218" spans="1:65" s="15" customFormat="1">
      <c r="B218" s="182"/>
      <c r="D218" s="164" t="s">
        <v>190</v>
      </c>
      <c r="E218" s="183" t="s">
        <v>1</v>
      </c>
      <c r="F218" s="184" t="s">
        <v>716</v>
      </c>
      <c r="H218" s="185">
        <v>8</v>
      </c>
      <c r="I218" s="186"/>
      <c r="L218" s="182"/>
      <c r="M218" s="187"/>
      <c r="N218" s="188"/>
      <c r="O218" s="188"/>
      <c r="P218" s="188"/>
      <c r="Q218" s="188"/>
      <c r="R218" s="188"/>
      <c r="S218" s="188"/>
      <c r="T218" s="189"/>
      <c r="AT218" s="183" t="s">
        <v>190</v>
      </c>
      <c r="AU218" s="183" t="s">
        <v>82</v>
      </c>
      <c r="AV218" s="15" t="s">
        <v>184</v>
      </c>
      <c r="AW218" s="15" t="s">
        <v>29</v>
      </c>
      <c r="AX218" s="15" t="s">
        <v>30</v>
      </c>
      <c r="AY218" s="183" t="s">
        <v>175</v>
      </c>
    </row>
    <row r="219" spans="1:65" s="2" customFormat="1" ht="16.5" customHeight="1">
      <c r="A219" s="33"/>
      <c r="B219" s="149"/>
      <c r="C219" s="190" t="s">
        <v>7</v>
      </c>
      <c r="D219" s="190" t="s">
        <v>764</v>
      </c>
      <c r="E219" s="191" t="s">
        <v>791</v>
      </c>
      <c r="F219" s="192" t="s">
        <v>792</v>
      </c>
      <c r="G219" s="193" t="s">
        <v>387</v>
      </c>
      <c r="H219" s="194">
        <v>0.252</v>
      </c>
      <c r="I219" s="195"/>
      <c r="J219" s="196">
        <f>ROUND(I219*H219,2)</f>
        <v>0</v>
      </c>
      <c r="K219" s="192" t="s">
        <v>710</v>
      </c>
      <c r="L219" s="197"/>
      <c r="M219" s="198" t="s">
        <v>1</v>
      </c>
      <c r="N219" s="199" t="s">
        <v>38</v>
      </c>
      <c r="O219" s="59"/>
      <c r="P219" s="159">
        <f>O219*H219</f>
        <v>0</v>
      </c>
      <c r="Q219" s="159">
        <v>1E-3</v>
      </c>
      <c r="R219" s="159">
        <f>Q219*H219</f>
        <v>2.52E-4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177</v>
      </c>
      <c r="AT219" s="161" t="s">
        <v>764</v>
      </c>
      <c r="AU219" s="161" t="s">
        <v>82</v>
      </c>
      <c r="AY219" s="18" t="s">
        <v>175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30</v>
      </c>
      <c r="BK219" s="162">
        <f>ROUND(I219*H219,2)</f>
        <v>0</v>
      </c>
      <c r="BL219" s="18" t="s">
        <v>184</v>
      </c>
      <c r="BM219" s="161" t="s">
        <v>4137</v>
      </c>
    </row>
    <row r="220" spans="1:65" s="13" customFormat="1">
      <c r="B220" s="163"/>
      <c r="D220" s="164" t="s">
        <v>190</v>
      </c>
      <c r="E220" s="165" t="s">
        <v>1</v>
      </c>
      <c r="F220" s="166" t="s">
        <v>4138</v>
      </c>
      <c r="H220" s="167">
        <v>0.252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82</v>
      </c>
      <c r="AV220" s="13" t="s">
        <v>82</v>
      </c>
      <c r="AW220" s="13" t="s">
        <v>29</v>
      </c>
      <c r="AX220" s="13" t="s">
        <v>73</v>
      </c>
      <c r="AY220" s="165" t="s">
        <v>175</v>
      </c>
    </row>
    <row r="221" spans="1:65" s="15" customFormat="1">
      <c r="B221" s="182"/>
      <c r="D221" s="164" t="s">
        <v>190</v>
      </c>
      <c r="E221" s="183" t="s">
        <v>1</v>
      </c>
      <c r="F221" s="184" t="s">
        <v>716</v>
      </c>
      <c r="H221" s="185">
        <v>0.252</v>
      </c>
      <c r="I221" s="186"/>
      <c r="L221" s="182"/>
      <c r="M221" s="187"/>
      <c r="N221" s="188"/>
      <c r="O221" s="188"/>
      <c r="P221" s="188"/>
      <c r="Q221" s="188"/>
      <c r="R221" s="188"/>
      <c r="S221" s="188"/>
      <c r="T221" s="189"/>
      <c r="AT221" s="183" t="s">
        <v>190</v>
      </c>
      <c r="AU221" s="183" t="s">
        <v>82</v>
      </c>
      <c r="AV221" s="15" t="s">
        <v>184</v>
      </c>
      <c r="AW221" s="15" t="s">
        <v>29</v>
      </c>
      <c r="AX221" s="15" t="s">
        <v>30</v>
      </c>
      <c r="AY221" s="183" t="s">
        <v>175</v>
      </c>
    </row>
    <row r="222" spans="1:65" s="2" customFormat="1" ht="16.5" customHeight="1">
      <c r="A222" s="33"/>
      <c r="B222" s="149"/>
      <c r="C222" s="150" t="s">
        <v>262</v>
      </c>
      <c r="D222" s="150" t="s">
        <v>181</v>
      </c>
      <c r="E222" s="151" t="s">
        <v>4139</v>
      </c>
      <c r="F222" s="152" t="s">
        <v>4140</v>
      </c>
      <c r="G222" s="153" t="s">
        <v>745</v>
      </c>
      <c r="H222" s="154">
        <v>33.634999999999998</v>
      </c>
      <c r="I222" s="155"/>
      <c r="J222" s="156">
        <f>ROUND(I222*H222,2)</f>
        <v>0</v>
      </c>
      <c r="K222" s="152" t="s">
        <v>1</v>
      </c>
      <c r="L222" s="34"/>
      <c r="M222" s="157" t="s">
        <v>1</v>
      </c>
      <c r="N222" s="158" t="s">
        <v>38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184</v>
      </c>
      <c r="AT222" s="161" t="s">
        <v>181</v>
      </c>
      <c r="AU222" s="161" t="s">
        <v>82</v>
      </c>
      <c r="AY222" s="18" t="s">
        <v>175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30</v>
      </c>
      <c r="BK222" s="162">
        <f>ROUND(I222*H222,2)</f>
        <v>0</v>
      </c>
      <c r="BL222" s="18" t="s">
        <v>184</v>
      </c>
      <c r="BM222" s="161" t="s">
        <v>4141</v>
      </c>
    </row>
    <row r="223" spans="1:65" s="14" customFormat="1">
      <c r="B223" s="172"/>
      <c r="D223" s="164" t="s">
        <v>190</v>
      </c>
      <c r="E223" s="173" t="s">
        <v>1</v>
      </c>
      <c r="F223" s="174" t="s">
        <v>4142</v>
      </c>
      <c r="H223" s="173" t="s">
        <v>1</v>
      </c>
      <c r="I223" s="175"/>
      <c r="L223" s="172"/>
      <c r="M223" s="176"/>
      <c r="N223" s="177"/>
      <c r="O223" s="177"/>
      <c r="P223" s="177"/>
      <c r="Q223" s="177"/>
      <c r="R223" s="177"/>
      <c r="S223" s="177"/>
      <c r="T223" s="178"/>
      <c r="AT223" s="173" t="s">
        <v>190</v>
      </c>
      <c r="AU223" s="173" t="s">
        <v>82</v>
      </c>
      <c r="AV223" s="14" t="s">
        <v>30</v>
      </c>
      <c r="AW223" s="14" t="s">
        <v>29</v>
      </c>
      <c r="AX223" s="14" t="s">
        <v>73</v>
      </c>
      <c r="AY223" s="173" t="s">
        <v>175</v>
      </c>
    </row>
    <row r="224" spans="1:65" s="14" customFormat="1">
      <c r="B224" s="172"/>
      <c r="D224" s="164" t="s">
        <v>190</v>
      </c>
      <c r="E224" s="173" t="s">
        <v>1</v>
      </c>
      <c r="F224" s="174" t="s">
        <v>4143</v>
      </c>
      <c r="H224" s="173" t="s">
        <v>1</v>
      </c>
      <c r="I224" s="175"/>
      <c r="L224" s="172"/>
      <c r="M224" s="176"/>
      <c r="N224" s="177"/>
      <c r="O224" s="177"/>
      <c r="P224" s="177"/>
      <c r="Q224" s="177"/>
      <c r="R224" s="177"/>
      <c r="S224" s="177"/>
      <c r="T224" s="178"/>
      <c r="AT224" s="173" t="s">
        <v>190</v>
      </c>
      <c r="AU224" s="173" t="s">
        <v>82</v>
      </c>
      <c r="AV224" s="14" t="s">
        <v>30</v>
      </c>
      <c r="AW224" s="14" t="s">
        <v>29</v>
      </c>
      <c r="AX224" s="14" t="s">
        <v>73</v>
      </c>
      <c r="AY224" s="173" t="s">
        <v>175</v>
      </c>
    </row>
    <row r="225" spans="1:65" s="14" customFormat="1">
      <c r="B225" s="172"/>
      <c r="D225" s="164" t="s">
        <v>190</v>
      </c>
      <c r="E225" s="173" t="s">
        <v>1</v>
      </c>
      <c r="F225" s="174" t="s">
        <v>4144</v>
      </c>
      <c r="H225" s="173" t="s">
        <v>1</v>
      </c>
      <c r="I225" s="175"/>
      <c r="L225" s="172"/>
      <c r="M225" s="176"/>
      <c r="N225" s="177"/>
      <c r="O225" s="177"/>
      <c r="P225" s="177"/>
      <c r="Q225" s="177"/>
      <c r="R225" s="177"/>
      <c r="S225" s="177"/>
      <c r="T225" s="178"/>
      <c r="AT225" s="173" t="s">
        <v>190</v>
      </c>
      <c r="AU225" s="173" t="s">
        <v>82</v>
      </c>
      <c r="AV225" s="14" t="s">
        <v>30</v>
      </c>
      <c r="AW225" s="14" t="s">
        <v>29</v>
      </c>
      <c r="AX225" s="14" t="s">
        <v>73</v>
      </c>
      <c r="AY225" s="173" t="s">
        <v>175</v>
      </c>
    </row>
    <row r="226" spans="1:65" s="14" customFormat="1">
      <c r="B226" s="172"/>
      <c r="D226" s="164" t="s">
        <v>190</v>
      </c>
      <c r="E226" s="173" t="s">
        <v>1</v>
      </c>
      <c r="F226" s="174" t="s">
        <v>4079</v>
      </c>
      <c r="H226" s="173" t="s">
        <v>1</v>
      </c>
      <c r="I226" s="175"/>
      <c r="L226" s="172"/>
      <c r="M226" s="176"/>
      <c r="N226" s="177"/>
      <c r="O226" s="177"/>
      <c r="P226" s="177"/>
      <c r="Q226" s="177"/>
      <c r="R226" s="177"/>
      <c r="S226" s="177"/>
      <c r="T226" s="178"/>
      <c r="AT226" s="173" t="s">
        <v>190</v>
      </c>
      <c r="AU226" s="173" t="s">
        <v>82</v>
      </c>
      <c r="AV226" s="14" t="s">
        <v>30</v>
      </c>
      <c r="AW226" s="14" t="s">
        <v>29</v>
      </c>
      <c r="AX226" s="14" t="s">
        <v>73</v>
      </c>
      <c r="AY226" s="173" t="s">
        <v>175</v>
      </c>
    </row>
    <row r="227" spans="1:65" s="13" customFormat="1">
      <c r="B227" s="163"/>
      <c r="D227" s="164" t="s">
        <v>190</v>
      </c>
      <c r="E227" s="165" t="s">
        <v>1</v>
      </c>
      <c r="F227" s="166" t="s">
        <v>4145</v>
      </c>
      <c r="H227" s="167">
        <v>22.08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190</v>
      </c>
      <c r="AU227" s="165" t="s">
        <v>82</v>
      </c>
      <c r="AV227" s="13" t="s">
        <v>82</v>
      </c>
      <c r="AW227" s="13" t="s">
        <v>29</v>
      </c>
      <c r="AX227" s="13" t="s">
        <v>73</v>
      </c>
      <c r="AY227" s="165" t="s">
        <v>175</v>
      </c>
    </row>
    <row r="228" spans="1:65" s="13" customFormat="1">
      <c r="B228" s="163"/>
      <c r="D228" s="164" t="s">
        <v>190</v>
      </c>
      <c r="E228" s="165" t="s">
        <v>1</v>
      </c>
      <c r="F228" s="166" t="s">
        <v>4146</v>
      </c>
      <c r="H228" s="167">
        <v>-23.11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73</v>
      </c>
      <c r="AY228" s="165" t="s">
        <v>175</v>
      </c>
    </row>
    <row r="229" spans="1:65" s="14" customFormat="1">
      <c r="B229" s="172"/>
      <c r="D229" s="164" t="s">
        <v>190</v>
      </c>
      <c r="E229" s="173" t="s">
        <v>1</v>
      </c>
      <c r="F229" s="174" t="s">
        <v>4081</v>
      </c>
      <c r="H229" s="173" t="s">
        <v>1</v>
      </c>
      <c r="I229" s="175"/>
      <c r="L229" s="172"/>
      <c r="M229" s="176"/>
      <c r="N229" s="177"/>
      <c r="O229" s="177"/>
      <c r="P229" s="177"/>
      <c r="Q229" s="177"/>
      <c r="R229" s="177"/>
      <c r="S229" s="177"/>
      <c r="T229" s="178"/>
      <c r="AT229" s="173" t="s">
        <v>190</v>
      </c>
      <c r="AU229" s="173" t="s">
        <v>82</v>
      </c>
      <c r="AV229" s="14" t="s">
        <v>30</v>
      </c>
      <c r="AW229" s="14" t="s">
        <v>29</v>
      </c>
      <c r="AX229" s="14" t="s">
        <v>73</v>
      </c>
      <c r="AY229" s="173" t="s">
        <v>175</v>
      </c>
    </row>
    <row r="230" spans="1:65" s="13" customFormat="1">
      <c r="B230" s="163"/>
      <c r="D230" s="164" t="s">
        <v>190</v>
      </c>
      <c r="E230" s="165" t="s">
        <v>1</v>
      </c>
      <c r="F230" s="166" t="s">
        <v>4115</v>
      </c>
      <c r="H230" s="167">
        <v>7.2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190</v>
      </c>
      <c r="AU230" s="165" t="s">
        <v>82</v>
      </c>
      <c r="AV230" s="13" t="s">
        <v>82</v>
      </c>
      <c r="AW230" s="13" t="s">
        <v>29</v>
      </c>
      <c r="AX230" s="13" t="s">
        <v>73</v>
      </c>
      <c r="AY230" s="165" t="s">
        <v>175</v>
      </c>
    </row>
    <row r="231" spans="1:65" s="13" customFormat="1">
      <c r="B231" s="163"/>
      <c r="D231" s="164" t="s">
        <v>190</v>
      </c>
      <c r="E231" s="165" t="s">
        <v>1</v>
      </c>
      <c r="F231" s="166" t="s">
        <v>4116</v>
      </c>
      <c r="H231" s="167">
        <v>-0.628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190</v>
      </c>
      <c r="AU231" s="165" t="s">
        <v>82</v>
      </c>
      <c r="AV231" s="13" t="s">
        <v>82</v>
      </c>
      <c r="AW231" s="13" t="s">
        <v>29</v>
      </c>
      <c r="AX231" s="13" t="s">
        <v>73</v>
      </c>
      <c r="AY231" s="165" t="s">
        <v>175</v>
      </c>
    </row>
    <row r="232" spans="1:65" s="13" customFormat="1">
      <c r="B232" s="163"/>
      <c r="D232" s="164" t="s">
        <v>190</v>
      </c>
      <c r="E232" s="165" t="s">
        <v>1</v>
      </c>
      <c r="F232" s="166" t="s">
        <v>4117</v>
      </c>
      <c r="H232" s="167">
        <v>-1.413</v>
      </c>
      <c r="I232" s="168"/>
      <c r="L232" s="163"/>
      <c r="M232" s="169"/>
      <c r="N232" s="170"/>
      <c r="O232" s="170"/>
      <c r="P232" s="170"/>
      <c r="Q232" s="170"/>
      <c r="R232" s="170"/>
      <c r="S232" s="170"/>
      <c r="T232" s="171"/>
      <c r="AT232" s="165" t="s">
        <v>190</v>
      </c>
      <c r="AU232" s="165" t="s">
        <v>82</v>
      </c>
      <c r="AV232" s="13" t="s">
        <v>82</v>
      </c>
      <c r="AW232" s="13" t="s">
        <v>29</v>
      </c>
      <c r="AX232" s="13" t="s">
        <v>73</v>
      </c>
      <c r="AY232" s="165" t="s">
        <v>175</v>
      </c>
    </row>
    <row r="233" spans="1:65" s="14" customFormat="1">
      <c r="B233" s="172"/>
      <c r="D233" s="164" t="s">
        <v>190</v>
      </c>
      <c r="E233" s="173" t="s">
        <v>1</v>
      </c>
      <c r="F233" s="174" t="s">
        <v>2035</v>
      </c>
      <c r="H233" s="173" t="s">
        <v>1</v>
      </c>
      <c r="I233" s="175"/>
      <c r="L233" s="172"/>
      <c r="M233" s="176"/>
      <c r="N233" s="177"/>
      <c r="O233" s="177"/>
      <c r="P233" s="177"/>
      <c r="Q233" s="177"/>
      <c r="R233" s="177"/>
      <c r="S233" s="177"/>
      <c r="T233" s="178"/>
      <c r="AT233" s="173" t="s">
        <v>190</v>
      </c>
      <c r="AU233" s="173" t="s">
        <v>82</v>
      </c>
      <c r="AV233" s="14" t="s">
        <v>30</v>
      </c>
      <c r="AW233" s="14" t="s">
        <v>29</v>
      </c>
      <c r="AX233" s="14" t="s">
        <v>73</v>
      </c>
      <c r="AY233" s="173" t="s">
        <v>175</v>
      </c>
    </row>
    <row r="234" spans="1:65" s="13" customFormat="1">
      <c r="B234" s="163"/>
      <c r="D234" s="164" t="s">
        <v>190</v>
      </c>
      <c r="E234" s="165" t="s">
        <v>1</v>
      </c>
      <c r="F234" s="166" t="s">
        <v>4118</v>
      </c>
      <c r="H234" s="167">
        <v>24.8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190</v>
      </c>
      <c r="AU234" s="165" t="s">
        <v>82</v>
      </c>
      <c r="AV234" s="13" t="s">
        <v>82</v>
      </c>
      <c r="AW234" s="13" t="s">
        <v>29</v>
      </c>
      <c r="AX234" s="13" t="s">
        <v>73</v>
      </c>
      <c r="AY234" s="165" t="s">
        <v>175</v>
      </c>
    </row>
    <row r="235" spans="1:65" s="13" customFormat="1">
      <c r="B235" s="163"/>
      <c r="D235" s="164" t="s">
        <v>190</v>
      </c>
      <c r="E235" s="165" t="s">
        <v>1</v>
      </c>
      <c r="F235" s="166" t="s">
        <v>4119</v>
      </c>
      <c r="H235" s="167">
        <v>-8.7609999999999992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190</v>
      </c>
      <c r="AU235" s="165" t="s">
        <v>82</v>
      </c>
      <c r="AV235" s="13" t="s">
        <v>82</v>
      </c>
      <c r="AW235" s="13" t="s">
        <v>29</v>
      </c>
      <c r="AX235" s="13" t="s">
        <v>73</v>
      </c>
      <c r="AY235" s="165" t="s">
        <v>175</v>
      </c>
    </row>
    <row r="236" spans="1:65" s="14" customFormat="1">
      <c r="B236" s="172"/>
      <c r="D236" s="164" t="s">
        <v>190</v>
      </c>
      <c r="E236" s="173" t="s">
        <v>1</v>
      </c>
      <c r="F236" s="174" t="s">
        <v>4083</v>
      </c>
      <c r="H236" s="173" t="s">
        <v>1</v>
      </c>
      <c r="I236" s="175"/>
      <c r="L236" s="172"/>
      <c r="M236" s="176"/>
      <c r="N236" s="177"/>
      <c r="O236" s="177"/>
      <c r="P236" s="177"/>
      <c r="Q236" s="177"/>
      <c r="R236" s="177"/>
      <c r="S236" s="177"/>
      <c r="T236" s="178"/>
      <c r="AT236" s="173" t="s">
        <v>190</v>
      </c>
      <c r="AU236" s="173" t="s">
        <v>82</v>
      </c>
      <c r="AV236" s="14" t="s">
        <v>30</v>
      </c>
      <c r="AW236" s="14" t="s">
        <v>29</v>
      </c>
      <c r="AX236" s="14" t="s">
        <v>73</v>
      </c>
      <c r="AY236" s="173" t="s">
        <v>175</v>
      </c>
    </row>
    <row r="237" spans="1:65" s="13" customFormat="1">
      <c r="B237" s="163"/>
      <c r="D237" s="164" t="s">
        <v>190</v>
      </c>
      <c r="E237" s="165" t="s">
        <v>1</v>
      </c>
      <c r="F237" s="166" t="s">
        <v>4120</v>
      </c>
      <c r="H237" s="167">
        <v>18.239999999999998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29</v>
      </c>
      <c r="AX237" s="13" t="s">
        <v>73</v>
      </c>
      <c r="AY237" s="165" t="s">
        <v>175</v>
      </c>
    </row>
    <row r="238" spans="1:65" s="13" customFormat="1">
      <c r="B238" s="163"/>
      <c r="D238" s="164" t="s">
        <v>190</v>
      </c>
      <c r="E238" s="165" t="s">
        <v>1</v>
      </c>
      <c r="F238" s="166" t="s">
        <v>4121</v>
      </c>
      <c r="H238" s="167">
        <v>-4.7729999999999997</v>
      </c>
      <c r="I238" s="168"/>
      <c r="L238" s="163"/>
      <c r="M238" s="169"/>
      <c r="N238" s="170"/>
      <c r="O238" s="170"/>
      <c r="P238" s="170"/>
      <c r="Q238" s="170"/>
      <c r="R238" s="170"/>
      <c r="S238" s="170"/>
      <c r="T238" s="171"/>
      <c r="AT238" s="165" t="s">
        <v>190</v>
      </c>
      <c r="AU238" s="165" t="s">
        <v>82</v>
      </c>
      <c r="AV238" s="13" t="s">
        <v>82</v>
      </c>
      <c r="AW238" s="13" t="s">
        <v>29</v>
      </c>
      <c r="AX238" s="13" t="s">
        <v>73</v>
      </c>
      <c r="AY238" s="165" t="s">
        <v>175</v>
      </c>
    </row>
    <row r="239" spans="1:65" s="15" customFormat="1">
      <c r="B239" s="182"/>
      <c r="D239" s="164" t="s">
        <v>190</v>
      </c>
      <c r="E239" s="183" t="s">
        <v>1</v>
      </c>
      <c r="F239" s="184" t="s">
        <v>716</v>
      </c>
      <c r="H239" s="185">
        <v>33.634999999999998</v>
      </c>
      <c r="I239" s="186"/>
      <c r="L239" s="182"/>
      <c r="M239" s="187"/>
      <c r="N239" s="188"/>
      <c r="O239" s="188"/>
      <c r="P239" s="188"/>
      <c r="Q239" s="188"/>
      <c r="R239" s="188"/>
      <c r="S239" s="188"/>
      <c r="T239" s="189"/>
      <c r="AT239" s="183" t="s">
        <v>190</v>
      </c>
      <c r="AU239" s="183" t="s">
        <v>82</v>
      </c>
      <c r="AV239" s="15" t="s">
        <v>184</v>
      </c>
      <c r="AW239" s="15" t="s">
        <v>29</v>
      </c>
      <c r="AX239" s="15" t="s">
        <v>30</v>
      </c>
      <c r="AY239" s="183" t="s">
        <v>175</v>
      </c>
    </row>
    <row r="240" spans="1:65" s="2" customFormat="1" ht="16.5" customHeight="1">
      <c r="A240" s="33"/>
      <c r="B240" s="149"/>
      <c r="C240" s="150" t="s">
        <v>266</v>
      </c>
      <c r="D240" s="150" t="s">
        <v>181</v>
      </c>
      <c r="E240" s="151" t="s">
        <v>1384</v>
      </c>
      <c r="F240" s="152" t="s">
        <v>1385</v>
      </c>
      <c r="G240" s="153" t="s">
        <v>745</v>
      </c>
      <c r="H240" s="154">
        <v>72.319999999999993</v>
      </c>
      <c r="I240" s="155"/>
      <c r="J240" s="156">
        <f>ROUND(I240*H240,2)</f>
        <v>0</v>
      </c>
      <c r="K240" s="152" t="s">
        <v>710</v>
      </c>
      <c r="L240" s="34"/>
      <c r="M240" s="157" t="s">
        <v>1</v>
      </c>
      <c r="N240" s="158" t="s">
        <v>38</v>
      </c>
      <c r="O240" s="59"/>
      <c r="P240" s="159">
        <f>O240*H240</f>
        <v>0</v>
      </c>
      <c r="Q240" s="159">
        <v>0</v>
      </c>
      <c r="R240" s="159">
        <f>Q240*H240</f>
        <v>0</v>
      </c>
      <c r="S240" s="159">
        <v>0</v>
      </c>
      <c r="T240" s="160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1" t="s">
        <v>184</v>
      </c>
      <c r="AT240" s="161" t="s">
        <v>181</v>
      </c>
      <c r="AU240" s="161" t="s">
        <v>82</v>
      </c>
      <c r="AY240" s="18" t="s">
        <v>175</v>
      </c>
      <c r="BE240" s="162">
        <f>IF(N240="základní",J240,0)</f>
        <v>0</v>
      </c>
      <c r="BF240" s="162">
        <f>IF(N240="snížená",J240,0)</f>
        <v>0</v>
      </c>
      <c r="BG240" s="162">
        <f>IF(N240="zákl. přenesená",J240,0)</f>
        <v>0</v>
      </c>
      <c r="BH240" s="162">
        <f>IF(N240="sníž. přenesená",J240,0)</f>
        <v>0</v>
      </c>
      <c r="BI240" s="162">
        <f>IF(N240="nulová",J240,0)</f>
        <v>0</v>
      </c>
      <c r="BJ240" s="18" t="s">
        <v>30</v>
      </c>
      <c r="BK240" s="162">
        <f>ROUND(I240*H240,2)</f>
        <v>0</v>
      </c>
      <c r="BL240" s="18" t="s">
        <v>184</v>
      </c>
      <c r="BM240" s="161" t="s">
        <v>4147</v>
      </c>
    </row>
    <row r="241" spans="1:65" s="14" customFormat="1">
      <c r="B241" s="172"/>
      <c r="D241" s="164" t="s">
        <v>190</v>
      </c>
      <c r="E241" s="173" t="s">
        <v>1</v>
      </c>
      <c r="F241" s="174" t="s">
        <v>4079</v>
      </c>
      <c r="H241" s="173" t="s">
        <v>1</v>
      </c>
      <c r="I241" s="175"/>
      <c r="L241" s="172"/>
      <c r="M241" s="176"/>
      <c r="N241" s="177"/>
      <c r="O241" s="177"/>
      <c r="P241" s="177"/>
      <c r="Q241" s="177"/>
      <c r="R241" s="177"/>
      <c r="S241" s="177"/>
      <c r="T241" s="178"/>
      <c r="AT241" s="173" t="s">
        <v>190</v>
      </c>
      <c r="AU241" s="173" t="s">
        <v>82</v>
      </c>
      <c r="AV241" s="14" t="s">
        <v>30</v>
      </c>
      <c r="AW241" s="14" t="s">
        <v>29</v>
      </c>
      <c r="AX241" s="14" t="s">
        <v>73</v>
      </c>
      <c r="AY241" s="173" t="s">
        <v>175</v>
      </c>
    </row>
    <row r="242" spans="1:65" s="13" customFormat="1">
      <c r="B242" s="163"/>
      <c r="D242" s="164" t="s">
        <v>190</v>
      </c>
      <c r="E242" s="165" t="s">
        <v>1</v>
      </c>
      <c r="F242" s="166" t="s">
        <v>4145</v>
      </c>
      <c r="H242" s="167">
        <v>22.08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190</v>
      </c>
      <c r="AU242" s="165" t="s">
        <v>82</v>
      </c>
      <c r="AV242" s="13" t="s">
        <v>82</v>
      </c>
      <c r="AW242" s="13" t="s">
        <v>29</v>
      </c>
      <c r="AX242" s="13" t="s">
        <v>73</v>
      </c>
      <c r="AY242" s="165" t="s">
        <v>175</v>
      </c>
    </row>
    <row r="243" spans="1:65" s="14" customFormat="1">
      <c r="B243" s="172"/>
      <c r="D243" s="164" t="s">
        <v>190</v>
      </c>
      <c r="E243" s="173" t="s">
        <v>1</v>
      </c>
      <c r="F243" s="174" t="s">
        <v>4081</v>
      </c>
      <c r="H243" s="173" t="s">
        <v>1</v>
      </c>
      <c r="I243" s="175"/>
      <c r="L243" s="172"/>
      <c r="M243" s="176"/>
      <c r="N243" s="177"/>
      <c r="O243" s="177"/>
      <c r="P243" s="177"/>
      <c r="Q243" s="177"/>
      <c r="R243" s="177"/>
      <c r="S243" s="177"/>
      <c r="T243" s="178"/>
      <c r="AT243" s="173" t="s">
        <v>190</v>
      </c>
      <c r="AU243" s="173" t="s">
        <v>82</v>
      </c>
      <c r="AV243" s="14" t="s">
        <v>30</v>
      </c>
      <c r="AW243" s="14" t="s">
        <v>29</v>
      </c>
      <c r="AX243" s="14" t="s">
        <v>73</v>
      </c>
      <c r="AY243" s="173" t="s">
        <v>175</v>
      </c>
    </row>
    <row r="244" spans="1:65" s="13" customFormat="1">
      <c r="B244" s="163"/>
      <c r="D244" s="164" t="s">
        <v>190</v>
      </c>
      <c r="E244" s="165" t="s">
        <v>1</v>
      </c>
      <c r="F244" s="166" t="s">
        <v>4115</v>
      </c>
      <c r="H244" s="167">
        <v>7.2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190</v>
      </c>
      <c r="AU244" s="165" t="s">
        <v>82</v>
      </c>
      <c r="AV244" s="13" t="s">
        <v>82</v>
      </c>
      <c r="AW244" s="13" t="s">
        <v>29</v>
      </c>
      <c r="AX244" s="13" t="s">
        <v>73</v>
      </c>
      <c r="AY244" s="165" t="s">
        <v>175</v>
      </c>
    </row>
    <row r="245" spans="1:65" s="14" customFormat="1">
      <c r="B245" s="172"/>
      <c r="D245" s="164" t="s">
        <v>190</v>
      </c>
      <c r="E245" s="173" t="s">
        <v>1</v>
      </c>
      <c r="F245" s="174" t="s">
        <v>2035</v>
      </c>
      <c r="H245" s="173" t="s">
        <v>1</v>
      </c>
      <c r="I245" s="175"/>
      <c r="L245" s="172"/>
      <c r="M245" s="176"/>
      <c r="N245" s="177"/>
      <c r="O245" s="177"/>
      <c r="P245" s="177"/>
      <c r="Q245" s="177"/>
      <c r="R245" s="177"/>
      <c r="S245" s="177"/>
      <c r="T245" s="178"/>
      <c r="AT245" s="173" t="s">
        <v>190</v>
      </c>
      <c r="AU245" s="173" t="s">
        <v>82</v>
      </c>
      <c r="AV245" s="14" t="s">
        <v>30</v>
      </c>
      <c r="AW245" s="14" t="s">
        <v>29</v>
      </c>
      <c r="AX245" s="14" t="s">
        <v>73</v>
      </c>
      <c r="AY245" s="173" t="s">
        <v>175</v>
      </c>
    </row>
    <row r="246" spans="1:65" s="13" customFormat="1">
      <c r="B246" s="163"/>
      <c r="D246" s="164" t="s">
        <v>190</v>
      </c>
      <c r="E246" s="165" t="s">
        <v>1</v>
      </c>
      <c r="F246" s="166" t="s">
        <v>4118</v>
      </c>
      <c r="H246" s="167">
        <v>24.8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190</v>
      </c>
      <c r="AU246" s="165" t="s">
        <v>82</v>
      </c>
      <c r="AV246" s="13" t="s">
        <v>82</v>
      </c>
      <c r="AW246" s="13" t="s">
        <v>29</v>
      </c>
      <c r="AX246" s="13" t="s">
        <v>73</v>
      </c>
      <c r="AY246" s="165" t="s">
        <v>175</v>
      </c>
    </row>
    <row r="247" spans="1:65" s="14" customFormat="1">
      <c r="B247" s="172"/>
      <c r="D247" s="164" t="s">
        <v>190</v>
      </c>
      <c r="E247" s="173" t="s">
        <v>1</v>
      </c>
      <c r="F247" s="174" t="s">
        <v>4083</v>
      </c>
      <c r="H247" s="173" t="s">
        <v>1</v>
      </c>
      <c r="I247" s="175"/>
      <c r="L247" s="172"/>
      <c r="M247" s="176"/>
      <c r="N247" s="177"/>
      <c r="O247" s="177"/>
      <c r="P247" s="177"/>
      <c r="Q247" s="177"/>
      <c r="R247" s="177"/>
      <c r="S247" s="177"/>
      <c r="T247" s="178"/>
      <c r="AT247" s="173" t="s">
        <v>190</v>
      </c>
      <c r="AU247" s="173" t="s">
        <v>82</v>
      </c>
      <c r="AV247" s="14" t="s">
        <v>30</v>
      </c>
      <c r="AW247" s="14" t="s">
        <v>29</v>
      </c>
      <c r="AX247" s="14" t="s">
        <v>73</v>
      </c>
      <c r="AY247" s="173" t="s">
        <v>175</v>
      </c>
    </row>
    <row r="248" spans="1:65" s="13" customFormat="1">
      <c r="B248" s="163"/>
      <c r="D248" s="164" t="s">
        <v>190</v>
      </c>
      <c r="E248" s="165" t="s">
        <v>1</v>
      </c>
      <c r="F248" s="166" t="s">
        <v>4120</v>
      </c>
      <c r="H248" s="167">
        <v>18.239999999999998</v>
      </c>
      <c r="I248" s="168"/>
      <c r="L248" s="163"/>
      <c r="M248" s="169"/>
      <c r="N248" s="170"/>
      <c r="O248" s="170"/>
      <c r="P248" s="170"/>
      <c r="Q248" s="170"/>
      <c r="R248" s="170"/>
      <c r="S248" s="170"/>
      <c r="T248" s="171"/>
      <c r="AT248" s="165" t="s">
        <v>190</v>
      </c>
      <c r="AU248" s="165" t="s">
        <v>82</v>
      </c>
      <c r="AV248" s="13" t="s">
        <v>82</v>
      </c>
      <c r="AW248" s="13" t="s">
        <v>29</v>
      </c>
      <c r="AX248" s="13" t="s">
        <v>73</v>
      </c>
      <c r="AY248" s="165" t="s">
        <v>175</v>
      </c>
    </row>
    <row r="249" spans="1:65" s="15" customFormat="1">
      <c r="B249" s="182"/>
      <c r="D249" s="164" t="s">
        <v>190</v>
      </c>
      <c r="E249" s="183" t="s">
        <v>1</v>
      </c>
      <c r="F249" s="184" t="s">
        <v>716</v>
      </c>
      <c r="H249" s="185">
        <v>72.319999999999993</v>
      </c>
      <c r="I249" s="186"/>
      <c r="L249" s="182"/>
      <c r="M249" s="187"/>
      <c r="N249" s="188"/>
      <c r="O249" s="188"/>
      <c r="P249" s="188"/>
      <c r="Q249" s="188"/>
      <c r="R249" s="188"/>
      <c r="S249" s="188"/>
      <c r="T249" s="189"/>
      <c r="AT249" s="183" t="s">
        <v>190</v>
      </c>
      <c r="AU249" s="183" t="s">
        <v>82</v>
      </c>
      <c r="AV249" s="15" t="s">
        <v>184</v>
      </c>
      <c r="AW249" s="15" t="s">
        <v>29</v>
      </c>
      <c r="AX249" s="15" t="s">
        <v>30</v>
      </c>
      <c r="AY249" s="183" t="s">
        <v>175</v>
      </c>
    </row>
    <row r="250" spans="1:65" s="2" customFormat="1" ht="16.5" customHeight="1">
      <c r="A250" s="33"/>
      <c r="B250" s="149"/>
      <c r="C250" s="190" t="s">
        <v>270</v>
      </c>
      <c r="D250" s="190" t="s">
        <v>764</v>
      </c>
      <c r="E250" s="191" t="s">
        <v>1841</v>
      </c>
      <c r="F250" s="192" t="s">
        <v>1842</v>
      </c>
      <c r="G250" s="193" t="s">
        <v>767</v>
      </c>
      <c r="H250" s="194">
        <v>96.510999999999996</v>
      </c>
      <c r="I250" s="195"/>
      <c r="J250" s="196">
        <f>ROUND(I250*H250,2)</f>
        <v>0</v>
      </c>
      <c r="K250" s="192" t="s">
        <v>1</v>
      </c>
      <c r="L250" s="197"/>
      <c r="M250" s="198" t="s">
        <v>1</v>
      </c>
      <c r="N250" s="199" t="s">
        <v>38</v>
      </c>
      <c r="O250" s="59"/>
      <c r="P250" s="159">
        <f>O250*H250</f>
        <v>0</v>
      </c>
      <c r="Q250" s="159">
        <v>0</v>
      </c>
      <c r="R250" s="159">
        <f>Q250*H250</f>
        <v>0</v>
      </c>
      <c r="S250" s="159">
        <v>0</v>
      </c>
      <c r="T250" s="160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1" t="s">
        <v>177</v>
      </c>
      <c r="AT250" s="161" t="s">
        <v>764</v>
      </c>
      <c r="AU250" s="161" t="s">
        <v>82</v>
      </c>
      <c r="AY250" s="18" t="s">
        <v>175</v>
      </c>
      <c r="BE250" s="162">
        <f>IF(N250="základní",J250,0)</f>
        <v>0</v>
      </c>
      <c r="BF250" s="162">
        <f>IF(N250="snížená",J250,0)</f>
        <v>0</v>
      </c>
      <c r="BG250" s="162">
        <f>IF(N250="zákl. přenesená",J250,0)</f>
        <v>0</v>
      </c>
      <c r="BH250" s="162">
        <f>IF(N250="sníž. přenesená",J250,0)</f>
        <v>0</v>
      </c>
      <c r="BI250" s="162">
        <f>IF(N250="nulová",J250,0)</f>
        <v>0</v>
      </c>
      <c r="BJ250" s="18" t="s">
        <v>30</v>
      </c>
      <c r="BK250" s="162">
        <f>ROUND(I250*H250,2)</f>
        <v>0</v>
      </c>
      <c r="BL250" s="18" t="s">
        <v>184</v>
      </c>
      <c r="BM250" s="161" t="s">
        <v>4148</v>
      </c>
    </row>
    <row r="251" spans="1:65" s="14" customFormat="1">
      <c r="B251" s="172"/>
      <c r="D251" s="164" t="s">
        <v>190</v>
      </c>
      <c r="E251" s="173" t="s">
        <v>1</v>
      </c>
      <c r="F251" s="174" t="s">
        <v>4079</v>
      </c>
      <c r="H251" s="173" t="s">
        <v>1</v>
      </c>
      <c r="I251" s="175"/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190</v>
      </c>
      <c r="AU251" s="173" t="s">
        <v>82</v>
      </c>
      <c r="AV251" s="14" t="s">
        <v>30</v>
      </c>
      <c r="AW251" s="14" t="s">
        <v>29</v>
      </c>
      <c r="AX251" s="14" t="s">
        <v>73</v>
      </c>
      <c r="AY251" s="173" t="s">
        <v>175</v>
      </c>
    </row>
    <row r="252" spans="1:65" s="13" customFormat="1">
      <c r="B252" s="163"/>
      <c r="D252" s="164" t="s">
        <v>190</v>
      </c>
      <c r="E252" s="165" t="s">
        <v>1</v>
      </c>
      <c r="F252" s="166" t="s">
        <v>4149</v>
      </c>
      <c r="H252" s="167">
        <v>23.11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190</v>
      </c>
      <c r="AU252" s="165" t="s">
        <v>82</v>
      </c>
      <c r="AV252" s="13" t="s">
        <v>82</v>
      </c>
      <c r="AW252" s="13" t="s">
        <v>29</v>
      </c>
      <c r="AX252" s="13" t="s">
        <v>73</v>
      </c>
      <c r="AY252" s="165" t="s">
        <v>175</v>
      </c>
    </row>
    <row r="253" spans="1:65" s="14" customFormat="1">
      <c r="B253" s="172"/>
      <c r="D253" s="164" t="s">
        <v>190</v>
      </c>
      <c r="E253" s="173" t="s">
        <v>1</v>
      </c>
      <c r="F253" s="174" t="s">
        <v>4081</v>
      </c>
      <c r="H253" s="173" t="s">
        <v>1</v>
      </c>
      <c r="I253" s="175"/>
      <c r="L253" s="172"/>
      <c r="M253" s="176"/>
      <c r="N253" s="177"/>
      <c r="O253" s="177"/>
      <c r="P253" s="177"/>
      <c r="Q253" s="177"/>
      <c r="R253" s="177"/>
      <c r="S253" s="177"/>
      <c r="T253" s="178"/>
      <c r="AT253" s="173" t="s">
        <v>190</v>
      </c>
      <c r="AU253" s="173" t="s">
        <v>82</v>
      </c>
      <c r="AV253" s="14" t="s">
        <v>30</v>
      </c>
      <c r="AW253" s="14" t="s">
        <v>29</v>
      </c>
      <c r="AX253" s="14" t="s">
        <v>73</v>
      </c>
      <c r="AY253" s="173" t="s">
        <v>175</v>
      </c>
    </row>
    <row r="254" spans="1:65" s="13" customFormat="1">
      <c r="B254" s="163"/>
      <c r="D254" s="164" t="s">
        <v>190</v>
      </c>
      <c r="E254" s="165" t="s">
        <v>1</v>
      </c>
      <c r="F254" s="166" t="s">
        <v>4150</v>
      </c>
      <c r="H254" s="167">
        <v>0.628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190</v>
      </c>
      <c r="AU254" s="165" t="s">
        <v>82</v>
      </c>
      <c r="AV254" s="13" t="s">
        <v>82</v>
      </c>
      <c r="AW254" s="13" t="s">
        <v>29</v>
      </c>
      <c r="AX254" s="13" t="s">
        <v>73</v>
      </c>
      <c r="AY254" s="165" t="s">
        <v>175</v>
      </c>
    </row>
    <row r="255" spans="1:65" s="13" customFormat="1">
      <c r="B255" s="163"/>
      <c r="D255" s="164" t="s">
        <v>190</v>
      </c>
      <c r="E255" s="165" t="s">
        <v>1</v>
      </c>
      <c r="F255" s="166" t="s">
        <v>4151</v>
      </c>
      <c r="H255" s="167">
        <v>1.413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190</v>
      </c>
      <c r="AU255" s="165" t="s">
        <v>82</v>
      </c>
      <c r="AV255" s="13" t="s">
        <v>82</v>
      </c>
      <c r="AW255" s="13" t="s">
        <v>29</v>
      </c>
      <c r="AX255" s="13" t="s">
        <v>73</v>
      </c>
      <c r="AY255" s="165" t="s">
        <v>175</v>
      </c>
    </row>
    <row r="256" spans="1:65" s="14" customFormat="1">
      <c r="B256" s="172"/>
      <c r="D256" s="164" t="s">
        <v>190</v>
      </c>
      <c r="E256" s="173" t="s">
        <v>1</v>
      </c>
      <c r="F256" s="174" t="s">
        <v>2035</v>
      </c>
      <c r="H256" s="173" t="s">
        <v>1</v>
      </c>
      <c r="I256" s="175"/>
      <c r="L256" s="172"/>
      <c r="M256" s="176"/>
      <c r="N256" s="177"/>
      <c r="O256" s="177"/>
      <c r="P256" s="177"/>
      <c r="Q256" s="177"/>
      <c r="R256" s="177"/>
      <c r="S256" s="177"/>
      <c r="T256" s="178"/>
      <c r="AT256" s="173" t="s">
        <v>190</v>
      </c>
      <c r="AU256" s="173" t="s">
        <v>82</v>
      </c>
      <c r="AV256" s="14" t="s">
        <v>30</v>
      </c>
      <c r="AW256" s="14" t="s">
        <v>29</v>
      </c>
      <c r="AX256" s="14" t="s">
        <v>73</v>
      </c>
      <c r="AY256" s="173" t="s">
        <v>175</v>
      </c>
    </row>
    <row r="257" spans="1:65" s="13" customFormat="1">
      <c r="B257" s="163"/>
      <c r="D257" s="164" t="s">
        <v>190</v>
      </c>
      <c r="E257" s="165" t="s">
        <v>1</v>
      </c>
      <c r="F257" s="166" t="s">
        <v>4152</v>
      </c>
      <c r="H257" s="167">
        <v>8.7609999999999992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190</v>
      </c>
      <c r="AU257" s="165" t="s">
        <v>82</v>
      </c>
      <c r="AV257" s="13" t="s">
        <v>82</v>
      </c>
      <c r="AW257" s="13" t="s">
        <v>29</v>
      </c>
      <c r="AX257" s="13" t="s">
        <v>73</v>
      </c>
      <c r="AY257" s="165" t="s">
        <v>175</v>
      </c>
    </row>
    <row r="258" spans="1:65" s="14" customFormat="1">
      <c r="B258" s="172"/>
      <c r="D258" s="164" t="s">
        <v>190</v>
      </c>
      <c r="E258" s="173" t="s">
        <v>1</v>
      </c>
      <c r="F258" s="174" t="s">
        <v>4083</v>
      </c>
      <c r="H258" s="173" t="s">
        <v>1</v>
      </c>
      <c r="I258" s="175"/>
      <c r="L258" s="172"/>
      <c r="M258" s="176"/>
      <c r="N258" s="177"/>
      <c r="O258" s="177"/>
      <c r="P258" s="177"/>
      <c r="Q258" s="177"/>
      <c r="R258" s="177"/>
      <c r="S258" s="177"/>
      <c r="T258" s="178"/>
      <c r="AT258" s="173" t="s">
        <v>190</v>
      </c>
      <c r="AU258" s="173" t="s">
        <v>82</v>
      </c>
      <c r="AV258" s="14" t="s">
        <v>30</v>
      </c>
      <c r="AW258" s="14" t="s">
        <v>29</v>
      </c>
      <c r="AX258" s="14" t="s">
        <v>73</v>
      </c>
      <c r="AY258" s="173" t="s">
        <v>175</v>
      </c>
    </row>
    <row r="259" spans="1:65" s="13" customFormat="1">
      <c r="B259" s="163"/>
      <c r="D259" s="164" t="s">
        <v>190</v>
      </c>
      <c r="E259" s="165" t="s">
        <v>1</v>
      </c>
      <c r="F259" s="166" t="s">
        <v>4153</v>
      </c>
      <c r="H259" s="167">
        <v>4.7729999999999997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190</v>
      </c>
      <c r="AU259" s="165" t="s">
        <v>82</v>
      </c>
      <c r="AV259" s="13" t="s">
        <v>82</v>
      </c>
      <c r="AW259" s="13" t="s">
        <v>29</v>
      </c>
      <c r="AX259" s="13" t="s">
        <v>73</v>
      </c>
      <c r="AY259" s="165" t="s">
        <v>175</v>
      </c>
    </row>
    <row r="260" spans="1:65" s="15" customFormat="1">
      <c r="B260" s="182"/>
      <c r="D260" s="164" t="s">
        <v>190</v>
      </c>
      <c r="E260" s="183" t="s">
        <v>1</v>
      </c>
      <c r="F260" s="184" t="s">
        <v>716</v>
      </c>
      <c r="H260" s="185">
        <v>38.685000000000002</v>
      </c>
      <c r="I260" s="186"/>
      <c r="L260" s="182"/>
      <c r="M260" s="187"/>
      <c r="N260" s="188"/>
      <c r="O260" s="188"/>
      <c r="P260" s="188"/>
      <c r="Q260" s="188"/>
      <c r="R260" s="188"/>
      <c r="S260" s="188"/>
      <c r="T260" s="189"/>
      <c r="AT260" s="183" t="s">
        <v>190</v>
      </c>
      <c r="AU260" s="183" t="s">
        <v>82</v>
      </c>
      <c r="AV260" s="15" t="s">
        <v>184</v>
      </c>
      <c r="AW260" s="15" t="s">
        <v>29</v>
      </c>
      <c r="AX260" s="15" t="s">
        <v>73</v>
      </c>
      <c r="AY260" s="183" t="s">
        <v>175</v>
      </c>
    </row>
    <row r="261" spans="1:65" s="13" customFormat="1">
      <c r="B261" s="163"/>
      <c r="D261" s="164" t="s">
        <v>190</v>
      </c>
      <c r="E261" s="165" t="s">
        <v>1</v>
      </c>
      <c r="F261" s="166" t="s">
        <v>4154</v>
      </c>
      <c r="H261" s="167">
        <v>96.510999999999996</v>
      </c>
      <c r="I261" s="168"/>
      <c r="L261" s="163"/>
      <c r="M261" s="169"/>
      <c r="N261" s="170"/>
      <c r="O261" s="170"/>
      <c r="P261" s="170"/>
      <c r="Q261" s="170"/>
      <c r="R261" s="170"/>
      <c r="S261" s="170"/>
      <c r="T261" s="171"/>
      <c r="AT261" s="165" t="s">
        <v>190</v>
      </c>
      <c r="AU261" s="165" t="s">
        <v>82</v>
      </c>
      <c r="AV261" s="13" t="s">
        <v>82</v>
      </c>
      <c r="AW261" s="13" t="s">
        <v>29</v>
      </c>
      <c r="AX261" s="13" t="s">
        <v>30</v>
      </c>
      <c r="AY261" s="165" t="s">
        <v>175</v>
      </c>
    </row>
    <row r="262" spans="1:65" s="12" customFormat="1" ht="22.8" customHeight="1">
      <c r="B262" s="136"/>
      <c r="D262" s="137" t="s">
        <v>72</v>
      </c>
      <c r="E262" s="147" t="s">
        <v>82</v>
      </c>
      <c r="F262" s="147" t="s">
        <v>1129</v>
      </c>
      <c r="I262" s="139"/>
      <c r="J262" s="148">
        <f>BK262</f>
        <v>0</v>
      </c>
      <c r="L262" s="136"/>
      <c r="M262" s="141"/>
      <c r="N262" s="142"/>
      <c r="O262" s="142"/>
      <c r="P262" s="143">
        <f>SUM(P263:P280)</f>
        <v>0</v>
      </c>
      <c r="Q262" s="142"/>
      <c r="R262" s="143">
        <f>SUM(R263:R280)</f>
        <v>22.104387099999997</v>
      </c>
      <c r="S262" s="142"/>
      <c r="T262" s="144">
        <f>SUM(T263:T280)</f>
        <v>0</v>
      </c>
      <c r="AR262" s="137" t="s">
        <v>30</v>
      </c>
      <c r="AT262" s="145" t="s">
        <v>72</v>
      </c>
      <c r="AU262" s="145" t="s">
        <v>30</v>
      </c>
      <c r="AY262" s="137" t="s">
        <v>175</v>
      </c>
      <c r="BK262" s="146">
        <f>SUM(BK263:BK280)</f>
        <v>0</v>
      </c>
    </row>
    <row r="263" spans="1:65" s="2" customFormat="1" ht="16.5" customHeight="1">
      <c r="A263" s="33"/>
      <c r="B263" s="149"/>
      <c r="C263" s="150" t="s">
        <v>274</v>
      </c>
      <c r="D263" s="150" t="s">
        <v>181</v>
      </c>
      <c r="E263" s="151" t="s">
        <v>4155</v>
      </c>
      <c r="F263" s="152" t="s">
        <v>4156</v>
      </c>
      <c r="G263" s="153" t="s">
        <v>745</v>
      </c>
      <c r="H263" s="154">
        <v>0.8</v>
      </c>
      <c r="I263" s="155"/>
      <c r="J263" s="156">
        <f>ROUND(I263*H263,2)</f>
        <v>0</v>
      </c>
      <c r="K263" s="152" t="s">
        <v>710</v>
      </c>
      <c r="L263" s="34"/>
      <c r="M263" s="157" t="s">
        <v>1</v>
      </c>
      <c r="N263" s="158" t="s">
        <v>38</v>
      </c>
      <c r="O263" s="59"/>
      <c r="P263" s="159">
        <f>O263*H263</f>
        <v>0</v>
      </c>
      <c r="Q263" s="159">
        <v>1.98</v>
      </c>
      <c r="R263" s="159">
        <f>Q263*H263</f>
        <v>1.5840000000000001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184</v>
      </c>
      <c r="AT263" s="161" t="s">
        <v>181</v>
      </c>
      <c r="AU263" s="161" t="s">
        <v>82</v>
      </c>
      <c r="AY263" s="18" t="s">
        <v>175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30</v>
      </c>
      <c r="BK263" s="162">
        <f>ROUND(I263*H263,2)</f>
        <v>0</v>
      </c>
      <c r="BL263" s="18" t="s">
        <v>184</v>
      </c>
      <c r="BM263" s="161" t="s">
        <v>4157</v>
      </c>
    </row>
    <row r="264" spans="1:65" s="13" customFormat="1">
      <c r="B264" s="163"/>
      <c r="D264" s="164" t="s">
        <v>190</v>
      </c>
      <c r="E264" s="165" t="s">
        <v>1</v>
      </c>
      <c r="F264" s="166" t="s">
        <v>4158</v>
      </c>
      <c r="H264" s="167">
        <v>0.8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73</v>
      </c>
      <c r="AY264" s="165" t="s">
        <v>175</v>
      </c>
    </row>
    <row r="265" spans="1:65" s="15" customFormat="1">
      <c r="B265" s="182"/>
      <c r="D265" s="164" t="s">
        <v>190</v>
      </c>
      <c r="E265" s="183" t="s">
        <v>1</v>
      </c>
      <c r="F265" s="184" t="s">
        <v>716</v>
      </c>
      <c r="H265" s="185">
        <v>0.8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190</v>
      </c>
      <c r="AU265" s="183" t="s">
        <v>82</v>
      </c>
      <c r="AV265" s="15" t="s">
        <v>184</v>
      </c>
      <c r="AW265" s="15" t="s">
        <v>29</v>
      </c>
      <c r="AX265" s="15" t="s">
        <v>30</v>
      </c>
      <c r="AY265" s="183" t="s">
        <v>175</v>
      </c>
    </row>
    <row r="266" spans="1:65" s="2" customFormat="1" ht="16.5" customHeight="1">
      <c r="A266" s="33"/>
      <c r="B266" s="149"/>
      <c r="C266" s="150" t="s">
        <v>278</v>
      </c>
      <c r="D266" s="150" t="s">
        <v>181</v>
      </c>
      <c r="E266" s="151" t="s">
        <v>1038</v>
      </c>
      <c r="F266" s="152" t="s">
        <v>1039</v>
      </c>
      <c r="G266" s="153" t="s">
        <v>745</v>
      </c>
      <c r="H266" s="154">
        <v>0.8</v>
      </c>
      <c r="I266" s="155"/>
      <c r="J266" s="156">
        <f>ROUND(I266*H266,2)</f>
        <v>0</v>
      </c>
      <c r="K266" s="152" t="s">
        <v>710</v>
      </c>
      <c r="L266" s="34"/>
      <c r="M266" s="157" t="s">
        <v>1</v>
      </c>
      <c r="N266" s="158" t="s">
        <v>38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184</v>
      </c>
      <c r="AT266" s="161" t="s">
        <v>181</v>
      </c>
      <c r="AU266" s="161" t="s">
        <v>82</v>
      </c>
      <c r="AY266" s="18" t="s">
        <v>175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30</v>
      </c>
      <c r="BK266" s="162">
        <f>ROUND(I266*H266,2)</f>
        <v>0</v>
      </c>
      <c r="BL266" s="18" t="s">
        <v>184</v>
      </c>
      <c r="BM266" s="161" t="s">
        <v>4159</v>
      </c>
    </row>
    <row r="267" spans="1:65" s="13" customFormat="1">
      <c r="B267" s="163"/>
      <c r="D267" s="164" t="s">
        <v>190</v>
      </c>
      <c r="E267" s="165" t="s">
        <v>1</v>
      </c>
      <c r="F267" s="166" t="s">
        <v>2779</v>
      </c>
      <c r="H267" s="167">
        <v>0.8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190</v>
      </c>
      <c r="AU267" s="165" t="s">
        <v>82</v>
      </c>
      <c r="AV267" s="13" t="s">
        <v>82</v>
      </c>
      <c r="AW267" s="13" t="s">
        <v>29</v>
      </c>
      <c r="AX267" s="13" t="s">
        <v>30</v>
      </c>
      <c r="AY267" s="165" t="s">
        <v>175</v>
      </c>
    </row>
    <row r="268" spans="1:65" s="2" customFormat="1" ht="21.75" customHeight="1">
      <c r="A268" s="33"/>
      <c r="B268" s="149"/>
      <c r="C268" s="150" t="s">
        <v>282</v>
      </c>
      <c r="D268" s="150" t="s">
        <v>181</v>
      </c>
      <c r="E268" s="151" t="s">
        <v>1423</v>
      </c>
      <c r="F268" s="152" t="s">
        <v>776</v>
      </c>
      <c r="G268" s="153" t="s">
        <v>745</v>
      </c>
      <c r="H268" s="154">
        <v>0.8</v>
      </c>
      <c r="I268" s="155"/>
      <c r="J268" s="156">
        <f>ROUND(I268*H268,2)</f>
        <v>0</v>
      </c>
      <c r="K268" s="152" t="s">
        <v>710</v>
      </c>
      <c r="L268" s="34"/>
      <c r="M268" s="157" t="s">
        <v>1</v>
      </c>
      <c r="N268" s="158" t="s">
        <v>38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184</v>
      </c>
      <c r="AT268" s="161" t="s">
        <v>181</v>
      </c>
      <c r="AU268" s="161" t="s">
        <v>82</v>
      </c>
      <c r="AY268" s="18" t="s">
        <v>175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30</v>
      </c>
      <c r="BK268" s="162">
        <f>ROUND(I268*H268,2)</f>
        <v>0</v>
      </c>
      <c r="BL268" s="18" t="s">
        <v>184</v>
      </c>
      <c r="BM268" s="161" t="s">
        <v>4160</v>
      </c>
    </row>
    <row r="269" spans="1:65" s="13" customFormat="1">
      <c r="B269" s="163"/>
      <c r="D269" s="164" t="s">
        <v>190</v>
      </c>
      <c r="E269" s="165" t="s">
        <v>1</v>
      </c>
      <c r="F269" s="166" t="s">
        <v>2779</v>
      </c>
      <c r="H269" s="167">
        <v>0.8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190</v>
      </c>
      <c r="AU269" s="165" t="s">
        <v>82</v>
      </c>
      <c r="AV269" s="13" t="s">
        <v>82</v>
      </c>
      <c r="AW269" s="13" t="s">
        <v>29</v>
      </c>
      <c r="AX269" s="13" t="s">
        <v>30</v>
      </c>
      <c r="AY269" s="165" t="s">
        <v>175</v>
      </c>
    </row>
    <row r="270" spans="1:65" s="2" customFormat="1" ht="24.15" customHeight="1">
      <c r="A270" s="33"/>
      <c r="B270" s="149"/>
      <c r="C270" s="150" t="s">
        <v>286</v>
      </c>
      <c r="D270" s="150" t="s">
        <v>181</v>
      </c>
      <c r="E270" s="151" t="s">
        <v>4161</v>
      </c>
      <c r="F270" s="152" t="s">
        <v>4162</v>
      </c>
      <c r="G270" s="153" t="s">
        <v>745</v>
      </c>
      <c r="H270" s="154">
        <v>8</v>
      </c>
      <c r="I270" s="155"/>
      <c r="J270" s="156">
        <f>ROUND(I270*H270,2)</f>
        <v>0</v>
      </c>
      <c r="K270" s="152" t="s">
        <v>1</v>
      </c>
      <c r="L270" s="34"/>
      <c r="M270" s="157" t="s">
        <v>1</v>
      </c>
      <c r="N270" s="158" t="s">
        <v>38</v>
      </c>
      <c r="O270" s="59"/>
      <c r="P270" s="159">
        <f>O270*H270</f>
        <v>0</v>
      </c>
      <c r="Q270" s="159">
        <v>2.5018699999999998</v>
      </c>
      <c r="R270" s="159">
        <f>Q270*H270</f>
        <v>20.014959999999999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184</v>
      </c>
      <c r="AT270" s="161" t="s">
        <v>181</v>
      </c>
      <c r="AU270" s="161" t="s">
        <v>82</v>
      </c>
      <c r="AY270" s="18" t="s">
        <v>175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30</v>
      </c>
      <c r="BK270" s="162">
        <f>ROUND(I270*H270,2)</f>
        <v>0</v>
      </c>
      <c r="BL270" s="18" t="s">
        <v>184</v>
      </c>
      <c r="BM270" s="161" t="s">
        <v>4163</v>
      </c>
    </row>
    <row r="271" spans="1:65" s="13" customFormat="1">
      <c r="B271" s="163"/>
      <c r="D271" s="164" t="s">
        <v>190</v>
      </c>
      <c r="E271" s="165" t="s">
        <v>1</v>
      </c>
      <c r="F271" s="166" t="s">
        <v>4164</v>
      </c>
      <c r="H271" s="167">
        <v>8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190</v>
      </c>
      <c r="AU271" s="165" t="s">
        <v>82</v>
      </c>
      <c r="AV271" s="13" t="s">
        <v>82</v>
      </c>
      <c r="AW271" s="13" t="s">
        <v>29</v>
      </c>
      <c r="AX271" s="13" t="s">
        <v>73</v>
      </c>
      <c r="AY271" s="165" t="s">
        <v>175</v>
      </c>
    </row>
    <row r="272" spans="1:65" s="15" customFormat="1">
      <c r="B272" s="182"/>
      <c r="D272" s="164" t="s">
        <v>190</v>
      </c>
      <c r="E272" s="183" t="s">
        <v>1</v>
      </c>
      <c r="F272" s="184" t="s">
        <v>716</v>
      </c>
      <c r="H272" s="185">
        <v>8</v>
      </c>
      <c r="I272" s="186"/>
      <c r="L272" s="182"/>
      <c r="M272" s="187"/>
      <c r="N272" s="188"/>
      <c r="O272" s="188"/>
      <c r="P272" s="188"/>
      <c r="Q272" s="188"/>
      <c r="R272" s="188"/>
      <c r="S272" s="188"/>
      <c r="T272" s="189"/>
      <c r="AT272" s="183" t="s">
        <v>190</v>
      </c>
      <c r="AU272" s="183" t="s">
        <v>82</v>
      </c>
      <c r="AV272" s="15" t="s">
        <v>184</v>
      </c>
      <c r="AW272" s="15" t="s">
        <v>29</v>
      </c>
      <c r="AX272" s="15" t="s">
        <v>30</v>
      </c>
      <c r="AY272" s="183" t="s">
        <v>175</v>
      </c>
    </row>
    <row r="273" spans="1:65" s="2" customFormat="1" ht="16.5" customHeight="1">
      <c r="A273" s="33"/>
      <c r="B273" s="149"/>
      <c r="C273" s="150" t="s">
        <v>290</v>
      </c>
      <c r="D273" s="150" t="s">
        <v>181</v>
      </c>
      <c r="E273" s="151" t="s">
        <v>4165</v>
      </c>
      <c r="F273" s="152" t="s">
        <v>4166</v>
      </c>
      <c r="G273" s="153" t="s">
        <v>767</v>
      </c>
      <c r="H273" s="154">
        <v>0.20499999999999999</v>
      </c>
      <c r="I273" s="155"/>
      <c r="J273" s="156">
        <f>ROUND(I273*H273,2)</f>
        <v>0</v>
      </c>
      <c r="K273" s="152" t="s">
        <v>710</v>
      </c>
      <c r="L273" s="34"/>
      <c r="M273" s="157" t="s">
        <v>1</v>
      </c>
      <c r="N273" s="158" t="s">
        <v>38</v>
      </c>
      <c r="O273" s="59"/>
      <c r="P273" s="159">
        <f>O273*H273</f>
        <v>0</v>
      </c>
      <c r="Q273" s="159">
        <v>1.0606199999999999</v>
      </c>
      <c r="R273" s="159">
        <f>Q273*H273</f>
        <v>0.21742709999999996</v>
      </c>
      <c r="S273" s="159">
        <v>0</v>
      </c>
      <c r="T273" s="160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1" t="s">
        <v>184</v>
      </c>
      <c r="AT273" s="161" t="s">
        <v>181</v>
      </c>
      <c r="AU273" s="161" t="s">
        <v>82</v>
      </c>
      <c r="AY273" s="18" t="s">
        <v>175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8" t="s">
        <v>30</v>
      </c>
      <c r="BK273" s="162">
        <f>ROUND(I273*H273,2)</f>
        <v>0</v>
      </c>
      <c r="BL273" s="18" t="s">
        <v>184</v>
      </c>
      <c r="BM273" s="161" t="s">
        <v>4167</v>
      </c>
    </row>
    <row r="274" spans="1:65" s="13" customFormat="1">
      <c r="B274" s="163"/>
      <c r="D274" s="164" t="s">
        <v>190</v>
      </c>
      <c r="E274" s="165" t="s">
        <v>1</v>
      </c>
      <c r="F274" s="166" t="s">
        <v>4168</v>
      </c>
      <c r="H274" s="167">
        <v>0.20499999999999999</v>
      </c>
      <c r="I274" s="168"/>
      <c r="L274" s="163"/>
      <c r="M274" s="169"/>
      <c r="N274" s="170"/>
      <c r="O274" s="170"/>
      <c r="P274" s="170"/>
      <c r="Q274" s="170"/>
      <c r="R274" s="170"/>
      <c r="S274" s="170"/>
      <c r="T274" s="171"/>
      <c r="AT274" s="165" t="s">
        <v>190</v>
      </c>
      <c r="AU274" s="165" t="s">
        <v>82</v>
      </c>
      <c r="AV274" s="13" t="s">
        <v>82</v>
      </c>
      <c r="AW274" s="13" t="s">
        <v>29</v>
      </c>
      <c r="AX274" s="13" t="s">
        <v>73</v>
      </c>
      <c r="AY274" s="165" t="s">
        <v>175</v>
      </c>
    </row>
    <row r="275" spans="1:65" s="15" customFormat="1">
      <c r="B275" s="182"/>
      <c r="D275" s="164" t="s">
        <v>190</v>
      </c>
      <c r="E275" s="183" t="s">
        <v>1</v>
      </c>
      <c r="F275" s="184" t="s">
        <v>716</v>
      </c>
      <c r="H275" s="185">
        <v>0.20499999999999999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190</v>
      </c>
      <c r="AU275" s="183" t="s">
        <v>82</v>
      </c>
      <c r="AV275" s="15" t="s">
        <v>184</v>
      </c>
      <c r="AW275" s="15" t="s">
        <v>29</v>
      </c>
      <c r="AX275" s="15" t="s">
        <v>30</v>
      </c>
      <c r="AY275" s="183" t="s">
        <v>175</v>
      </c>
    </row>
    <row r="276" spans="1:65" s="2" customFormat="1" ht="16.5" customHeight="1">
      <c r="A276" s="33"/>
      <c r="B276" s="149"/>
      <c r="C276" s="150" t="s">
        <v>294</v>
      </c>
      <c r="D276" s="150" t="s">
        <v>181</v>
      </c>
      <c r="E276" s="151" t="s">
        <v>4169</v>
      </c>
      <c r="F276" s="152" t="s">
        <v>4170</v>
      </c>
      <c r="G276" s="153" t="s">
        <v>709</v>
      </c>
      <c r="H276" s="154">
        <v>8</v>
      </c>
      <c r="I276" s="155"/>
      <c r="J276" s="156">
        <f>ROUND(I276*H276,2)</f>
        <v>0</v>
      </c>
      <c r="K276" s="152" t="s">
        <v>710</v>
      </c>
      <c r="L276" s="34"/>
      <c r="M276" s="157" t="s">
        <v>1</v>
      </c>
      <c r="N276" s="158" t="s">
        <v>38</v>
      </c>
      <c r="O276" s="59"/>
      <c r="P276" s="159">
        <f>O276*H276</f>
        <v>0</v>
      </c>
      <c r="Q276" s="159">
        <v>3.5999999999999997E-2</v>
      </c>
      <c r="R276" s="159">
        <f>Q276*H276</f>
        <v>0.28799999999999998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184</v>
      </c>
      <c r="AT276" s="161" t="s">
        <v>181</v>
      </c>
      <c r="AU276" s="161" t="s">
        <v>82</v>
      </c>
      <c r="AY276" s="18" t="s">
        <v>175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30</v>
      </c>
      <c r="BK276" s="162">
        <f>ROUND(I276*H276,2)</f>
        <v>0</v>
      </c>
      <c r="BL276" s="18" t="s">
        <v>184</v>
      </c>
      <c r="BM276" s="161" t="s">
        <v>4171</v>
      </c>
    </row>
    <row r="277" spans="1:65" s="13" customFormat="1">
      <c r="B277" s="163"/>
      <c r="D277" s="164" t="s">
        <v>190</v>
      </c>
      <c r="E277" s="165" t="s">
        <v>1</v>
      </c>
      <c r="F277" s="166" t="s">
        <v>4172</v>
      </c>
      <c r="H277" s="167">
        <v>8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190</v>
      </c>
      <c r="AU277" s="165" t="s">
        <v>82</v>
      </c>
      <c r="AV277" s="13" t="s">
        <v>82</v>
      </c>
      <c r="AW277" s="13" t="s">
        <v>29</v>
      </c>
      <c r="AX277" s="13" t="s">
        <v>73</v>
      </c>
      <c r="AY277" s="165" t="s">
        <v>175</v>
      </c>
    </row>
    <row r="278" spans="1:65" s="15" customFormat="1">
      <c r="B278" s="182"/>
      <c r="D278" s="164" t="s">
        <v>190</v>
      </c>
      <c r="E278" s="183" t="s">
        <v>1</v>
      </c>
      <c r="F278" s="184" t="s">
        <v>716</v>
      </c>
      <c r="H278" s="185">
        <v>8</v>
      </c>
      <c r="I278" s="186"/>
      <c r="L278" s="182"/>
      <c r="M278" s="187"/>
      <c r="N278" s="188"/>
      <c r="O278" s="188"/>
      <c r="P278" s="188"/>
      <c r="Q278" s="188"/>
      <c r="R278" s="188"/>
      <c r="S278" s="188"/>
      <c r="T278" s="189"/>
      <c r="AT278" s="183" t="s">
        <v>190</v>
      </c>
      <c r="AU278" s="183" t="s">
        <v>82</v>
      </c>
      <c r="AV278" s="15" t="s">
        <v>184</v>
      </c>
      <c r="AW278" s="15" t="s">
        <v>29</v>
      </c>
      <c r="AX278" s="15" t="s">
        <v>30</v>
      </c>
      <c r="AY278" s="183" t="s">
        <v>175</v>
      </c>
    </row>
    <row r="279" spans="1:65" s="2" customFormat="1" ht="16.5" customHeight="1">
      <c r="A279" s="33"/>
      <c r="B279" s="149"/>
      <c r="C279" s="150" t="s">
        <v>298</v>
      </c>
      <c r="D279" s="150" t="s">
        <v>181</v>
      </c>
      <c r="E279" s="151" t="s">
        <v>4173</v>
      </c>
      <c r="F279" s="152" t="s">
        <v>4174</v>
      </c>
      <c r="G279" s="153" t="s">
        <v>709</v>
      </c>
      <c r="H279" s="154">
        <v>8</v>
      </c>
      <c r="I279" s="155"/>
      <c r="J279" s="156">
        <f>ROUND(I279*H279,2)</f>
        <v>0</v>
      </c>
      <c r="K279" s="152" t="s">
        <v>710</v>
      </c>
      <c r="L279" s="34"/>
      <c r="M279" s="157" t="s">
        <v>1</v>
      </c>
      <c r="N279" s="158" t="s">
        <v>38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184</v>
      </c>
      <c r="AT279" s="161" t="s">
        <v>181</v>
      </c>
      <c r="AU279" s="161" t="s">
        <v>82</v>
      </c>
      <c r="AY279" s="18" t="s">
        <v>175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30</v>
      </c>
      <c r="BK279" s="162">
        <f>ROUND(I279*H279,2)</f>
        <v>0</v>
      </c>
      <c r="BL279" s="18" t="s">
        <v>184</v>
      </c>
      <c r="BM279" s="161" t="s">
        <v>4175</v>
      </c>
    </row>
    <row r="280" spans="1:65" s="13" customFormat="1">
      <c r="B280" s="163"/>
      <c r="D280" s="164" t="s">
        <v>190</v>
      </c>
      <c r="E280" s="165" t="s">
        <v>1</v>
      </c>
      <c r="F280" s="166" t="s">
        <v>177</v>
      </c>
      <c r="H280" s="167">
        <v>8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190</v>
      </c>
      <c r="AU280" s="165" t="s">
        <v>82</v>
      </c>
      <c r="AV280" s="13" t="s">
        <v>82</v>
      </c>
      <c r="AW280" s="13" t="s">
        <v>29</v>
      </c>
      <c r="AX280" s="13" t="s">
        <v>30</v>
      </c>
      <c r="AY280" s="165" t="s">
        <v>175</v>
      </c>
    </row>
    <row r="281" spans="1:65" s="12" customFormat="1" ht="22.8" customHeight="1">
      <c r="B281" s="136"/>
      <c r="D281" s="137" t="s">
        <v>72</v>
      </c>
      <c r="E281" s="147" t="s">
        <v>113</v>
      </c>
      <c r="F281" s="147" t="s">
        <v>1395</v>
      </c>
      <c r="I281" s="139"/>
      <c r="J281" s="148">
        <f>BK281</f>
        <v>0</v>
      </c>
      <c r="L281" s="136"/>
      <c r="M281" s="141"/>
      <c r="N281" s="142"/>
      <c r="O281" s="142"/>
      <c r="P281" s="143">
        <f>SUM(P282:P315)</f>
        <v>0</v>
      </c>
      <c r="Q281" s="142"/>
      <c r="R281" s="143">
        <f>SUM(R282:R315)</f>
        <v>0.97367999999999999</v>
      </c>
      <c r="S281" s="142"/>
      <c r="T281" s="144">
        <f>SUM(T282:T315)</f>
        <v>0.246</v>
      </c>
      <c r="AR281" s="137" t="s">
        <v>30</v>
      </c>
      <c r="AT281" s="145" t="s">
        <v>72</v>
      </c>
      <c r="AU281" s="145" t="s">
        <v>30</v>
      </c>
      <c r="AY281" s="137" t="s">
        <v>175</v>
      </c>
      <c r="BK281" s="146">
        <f>SUM(BK282:BK315)</f>
        <v>0</v>
      </c>
    </row>
    <row r="282" spans="1:65" s="2" customFormat="1" ht="16.5" customHeight="1">
      <c r="A282" s="33"/>
      <c r="B282" s="149"/>
      <c r="C282" s="150" t="s">
        <v>302</v>
      </c>
      <c r="D282" s="150" t="s">
        <v>181</v>
      </c>
      <c r="E282" s="151" t="s">
        <v>4176</v>
      </c>
      <c r="F282" s="152" t="s">
        <v>4177</v>
      </c>
      <c r="G282" s="153" t="s">
        <v>745</v>
      </c>
      <c r="H282" s="154">
        <v>8</v>
      </c>
      <c r="I282" s="155"/>
      <c r="J282" s="156">
        <f>ROUND(I282*H282,2)</f>
        <v>0</v>
      </c>
      <c r="K282" s="152" t="s">
        <v>710</v>
      </c>
      <c r="L282" s="34"/>
      <c r="M282" s="157" t="s">
        <v>1</v>
      </c>
      <c r="N282" s="158" t="s">
        <v>38</v>
      </c>
      <c r="O282" s="59"/>
      <c r="P282" s="159">
        <f>O282*H282</f>
        <v>0</v>
      </c>
      <c r="Q282" s="159">
        <v>0.12171</v>
      </c>
      <c r="R282" s="159">
        <f>Q282*H282</f>
        <v>0.97367999999999999</v>
      </c>
      <c r="S282" s="159">
        <v>0</v>
      </c>
      <c r="T282" s="160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1" t="s">
        <v>184</v>
      </c>
      <c r="AT282" s="161" t="s">
        <v>181</v>
      </c>
      <c r="AU282" s="161" t="s">
        <v>82</v>
      </c>
      <c r="AY282" s="18" t="s">
        <v>175</v>
      </c>
      <c r="BE282" s="162">
        <f>IF(N282="základní",J282,0)</f>
        <v>0</v>
      </c>
      <c r="BF282" s="162">
        <f>IF(N282="snížená",J282,0)</f>
        <v>0</v>
      </c>
      <c r="BG282" s="162">
        <f>IF(N282="zákl. přenesená",J282,0)</f>
        <v>0</v>
      </c>
      <c r="BH282" s="162">
        <f>IF(N282="sníž. přenesená",J282,0)</f>
        <v>0</v>
      </c>
      <c r="BI282" s="162">
        <f>IF(N282="nulová",J282,0)</f>
        <v>0</v>
      </c>
      <c r="BJ282" s="18" t="s">
        <v>30</v>
      </c>
      <c r="BK282" s="162">
        <f>ROUND(I282*H282,2)</f>
        <v>0</v>
      </c>
      <c r="BL282" s="18" t="s">
        <v>184</v>
      </c>
      <c r="BM282" s="161" t="s">
        <v>4178</v>
      </c>
    </row>
    <row r="283" spans="1:65" s="13" customFormat="1">
      <c r="B283" s="163"/>
      <c r="D283" s="164" t="s">
        <v>190</v>
      </c>
      <c r="E283" s="165" t="s">
        <v>1</v>
      </c>
      <c r="F283" s="166" t="s">
        <v>4164</v>
      </c>
      <c r="H283" s="167">
        <v>8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190</v>
      </c>
      <c r="AU283" s="165" t="s">
        <v>82</v>
      </c>
      <c r="AV283" s="13" t="s">
        <v>82</v>
      </c>
      <c r="AW283" s="13" t="s">
        <v>29</v>
      </c>
      <c r="AX283" s="13" t="s">
        <v>73</v>
      </c>
      <c r="AY283" s="165" t="s">
        <v>175</v>
      </c>
    </row>
    <row r="284" spans="1:65" s="15" customFormat="1">
      <c r="B284" s="182"/>
      <c r="D284" s="164" t="s">
        <v>190</v>
      </c>
      <c r="E284" s="183" t="s">
        <v>1</v>
      </c>
      <c r="F284" s="184" t="s">
        <v>716</v>
      </c>
      <c r="H284" s="185">
        <v>8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190</v>
      </c>
      <c r="AU284" s="183" t="s">
        <v>82</v>
      </c>
      <c r="AV284" s="15" t="s">
        <v>184</v>
      </c>
      <c r="AW284" s="15" t="s">
        <v>29</v>
      </c>
      <c r="AX284" s="15" t="s">
        <v>30</v>
      </c>
      <c r="AY284" s="183" t="s">
        <v>175</v>
      </c>
    </row>
    <row r="285" spans="1:65" s="2" customFormat="1" ht="16.5" customHeight="1">
      <c r="A285" s="33"/>
      <c r="B285" s="149"/>
      <c r="C285" s="150" t="s">
        <v>306</v>
      </c>
      <c r="D285" s="150" t="s">
        <v>181</v>
      </c>
      <c r="E285" s="151" t="s">
        <v>4179</v>
      </c>
      <c r="F285" s="152" t="s">
        <v>4180</v>
      </c>
      <c r="G285" s="153" t="s">
        <v>387</v>
      </c>
      <c r="H285" s="154">
        <v>246</v>
      </c>
      <c r="I285" s="155"/>
      <c r="J285" s="156">
        <f>ROUND(I285*H285,2)</f>
        <v>0</v>
      </c>
      <c r="K285" s="152" t="s">
        <v>710</v>
      </c>
      <c r="L285" s="34"/>
      <c r="M285" s="157" t="s">
        <v>1</v>
      </c>
      <c r="N285" s="158" t="s">
        <v>38</v>
      </c>
      <c r="O285" s="59"/>
      <c r="P285" s="159">
        <f>O285*H285</f>
        <v>0</v>
      </c>
      <c r="Q285" s="159">
        <v>0</v>
      </c>
      <c r="R285" s="159">
        <f>Q285*H285</f>
        <v>0</v>
      </c>
      <c r="S285" s="159">
        <v>1E-3</v>
      </c>
      <c r="T285" s="160">
        <f>S285*H285</f>
        <v>0.246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1" t="s">
        <v>239</v>
      </c>
      <c r="AT285" s="161" t="s">
        <v>181</v>
      </c>
      <c r="AU285" s="161" t="s">
        <v>82</v>
      </c>
      <c r="AY285" s="18" t="s">
        <v>175</v>
      </c>
      <c r="BE285" s="162">
        <f>IF(N285="základní",J285,0)</f>
        <v>0</v>
      </c>
      <c r="BF285" s="162">
        <f>IF(N285="snížená",J285,0)</f>
        <v>0</v>
      </c>
      <c r="BG285" s="162">
        <f>IF(N285="zákl. přenesená",J285,0)</f>
        <v>0</v>
      </c>
      <c r="BH285" s="162">
        <f>IF(N285="sníž. přenesená",J285,0)</f>
        <v>0</v>
      </c>
      <c r="BI285" s="162">
        <f>IF(N285="nulová",J285,0)</f>
        <v>0</v>
      </c>
      <c r="BJ285" s="18" t="s">
        <v>30</v>
      </c>
      <c r="BK285" s="162">
        <f>ROUND(I285*H285,2)</f>
        <v>0</v>
      </c>
      <c r="BL285" s="18" t="s">
        <v>239</v>
      </c>
      <c r="BM285" s="161" t="s">
        <v>4181</v>
      </c>
    </row>
    <row r="286" spans="1:65" s="13" customFormat="1">
      <c r="B286" s="163"/>
      <c r="D286" s="164" t="s">
        <v>190</v>
      </c>
      <c r="E286" s="165" t="s">
        <v>1</v>
      </c>
      <c r="F286" s="166" t="s">
        <v>2094</v>
      </c>
      <c r="H286" s="167">
        <v>246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190</v>
      </c>
      <c r="AU286" s="165" t="s">
        <v>82</v>
      </c>
      <c r="AV286" s="13" t="s">
        <v>82</v>
      </c>
      <c r="AW286" s="13" t="s">
        <v>29</v>
      </c>
      <c r="AX286" s="13" t="s">
        <v>30</v>
      </c>
      <c r="AY286" s="165" t="s">
        <v>175</v>
      </c>
    </row>
    <row r="287" spans="1:65" s="2" customFormat="1" ht="24.15" customHeight="1">
      <c r="A287" s="33"/>
      <c r="B287" s="149"/>
      <c r="C287" s="150" t="s">
        <v>310</v>
      </c>
      <c r="D287" s="150" t="s">
        <v>181</v>
      </c>
      <c r="E287" s="151" t="s">
        <v>4182</v>
      </c>
      <c r="F287" s="152" t="s">
        <v>4183</v>
      </c>
      <c r="G287" s="153" t="s">
        <v>387</v>
      </c>
      <c r="H287" s="154">
        <v>2314</v>
      </c>
      <c r="I287" s="155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38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239</v>
      </c>
      <c r="AT287" s="161" t="s">
        <v>181</v>
      </c>
      <c r="AU287" s="161" t="s">
        <v>82</v>
      </c>
      <c r="AY287" s="18" t="s">
        <v>175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30</v>
      </c>
      <c r="BK287" s="162">
        <f>ROUND(I287*H287,2)</f>
        <v>0</v>
      </c>
      <c r="BL287" s="18" t="s">
        <v>239</v>
      </c>
      <c r="BM287" s="161" t="s">
        <v>4184</v>
      </c>
    </row>
    <row r="288" spans="1:65" s="13" customFormat="1">
      <c r="B288" s="163"/>
      <c r="D288" s="164" t="s">
        <v>190</v>
      </c>
      <c r="E288" s="165" t="s">
        <v>1</v>
      </c>
      <c r="F288" s="166" t="s">
        <v>4185</v>
      </c>
      <c r="H288" s="167">
        <v>2314</v>
      </c>
      <c r="I288" s="168"/>
      <c r="L288" s="163"/>
      <c r="M288" s="169"/>
      <c r="N288" s="170"/>
      <c r="O288" s="170"/>
      <c r="P288" s="170"/>
      <c r="Q288" s="170"/>
      <c r="R288" s="170"/>
      <c r="S288" s="170"/>
      <c r="T288" s="171"/>
      <c r="AT288" s="165" t="s">
        <v>190</v>
      </c>
      <c r="AU288" s="165" t="s">
        <v>82</v>
      </c>
      <c r="AV288" s="13" t="s">
        <v>82</v>
      </c>
      <c r="AW288" s="13" t="s">
        <v>29</v>
      </c>
      <c r="AX288" s="13" t="s">
        <v>73</v>
      </c>
      <c r="AY288" s="165" t="s">
        <v>175</v>
      </c>
    </row>
    <row r="289" spans="1:65" s="15" customFormat="1">
      <c r="B289" s="182"/>
      <c r="D289" s="164" t="s">
        <v>190</v>
      </c>
      <c r="E289" s="183" t="s">
        <v>1</v>
      </c>
      <c r="F289" s="184" t="s">
        <v>716</v>
      </c>
      <c r="H289" s="185">
        <v>2314</v>
      </c>
      <c r="I289" s="186"/>
      <c r="L289" s="182"/>
      <c r="M289" s="187"/>
      <c r="N289" s="188"/>
      <c r="O289" s="188"/>
      <c r="P289" s="188"/>
      <c r="Q289" s="188"/>
      <c r="R289" s="188"/>
      <c r="S289" s="188"/>
      <c r="T289" s="189"/>
      <c r="AT289" s="183" t="s">
        <v>190</v>
      </c>
      <c r="AU289" s="183" t="s">
        <v>82</v>
      </c>
      <c r="AV289" s="15" t="s">
        <v>184</v>
      </c>
      <c r="AW289" s="15" t="s">
        <v>29</v>
      </c>
      <c r="AX289" s="15" t="s">
        <v>30</v>
      </c>
      <c r="AY289" s="183" t="s">
        <v>175</v>
      </c>
    </row>
    <row r="290" spans="1:65" s="2" customFormat="1" ht="21.75" customHeight="1">
      <c r="A290" s="33"/>
      <c r="B290" s="149"/>
      <c r="C290" s="150" t="s">
        <v>313</v>
      </c>
      <c r="D290" s="150" t="s">
        <v>181</v>
      </c>
      <c r="E290" s="151" t="s">
        <v>1402</v>
      </c>
      <c r="F290" s="152" t="s">
        <v>1403</v>
      </c>
      <c r="G290" s="153" t="s">
        <v>767</v>
      </c>
      <c r="H290" s="154">
        <v>21.76</v>
      </c>
      <c r="I290" s="155"/>
      <c r="J290" s="156">
        <f>ROUND(I290*H290,2)</f>
        <v>0</v>
      </c>
      <c r="K290" s="152" t="s">
        <v>710</v>
      </c>
      <c r="L290" s="34"/>
      <c r="M290" s="157" t="s">
        <v>1</v>
      </c>
      <c r="N290" s="158" t="s">
        <v>38</v>
      </c>
      <c r="O290" s="59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184</v>
      </c>
      <c r="AT290" s="161" t="s">
        <v>181</v>
      </c>
      <c r="AU290" s="161" t="s">
        <v>82</v>
      </c>
      <c r="AY290" s="18" t="s">
        <v>175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30</v>
      </c>
      <c r="BK290" s="162">
        <f>ROUND(I290*H290,2)</f>
        <v>0</v>
      </c>
      <c r="BL290" s="18" t="s">
        <v>184</v>
      </c>
      <c r="BM290" s="161" t="s">
        <v>4186</v>
      </c>
    </row>
    <row r="291" spans="1:65" s="13" customFormat="1">
      <c r="B291" s="163"/>
      <c r="D291" s="164" t="s">
        <v>190</v>
      </c>
      <c r="E291" s="165" t="s">
        <v>1</v>
      </c>
      <c r="F291" s="166" t="s">
        <v>4187</v>
      </c>
      <c r="H291" s="167">
        <v>19.2</v>
      </c>
      <c r="I291" s="168"/>
      <c r="L291" s="163"/>
      <c r="M291" s="169"/>
      <c r="N291" s="170"/>
      <c r="O291" s="170"/>
      <c r="P291" s="170"/>
      <c r="Q291" s="170"/>
      <c r="R291" s="170"/>
      <c r="S291" s="170"/>
      <c r="T291" s="171"/>
      <c r="AT291" s="165" t="s">
        <v>190</v>
      </c>
      <c r="AU291" s="165" t="s">
        <v>82</v>
      </c>
      <c r="AV291" s="13" t="s">
        <v>82</v>
      </c>
      <c r="AW291" s="13" t="s">
        <v>29</v>
      </c>
      <c r="AX291" s="13" t="s">
        <v>73</v>
      </c>
      <c r="AY291" s="165" t="s">
        <v>175</v>
      </c>
    </row>
    <row r="292" spans="1:65" s="13" customFormat="1">
      <c r="B292" s="163"/>
      <c r="D292" s="164" t="s">
        <v>190</v>
      </c>
      <c r="E292" s="165" t="s">
        <v>1</v>
      </c>
      <c r="F292" s="166" t="s">
        <v>4188</v>
      </c>
      <c r="H292" s="167">
        <v>2.3140000000000001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190</v>
      </c>
      <c r="AU292" s="165" t="s">
        <v>82</v>
      </c>
      <c r="AV292" s="13" t="s">
        <v>82</v>
      </c>
      <c r="AW292" s="13" t="s">
        <v>29</v>
      </c>
      <c r="AX292" s="13" t="s">
        <v>73</v>
      </c>
      <c r="AY292" s="165" t="s">
        <v>175</v>
      </c>
    </row>
    <row r="293" spans="1:65" s="13" customFormat="1">
      <c r="B293" s="163"/>
      <c r="D293" s="164" t="s">
        <v>190</v>
      </c>
      <c r="E293" s="165" t="s">
        <v>1</v>
      </c>
      <c r="F293" s="166" t="s">
        <v>4189</v>
      </c>
      <c r="H293" s="167">
        <v>0.246</v>
      </c>
      <c r="I293" s="168"/>
      <c r="L293" s="163"/>
      <c r="M293" s="169"/>
      <c r="N293" s="170"/>
      <c r="O293" s="170"/>
      <c r="P293" s="170"/>
      <c r="Q293" s="170"/>
      <c r="R293" s="170"/>
      <c r="S293" s="170"/>
      <c r="T293" s="171"/>
      <c r="AT293" s="165" t="s">
        <v>190</v>
      </c>
      <c r="AU293" s="165" t="s">
        <v>82</v>
      </c>
      <c r="AV293" s="13" t="s">
        <v>82</v>
      </c>
      <c r="AW293" s="13" t="s">
        <v>29</v>
      </c>
      <c r="AX293" s="13" t="s">
        <v>73</v>
      </c>
      <c r="AY293" s="165" t="s">
        <v>175</v>
      </c>
    </row>
    <row r="294" spans="1:65" s="15" customFormat="1">
      <c r="B294" s="182"/>
      <c r="D294" s="164" t="s">
        <v>190</v>
      </c>
      <c r="E294" s="183" t="s">
        <v>1</v>
      </c>
      <c r="F294" s="184" t="s">
        <v>716</v>
      </c>
      <c r="H294" s="185">
        <v>21.76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190</v>
      </c>
      <c r="AU294" s="183" t="s">
        <v>82</v>
      </c>
      <c r="AV294" s="15" t="s">
        <v>184</v>
      </c>
      <c r="AW294" s="15" t="s">
        <v>29</v>
      </c>
      <c r="AX294" s="15" t="s">
        <v>30</v>
      </c>
      <c r="AY294" s="183" t="s">
        <v>175</v>
      </c>
    </row>
    <row r="295" spans="1:65" s="2" customFormat="1" ht="16.5" customHeight="1">
      <c r="A295" s="33"/>
      <c r="B295" s="149"/>
      <c r="C295" s="150" t="s">
        <v>317</v>
      </c>
      <c r="D295" s="150" t="s">
        <v>181</v>
      </c>
      <c r="E295" s="151" t="s">
        <v>1407</v>
      </c>
      <c r="F295" s="152" t="s">
        <v>1408</v>
      </c>
      <c r="G295" s="153" t="s">
        <v>767</v>
      </c>
      <c r="H295" s="154">
        <v>21.76</v>
      </c>
      <c r="I295" s="155"/>
      <c r="J295" s="156">
        <f>ROUND(I295*H295,2)</f>
        <v>0</v>
      </c>
      <c r="K295" s="152" t="s">
        <v>710</v>
      </c>
      <c r="L295" s="34"/>
      <c r="M295" s="157" t="s">
        <v>1</v>
      </c>
      <c r="N295" s="158" t="s">
        <v>38</v>
      </c>
      <c r="O295" s="59"/>
      <c r="P295" s="159">
        <f>O295*H295</f>
        <v>0</v>
      </c>
      <c r="Q295" s="159">
        <v>0</v>
      </c>
      <c r="R295" s="159">
        <f>Q295*H295</f>
        <v>0</v>
      </c>
      <c r="S295" s="159">
        <v>0</v>
      </c>
      <c r="T295" s="160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61" t="s">
        <v>184</v>
      </c>
      <c r="AT295" s="161" t="s">
        <v>181</v>
      </c>
      <c r="AU295" s="161" t="s">
        <v>82</v>
      </c>
      <c r="AY295" s="18" t="s">
        <v>175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8" t="s">
        <v>30</v>
      </c>
      <c r="BK295" s="162">
        <f>ROUND(I295*H295,2)</f>
        <v>0</v>
      </c>
      <c r="BL295" s="18" t="s">
        <v>184</v>
      </c>
      <c r="BM295" s="161" t="s">
        <v>4190</v>
      </c>
    </row>
    <row r="296" spans="1:65" s="13" customFormat="1">
      <c r="B296" s="163"/>
      <c r="D296" s="164" t="s">
        <v>190</v>
      </c>
      <c r="E296" s="165" t="s">
        <v>1</v>
      </c>
      <c r="F296" s="166" t="s">
        <v>4191</v>
      </c>
      <c r="H296" s="167">
        <v>21.76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190</v>
      </c>
      <c r="AU296" s="165" t="s">
        <v>82</v>
      </c>
      <c r="AV296" s="13" t="s">
        <v>82</v>
      </c>
      <c r="AW296" s="13" t="s">
        <v>29</v>
      </c>
      <c r="AX296" s="13" t="s">
        <v>30</v>
      </c>
      <c r="AY296" s="165" t="s">
        <v>175</v>
      </c>
    </row>
    <row r="297" spans="1:65" s="2" customFormat="1" ht="16.5" customHeight="1">
      <c r="A297" s="33"/>
      <c r="B297" s="149"/>
      <c r="C297" s="150" t="s">
        <v>321</v>
      </c>
      <c r="D297" s="150" t="s">
        <v>181</v>
      </c>
      <c r="E297" s="151" t="s">
        <v>1411</v>
      </c>
      <c r="F297" s="152" t="s">
        <v>1412</v>
      </c>
      <c r="G297" s="153" t="s">
        <v>767</v>
      </c>
      <c r="H297" s="154">
        <v>152.32</v>
      </c>
      <c r="I297" s="155"/>
      <c r="J297" s="156">
        <f>ROUND(I297*H297,2)</f>
        <v>0</v>
      </c>
      <c r="K297" s="152" t="s">
        <v>710</v>
      </c>
      <c r="L297" s="34"/>
      <c r="M297" s="157" t="s">
        <v>1</v>
      </c>
      <c r="N297" s="158" t="s">
        <v>38</v>
      </c>
      <c r="O297" s="59"/>
      <c r="P297" s="159">
        <f>O297*H297</f>
        <v>0</v>
      </c>
      <c r="Q297" s="159">
        <v>0</v>
      </c>
      <c r="R297" s="159">
        <f>Q297*H297</f>
        <v>0</v>
      </c>
      <c r="S297" s="159">
        <v>0</v>
      </c>
      <c r="T297" s="160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61" t="s">
        <v>184</v>
      </c>
      <c r="AT297" s="161" t="s">
        <v>181</v>
      </c>
      <c r="AU297" s="161" t="s">
        <v>82</v>
      </c>
      <c r="AY297" s="18" t="s">
        <v>175</v>
      </c>
      <c r="BE297" s="162">
        <f>IF(N297="základní",J297,0)</f>
        <v>0</v>
      </c>
      <c r="BF297" s="162">
        <f>IF(N297="snížená",J297,0)</f>
        <v>0</v>
      </c>
      <c r="BG297" s="162">
        <f>IF(N297="zákl. přenesená",J297,0)</f>
        <v>0</v>
      </c>
      <c r="BH297" s="162">
        <f>IF(N297="sníž. přenesená",J297,0)</f>
        <v>0</v>
      </c>
      <c r="BI297" s="162">
        <f>IF(N297="nulová",J297,0)</f>
        <v>0</v>
      </c>
      <c r="BJ297" s="18" t="s">
        <v>30</v>
      </c>
      <c r="BK297" s="162">
        <f>ROUND(I297*H297,2)</f>
        <v>0</v>
      </c>
      <c r="BL297" s="18" t="s">
        <v>184</v>
      </c>
      <c r="BM297" s="161" t="s">
        <v>4192</v>
      </c>
    </row>
    <row r="298" spans="1:65" s="13" customFormat="1">
      <c r="B298" s="163"/>
      <c r="D298" s="164" t="s">
        <v>190</v>
      </c>
      <c r="E298" s="165" t="s">
        <v>1</v>
      </c>
      <c r="F298" s="166" t="s">
        <v>4193</v>
      </c>
      <c r="H298" s="167">
        <v>152.32</v>
      </c>
      <c r="I298" s="168"/>
      <c r="L298" s="163"/>
      <c r="M298" s="169"/>
      <c r="N298" s="170"/>
      <c r="O298" s="170"/>
      <c r="P298" s="170"/>
      <c r="Q298" s="170"/>
      <c r="R298" s="170"/>
      <c r="S298" s="170"/>
      <c r="T298" s="171"/>
      <c r="AT298" s="165" t="s">
        <v>190</v>
      </c>
      <c r="AU298" s="165" t="s">
        <v>82</v>
      </c>
      <c r="AV298" s="13" t="s">
        <v>82</v>
      </c>
      <c r="AW298" s="13" t="s">
        <v>29</v>
      </c>
      <c r="AX298" s="13" t="s">
        <v>73</v>
      </c>
      <c r="AY298" s="165" t="s">
        <v>175</v>
      </c>
    </row>
    <row r="299" spans="1:65" s="15" customFormat="1">
      <c r="B299" s="182"/>
      <c r="D299" s="164" t="s">
        <v>190</v>
      </c>
      <c r="E299" s="183" t="s">
        <v>1</v>
      </c>
      <c r="F299" s="184" t="s">
        <v>716</v>
      </c>
      <c r="H299" s="185">
        <v>152.32</v>
      </c>
      <c r="I299" s="186"/>
      <c r="L299" s="182"/>
      <c r="M299" s="187"/>
      <c r="N299" s="188"/>
      <c r="O299" s="188"/>
      <c r="P299" s="188"/>
      <c r="Q299" s="188"/>
      <c r="R299" s="188"/>
      <c r="S299" s="188"/>
      <c r="T299" s="189"/>
      <c r="AT299" s="183" t="s">
        <v>190</v>
      </c>
      <c r="AU299" s="183" t="s">
        <v>82</v>
      </c>
      <c r="AV299" s="15" t="s">
        <v>184</v>
      </c>
      <c r="AW299" s="15" t="s">
        <v>29</v>
      </c>
      <c r="AX299" s="15" t="s">
        <v>30</v>
      </c>
      <c r="AY299" s="183" t="s">
        <v>175</v>
      </c>
    </row>
    <row r="300" spans="1:65" s="2" customFormat="1" ht="16.5" customHeight="1">
      <c r="A300" s="33"/>
      <c r="B300" s="149"/>
      <c r="C300" s="150" t="s">
        <v>325</v>
      </c>
      <c r="D300" s="150" t="s">
        <v>181</v>
      </c>
      <c r="E300" s="151" t="s">
        <v>1415</v>
      </c>
      <c r="F300" s="152" t="s">
        <v>997</v>
      </c>
      <c r="G300" s="153" t="s">
        <v>767</v>
      </c>
      <c r="H300" s="154">
        <v>19.2</v>
      </c>
      <c r="I300" s="155"/>
      <c r="J300" s="156">
        <f>ROUND(I300*H300,2)</f>
        <v>0</v>
      </c>
      <c r="K300" s="152" t="s">
        <v>1</v>
      </c>
      <c r="L300" s="34"/>
      <c r="M300" s="157" t="s">
        <v>1</v>
      </c>
      <c r="N300" s="158" t="s">
        <v>38</v>
      </c>
      <c r="O300" s="59"/>
      <c r="P300" s="159">
        <f>O300*H300</f>
        <v>0</v>
      </c>
      <c r="Q300" s="159">
        <v>0</v>
      </c>
      <c r="R300" s="159">
        <f>Q300*H300</f>
        <v>0</v>
      </c>
      <c r="S300" s="159">
        <v>0</v>
      </c>
      <c r="T300" s="160">
        <f>S300*H300</f>
        <v>0</v>
      </c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R300" s="161" t="s">
        <v>184</v>
      </c>
      <c r="AT300" s="161" t="s">
        <v>181</v>
      </c>
      <c r="AU300" s="161" t="s">
        <v>82</v>
      </c>
      <c r="AY300" s="18" t="s">
        <v>175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8" t="s">
        <v>30</v>
      </c>
      <c r="BK300" s="162">
        <f>ROUND(I300*H300,2)</f>
        <v>0</v>
      </c>
      <c r="BL300" s="18" t="s">
        <v>184</v>
      </c>
      <c r="BM300" s="161" t="s">
        <v>4194</v>
      </c>
    </row>
    <row r="301" spans="1:65" s="13" customFormat="1">
      <c r="B301" s="163"/>
      <c r="D301" s="164" t="s">
        <v>190</v>
      </c>
      <c r="E301" s="165" t="s">
        <v>1</v>
      </c>
      <c r="F301" s="166" t="s">
        <v>4195</v>
      </c>
      <c r="H301" s="167">
        <v>19.2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190</v>
      </c>
      <c r="AU301" s="165" t="s">
        <v>82</v>
      </c>
      <c r="AV301" s="13" t="s">
        <v>82</v>
      </c>
      <c r="AW301" s="13" t="s">
        <v>29</v>
      </c>
      <c r="AX301" s="13" t="s">
        <v>30</v>
      </c>
      <c r="AY301" s="165" t="s">
        <v>175</v>
      </c>
    </row>
    <row r="302" spans="1:65" s="2" customFormat="1" ht="16.5" customHeight="1">
      <c r="A302" s="33"/>
      <c r="B302" s="149"/>
      <c r="C302" s="150" t="s">
        <v>329</v>
      </c>
      <c r="D302" s="150" t="s">
        <v>181</v>
      </c>
      <c r="E302" s="151" t="s">
        <v>4196</v>
      </c>
      <c r="F302" s="152" t="s">
        <v>4197</v>
      </c>
      <c r="G302" s="153" t="s">
        <v>767</v>
      </c>
      <c r="H302" s="154">
        <v>-2.56</v>
      </c>
      <c r="I302" s="155"/>
      <c r="J302" s="156">
        <f>ROUND(I302*H302,2)</f>
        <v>0</v>
      </c>
      <c r="K302" s="152" t="s">
        <v>1</v>
      </c>
      <c r="L302" s="34"/>
      <c r="M302" s="157" t="s">
        <v>1</v>
      </c>
      <c r="N302" s="158" t="s">
        <v>38</v>
      </c>
      <c r="O302" s="59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184</v>
      </c>
      <c r="AT302" s="161" t="s">
        <v>181</v>
      </c>
      <c r="AU302" s="161" t="s">
        <v>82</v>
      </c>
      <c r="AY302" s="18" t="s">
        <v>175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30</v>
      </c>
      <c r="BK302" s="162">
        <f>ROUND(I302*H302,2)</f>
        <v>0</v>
      </c>
      <c r="BL302" s="18" t="s">
        <v>184</v>
      </c>
      <c r="BM302" s="161" t="s">
        <v>4198</v>
      </c>
    </row>
    <row r="303" spans="1:65" s="13" customFormat="1">
      <c r="B303" s="163"/>
      <c r="D303" s="164" t="s">
        <v>190</v>
      </c>
      <c r="E303" s="165" t="s">
        <v>1</v>
      </c>
      <c r="F303" s="166" t="s">
        <v>4199</v>
      </c>
      <c r="H303" s="167">
        <v>-2.3140000000000001</v>
      </c>
      <c r="I303" s="168"/>
      <c r="L303" s="163"/>
      <c r="M303" s="169"/>
      <c r="N303" s="170"/>
      <c r="O303" s="170"/>
      <c r="P303" s="170"/>
      <c r="Q303" s="170"/>
      <c r="R303" s="170"/>
      <c r="S303" s="170"/>
      <c r="T303" s="171"/>
      <c r="AT303" s="165" t="s">
        <v>190</v>
      </c>
      <c r="AU303" s="165" t="s">
        <v>82</v>
      </c>
      <c r="AV303" s="13" t="s">
        <v>82</v>
      </c>
      <c r="AW303" s="13" t="s">
        <v>29</v>
      </c>
      <c r="AX303" s="13" t="s">
        <v>73</v>
      </c>
      <c r="AY303" s="165" t="s">
        <v>175</v>
      </c>
    </row>
    <row r="304" spans="1:65" s="13" customFormat="1">
      <c r="B304" s="163"/>
      <c r="D304" s="164" t="s">
        <v>190</v>
      </c>
      <c r="E304" s="165" t="s">
        <v>1</v>
      </c>
      <c r="F304" s="166" t="s">
        <v>4200</v>
      </c>
      <c r="H304" s="167">
        <v>-0.246</v>
      </c>
      <c r="I304" s="168"/>
      <c r="L304" s="163"/>
      <c r="M304" s="169"/>
      <c r="N304" s="170"/>
      <c r="O304" s="170"/>
      <c r="P304" s="170"/>
      <c r="Q304" s="170"/>
      <c r="R304" s="170"/>
      <c r="S304" s="170"/>
      <c r="T304" s="171"/>
      <c r="AT304" s="165" t="s">
        <v>190</v>
      </c>
      <c r="AU304" s="165" t="s">
        <v>82</v>
      </c>
      <c r="AV304" s="13" t="s">
        <v>82</v>
      </c>
      <c r="AW304" s="13" t="s">
        <v>29</v>
      </c>
      <c r="AX304" s="13" t="s">
        <v>73</v>
      </c>
      <c r="AY304" s="165" t="s">
        <v>175</v>
      </c>
    </row>
    <row r="305" spans="1:65" s="15" customFormat="1">
      <c r="B305" s="182"/>
      <c r="D305" s="164" t="s">
        <v>190</v>
      </c>
      <c r="E305" s="183" t="s">
        <v>1</v>
      </c>
      <c r="F305" s="184" t="s">
        <v>716</v>
      </c>
      <c r="H305" s="185">
        <v>-2.56</v>
      </c>
      <c r="I305" s="186"/>
      <c r="L305" s="182"/>
      <c r="M305" s="187"/>
      <c r="N305" s="188"/>
      <c r="O305" s="188"/>
      <c r="P305" s="188"/>
      <c r="Q305" s="188"/>
      <c r="R305" s="188"/>
      <c r="S305" s="188"/>
      <c r="T305" s="189"/>
      <c r="AT305" s="183" t="s">
        <v>190</v>
      </c>
      <c r="AU305" s="183" t="s">
        <v>82</v>
      </c>
      <c r="AV305" s="15" t="s">
        <v>184</v>
      </c>
      <c r="AW305" s="15" t="s">
        <v>29</v>
      </c>
      <c r="AX305" s="15" t="s">
        <v>30</v>
      </c>
      <c r="AY305" s="183" t="s">
        <v>175</v>
      </c>
    </row>
    <row r="306" spans="1:65" s="2" customFormat="1" ht="16.5" customHeight="1">
      <c r="A306" s="33"/>
      <c r="B306" s="149"/>
      <c r="C306" s="150" t="s">
        <v>333</v>
      </c>
      <c r="D306" s="150" t="s">
        <v>181</v>
      </c>
      <c r="E306" s="151" t="s">
        <v>4201</v>
      </c>
      <c r="F306" s="152" t="s">
        <v>4202</v>
      </c>
      <c r="G306" s="153" t="s">
        <v>188</v>
      </c>
      <c r="H306" s="154">
        <v>70</v>
      </c>
      <c r="I306" s="155"/>
      <c r="J306" s="156">
        <f>ROUND(I306*H306,2)</f>
        <v>0</v>
      </c>
      <c r="K306" s="152" t="s">
        <v>1</v>
      </c>
      <c r="L306" s="34"/>
      <c r="M306" s="157" t="s">
        <v>1</v>
      </c>
      <c r="N306" s="158" t="s">
        <v>38</v>
      </c>
      <c r="O306" s="59"/>
      <c r="P306" s="159">
        <f>O306*H306</f>
        <v>0</v>
      </c>
      <c r="Q306" s="159">
        <v>0</v>
      </c>
      <c r="R306" s="159">
        <f>Q306*H306</f>
        <v>0</v>
      </c>
      <c r="S306" s="159">
        <v>0</v>
      </c>
      <c r="T306" s="160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1" t="s">
        <v>184</v>
      </c>
      <c r="AT306" s="161" t="s">
        <v>181</v>
      </c>
      <c r="AU306" s="161" t="s">
        <v>82</v>
      </c>
      <c r="AY306" s="18" t="s">
        <v>175</v>
      </c>
      <c r="BE306" s="162">
        <f>IF(N306="základní",J306,0)</f>
        <v>0</v>
      </c>
      <c r="BF306" s="162">
        <f>IF(N306="snížená",J306,0)</f>
        <v>0</v>
      </c>
      <c r="BG306" s="162">
        <f>IF(N306="zákl. přenesená",J306,0)</f>
        <v>0</v>
      </c>
      <c r="BH306" s="162">
        <f>IF(N306="sníž. přenesená",J306,0)</f>
        <v>0</v>
      </c>
      <c r="BI306" s="162">
        <f>IF(N306="nulová",J306,0)</f>
        <v>0</v>
      </c>
      <c r="BJ306" s="18" t="s">
        <v>30</v>
      </c>
      <c r="BK306" s="162">
        <f>ROUND(I306*H306,2)</f>
        <v>0</v>
      </c>
      <c r="BL306" s="18" t="s">
        <v>184</v>
      </c>
      <c r="BM306" s="161" t="s">
        <v>4203</v>
      </c>
    </row>
    <row r="307" spans="1:65" s="13" customFormat="1">
      <c r="B307" s="163"/>
      <c r="D307" s="164" t="s">
        <v>190</v>
      </c>
      <c r="E307" s="165" t="s">
        <v>1</v>
      </c>
      <c r="F307" s="166" t="s">
        <v>454</v>
      </c>
      <c r="H307" s="167">
        <v>70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190</v>
      </c>
      <c r="AU307" s="165" t="s">
        <v>82</v>
      </c>
      <c r="AV307" s="13" t="s">
        <v>82</v>
      </c>
      <c r="AW307" s="13" t="s">
        <v>29</v>
      </c>
      <c r="AX307" s="13" t="s">
        <v>30</v>
      </c>
      <c r="AY307" s="165" t="s">
        <v>175</v>
      </c>
    </row>
    <row r="308" spans="1:65" s="2" customFormat="1" ht="16.5" customHeight="1">
      <c r="A308" s="33"/>
      <c r="B308" s="149"/>
      <c r="C308" s="150" t="s">
        <v>337</v>
      </c>
      <c r="D308" s="150" t="s">
        <v>181</v>
      </c>
      <c r="E308" s="151" t="s">
        <v>4204</v>
      </c>
      <c r="F308" s="152" t="s">
        <v>4205</v>
      </c>
      <c r="G308" s="153" t="s">
        <v>188</v>
      </c>
      <c r="H308" s="154">
        <v>335</v>
      </c>
      <c r="I308" s="155"/>
      <c r="J308" s="156">
        <f>ROUND(I308*H308,2)</f>
        <v>0</v>
      </c>
      <c r="K308" s="152" t="s">
        <v>1</v>
      </c>
      <c r="L308" s="34"/>
      <c r="M308" s="157" t="s">
        <v>1</v>
      </c>
      <c r="N308" s="158" t="s">
        <v>38</v>
      </c>
      <c r="O308" s="59"/>
      <c r="P308" s="159">
        <f>O308*H308</f>
        <v>0</v>
      </c>
      <c r="Q308" s="159">
        <v>0</v>
      </c>
      <c r="R308" s="159">
        <f>Q308*H308</f>
        <v>0</v>
      </c>
      <c r="S308" s="159">
        <v>0</v>
      </c>
      <c r="T308" s="160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1" t="s">
        <v>184</v>
      </c>
      <c r="AT308" s="161" t="s">
        <v>181</v>
      </c>
      <c r="AU308" s="161" t="s">
        <v>82</v>
      </c>
      <c r="AY308" s="18" t="s">
        <v>175</v>
      </c>
      <c r="BE308" s="162">
        <f>IF(N308="základní",J308,0)</f>
        <v>0</v>
      </c>
      <c r="BF308" s="162">
        <f>IF(N308="snížená",J308,0)</f>
        <v>0</v>
      </c>
      <c r="BG308" s="162">
        <f>IF(N308="zákl. přenesená",J308,0)</f>
        <v>0</v>
      </c>
      <c r="BH308" s="162">
        <f>IF(N308="sníž. přenesená",J308,0)</f>
        <v>0</v>
      </c>
      <c r="BI308" s="162">
        <f>IF(N308="nulová",J308,0)</f>
        <v>0</v>
      </c>
      <c r="BJ308" s="18" t="s">
        <v>30</v>
      </c>
      <c r="BK308" s="162">
        <f>ROUND(I308*H308,2)</f>
        <v>0</v>
      </c>
      <c r="BL308" s="18" t="s">
        <v>184</v>
      </c>
      <c r="BM308" s="161" t="s">
        <v>4206</v>
      </c>
    </row>
    <row r="309" spans="1:65" s="13" customFormat="1">
      <c r="B309" s="163"/>
      <c r="D309" s="164" t="s">
        <v>190</v>
      </c>
      <c r="E309" s="165" t="s">
        <v>1</v>
      </c>
      <c r="F309" s="166" t="s">
        <v>4207</v>
      </c>
      <c r="H309" s="167">
        <v>335</v>
      </c>
      <c r="I309" s="168"/>
      <c r="L309" s="163"/>
      <c r="M309" s="169"/>
      <c r="N309" s="170"/>
      <c r="O309" s="170"/>
      <c r="P309" s="170"/>
      <c r="Q309" s="170"/>
      <c r="R309" s="170"/>
      <c r="S309" s="170"/>
      <c r="T309" s="171"/>
      <c r="AT309" s="165" t="s">
        <v>190</v>
      </c>
      <c r="AU309" s="165" t="s">
        <v>82</v>
      </c>
      <c r="AV309" s="13" t="s">
        <v>82</v>
      </c>
      <c r="AW309" s="13" t="s">
        <v>29</v>
      </c>
      <c r="AX309" s="13" t="s">
        <v>30</v>
      </c>
      <c r="AY309" s="165" t="s">
        <v>175</v>
      </c>
    </row>
    <row r="310" spans="1:65" s="2" customFormat="1" ht="21.75" customHeight="1">
      <c r="A310" s="33"/>
      <c r="B310" s="149"/>
      <c r="C310" s="150" t="s">
        <v>341</v>
      </c>
      <c r="D310" s="150" t="s">
        <v>181</v>
      </c>
      <c r="E310" s="151" t="s">
        <v>4208</v>
      </c>
      <c r="F310" s="152" t="s">
        <v>4209</v>
      </c>
      <c r="G310" s="153" t="s">
        <v>188</v>
      </c>
      <c r="H310" s="154">
        <v>20</v>
      </c>
      <c r="I310" s="155"/>
      <c r="J310" s="156">
        <f>ROUND(I310*H310,2)</f>
        <v>0</v>
      </c>
      <c r="K310" s="152" t="s">
        <v>1</v>
      </c>
      <c r="L310" s="34"/>
      <c r="M310" s="157" t="s">
        <v>1</v>
      </c>
      <c r="N310" s="158" t="s">
        <v>38</v>
      </c>
      <c r="O310" s="59"/>
      <c r="P310" s="159">
        <f>O310*H310</f>
        <v>0</v>
      </c>
      <c r="Q310" s="159">
        <v>0</v>
      </c>
      <c r="R310" s="159">
        <f>Q310*H310</f>
        <v>0</v>
      </c>
      <c r="S310" s="159">
        <v>0</v>
      </c>
      <c r="T310" s="160">
        <f>S310*H310</f>
        <v>0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1" t="s">
        <v>184</v>
      </c>
      <c r="AT310" s="161" t="s">
        <v>181</v>
      </c>
      <c r="AU310" s="161" t="s">
        <v>82</v>
      </c>
      <c r="AY310" s="18" t="s">
        <v>175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8" t="s">
        <v>30</v>
      </c>
      <c r="BK310" s="162">
        <f>ROUND(I310*H310,2)</f>
        <v>0</v>
      </c>
      <c r="BL310" s="18" t="s">
        <v>184</v>
      </c>
      <c r="BM310" s="161" t="s">
        <v>4210</v>
      </c>
    </row>
    <row r="311" spans="1:65" s="13" customFormat="1">
      <c r="B311" s="163"/>
      <c r="D311" s="164" t="s">
        <v>190</v>
      </c>
      <c r="E311" s="165" t="s">
        <v>1</v>
      </c>
      <c r="F311" s="166" t="s">
        <v>255</v>
      </c>
      <c r="H311" s="167">
        <v>20</v>
      </c>
      <c r="I311" s="168"/>
      <c r="L311" s="163"/>
      <c r="M311" s="169"/>
      <c r="N311" s="170"/>
      <c r="O311" s="170"/>
      <c r="P311" s="170"/>
      <c r="Q311" s="170"/>
      <c r="R311" s="170"/>
      <c r="S311" s="170"/>
      <c r="T311" s="171"/>
      <c r="AT311" s="165" t="s">
        <v>190</v>
      </c>
      <c r="AU311" s="165" t="s">
        <v>82</v>
      </c>
      <c r="AV311" s="13" t="s">
        <v>82</v>
      </c>
      <c r="AW311" s="13" t="s">
        <v>29</v>
      </c>
      <c r="AX311" s="13" t="s">
        <v>30</v>
      </c>
      <c r="AY311" s="165" t="s">
        <v>175</v>
      </c>
    </row>
    <row r="312" spans="1:65" s="2" customFormat="1" ht="16.5" customHeight="1">
      <c r="A312" s="33"/>
      <c r="B312" s="149"/>
      <c r="C312" s="150" t="s">
        <v>345</v>
      </c>
      <c r="D312" s="150" t="s">
        <v>181</v>
      </c>
      <c r="E312" s="151" t="s">
        <v>4211</v>
      </c>
      <c r="F312" s="152" t="s">
        <v>4212</v>
      </c>
      <c r="G312" s="153" t="s">
        <v>222</v>
      </c>
      <c r="H312" s="154">
        <v>115</v>
      </c>
      <c r="I312" s="155"/>
      <c r="J312" s="156">
        <f>ROUND(I312*H312,2)</f>
        <v>0</v>
      </c>
      <c r="K312" s="152" t="s">
        <v>1</v>
      </c>
      <c r="L312" s="34"/>
      <c r="M312" s="157" t="s">
        <v>1</v>
      </c>
      <c r="N312" s="158" t="s">
        <v>38</v>
      </c>
      <c r="O312" s="59"/>
      <c r="P312" s="159">
        <f>O312*H312</f>
        <v>0</v>
      </c>
      <c r="Q312" s="159">
        <v>0</v>
      </c>
      <c r="R312" s="159">
        <f>Q312*H312</f>
        <v>0</v>
      </c>
      <c r="S312" s="159">
        <v>0</v>
      </c>
      <c r="T312" s="160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1" t="s">
        <v>184</v>
      </c>
      <c r="AT312" s="161" t="s">
        <v>181</v>
      </c>
      <c r="AU312" s="161" t="s">
        <v>82</v>
      </c>
      <c r="AY312" s="18" t="s">
        <v>175</v>
      </c>
      <c r="BE312" s="162">
        <f>IF(N312="základní",J312,0)</f>
        <v>0</v>
      </c>
      <c r="BF312" s="162">
        <f>IF(N312="snížená",J312,0)</f>
        <v>0</v>
      </c>
      <c r="BG312" s="162">
        <f>IF(N312="zákl. přenesená",J312,0)</f>
        <v>0</v>
      </c>
      <c r="BH312" s="162">
        <f>IF(N312="sníž. přenesená",J312,0)</f>
        <v>0</v>
      </c>
      <c r="BI312" s="162">
        <f>IF(N312="nulová",J312,0)</f>
        <v>0</v>
      </c>
      <c r="BJ312" s="18" t="s">
        <v>30</v>
      </c>
      <c r="BK312" s="162">
        <f>ROUND(I312*H312,2)</f>
        <v>0</v>
      </c>
      <c r="BL312" s="18" t="s">
        <v>184</v>
      </c>
      <c r="BM312" s="161" t="s">
        <v>4213</v>
      </c>
    </row>
    <row r="313" spans="1:65" s="13" customFormat="1">
      <c r="B313" s="163"/>
      <c r="D313" s="164" t="s">
        <v>190</v>
      </c>
      <c r="E313" s="165" t="s">
        <v>1</v>
      </c>
      <c r="F313" s="166" t="s">
        <v>618</v>
      </c>
      <c r="H313" s="167">
        <v>115</v>
      </c>
      <c r="I313" s="168"/>
      <c r="L313" s="163"/>
      <c r="M313" s="169"/>
      <c r="N313" s="170"/>
      <c r="O313" s="170"/>
      <c r="P313" s="170"/>
      <c r="Q313" s="170"/>
      <c r="R313" s="170"/>
      <c r="S313" s="170"/>
      <c r="T313" s="171"/>
      <c r="AT313" s="165" t="s">
        <v>190</v>
      </c>
      <c r="AU313" s="165" t="s">
        <v>82</v>
      </c>
      <c r="AV313" s="13" t="s">
        <v>82</v>
      </c>
      <c r="AW313" s="13" t="s">
        <v>29</v>
      </c>
      <c r="AX313" s="13" t="s">
        <v>30</v>
      </c>
      <c r="AY313" s="165" t="s">
        <v>175</v>
      </c>
    </row>
    <row r="314" spans="1:65" s="2" customFormat="1" ht="16.5" customHeight="1">
      <c r="A314" s="33"/>
      <c r="B314" s="149"/>
      <c r="C314" s="150" t="s">
        <v>349</v>
      </c>
      <c r="D314" s="150" t="s">
        <v>181</v>
      </c>
      <c r="E314" s="151" t="s">
        <v>4214</v>
      </c>
      <c r="F314" s="152" t="s">
        <v>4215</v>
      </c>
      <c r="G314" s="153" t="s">
        <v>222</v>
      </c>
      <c r="H314" s="154">
        <v>12</v>
      </c>
      <c r="I314" s="155"/>
      <c r="J314" s="156">
        <f>ROUND(I314*H314,2)</f>
        <v>0</v>
      </c>
      <c r="K314" s="152" t="s">
        <v>1</v>
      </c>
      <c r="L314" s="34"/>
      <c r="M314" s="157" t="s">
        <v>1</v>
      </c>
      <c r="N314" s="158" t="s">
        <v>38</v>
      </c>
      <c r="O314" s="59"/>
      <c r="P314" s="159">
        <f>O314*H314</f>
        <v>0</v>
      </c>
      <c r="Q314" s="159">
        <v>0</v>
      </c>
      <c r="R314" s="159">
        <f>Q314*H314</f>
        <v>0</v>
      </c>
      <c r="S314" s="159">
        <v>0</v>
      </c>
      <c r="T314" s="160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1" t="s">
        <v>184</v>
      </c>
      <c r="AT314" s="161" t="s">
        <v>181</v>
      </c>
      <c r="AU314" s="161" t="s">
        <v>82</v>
      </c>
      <c r="AY314" s="18" t="s">
        <v>175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8" t="s">
        <v>30</v>
      </c>
      <c r="BK314" s="162">
        <f>ROUND(I314*H314,2)</f>
        <v>0</v>
      </c>
      <c r="BL314" s="18" t="s">
        <v>184</v>
      </c>
      <c r="BM314" s="161" t="s">
        <v>4216</v>
      </c>
    </row>
    <row r="315" spans="1:65" s="13" customFormat="1">
      <c r="B315" s="163"/>
      <c r="D315" s="164" t="s">
        <v>190</v>
      </c>
      <c r="E315" s="165" t="s">
        <v>1</v>
      </c>
      <c r="F315" s="166" t="s">
        <v>8</v>
      </c>
      <c r="H315" s="167">
        <v>12</v>
      </c>
      <c r="I315" s="168"/>
      <c r="L315" s="163"/>
      <c r="M315" s="169"/>
      <c r="N315" s="170"/>
      <c r="O315" s="170"/>
      <c r="P315" s="170"/>
      <c r="Q315" s="170"/>
      <c r="R315" s="170"/>
      <c r="S315" s="170"/>
      <c r="T315" s="171"/>
      <c r="AT315" s="165" t="s">
        <v>190</v>
      </c>
      <c r="AU315" s="165" t="s">
        <v>82</v>
      </c>
      <c r="AV315" s="13" t="s">
        <v>82</v>
      </c>
      <c r="AW315" s="13" t="s">
        <v>29</v>
      </c>
      <c r="AX315" s="13" t="s">
        <v>30</v>
      </c>
      <c r="AY315" s="165" t="s">
        <v>175</v>
      </c>
    </row>
    <row r="316" spans="1:65" s="12" customFormat="1" ht="22.8" customHeight="1">
      <c r="B316" s="136"/>
      <c r="D316" s="137" t="s">
        <v>72</v>
      </c>
      <c r="E316" s="147" t="s">
        <v>184</v>
      </c>
      <c r="F316" s="147" t="s">
        <v>1417</v>
      </c>
      <c r="I316" s="139"/>
      <c r="J316" s="148">
        <f>BK316</f>
        <v>0</v>
      </c>
      <c r="L316" s="136"/>
      <c r="M316" s="141"/>
      <c r="N316" s="142"/>
      <c r="O316" s="142"/>
      <c r="P316" s="143">
        <f>SUM(P317:P327)</f>
        <v>0</v>
      </c>
      <c r="Q316" s="142"/>
      <c r="R316" s="143">
        <f>SUM(R317:R327)</f>
        <v>2.7800000000000002</v>
      </c>
      <c r="S316" s="142"/>
      <c r="T316" s="144">
        <f>SUM(T317:T327)</f>
        <v>0</v>
      </c>
      <c r="AR316" s="137" t="s">
        <v>30</v>
      </c>
      <c r="AT316" s="145" t="s">
        <v>72</v>
      </c>
      <c r="AU316" s="145" t="s">
        <v>30</v>
      </c>
      <c r="AY316" s="137" t="s">
        <v>175</v>
      </c>
      <c r="BK316" s="146">
        <f>SUM(BK317:BK327)</f>
        <v>0</v>
      </c>
    </row>
    <row r="317" spans="1:65" s="2" customFormat="1" ht="16.5" customHeight="1">
      <c r="A317" s="33"/>
      <c r="B317" s="149"/>
      <c r="C317" s="150" t="s">
        <v>353</v>
      </c>
      <c r="D317" s="150" t="s">
        <v>181</v>
      </c>
      <c r="E317" s="151" t="s">
        <v>4217</v>
      </c>
      <c r="F317" s="152" t="s">
        <v>4218</v>
      </c>
      <c r="G317" s="153" t="s">
        <v>222</v>
      </c>
      <c r="H317" s="154">
        <v>115</v>
      </c>
      <c r="I317" s="155"/>
      <c r="J317" s="156">
        <f>ROUND(I317*H317,2)</f>
        <v>0</v>
      </c>
      <c r="K317" s="152" t="s">
        <v>1</v>
      </c>
      <c r="L317" s="34"/>
      <c r="M317" s="157" t="s">
        <v>1</v>
      </c>
      <c r="N317" s="158" t="s">
        <v>38</v>
      </c>
      <c r="O317" s="59"/>
      <c r="P317" s="159">
        <f>O317*H317</f>
        <v>0</v>
      </c>
      <c r="Q317" s="159">
        <v>0.02</v>
      </c>
      <c r="R317" s="159">
        <f>Q317*H317</f>
        <v>2.3000000000000003</v>
      </c>
      <c r="S317" s="159">
        <v>0</v>
      </c>
      <c r="T317" s="160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1" t="s">
        <v>184</v>
      </c>
      <c r="AT317" s="161" t="s">
        <v>181</v>
      </c>
      <c r="AU317" s="161" t="s">
        <v>82</v>
      </c>
      <c r="AY317" s="18" t="s">
        <v>175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8" t="s">
        <v>30</v>
      </c>
      <c r="BK317" s="162">
        <f>ROUND(I317*H317,2)</f>
        <v>0</v>
      </c>
      <c r="BL317" s="18" t="s">
        <v>184</v>
      </c>
      <c r="BM317" s="161" t="s">
        <v>4219</v>
      </c>
    </row>
    <row r="318" spans="1:65" s="14" customFormat="1">
      <c r="B318" s="172"/>
      <c r="D318" s="164" t="s">
        <v>190</v>
      </c>
      <c r="E318" s="173" t="s">
        <v>1</v>
      </c>
      <c r="F318" s="174" t="s">
        <v>4220</v>
      </c>
      <c r="H318" s="173" t="s">
        <v>1</v>
      </c>
      <c r="I318" s="175"/>
      <c r="L318" s="172"/>
      <c r="M318" s="176"/>
      <c r="N318" s="177"/>
      <c r="O318" s="177"/>
      <c r="P318" s="177"/>
      <c r="Q318" s="177"/>
      <c r="R318" s="177"/>
      <c r="S318" s="177"/>
      <c r="T318" s="178"/>
      <c r="AT318" s="173" t="s">
        <v>190</v>
      </c>
      <c r="AU318" s="173" t="s">
        <v>82</v>
      </c>
      <c r="AV318" s="14" t="s">
        <v>30</v>
      </c>
      <c r="AW318" s="14" t="s">
        <v>29</v>
      </c>
      <c r="AX318" s="14" t="s">
        <v>73</v>
      </c>
      <c r="AY318" s="173" t="s">
        <v>175</v>
      </c>
    </row>
    <row r="319" spans="1:65" s="14" customFormat="1">
      <c r="B319" s="172"/>
      <c r="D319" s="164" t="s">
        <v>190</v>
      </c>
      <c r="E319" s="173" t="s">
        <v>1</v>
      </c>
      <c r="F319" s="174" t="s">
        <v>4221</v>
      </c>
      <c r="H319" s="173" t="s">
        <v>1</v>
      </c>
      <c r="I319" s="175"/>
      <c r="L319" s="172"/>
      <c r="M319" s="176"/>
      <c r="N319" s="177"/>
      <c r="O319" s="177"/>
      <c r="P319" s="177"/>
      <c r="Q319" s="177"/>
      <c r="R319" s="177"/>
      <c r="S319" s="177"/>
      <c r="T319" s="178"/>
      <c r="AT319" s="173" t="s">
        <v>190</v>
      </c>
      <c r="AU319" s="173" t="s">
        <v>82</v>
      </c>
      <c r="AV319" s="14" t="s">
        <v>30</v>
      </c>
      <c r="AW319" s="14" t="s">
        <v>29</v>
      </c>
      <c r="AX319" s="14" t="s">
        <v>73</v>
      </c>
      <c r="AY319" s="173" t="s">
        <v>175</v>
      </c>
    </row>
    <row r="320" spans="1:65" s="13" customFormat="1">
      <c r="B320" s="163"/>
      <c r="D320" s="164" t="s">
        <v>190</v>
      </c>
      <c r="E320" s="165" t="s">
        <v>1</v>
      </c>
      <c r="F320" s="166" t="s">
        <v>207</v>
      </c>
      <c r="H320" s="167">
        <v>7</v>
      </c>
      <c r="I320" s="168"/>
      <c r="L320" s="163"/>
      <c r="M320" s="169"/>
      <c r="N320" s="170"/>
      <c r="O320" s="170"/>
      <c r="P320" s="170"/>
      <c r="Q320" s="170"/>
      <c r="R320" s="170"/>
      <c r="S320" s="170"/>
      <c r="T320" s="171"/>
      <c r="AT320" s="165" t="s">
        <v>190</v>
      </c>
      <c r="AU320" s="165" t="s">
        <v>82</v>
      </c>
      <c r="AV320" s="13" t="s">
        <v>82</v>
      </c>
      <c r="AW320" s="13" t="s">
        <v>29</v>
      </c>
      <c r="AX320" s="13" t="s">
        <v>73</v>
      </c>
      <c r="AY320" s="165" t="s">
        <v>175</v>
      </c>
    </row>
    <row r="321" spans="1:65" s="14" customFormat="1">
      <c r="B321" s="172"/>
      <c r="D321" s="164" t="s">
        <v>190</v>
      </c>
      <c r="E321" s="173" t="s">
        <v>1</v>
      </c>
      <c r="F321" s="174" t="s">
        <v>4083</v>
      </c>
      <c r="H321" s="173" t="s">
        <v>1</v>
      </c>
      <c r="I321" s="175"/>
      <c r="L321" s="172"/>
      <c r="M321" s="176"/>
      <c r="N321" s="177"/>
      <c r="O321" s="177"/>
      <c r="P321" s="177"/>
      <c r="Q321" s="177"/>
      <c r="R321" s="177"/>
      <c r="S321" s="177"/>
      <c r="T321" s="178"/>
      <c r="AT321" s="173" t="s">
        <v>190</v>
      </c>
      <c r="AU321" s="173" t="s">
        <v>82</v>
      </c>
      <c r="AV321" s="14" t="s">
        <v>30</v>
      </c>
      <c r="AW321" s="14" t="s">
        <v>29</v>
      </c>
      <c r="AX321" s="14" t="s">
        <v>73</v>
      </c>
      <c r="AY321" s="173" t="s">
        <v>175</v>
      </c>
    </row>
    <row r="322" spans="1:65" s="14" customFormat="1">
      <c r="B322" s="172"/>
      <c r="D322" s="164" t="s">
        <v>190</v>
      </c>
      <c r="E322" s="173" t="s">
        <v>1</v>
      </c>
      <c r="F322" s="174" t="s">
        <v>4222</v>
      </c>
      <c r="H322" s="173" t="s">
        <v>1</v>
      </c>
      <c r="I322" s="175"/>
      <c r="L322" s="172"/>
      <c r="M322" s="176"/>
      <c r="N322" s="177"/>
      <c r="O322" s="177"/>
      <c r="P322" s="177"/>
      <c r="Q322" s="177"/>
      <c r="R322" s="177"/>
      <c r="S322" s="177"/>
      <c r="T322" s="178"/>
      <c r="AT322" s="173" t="s">
        <v>190</v>
      </c>
      <c r="AU322" s="173" t="s">
        <v>82</v>
      </c>
      <c r="AV322" s="14" t="s">
        <v>30</v>
      </c>
      <c r="AW322" s="14" t="s">
        <v>29</v>
      </c>
      <c r="AX322" s="14" t="s">
        <v>73</v>
      </c>
      <c r="AY322" s="173" t="s">
        <v>175</v>
      </c>
    </row>
    <row r="323" spans="1:65" s="13" customFormat="1">
      <c r="B323" s="163"/>
      <c r="D323" s="164" t="s">
        <v>190</v>
      </c>
      <c r="E323" s="165" t="s">
        <v>1</v>
      </c>
      <c r="F323" s="166" t="s">
        <v>594</v>
      </c>
      <c r="H323" s="167">
        <v>108</v>
      </c>
      <c r="I323" s="168"/>
      <c r="L323" s="163"/>
      <c r="M323" s="169"/>
      <c r="N323" s="170"/>
      <c r="O323" s="170"/>
      <c r="P323" s="170"/>
      <c r="Q323" s="170"/>
      <c r="R323" s="170"/>
      <c r="S323" s="170"/>
      <c r="T323" s="171"/>
      <c r="AT323" s="165" t="s">
        <v>190</v>
      </c>
      <c r="AU323" s="165" t="s">
        <v>82</v>
      </c>
      <c r="AV323" s="13" t="s">
        <v>82</v>
      </c>
      <c r="AW323" s="13" t="s">
        <v>29</v>
      </c>
      <c r="AX323" s="13" t="s">
        <v>73</v>
      </c>
      <c r="AY323" s="165" t="s">
        <v>175</v>
      </c>
    </row>
    <row r="324" spans="1:65" s="15" customFormat="1">
      <c r="B324" s="182"/>
      <c r="D324" s="164" t="s">
        <v>190</v>
      </c>
      <c r="E324" s="183" t="s">
        <v>1</v>
      </c>
      <c r="F324" s="184" t="s">
        <v>716</v>
      </c>
      <c r="H324" s="185">
        <v>115</v>
      </c>
      <c r="I324" s="186"/>
      <c r="L324" s="182"/>
      <c r="M324" s="187"/>
      <c r="N324" s="188"/>
      <c r="O324" s="188"/>
      <c r="P324" s="188"/>
      <c r="Q324" s="188"/>
      <c r="R324" s="188"/>
      <c r="S324" s="188"/>
      <c r="T324" s="189"/>
      <c r="AT324" s="183" t="s">
        <v>190</v>
      </c>
      <c r="AU324" s="183" t="s">
        <v>82</v>
      </c>
      <c r="AV324" s="15" t="s">
        <v>184</v>
      </c>
      <c r="AW324" s="15" t="s">
        <v>29</v>
      </c>
      <c r="AX324" s="15" t="s">
        <v>30</v>
      </c>
      <c r="AY324" s="183" t="s">
        <v>175</v>
      </c>
    </row>
    <row r="325" spans="1:65" s="2" customFormat="1" ht="16.5" customHeight="1">
      <c r="A325" s="33"/>
      <c r="B325" s="149"/>
      <c r="C325" s="150" t="s">
        <v>357</v>
      </c>
      <c r="D325" s="150" t="s">
        <v>181</v>
      </c>
      <c r="E325" s="151" t="s">
        <v>4223</v>
      </c>
      <c r="F325" s="152" t="s">
        <v>4224</v>
      </c>
      <c r="G325" s="153" t="s">
        <v>222</v>
      </c>
      <c r="H325" s="154">
        <v>12</v>
      </c>
      <c r="I325" s="155"/>
      <c r="J325" s="156">
        <f>ROUND(I325*H325,2)</f>
        <v>0</v>
      </c>
      <c r="K325" s="152" t="s">
        <v>1</v>
      </c>
      <c r="L325" s="34"/>
      <c r="M325" s="157" t="s">
        <v>1</v>
      </c>
      <c r="N325" s="158" t="s">
        <v>38</v>
      </c>
      <c r="O325" s="59"/>
      <c r="P325" s="159">
        <f>O325*H325</f>
        <v>0</v>
      </c>
      <c r="Q325" s="159">
        <v>0.04</v>
      </c>
      <c r="R325" s="159">
        <f>Q325*H325</f>
        <v>0.48</v>
      </c>
      <c r="S325" s="159">
        <v>0</v>
      </c>
      <c r="T325" s="160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1" t="s">
        <v>184</v>
      </c>
      <c r="AT325" s="161" t="s">
        <v>181</v>
      </c>
      <c r="AU325" s="161" t="s">
        <v>82</v>
      </c>
      <c r="AY325" s="18" t="s">
        <v>175</v>
      </c>
      <c r="BE325" s="162">
        <f>IF(N325="základní",J325,0)</f>
        <v>0</v>
      </c>
      <c r="BF325" s="162">
        <f>IF(N325="snížená",J325,0)</f>
        <v>0</v>
      </c>
      <c r="BG325" s="162">
        <f>IF(N325="zákl. přenesená",J325,0)</f>
        <v>0</v>
      </c>
      <c r="BH325" s="162">
        <f>IF(N325="sníž. přenesená",J325,0)</f>
        <v>0</v>
      </c>
      <c r="BI325" s="162">
        <f>IF(N325="nulová",J325,0)</f>
        <v>0</v>
      </c>
      <c r="BJ325" s="18" t="s">
        <v>30</v>
      </c>
      <c r="BK325" s="162">
        <f>ROUND(I325*H325,2)</f>
        <v>0</v>
      </c>
      <c r="BL325" s="18" t="s">
        <v>184</v>
      </c>
      <c r="BM325" s="161" t="s">
        <v>4225</v>
      </c>
    </row>
    <row r="326" spans="1:65" s="14" customFormat="1">
      <c r="B326" s="172"/>
      <c r="D326" s="164" t="s">
        <v>190</v>
      </c>
      <c r="E326" s="173" t="s">
        <v>1</v>
      </c>
      <c r="F326" s="174" t="s">
        <v>4226</v>
      </c>
      <c r="H326" s="173" t="s">
        <v>1</v>
      </c>
      <c r="I326" s="175"/>
      <c r="L326" s="172"/>
      <c r="M326" s="176"/>
      <c r="N326" s="177"/>
      <c r="O326" s="177"/>
      <c r="P326" s="177"/>
      <c r="Q326" s="177"/>
      <c r="R326" s="177"/>
      <c r="S326" s="177"/>
      <c r="T326" s="178"/>
      <c r="AT326" s="173" t="s">
        <v>190</v>
      </c>
      <c r="AU326" s="173" t="s">
        <v>82</v>
      </c>
      <c r="AV326" s="14" t="s">
        <v>30</v>
      </c>
      <c r="AW326" s="14" t="s">
        <v>29</v>
      </c>
      <c r="AX326" s="14" t="s">
        <v>73</v>
      </c>
      <c r="AY326" s="173" t="s">
        <v>175</v>
      </c>
    </row>
    <row r="327" spans="1:65" s="13" customFormat="1">
      <c r="B327" s="163"/>
      <c r="D327" s="164" t="s">
        <v>190</v>
      </c>
      <c r="E327" s="165" t="s">
        <v>1</v>
      </c>
      <c r="F327" s="166" t="s">
        <v>8</v>
      </c>
      <c r="H327" s="167">
        <v>12</v>
      </c>
      <c r="I327" s="168"/>
      <c r="L327" s="163"/>
      <c r="M327" s="169"/>
      <c r="N327" s="170"/>
      <c r="O327" s="170"/>
      <c r="P327" s="170"/>
      <c r="Q327" s="170"/>
      <c r="R327" s="170"/>
      <c r="S327" s="170"/>
      <c r="T327" s="171"/>
      <c r="AT327" s="165" t="s">
        <v>190</v>
      </c>
      <c r="AU327" s="165" t="s">
        <v>82</v>
      </c>
      <c r="AV327" s="13" t="s">
        <v>82</v>
      </c>
      <c r="AW327" s="13" t="s">
        <v>29</v>
      </c>
      <c r="AX327" s="13" t="s">
        <v>30</v>
      </c>
      <c r="AY327" s="165" t="s">
        <v>175</v>
      </c>
    </row>
    <row r="328" spans="1:65" s="12" customFormat="1" ht="22.8" customHeight="1">
      <c r="B328" s="136"/>
      <c r="D328" s="137" t="s">
        <v>72</v>
      </c>
      <c r="E328" s="147" t="s">
        <v>177</v>
      </c>
      <c r="F328" s="147" t="s">
        <v>2089</v>
      </c>
      <c r="I328" s="139"/>
      <c r="J328" s="148">
        <f>BK328</f>
        <v>0</v>
      </c>
      <c r="L328" s="136"/>
      <c r="M328" s="141"/>
      <c r="N328" s="142"/>
      <c r="O328" s="142"/>
      <c r="P328" s="143">
        <f>SUM(P329:P397)</f>
        <v>0</v>
      </c>
      <c r="Q328" s="142"/>
      <c r="R328" s="143">
        <f>SUM(R329:R397)</f>
        <v>1.4781350000000002</v>
      </c>
      <c r="S328" s="142"/>
      <c r="T328" s="144">
        <f>SUM(T329:T397)</f>
        <v>0</v>
      </c>
      <c r="AR328" s="137" t="s">
        <v>30</v>
      </c>
      <c r="AT328" s="145" t="s">
        <v>72</v>
      </c>
      <c r="AU328" s="145" t="s">
        <v>30</v>
      </c>
      <c r="AY328" s="137" t="s">
        <v>175</v>
      </c>
      <c r="BK328" s="146">
        <f>SUM(BK329:BK397)</f>
        <v>0</v>
      </c>
    </row>
    <row r="329" spans="1:65" s="2" customFormat="1" ht="16.5" customHeight="1">
      <c r="A329" s="33"/>
      <c r="B329" s="149"/>
      <c r="C329" s="150" t="s">
        <v>361</v>
      </c>
      <c r="D329" s="150" t="s">
        <v>181</v>
      </c>
      <c r="E329" s="151" t="s">
        <v>4227</v>
      </c>
      <c r="F329" s="152" t="s">
        <v>4228</v>
      </c>
      <c r="G329" s="153" t="s">
        <v>188</v>
      </c>
      <c r="H329" s="154">
        <v>70</v>
      </c>
      <c r="I329" s="155"/>
      <c r="J329" s="156">
        <f>ROUND(I329*H329,2)</f>
        <v>0</v>
      </c>
      <c r="K329" s="152" t="s">
        <v>1</v>
      </c>
      <c r="L329" s="34"/>
      <c r="M329" s="157" t="s">
        <v>1</v>
      </c>
      <c r="N329" s="158" t="s">
        <v>38</v>
      </c>
      <c r="O329" s="59"/>
      <c r="P329" s="159">
        <f>O329*H329</f>
        <v>0</v>
      </c>
      <c r="Q329" s="159">
        <v>0</v>
      </c>
      <c r="R329" s="159">
        <f>Q329*H329</f>
        <v>0</v>
      </c>
      <c r="S329" s="159">
        <v>0</v>
      </c>
      <c r="T329" s="160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61" t="s">
        <v>184</v>
      </c>
      <c r="AT329" s="161" t="s">
        <v>181</v>
      </c>
      <c r="AU329" s="161" t="s">
        <v>82</v>
      </c>
      <c r="AY329" s="18" t="s">
        <v>175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8" t="s">
        <v>30</v>
      </c>
      <c r="BK329" s="162">
        <f>ROUND(I329*H329,2)</f>
        <v>0</v>
      </c>
      <c r="BL329" s="18" t="s">
        <v>184</v>
      </c>
      <c r="BM329" s="161" t="s">
        <v>4229</v>
      </c>
    </row>
    <row r="330" spans="1:65" s="13" customFormat="1">
      <c r="B330" s="163"/>
      <c r="D330" s="164" t="s">
        <v>190</v>
      </c>
      <c r="E330" s="165" t="s">
        <v>1</v>
      </c>
      <c r="F330" s="166" t="s">
        <v>454</v>
      </c>
      <c r="H330" s="167">
        <v>70</v>
      </c>
      <c r="I330" s="168"/>
      <c r="L330" s="163"/>
      <c r="M330" s="169"/>
      <c r="N330" s="170"/>
      <c r="O330" s="170"/>
      <c r="P330" s="170"/>
      <c r="Q330" s="170"/>
      <c r="R330" s="170"/>
      <c r="S330" s="170"/>
      <c r="T330" s="171"/>
      <c r="AT330" s="165" t="s">
        <v>190</v>
      </c>
      <c r="AU330" s="165" t="s">
        <v>82</v>
      </c>
      <c r="AV330" s="13" t="s">
        <v>82</v>
      </c>
      <c r="AW330" s="13" t="s">
        <v>29</v>
      </c>
      <c r="AX330" s="13" t="s">
        <v>30</v>
      </c>
      <c r="AY330" s="165" t="s">
        <v>175</v>
      </c>
    </row>
    <row r="331" spans="1:65" s="2" customFormat="1" ht="16.5" customHeight="1">
      <c r="A331" s="33"/>
      <c r="B331" s="149"/>
      <c r="C331" s="150" t="s">
        <v>365</v>
      </c>
      <c r="D331" s="150" t="s">
        <v>181</v>
      </c>
      <c r="E331" s="151" t="s">
        <v>4230</v>
      </c>
      <c r="F331" s="152" t="s">
        <v>4231</v>
      </c>
      <c r="G331" s="153" t="s">
        <v>188</v>
      </c>
      <c r="H331" s="154">
        <v>335</v>
      </c>
      <c r="I331" s="155"/>
      <c r="J331" s="156">
        <f>ROUND(I331*H331,2)</f>
        <v>0</v>
      </c>
      <c r="K331" s="152" t="s">
        <v>1</v>
      </c>
      <c r="L331" s="34"/>
      <c r="M331" s="157" t="s">
        <v>1</v>
      </c>
      <c r="N331" s="158" t="s">
        <v>38</v>
      </c>
      <c r="O331" s="59"/>
      <c r="P331" s="159">
        <f>O331*H331</f>
        <v>0</v>
      </c>
      <c r="Q331" s="159">
        <v>0</v>
      </c>
      <c r="R331" s="159">
        <f>Q331*H331</f>
        <v>0</v>
      </c>
      <c r="S331" s="159">
        <v>0</v>
      </c>
      <c r="T331" s="160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1" t="s">
        <v>184</v>
      </c>
      <c r="AT331" s="161" t="s">
        <v>181</v>
      </c>
      <c r="AU331" s="161" t="s">
        <v>82</v>
      </c>
      <c r="AY331" s="18" t="s">
        <v>175</v>
      </c>
      <c r="BE331" s="162">
        <f>IF(N331="základní",J331,0)</f>
        <v>0</v>
      </c>
      <c r="BF331" s="162">
        <f>IF(N331="snížená",J331,0)</f>
        <v>0</v>
      </c>
      <c r="BG331" s="162">
        <f>IF(N331="zákl. přenesená",J331,0)</f>
        <v>0</v>
      </c>
      <c r="BH331" s="162">
        <f>IF(N331="sníž. přenesená",J331,0)</f>
        <v>0</v>
      </c>
      <c r="BI331" s="162">
        <f>IF(N331="nulová",J331,0)</f>
        <v>0</v>
      </c>
      <c r="BJ331" s="18" t="s">
        <v>30</v>
      </c>
      <c r="BK331" s="162">
        <f>ROUND(I331*H331,2)</f>
        <v>0</v>
      </c>
      <c r="BL331" s="18" t="s">
        <v>184</v>
      </c>
      <c r="BM331" s="161" t="s">
        <v>4232</v>
      </c>
    </row>
    <row r="332" spans="1:65" s="13" customFormat="1">
      <c r="B332" s="163"/>
      <c r="D332" s="164" t="s">
        <v>190</v>
      </c>
      <c r="E332" s="165" t="s">
        <v>1</v>
      </c>
      <c r="F332" s="166" t="s">
        <v>4207</v>
      </c>
      <c r="H332" s="167">
        <v>335</v>
      </c>
      <c r="I332" s="168"/>
      <c r="L332" s="163"/>
      <c r="M332" s="169"/>
      <c r="N332" s="170"/>
      <c r="O332" s="170"/>
      <c r="P332" s="170"/>
      <c r="Q332" s="170"/>
      <c r="R332" s="170"/>
      <c r="S332" s="170"/>
      <c r="T332" s="171"/>
      <c r="AT332" s="165" t="s">
        <v>190</v>
      </c>
      <c r="AU332" s="165" t="s">
        <v>82</v>
      </c>
      <c r="AV332" s="13" t="s">
        <v>82</v>
      </c>
      <c r="AW332" s="13" t="s">
        <v>29</v>
      </c>
      <c r="AX332" s="13" t="s">
        <v>30</v>
      </c>
      <c r="AY332" s="165" t="s">
        <v>175</v>
      </c>
    </row>
    <row r="333" spans="1:65" s="2" customFormat="1" ht="16.5" customHeight="1">
      <c r="A333" s="33"/>
      <c r="B333" s="149"/>
      <c r="C333" s="150" t="s">
        <v>369</v>
      </c>
      <c r="D333" s="150" t="s">
        <v>181</v>
      </c>
      <c r="E333" s="151" t="s">
        <v>4233</v>
      </c>
      <c r="F333" s="152" t="s">
        <v>4234</v>
      </c>
      <c r="G333" s="153" t="s">
        <v>188</v>
      </c>
      <c r="H333" s="154">
        <v>20</v>
      </c>
      <c r="I333" s="155"/>
      <c r="J333" s="156">
        <f>ROUND(I333*H333,2)</f>
        <v>0</v>
      </c>
      <c r="K333" s="152" t="s">
        <v>1</v>
      </c>
      <c r="L333" s="34"/>
      <c r="M333" s="157" t="s">
        <v>1</v>
      </c>
      <c r="N333" s="158" t="s">
        <v>38</v>
      </c>
      <c r="O333" s="59"/>
      <c r="P333" s="159">
        <f>O333*H333</f>
        <v>0</v>
      </c>
      <c r="Q333" s="159">
        <v>0</v>
      </c>
      <c r="R333" s="159">
        <f>Q333*H333</f>
        <v>0</v>
      </c>
      <c r="S333" s="159">
        <v>0</v>
      </c>
      <c r="T333" s="160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61" t="s">
        <v>184</v>
      </c>
      <c r="AT333" s="161" t="s">
        <v>181</v>
      </c>
      <c r="AU333" s="161" t="s">
        <v>82</v>
      </c>
      <c r="AY333" s="18" t="s">
        <v>175</v>
      </c>
      <c r="BE333" s="162">
        <f>IF(N333="základní",J333,0)</f>
        <v>0</v>
      </c>
      <c r="BF333" s="162">
        <f>IF(N333="snížená",J333,0)</f>
        <v>0</v>
      </c>
      <c r="BG333" s="162">
        <f>IF(N333="zákl. přenesená",J333,0)</f>
        <v>0</v>
      </c>
      <c r="BH333" s="162">
        <f>IF(N333="sníž. přenesená",J333,0)</f>
        <v>0</v>
      </c>
      <c r="BI333" s="162">
        <f>IF(N333="nulová",J333,0)</f>
        <v>0</v>
      </c>
      <c r="BJ333" s="18" t="s">
        <v>30</v>
      </c>
      <c r="BK333" s="162">
        <f>ROUND(I333*H333,2)</f>
        <v>0</v>
      </c>
      <c r="BL333" s="18" t="s">
        <v>184</v>
      </c>
      <c r="BM333" s="161" t="s">
        <v>4235</v>
      </c>
    </row>
    <row r="334" spans="1:65" s="13" customFormat="1">
      <c r="B334" s="163"/>
      <c r="D334" s="164" t="s">
        <v>190</v>
      </c>
      <c r="E334" s="165" t="s">
        <v>1</v>
      </c>
      <c r="F334" s="166" t="s">
        <v>255</v>
      </c>
      <c r="H334" s="167">
        <v>20</v>
      </c>
      <c r="I334" s="168"/>
      <c r="L334" s="163"/>
      <c r="M334" s="169"/>
      <c r="N334" s="170"/>
      <c r="O334" s="170"/>
      <c r="P334" s="170"/>
      <c r="Q334" s="170"/>
      <c r="R334" s="170"/>
      <c r="S334" s="170"/>
      <c r="T334" s="171"/>
      <c r="AT334" s="165" t="s">
        <v>190</v>
      </c>
      <c r="AU334" s="165" t="s">
        <v>82</v>
      </c>
      <c r="AV334" s="13" t="s">
        <v>82</v>
      </c>
      <c r="AW334" s="13" t="s">
        <v>29</v>
      </c>
      <c r="AX334" s="13" t="s">
        <v>30</v>
      </c>
      <c r="AY334" s="165" t="s">
        <v>175</v>
      </c>
    </row>
    <row r="335" spans="1:65" s="2" customFormat="1" ht="16.5" customHeight="1">
      <c r="A335" s="33"/>
      <c r="B335" s="149"/>
      <c r="C335" s="150" t="s">
        <v>373</v>
      </c>
      <c r="D335" s="150" t="s">
        <v>181</v>
      </c>
      <c r="E335" s="151" t="s">
        <v>4236</v>
      </c>
      <c r="F335" s="152" t="s">
        <v>4237</v>
      </c>
      <c r="G335" s="153" t="s">
        <v>222</v>
      </c>
      <c r="H335" s="154">
        <v>1</v>
      </c>
      <c r="I335" s="155"/>
      <c r="J335" s="156">
        <f>ROUND(I335*H335,2)</f>
        <v>0</v>
      </c>
      <c r="K335" s="152" t="s">
        <v>1</v>
      </c>
      <c r="L335" s="34"/>
      <c r="M335" s="157" t="s">
        <v>1</v>
      </c>
      <c r="N335" s="158" t="s">
        <v>38</v>
      </c>
      <c r="O335" s="59"/>
      <c r="P335" s="159">
        <f>O335*H335</f>
        <v>0</v>
      </c>
      <c r="Q335" s="159">
        <v>0</v>
      </c>
      <c r="R335" s="159">
        <f>Q335*H335</f>
        <v>0</v>
      </c>
      <c r="S335" s="159">
        <v>0</v>
      </c>
      <c r="T335" s="160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61" t="s">
        <v>184</v>
      </c>
      <c r="AT335" s="161" t="s">
        <v>181</v>
      </c>
      <c r="AU335" s="161" t="s">
        <v>82</v>
      </c>
      <c r="AY335" s="18" t="s">
        <v>175</v>
      </c>
      <c r="BE335" s="162">
        <f>IF(N335="základní",J335,0)</f>
        <v>0</v>
      </c>
      <c r="BF335" s="162">
        <f>IF(N335="snížená",J335,0)</f>
        <v>0</v>
      </c>
      <c r="BG335" s="162">
        <f>IF(N335="zákl. přenesená",J335,0)</f>
        <v>0</v>
      </c>
      <c r="BH335" s="162">
        <f>IF(N335="sníž. přenesená",J335,0)</f>
        <v>0</v>
      </c>
      <c r="BI335" s="162">
        <f>IF(N335="nulová",J335,0)</f>
        <v>0</v>
      </c>
      <c r="BJ335" s="18" t="s">
        <v>30</v>
      </c>
      <c r="BK335" s="162">
        <f>ROUND(I335*H335,2)</f>
        <v>0</v>
      </c>
      <c r="BL335" s="18" t="s">
        <v>184</v>
      </c>
      <c r="BM335" s="161" t="s">
        <v>4238</v>
      </c>
    </row>
    <row r="336" spans="1:65" s="13" customFormat="1">
      <c r="B336" s="163"/>
      <c r="D336" s="164" t="s">
        <v>190</v>
      </c>
      <c r="E336" s="165" t="s">
        <v>1</v>
      </c>
      <c r="F336" s="166" t="s">
        <v>30</v>
      </c>
      <c r="H336" s="167">
        <v>1</v>
      </c>
      <c r="I336" s="168"/>
      <c r="L336" s="163"/>
      <c r="M336" s="169"/>
      <c r="N336" s="170"/>
      <c r="O336" s="170"/>
      <c r="P336" s="170"/>
      <c r="Q336" s="170"/>
      <c r="R336" s="170"/>
      <c r="S336" s="170"/>
      <c r="T336" s="171"/>
      <c r="AT336" s="165" t="s">
        <v>190</v>
      </c>
      <c r="AU336" s="165" t="s">
        <v>82</v>
      </c>
      <c r="AV336" s="13" t="s">
        <v>82</v>
      </c>
      <c r="AW336" s="13" t="s">
        <v>29</v>
      </c>
      <c r="AX336" s="13" t="s">
        <v>30</v>
      </c>
      <c r="AY336" s="165" t="s">
        <v>175</v>
      </c>
    </row>
    <row r="337" spans="1:65" s="2" customFormat="1" ht="16.5" customHeight="1">
      <c r="A337" s="33"/>
      <c r="B337" s="149"/>
      <c r="C337" s="150" t="s">
        <v>377</v>
      </c>
      <c r="D337" s="150" t="s">
        <v>181</v>
      </c>
      <c r="E337" s="151" t="s">
        <v>4239</v>
      </c>
      <c r="F337" s="152" t="s">
        <v>4240</v>
      </c>
      <c r="G337" s="153" t="s">
        <v>222</v>
      </c>
      <c r="H337" s="154">
        <v>1</v>
      </c>
      <c r="I337" s="155"/>
      <c r="J337" s="156">
        <f>ROUND(I337*H337,2)</f>
        <v>0</v>
      </c>
      <c r="K337" s="152" t="s">
        <v>1</v>
      </c>
      <c r="L337" s="34"/>
      <c r="M337" s="157" t="s">
        <v>1</v>
      </c>
      <c r="N337" s="158" t="s">
        <v>38</v>
      </c>
      <c r="O337" s="59"/>
      <c r="P337" s="159">
        <f>O337*H337</f>
        <v>0</v>
      </c>
      <c r="Q337" s="159">
        <v>0</v>
      </c>
      <c r="R337" s="159">
        <f>Q337*H337</f>
        <v>0</v>
      </c>
      <c r="S337" s="159">
        <v>0</v>
      </c>
      <c r="T337" s="160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1" t="s">
        <v>184</v>
      </c>
      <c r="AT337" s="161" t="s">
        <v>181</v>
      </c>
      <c r="AU337" s="161" t="s">
        <v>82</v>
      </c>
      <c r="AY337" s="18" t="s">
        <v>175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8" t="s">
        <v>30</v>
      </c>
      <c r="BK337" s="162">
        <f>ROUND(I337*H337,2)</f>
        <v>0</v>
      </c>
      <c r="BL337" s="18" t="s">
        <v>184</v>
      </c>
      <c r="BM337" s="161" t="s">
        <v>4241</v>
      </c>
    </row>
    <row r="338" spans="1:65" s="13" customFormat="1">
      <c r="B338" s="163"/>
      <c r="D338" s="164" t="s">
        <v>190</v>
      </c>
      <c r="E338" s="165" t="s">
        <v>1</v>
      </c>
      <c r="F338" s="166" t="s">
        <v>30</v>
      </c>
      <c r="H338" s="167">
        <v>1</v>
      </c>
      <c r="I338" s="168"/>
      <c r="L338" s="163"/>
      <c r="M338" s="169"/>
      <c r="N338" s="170"/>
      <c r="O338" s="170"/>
      <c r="P338" s="170"/>
      <c r="Q338" s="170"/>
      <c r="R338" s="170"/>
      <c r="S338" s="170"/>
      <c r="T338" s="171"/>
      <c r="AT338" s="165" t="s">
        <v>190</v>
      </c>
      <c r="AU338" s="165" t="s">
        <v>82</v>
      </c>
      <c r="AV338" s="13" t="s">
        <v>82</v>
      </c>
      <c r="AW338" s="13" t="s">
        <v>29</v>
      </c>
      <c r="AX338" s="13" t="s">
        <v>30</v>
      </c>
      <c r="AY338" s="165" t="s">
        <v>175</v>
      </c>
    </row>
    <row r="339" spans="1:65" s="2" customFormat="1" ht="16.5" customHeight="1">
      <c r="A339" s="33"/>
      <c r="B339" s="149"/>
      <c r="C339" s="150" t="s">
        <v>381</v>
      </c>
      <c r="D339" s="150" t="s">
        <v>181</v>
      </c>
      <c r="E339" s="151" t="s">
        <v>4242</v>
      </c>
      <c r="F339" s="152" t="s">
        <v>4243</v>
      </c>
      <c r="G339" s="153" t="s">
        <v>222</v>
      </c>
      <c r="H339" s="154">
        <v>1</v>
      </c>
      <c r="I339" s="155"/>
      <c r="J339" s="156">
        <f>ROUND(I339*H339,2)</f>
        <v>0</v>
      </c>
      <c r="K339" s="152" t="s">
        <v>1</v>
      </c>
      <c r="L339" s="34"/>
      <c r="M339" s="157" t="s">
        <v>1</v>
      </c>
      <c r="N339" s="158" t="s">
        <v>38</v>
      </c>
      <c r="O339" s="59"/>
      <c r="P339" s="159">
        <f>O339*H339</f>
        <v>0</v>
      </c>
      <c r="Q339" s="159">
        <v>0</v>
      </c>
      <c r="R339" s="159">
        <f>Q339*H339</f>
        <v>0</v>
      </c>
      <c r="S339" s="159">
        <v>0</v>
      </c>
      <c r="T339" s="160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1" t="s">
        <v>184</v>
      </c>
      <c r="AT339" s="161" t="s">
        <v>181</v>
      </c>
      <c r="AU339" s="161" t="s">
        <v>82</v>
      </c>
      <c r="AY339" s="18" t="s">
        <v>175</v>
      </c>
      <c r="BE339" s="162">
        <f>IF(N339="základní",J339,0)</f>
        <v>0</v>
      </c>
      <c r="BF339" s="162">
        <f>IF(N339="snížená",J339,0)</f>
        <v>0</v>
      </c>
      <c r="BG339" s="162">
        <f>IF(N339="zákl. přenesená",J339,0)</f>
        <v>0</v>
      </c>
      <c r="BH339" s="162">
        <f>IF(N339="sníž. přenesená",J339,0)</f>
        <v>0</v>
      </c>
      <c r="BI339" s="162">
        <f>IF(N339="nulová",J339,0)</f>
        <v>0</v>
      </c>
      <c r="BJ339" s="18" t="s">
        <v>30</v>
      </c>
      <c r="BK339" s="162">
        <f>ROUND(I339*H339,2)</f>
        <v>0</v>
      </c>
      <c r="BL339" s="18" t="s">
        <v>184</v>
      </c>
      <c r="BM339" s="161" t="s">
        <v>4244</v>
      </c>
    </row>
    <row r="340" spans="1:65" s="13" customFormat="1">
      <c r="B340" s="163"/>
      <c r="D340" s="164" t="s">
        <v>190</v>
      </c>
      <c r="E340" s="165" t="s">
        <v>1</v>
      </c>
      <c r="F340" s="166" t="s">
        <v>30</v>
      </c>
      <c r="H340" s="167">
        <v>1</v>
      </c>
      <c r="I340" s="168"/>
      <c r="L340" s="163"/>
      <c r="M340" s="169"/>
      <c r="N340" s="170"/>
      <c r="O340" s="170"/>
      <c r="P340" s="170"/>
      <c r="Q340" s="170"/>
      <c r="R340" s="170"/>
      <c r="S340" s="170"/>
      <c r="T340" s="171"/>
      <c r="AT340" s="165" t="s">
        <v>190</v>
      </c>
      <c r="AU340" s="165" t="s">
        <v>82</v>
      </c>
      <c r="AV340" s="13" t="s">
        <v>82</v>
      </c>
      <c r="AW340" s="13" t="s">
        <v>29</v>
      </c>
      <c r="AX340" s="13" t="s">
        <v>30</v>
      </c>
      <c r="AY340" s="165" t="s">
        <v>175</v>
      </c>
    </row>
    <row r="341" spans="1:65" s="2" customFormat="1" ht="16.5" customHeight="1">
      <c r="A341" s="33"/>
      <c r="B341" s="149"/>
      <c r="C341" s="150" t="s">
        <v>384</v>
      </c>
      <c r="D341" s="150" t="s">
        <v>181</v>
      </c>
      <c r="E341" s="151" t="s">
        <v>4245</v>
      </c>
      <c r="F341" s="152" t="s">
        <v>4246</v>
      </c>
      <c r="G341" s="153" t="s">
        <v>222</v>
      </c>
      <c r="H341" s="154">
        <v>10</v>
      </c>
      <c r="I341" s="155"/>
      <c r="J341" s="156">
        <f>ROUND(I341*H341,2)</f>
        <v>0</v>
      </c>
      <c r="K341" s="152" t="s">
        <v>1</v>
      </c>
      <c r="L341" s="34"/>
      <c r="M341" s="157" t="s">
        <v>1</v>
      </c>
      <c r="N341" s="158" t="s">
        <v>38</v>
      </c>
      <c r="O341" s="59"/>
      <c r="P341" s="159">
        <f>O341*H341</f>
        <v>0</v>
      </c>
      <c r="Q341" s="159">
        <v>0</v>
      </c>
      <c r="R341" s="159">
        <f>Q341*H341</f>
        <v>0</v>
      </c>
      <c r="S341" s="159">
        <v>0</v>
      </c>
      <c r="T341" s="160">
        <f>S341*H341</f>
        <v>0</v>
      </c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R341" s="161" t="s">
        <v>184</v>
      </c>
      <c r="AT341" s="161" t="s">
        <v>181</v>
      </c>
      <c r="AU341" s="161" t="s">
        <v>82</v>
      </c>
      <c r="AY341" s="18" t="s">
        <v>175</v>
      </c>
      <c r="BE341" s="162">
        <f>IF(N341="základní",J341,0)</f>
        <v>0</v>
      </c>
      <c r="BF341" s="162">
        <f>IF(N341="snížená",J341,0)</f>
        <v>0</v>
      </c>
      <c r="BG341" s="162">
        <f>IF(N341="zákl. přenesená",J341,0)</f>
        <v>0</v>
      </c>
      <c r="BH341" s="162">
        <f>IF(N341="sníž. přenesená",J341,0)</f>
        <v>0</v>
      </c>
      <c r="BI341" s="162">
        <f>IF(N341="nulová",J341,0)</f>
        <v>0</v>
      </c>
      <c r="BJ341" s="18" t="s">
        <v>30</v>
      </c>
      <c r="BK341" s="162">
        <f>ROUND(I341*H341,2)</f>
        <v>0</v>
      </c>
      <c r="BL341" s="18" t="s">
        <v>184</v>
      </c>
      <c r="BM341" s="161" t="s">
        <v>4247</v>
      </c>
    </row>
    <row r="342" spans="1:65" s="13" customFormat="1">
      <c r="B342" s="163"/>
      <c r="D342" s="164" t="s">
        <v>190</v>
      </c>
      <c r="E342" s="165" t="s">
        <v>1</v>
      </c>
      <c r="F342" s="166" t="s">
        <v>217</v>
      </c>
      <c r="H342" s="167">
        <v>10</v>
      </c>
      <c r="I342" s="168"/>
      <c r="L342" s="163"/>
      <c r="M342" s="169"/>
      <c r="N342" s="170"/>
      <c r="O342" s="170"/>
      <c r="P342" s="170"/>
      <c r="Q342" s="170"/>
      <c r="R342" s="170"/>
      <c r="S342" s="170"/>
      <c r="T342" s="171"/>
      <c r="AT342" s="165" t="s">
        <v>190</v>
      </c>
      <c r="AU342" s="165" t="s">
        <v>82</v>
      </c>
      <c r="AV342" s="13" t="s">
        <v>82</v>
      </c>
      <c r="AW342" s="13" t="s">
        <v>29</v>
      </c>
      <c r="AX342" s="13" t="s">
        <v>30</v>
      </c>
      <c r="AY342" s="165" t="s">
        <v>175</v>
      </c>
    </row>
    <row r="343" spans="1:65" s="2" customFormat="1" ht="16.5" customHeight="1">
      <c r="A343" s="33"/>
      <c r="B343" s="149"/>
      <c r="C343" s="150" t="s">
        <v>393</v>
      </c>
      <c r="D343" s="150" t="s">
        <v>181</v>
      </c>
      <c r="E343" s="151" t="s">
        <v>4248</v>
      </c>
      <c r="F343" s="152" t="s">
        <v>4249</v>
      </c>
      <c r="G343" s="153" t="s">
        <v>222</v>
      </c>
      <c r="H343" s="154">
        <v>6</v>
      </c>
      <c r="I343" s="155"/>
      <c r="J343" s="156">
        <f>ROUND(I343*H343,2)</f>
        <v>0</v>
      </c>
      <c r="K343" s="152" t="s">
        <v>1</v>
      </c>
      <c r="L343" s="34"/>
      <c r="M343" s="157" t="s">
        <v>1</v>
      </c>
      <c r="N343" s="158" t="s">
        <v>38</v>
      </c>
      <c r="O343" s="59"/>
      <c r="P343" s="159">
        <f>O343*H343</f>
        <v>0</v>
      </c>
      <c r="Q343" s="159">
        <v>0</v>
      </c>
      <c r="R343" s="159">
        <f>Q343*H343</f>
        <v>0</v>
      </c>
      <c r="S343" s="159">
        <v>0</v>
      </c>
      <c r="T343" s="160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1" t="s">
        <v>184</v>
      </c>
      <c r="AT343" s="161" t="s">
        <v>181</v>
      </c>
      <c r="AU343" s="161" t="s">
        <v>82</v>
      </c>
      <c r="AY343" s="18" t="s">
        <v>175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8" t="s">
        <v>30</v>
      </c>
      <c r="BK343" s="162">
        <f>ROUND(I343*H343,2)</f>
        <v>0</v>
      </c>
      <c r="BL343" s="18" t="s">
        <v>184</v>
      </c>
      <c r="BM343" s="161" t="s">
        <v>4250</v>
      </c>
    </row>
    <row r="344" spans="1:65" s="13" customFormat="1">
      <c r="B344" s="163"/>
      <c r="D344" s="164" t="s">
        <v>190</v>
      </c>
      <c r="E344" s="165" t="s">
        <v>1</v>
      </c>
      <c r="F344" s="166" t="s">
        <v>203</v>
      </c>
      <c r="H344" s="167">
        <v>6</v>
      </c>
      <c r="I344" s="168"/>
      <c r="L344" s="163"/>
      <c r="M344" s="169"/>
      <c r="N344" s="170"/>
      <c r="O344" s="170"/>
      <c r="P344" s="170"/>
      <c r="Q344" s="170"/>
      <c r="R344" s="170"/>
      <c r="S344" s="170"/>
      <c r="T344" s="171"/>
      <c r="AT344" s="165" t="s">
        <v>190</v>
      </c>
      <c r="AU344" s="165" t="s">
        <v>82</v>
      </c>
      <c r="AV344" s="13" t="s">
        <v>82</v>
      </c>
      <c r="AW344" s="13" t="s">
        <v>29</v>
      </c>
      <c r="AX344" s="13" t="s">
        <v>30</v>
      </c>
      <c r="AY344" s="165" t="s">
        <v>175</v>
      </c>
    </row>
    <row r="345" spans="1:65" s="2" customFormat="1" ht="16.5" customHeight="1">
      <c r="A345" s="33"/>
      <c r="B345" s="149"/>
      <c r="C345" s="150" t="s">
        <v>398</v>
      </c>
      <c r="D345" s="150" t="s">
        <v>181</v>
      </c>
      <c r="E345" s="151" t="s">
        <v>4251</v>
      </c>
      <c r="F345" s="152" t="s">
        <v>4252</v>
      </c>
      <c r="G345" s="153" t="s">
        <v>222</v>
      </c>
      <c r="H345" s="154">
        <v>34</v>
      </c>
      <c r="I345" s="155"/>
      <c r="J345" s="156">
        <f>ROUND(I345*H345,2)</f>
        <v>0</v>
      </c>
      <c r="K345" s="152" t="s">
        <v>1</v>
      </c>
      <c r="L345" s="34"/>
      <c r="M345" s="157" t="s">
        <v>1</v>
      </c>
      <c r="N345" s="158" t="s">
        <v>38</v>
      </c>
      <c r="O345" s="59"/>
      <c r="P345" s="159">
        <f>O345*H345</f>
        <v>0</v>
      </c>
      <c r="Q345" s="159">
        <v>0</v>
      </c>
      <c r="R345" s="159">
        <f>Q345*H345</f>
        <v>0</v>
      </c>
      <c r="S345" s="159">
        <v>0</v>
      </c>
      <c r="T345" s="160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61" t="s">
        <v>184</v>
      </c>
      <c r="AT345" s="161" t="s">
        <v>181</v>
      </c>
      <c r="AU345" s="161" t="s">
        <v>82</v>
      </c>
      <c r="AY345" s="18" t="s">
        <v>175</v>
      </c>
      <c r="BE345" s="162">
        <f>IF(N345="základní",J345,0)</f>
        <v>0</v>
      </c>
      <c r="BF345" s="162">
        <f>IF(N345="snížená",J345,0)</f>
        <v>0</v>
      </c>
      <c r="BG345" s="162">
        <f>IF(N345="zákl. přenesená",J345,0)</f>
        <v>0</v>
      </c>
      <c r="BH345" s="162">
        <f>IF(N345="sníž. přenesená",J345,0)</f>
        <v>0</v>
      </c>
      <c r="BI345" s="162">
        <f>IF(N345="nulová",J345,0)</f>
        <v>0</v>
      </c>
      <c r="BJ345" s="18" t="s">
        <v>30</v>
      </c>
      <c r="BK345" s="162">
        <f>ROUND(I345*H345,2)</f>
        <v>0</v>
      </c>
      <c r="BL345" s="18" t="s">
        <v>184</v>
      </c>
      <c r="BM345" s="161" t="s">
        <v>4253</v>
      </c>
    </row>
    <row r="346" spans="1:65" s="13" customFormat="1">
      <c r="B346" s="163"/>
      <c r="D346" s="164" t="s">
        <v>190</v>
      </c>
      <c r="E346" s="165" t="s">
        <v>1</v>
      </c>
      <c r="F346" s="166" t="s">
        <v>310</v>
      </c>
      <c r="H346" s="167">
        <v>34</v>
      </c>
      <c r="I346" s="168"/>
      <c r="L346" s="163"/>
      <c r="M346" s="169"/>
      <c r="N346" s="170"/>
      <c r="O346" s="170"/>
      <c r="P346" s="170"/>
      <c r="Q346" s="170"/>
      <c r="R346" s="170"/>
      <c r="S346" s="170"/>
      <c r="T346" s="171"/>
      <c r="AT346" s="165" t="s">
        <v>190</v>
      </c>
      <c r="AU346" s="165" t="s">
        <v>82</v>
      </c>
      <c r="AV346" s="13" t="s">
        <v>82</v>
      </c>
      <c r="AW346" s="13" t="s">
        <v>29</v>
      </c>
      <c r="AX346" s="13" t="s">
        <v>30</v>
      </c>
      <c r="AY346" s="165" t="s">
        <v>175</v>
      </c>
    </row>
    <row r="347" spans="1:65" s="2" customFormat="1" ht="16.5" customHeight="1">
      <c r="A347" s="33"/>
      <c r="B347" s="149"/>
      <c r="C347" s="150" t="s">
        <v>402</v>
      </c>
      <c r="D347" s="150" t="s">
        <v>181</v>
      </c>
      <c r="E347" s="151" t="s">
        <v>4254</v>
      </c>
      <c r="F347" s="152" t="s">
        <v>4255</v>
      </c>
      <c r="G347" s="153" t="s">
        <v>222</v>
      </c>
      <c r="H347" s="154">
        <v>4</v>
      </c>
      <c r="I347" s="155"/>
      <c r="J347" s="156">
        <f>ROUND(I347*H347,2)</f>
        <v>0</v>
      </c>
      <c r="K347" s="152" t="s">
        <v>1</v>
      </c>
      <c r="L347" s="34"/>
      <c r="M347" s="157" t="s">
        <v>1</v>
      </c>
      <c r="N347" s="158" t="s">
        <v>38</v>
      </c>
      <c r="O347" s="59"/>
      <c r="P347" s="159">
        <f>O347*H347</f>
        <v>0</v>
      </c>
      <c r="Q347" s="159">
        <v>0</v>
      </c>
      <c r="R347" s="159">
        <f>Q347*H347</f>
        <v>0</v>
      </c>
      <c r="S347" s="159">
        <v>0</v>
      </c>
      <c r="T347" s="160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61" t="s">
        <v>184</v>
      </c>
      <c r="AT347" s="161" t="s">
        <v>181</v>
      </c>
      <c r="AU347" s="161" t="s">
        <v>82</v>
      </c>
      <c r="AY347" s="18" t="s">
        <v>175</v>
      </c>
      <c r="BE347" s="162">
        <f>IF(N347="základní",J347,0)</f>
        <v>0</v>
      </c>
      <c r="BF347" s="162">
        <f>IF(N347="snížená",J347,0)</f>
        <v>0</v>
      </c>
      <c r="BG347" s="162">
        <f>IF(N347="zákl. přenesená",J347,0)</f>
        <v>0</v>
      </c>
      <c r="BH347" s="162">
        <f>IF(N347="sníž. přenesená",J347,0)</f>
        <v>0</v>
      </c>
      <c r="BI347" s="162">
        <f>IF(N347="nulová",J347,0)</f>
        <v>0</v>
      </c>
      <c r="BJ347" s="18" t="s">
        <v>30</v>
      </c>
      <c r="BK347" s="162">
        <f>ROUND(I347*H347,2)</f>
        <v>0</v>
      </c>
      <c r="BL347" s="18" t="s">
        <v>184</v>
      </c>
      <c r="BM347" s="161" t="s">
        <v>4256</v>
      </c>
    </row>
    <row r="348" spans="1:65" s="13" customFormat="1">
      <c r="B348" s="163"/>
      <c r="D348" s="164" t="s">
        <v>190</v>
      </c>
      <c r="E348" s="165" t="s">
        <v>1</v>
      </c>
      <c r="F348" s="166" t="s">
        <v>184</v>
      </c>
      <c r="H348" s="167">
        <v>4</v>
      </c>
      <c r="I348" s="168"/>
      <c r="L348" s="163"/>
      <c r="M348" s="169"/>
      <c r="N348" s="170"/>
      <c r="O348" s="170"/>
      <c r="P348" s="170"/>
      <c r="Q348" s="170"/>
      <c r="R348" s="170"/>
      <c r="S348" s="170"/>
      <c r="T348" s="171"/>
      <c r="AT348" s="165" t="s">
        <v>190</v>
      </c>
      <c r="AU348" s="165" t="s">
        <v>82</v>
      </c>
      <c r="AV348" s="13" t="s">
        <v>82</v>
      </c>
      <c r="AW348" s="13" t="s">
        <v>29</v>
      </c>
      <c r="AX348" s="13" t="s">
        <v>30</v>
      </c>
      <c r="AY348" s="165" t="s">
        <v>175</v>
      </c>
    </row>
    <row r="349" spans="1:65" s="2" customFormat="1" ht="16.5" customHeight="1">
      <c r="A349" s="33"/>
      <c r="B349" s="149"/>
      <c r="C349" s="150" t="s">
        <v>406</v>
      </c>
      <c r="D349" s="150" t="s">
        <v>181</v>
      </c>
      <c r="E349" s="151" t="s">
        <v>4257</v>
      </c>
      <c r="F349" s="152" t="s">
        <v>4258</v>
      </c>
      <c r="G349" s="153" t="s">
        <v>222</v>
      </c>
      <c r="H349" s="154">
        <v>6</v>
      </c>
      <c r="I349" s="155"/>
      <c r="J349" s="156">
        <f>ROUND(I349*H349,2)</f>
        <v>0</v>
      </c>
      <c r="K349" s="152" t="s">
        <v>1</v>
      </c>
      <c r="L349" s="34"/>
      <c r="M349" s="157" t="s">
        <v>1</v>
      </c>
      <c r="N349" s="158" t="s">
        <v>38</v>
      </c>
      <c r="O349" s="59"/>
      <c r="P349" s="159">
        <f>O349*H349</f>
        <v>0</v>
      </c>
      <c r="Q349" s="159">
        <v>0</v>
      </c>
      <c r="R349" s="159">
        <f>Q349*H349</f>
        <v>0</v>
      </c>
      <c r="S349" s="159">
        <v>0</v>
      </c>
      <c r="T349" s="160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1" t="s">
        <v>184</v>
      </c>
      <c r="AT349" s="161" t="s">
        <v>181</v>
      </c>
      <c r="AU349" s="161" t="s">
        <v>82</v>
      </c>
      <c r="AY349" s="18" t="s">
        <v>175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8" t="s">
        <v>30</v>
      </c>
      <c r="BK349" s="162">
        <f>ROUND(I349*H349,2)</f>
        <v>0</v>
      </c>
      <c r="BL349" s="18" t="s">
        <v>184</v>
      </c>
      <c r="BM349" s="161" t="s">
        <v>4259</v>
      </c>
    </row>
    <row r="350" spans="1:65" s="13" customFormat="1">
      <c r="B350" s="163"/>
      <c r="D350" s="164" t="s">
        <v>190</v>
      </c>
      <c r="E350" s="165" t="s">
        <v>1</v>
      </c>
      <c r="F350" s="166" t="s">
        <v>203</v>
      </c>
      <c r="H350" s="167">
        <v>6</v>
      </c>
      <c r="I350" s="168"/>
      <c r="L350" s="163"/>
      <c r="M350" s="169"/>
      <c r="N350" s="170"/>
      <c r="O350" s="170"/>
      <c r="P350" s="170"/>
      <c r="Q350" s="170"/>
      <c r="R350" s="170"/>
      <c r="S350" s="170"/>
      <c r="T350" s="171"/>
      <c r="AT350" s="165" t="s">
        <v>190</v>
      </c>
      <c r="AU350" s="165" t="s">
        <v>82</v>
      </c>
      <c r="AV350" s="13" t="s">
        <v>82</v>
      </c>
      <c r="AW350" s="13" t="s">
        <v>29</v>
      </c>
      <c r="AX350" s="13" t="s">
        <v>30</v>
      </c>
      <c r="AY350" s="165" t="s">
        <v>175</v>
      </c>
    </row>
    <row r="351" spans="1:65" s="2" customFormat="1" ht="16.5" customHeight="1">
      <c r="A351" s="33"/>
      <c r="B351" s="149"/>
      <c r="C351" s="150" t="s">
        <v>410</v>
      </c>
      <c r="D351" s="150" t="s">
        <v>181</v>
      </c>
      <c r="E351" s="151" t="s">
        <v>4260</v>
      </c>
      <c r="F351" s="152" t="s">
        <v>4261</v>
      </c>
      <c r="G351" s="153" t="s">
        <v>222</v>
      </c>
      <c r="H351" s="154">
        <v>1</v>
      </c>
      <c r="I351" s="155"/>
      <c r="J351" s="156">
        <f>ROUND(I351*H351,2)</f>
        <v>0</v>
      </c>
      <c r="K351" s="152" t="s">
        <v>1</v>
      </c>
      <c r="L351" s="34"/>
      <c r="M351" s="157" t="s">
        <v>1</v>
      </c>
      <c r="N351" s="158" t="s">
        <v>38</v>
      </c>
      <c r="O351" s="59"/>
      <c r="P351" s="159">
        <f>O351*H351</f>
        <v>0</v>
      </c>
      <c r="Q351" s="159">
        <v>0</v>
      </c>
      <c r="R351" s="159">
        <f>Q351*H351</f>
        <v>0</v>
      </c>
      <c r="S351" s="159">
        <v>0</v>
      </c>
      <c r="T351" s="160">
        <f>S351*H351</f>
        <v>0</v>
      </c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R351" s="161" t="s">
        <v>184</v>
      </c>
      <c r="AT351" s="161" t="s">
        <v>181</v>
      </c>
      <c r="AU351" s="161" t="s">
        <v>82</v>
      </c>
      <c r="AY351" s="18" t="s">
        <v>175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8" t="s">
        <v>30</v>
      </c>
      <c r="BK351" s="162">
        <f>ROUND(I351*H351,2)</f>
        <v>0</v>
      </c>
      <c r="BL351" s="18" t="s">
        <v>184</v>
      </c>
      <c r="BM351" s="161" t="s">
        <v>4262</v>
      </c>
    </row>
    <row r="352" spans="1:65" s="13" customFormat="1">
      <c r="B352" s="163"/>
      <c r="D352" s="164" t="s">
        <v>190</v>
      </c>
      <c r="E352" s="165" t="s">
        <v>1</v>
      </c>
      <c r="F352" s="166" t="s">
        <v>30</v>
      </c>
      <c r="H352" s="167">
        <v>1</v>
      </c>
      <c r="I352" s="168"/>
      <c r="L352" s="163"/>
      <c r="M352" s="169"/>
      <c r="N352" s="170"/>
      <c r="O352" s="170"/>
      <c r="P352" s="170"/>
      <c r="Q352" s="170"/>
      <c r="R352" s="170"/>
      <c r="S352" s="170"/>
      <c r="T352" s="171"/>
      <c r="AT352" s="165" t="s">
        <v>190</v>
      </c>
      <c r="AU352" s="165" t="s">
        <v>82</v>
      </c>
      <c r="AV352" s="13" t="s">
        <v>82</v>
      </c>
      <c r="AW352" s="13" t="s">
        <v>29</v>
      </c>
      <c r="AX352" s="13" t="s">
        <v>30</v>
      </c>
      <c r="AY352" s="165" t="s">
        <v>175</v>
      </c>
    </row>
    <row r="353" spans="1:65" s="2" customFormat="1" ht="16.5" customHeight="1">
      <c r="A353" s="33"/>
      <c r="B353" s="149"/>
      <c r="C353" s="150" t="s">
        <v>414</v>
      </c>
      <c r="D353" s="150" t="s">
        <v>181</v>
      </c>
      <c r="E353" s="151" t="s">
        <v>4263</v>
      </c>
      <c r="F353" s="152" t="s">
        <v>4264</v>
      </c>
      <c r="G353" s="153" t="s">
        <v>222</v>
      </c>
      <c r="H353" s="154">
        <v>17</v>
      </c>
      <c r="I353" s="155"/>
      <c r="J353" s="156">
        <f>ROUND(I353*H353,2)</f>
        <v>0</v>
      </c>
      <c r="K353" s="152" t="s">
        <v>1</v>
      </c>
      <c r="L353" s="34"/>
      <c r="M353" s="157" t="s">
        <v>1</v>
      </c>
      <c r="N353" s="158" t="s">
        <v>38</v>
      </c>
      <c r="O353" s="59"/>
      <c r="P353" s="159">
        <f>O353*H353</f>
        <v>0</v>
      </c>
      <c r="Q353" s="159">
        <v>0</v>
      </c>
      <c r="R353" s="159">
        <f>Q353*H353</f>
        <v>0</v>
      </c>
      <c r="S353" s="159">
        <v>0</v>
      </c>
      <c r="T353" s="160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61" t="s">
        <v>184</v>
      </c>
      <c r="AT353" s="161" t="s">
        <v>181</v>
      </c>
      <c r="AU353" s="161" t="s">
        <v>82</v>
      </c>
      <c r="AY353" s="18" t="s">
        <v>175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8" t="s">
        <v>30</v>
      </c>
      <c r="BK353" s="162">
        <f>ROUND(I353*H353,2)</f>
        <v>0</v>
      </c>
      <c r="BL353" s="18" t="s">
        <v>184</v>
      </c>
      <c r="BM353" s="161" t="s">
        <v>4265</v>
      </c>
    </row>
    <row r="354" spans="1:65" s="13" customFormat="1">
      <c r="B354" s="163"/>
      <c r="D354" s="164" t="s">
        <v>190</v>
      </c>
      <c r="E354" s="165" t="s">
        <v>1</v>
      </c>
      <c r="F354" s="166" t="s">
        <v>243</v>
      </c>
      <c r="H354" s="167">
        <v>17</v>
      </c>
      <c r="I354" s="168"/>
      <c r="L354" s="163"/>
      <c r="M354" s="169"/>
      <c r="N354" s="170"/>
      <c r="O354" s="170"/>
      <c r="P354" s="170"/>
      <c r="Q354" s="170"/>
      <c r="R354" s="170"/>
      <c r="S354" s="170"/>
      <c r="T354" s="171"/>
      <c r="AT354" s="165" t="s">
        <v>190</v>
      </c>
      <c r="AU354" s="165" t="s">
        <v>82</v>
      </c>
      <c r="AV354" s="13" t="s">
        <v>82</v>
      </c>
      <c r="AW354" s="13" t="s">
        <v>29</v>
      </c>
      <c r="AX354" s="13" t="s">
        <v>30</v>
      </c>
      <c r="AY354" s="165" t="s">
        <v>175</v>
      </c>
    </row>
    <row r="355" spans="1:65" s="2" customFormat="1" ht="16.5" customHeight="1">
      <c r="A355" s="33"/>
      <c r="B355" s="149"/>
      <c r="C355" s="150" t="s">
        <v>420</v>
      </c>
      <c r="D355" s="150" t="s">
        <v>181</v>
      </c>
      <c r="E355" s="151" t="s">
        <v>4266</v>
      </c>
      <c r="F355" s="152" t="s">
        <v>4267</v>
      </c>
      <c r="G355" s="153" t="s">
        <v>222</v>
      </c>
      <c r="H355" s="154">
        <v>2</v>
      </c>
      <c r="I355" s="155"/>
      <c r="J355" s="156">
        <f>ROUND(I355*H355,2)</f>
        <v>0</v>
      </c>
      <c r="K355" s="152" t="s">
        <v>1</v>
      </c>
      <c r="L355" s="34"/>
      <c r="M355" s="157" t="s">
        <v>1</v>
      </c>
      <c r="N355" s="158" t="s">
        <v>38</v>
      </c>
      <c r="O355" s="59"/>
      <c r="P355" s="159">
        <f>O355*H355</f>
        <v>0</v>
      </c>
      <c r="Q355" s="159">
        <v>0</v>
      </c>
      <c r="R355" s="159">
        <f>Q355*H355</f>
        <v>0</v>
      </c>
      <c r="S355" s="159">
        <v>0</v>
      </c>
      <c r="T355" s="160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61" t="s">
        <v>184</v>
      </c>
      <c r="AT355" s="161" t="s">
        <v>181</v>
      </c>
      <c r="AU355" s="161" t="s">
        <v>82</v>
      </c>
      <c r="AY355" s="18" t="s">
        <v>175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8" t="s">
        <v>30</v>
      </c>
      <c r="BK355" s="162">
        <f>ROUND(I355*H355,2)</f>
        <v>0</v>
      </c>
      <c r="BL355" s="18" t="s">
        <v>184</v>
      </c>
      <c r="BM355" s="161" t="s">
        <v>4268</v>
      </c>
    </row>
    <row r="356" spans="1:65" s="13" customFormat="1">
      <c r="B356" s="163"/>
      <c r="D356" s="164" t="s">
        <v>190</v>
      </c>
      <c r="E356" s="165" t="s">
        <v>1</v>
      </c>
      <c r="F356" s="166" t="s">
        <v>82</v>
      </c>
      <c r="H356" s="167">
        <v>2</v>
      </c>
      <c r="I356" s="168"/>
      <c r="L356" s="163"/>
      <c r="M356" s="169"/>
      <c r="N356" s="170"/>
      <c r="O356" s="170"/>
      <c r="P356" s="170"/>
      <c r="Q356" s="170"/>
      <c r="R356" s="170"/>
      <c r="S356" s="170"/>
      <c r="T356" s="171"/>
      <c r="AT356" s="165" t="s">
        <v>190</v>
      </c>
      <c r="AU356" s="165" t="s">
        <v>82</v>
      </c>
      <c r="AV356" s="13" t="s">
        <v>82</v>
      </c>
      <c r="AW356" s="13" t="s">
        <v>29</v>
      </c>
      <c r="AX356" s="13" t="s">
        <v>30</v>
      </c>
      <c r="AY356" s="165" t="s">
        <v>175</v>
      </c>
    </row>
    <row r="357" spans="1:65" s="2" customFormat="1" ht="16.5" customHeight="1">
      <c r="A357" s="33"/>
      <c r="B357" s="149"/>
      <c r="C357" s="150" t="s">
        <v>423</v>
      </c>
      <c r="D357" s="150" t="s">
        <v>181</v>
      </c>
      <c r="E357" s="151" t="s">
        <v>2371</v>
      </c>
      <c r="F357" s="152" t="s">
        <v>4269</v>
      </c>
      <c r="G357" s="153" t="s">
        <v>222</v>
      </c>
      <c r="H357" s="154">
        <v>2</v>
      </c>
      <c r="I357" s="155"/>
      <c r="J357" s="156">
        <f>ROUND(I357*H357,2)</f>
        <v>0</v>
      </c>
      <c r="K357" s="152" t="s">
        <v>1</v>
      </c>
      <c r="L357" s="34"/>
      <c r="M357" s="157" t="s">
        <v>1</v>
      </c>
      <c r="N357" s="158" t="s">
        <v>38</v>
      </c>
      <c r="O357" s="59"/>
      <c r="P357" s="159">
        <f>O357*H357</f>
        <v>0</v>
      </c>
      <c r="Q357" s="159">
        <v>0</v>
      </c>
      <c r="R357" s="159">
        <f>Q357*H357</f>
        <v>0</v>
      </c>
      <c r="S357" s="159">
        <v>0</v>
      </c>
      <c r="T357" s="160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61" t="s">
        <v>184</v>
      </c>
      <c r="AT357" s="161" t="s">
        <v>181</v>
      </c>
      <c r="AU357" s="161" t="s">
        <v>82</v>
      </c>
      <c r="AY357" s="18" t="s">
        <v>175</v>
      </c>
      <c r="BE357" s="162">
        <f>IF(N357="základní",J357,0)</f>
        <v>0</v>
      </c>
      <c r="BF357" s="162">
        <f>IF(N357="snížená",J357,0)</f>
        <v>0</v>
      </c>
      <c r="BG357" s="162">
        <f>IF(N357="zákl. přenesená",J357,0)</f>
        <v>0</v>
      </c>
      <c r="BH357" s="162">
        <f>IF(N357="sníž. přenesená",J357,0)</f>
        <v>0</v>
      </c>
      <c r="BI357" s="162">
        <f>IF(N357="nulová",J357,0)</f>
        <v>0</v>
      </c>
      <c r="BJ357" s="18" t="s">
        <v>30</v>
      </c>
      <c r="BK357" s="162">
        <f>ROUND(I357*H357,2)</f>
        <v>0</v>
      </c>
      <c r="BL357" s="18" t="s">
        <v>184</v>
      </c>
      <c r="BM357" s="161" t="s">
        <v>4270</v>
      </c>
    </row>
    <row r="358" spans="1:65" s="13" customFormat="1">
      <c r="B358" s="163"/>
      <c r="D358" s="164" t="s">
        <v>190</v>
      </c>
      <c r="E358" s="165" t="s">
        <v>1</v>
      </c>
      <c r="F358" s="166" t="s">
        <v>82</v>
      </c>
      <c r="H358" s="167">
        <v>2</v>
      </c>
      <c r="I358" s="168"/>
      <c r="L358" s="163"/>
      <c r="M358" s="169"/>
      <c r="N358" s="170"/>
      <c r="O358" s="170"/>
      <c r="P358" s="170"/>
      <c r="Q358" s="170"/>
      <c r="R358" s="170"/>
      <c r="S358" s="170"/>
      <c r="T358" s="171"/>
      <c r="AT358" s="165" t="s">
        <v>190</v>
      </c>
      <c r="AU358" s="165" t="s">
        <v>82</v>
      </c>
      <c r="AV358" s="13" t="s">
        <v>82</v>
      </c>
      <c r="AW358" s="13" t="s">
        <v>29</v>
      </c>
      <c r="AX358" s="13" t="s">
        <v>30</v>
      </c>
      <c r="AY358" s="165" t="s">
        <v>175</v>
      </c>
    </row>
    <row r="359" spans="1:65" s="2" customFormat="1" ht="16.5" customHeight="1">
      <c r="A359" s="33"/>
      <c r="B359" s="149"/>
      <c r="C359" s="150" t="s">
        <v>426</v>
      </c>
      <c r="D359" s="150" t="s">
        <v>181</v>
      </c>
      <c r="E359" s="151" t="s">
        <v>4271</v>
      </c>
      <c r="F359" s="152" t="s">
        <v>4272</v>
      </c>
      <c r="G359" s="153" t="s">
        <v>222</v>
      </c>
      <c r="H359" s="154">
        <v>3</v>
      </c>
      <c r="I359" s="155"/>
      <c r="J359" s="156">
        <f>ROUND(I359*H359,2)</f>
        <v>0</v>
      </c>
      <c r="K359" s="152" t="s">
        <v>710</v>
      </c>
      <c r="L359" s="34"/>
      <c r="M359" s="157" t="s">
        <v>1</v>
      </c>
      <c r="N359" s="158" t="s">
        <v>38</v>
      </c>
      <c r="O359" s="59"/>
      <c r="P359" s="159">
        <f>O359*H359</f>
        <v>0</v>
      </c>
      <c r="Q359" s="159">
        <v>1.299E-2</v>
      </c>
      <c r="R359" s="159">
        <f>Q359*H359</f>
        <v>3.8969999999999998E-2</v>
      </c>
      <c r="S359" s="159">
        <v>0</v>
      </c>
      <c r="T359" s="160">
        <f>S359*H359</f>
        <v>0</v>
      </c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R359" s="161" t="s">
        <v>184</v>
      </c>
      <c r="AT359" s="161" t="s">
        <v>181</v>
      </c>
      <c r="AU359" s="161" t="s">
        <v>82</v>
      </c>
      <c r="AY359" s="18" t="s">
        <v>175</v>
      </c>
      <c r="BE359" s="162">
        <f>IF(N359="základní",J359,0)</f>
        <v>0</v>
      </c>
      <c r="BF359" s="162">
        <f>IF(N359="snížená",J359,0)</f>
        <v>0</v>
      </c>
      <c r="BG359" s="162">
        <f>IF(N359="zákl. přenesená",J359,0)</f>
        <v>0</v>
      </c>
      <c r="BH359" s="162">
        <f>IF(N359="sníž. přenesená",J359,0)</f>
        <v>0</v>
      </c>
      <c r="BI359" s="162">
        <f>IF(N359="nulová",J359,0)</f>
        <v>0</v>
      </c>
      <c r="BJ359" s="18" t="s">
        <v>30</v>
      </c>
      <c r="BK359" s="162">
        <f>ROUND(I359*H359,2)</f>
        <v>0</v>
      </c>
      <c r="BL359" s="18" t="s">
        <v>184</v>
      </c>
      <c r="BM359" s="161" t="s">
        <v>4273</v>
      </c>
    </row>
    <row r="360" spans="1:65" s="13" customFormat="1">
      <c r="B360" s="163"/>
      <c r="D360" s="164" t="s">
        <v>190</v>
      </c>
      <c r="E360" s="165" t="s">
        <v>1</v>
      </c>
      <c r="F360" s="166" t="s">
        <v>113</v>
      </c>
      <c r="H360" s="167">
        <v>3</v>
      </c>
      <c r="I360" s="168"/>
      <c r="L360" s="163"/>
      <c r="M360" s="169"/>
      <c r="N360" s="170"/>
      <c r="O360" s="170"/>
      <c r="P360" s="170"/>
      <c r="Q360" s="170"/>
      <c r="R360" s="170"/>
      <c r="S360" s="170"/>
      <c r="T360" s="171"/>
      <c r="AT360" s="165" t="s">
        <v>190</v>
      </c>
      <c r="AU360" s="165" t="s">
        <v>82</v>
      </c>
      <c r="AV360" s="13" t="s">
        <v>82</v>
      </c>
      <c r="AW360" s="13" t="s">
        <v>29</v>
      </c>
      <c r="AX360" s="13" t="s">
        <v>30</v>
      </c>
      <c r="AY360" s="165" t="s">
        <v>175</v>
      </c>
    </row>
    <row r="361" spans="1:65" s="2" customFormat="1" ht="16.5" customHeight="1">
      <c r="A361" s="33"/>
      <c r="B361" s="149"/>
      <c r="C361" s="190" t="s">
        <v>429</v>
      </c>
      <c r="D361" s="190" t="s">
        <v>764</v>
      </c>
      <c r="E361" s="191" t="s">
        <v>4274</v>
      </c>
      <c r="F361" s="192" t="s">
        <v>4275</v>
      </c>
      <c r="G361" s="193" t="s">
        <v>222</v>
      </c>
      <c r="H361" s="194">
        <v>3.03</v>
      </c>
      <c r="I361" s="195"/>
      <c r="J361" s="196">
        <f>ROUND(I361*H361,2)</f>
        <v>0</v>
      </c>
      <c r="K361" s="192" t="s">
        <v>710</v>
      </c>
      <c r="L361" s="197"/>
      <c r="M361" s="198" t="s">
        <v>1</v>
      </c>
      <c r="N361" s="199" t="s">
        <v>38</v>
      </c>
      <c r="O361" s="59"/>
      <c r="P361" s="159">
        <f>O361*H361</f>
        <v>0</v>
      </c>
      <c r="Q361" s="159">
        <v>0.24</v>
      </c>
      <c r="R361" s="159">
        <f>Q361*H361</f>
        <v>0.72719999999999996</v>
      </c>
      <c r="S361" s="159">
        <v>0</v>
      </c>
      <c r="T361" s="160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61" t="s">
        <v>177</v>
      </c>
      <c r="AT361" s="161" t="s">
        <v>764</v>
      </c>
      <c r="AU361" s="161" t="s">
        <v>82</v>
      </c>
      <c r="AY361" s="18" t="s">
        <v>175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8" t="s">
        <v>30</v>
      </c>
      <c r="BK361" s="162">
        <f>ROUND(I361*H361,2)</f>
        <v>0</v>
      </c>
      <c r="BL361" s="18" t="s">
        <v>184</v>
      </c>
      <c r="BM361" s="161" t="s">
        <v>4276</v>
      </c>
    </row>
    <row r="362" spans="1:65" s="13" customFormat="1">
      <c r="B362" s="163"/>
      <c r="D362" s="164" t="s">
        <v>190</v>
      </c>
      <c r="E362" s="165" t="s">
        <v>1</v>
      </c>
      <c r="F362" s="166" t="s">
        <v>1483</v>
      </c>
      <c r="H362" s="167">
        <v>3.03</v>
      </c>
      <c r="I362" s="168"/>
      <c r="L362" s="163"/>
      <c r="M362" s="169"/>
      <c r="N362" s="170"/>
      <c r="O362" s="170"/>
      <c r="P362" s="170"/>
      <c r="Q362" s="170"/>
      <c r="R362" s="170"/>
      <c r="S362" s="170"/>
      <c r="T362" s="171"/>
      <c r="AT362" s="165" t="s">
        <v>190</v>
      </c>
      <c r="AU362" s="165" t="s">
        <v>82</v>
      </c>
      <c r="AV362" s="13" t="s">
        <v>82</v>
      </c>
      <c r="AW362" s="13" t="s">
        <v>29</v>
      </c>
      <c r="AX362" s="13" t="s">
        <v>73</v>
      </c>
      <c r="AY362" s="165" t="s">
        <v>175</v>
      </c>
    </row>
    <row r="363" spans="1:65" s="15" customFormat="1">
      <c r="B363" s="182"/>
      <c r="D363" s="164" t="s">
        <v>190</v>
      </c>
      <c r="E363" s="183" t="s">
        <v>1</v>
      </c>
      <c r="F363" s="184" t="s">
        <v>716</v>
      </c>
      <c r="H363" s="185">
        <v>3.03</v>
      </c>
      <c r="I363" s="186"/>
      <c r="L363" s="182"/>
      <c r="M363" s="187"/>
      <c r="N363" s="188"/>
      <c r="O363" s="188"/>
      <c r="P363" s="188"/>
      <c r="Q363" s="188"/>
      <c r="R363" s="188"/>
      <c r="S363" s="188"/>
      <c r="T363" s="189"/>
      <c r="AT363" s="183" t="s">
        <v>190</v>
      </c>
      <c r="AU363" s="183" t="s">
        <v>82</v>
      </c>
      <c r="AV363" s="15" t="s">
        <v>184</v>
      </c>
      <c r="AW363" s="15" t="s">
        <v>29</v>
      </c>
      <c r="AX363" s="15" t="s">
        <v>30</v>
      </c>
      <c r="AY363" s="183" t="s">
        <v>175</v>
      </c>
    </row>
    <row r="364" spans="1:65" s="2" customFormat="1" ht="16.5" customHeight="1">
      <c r="A364" s="33"/>
      <c r="B364" s="149"/>
      <c r="C364" s="190" t="s">
        <v>432</v>
      </c>
      <c r="D364" s="190" t="s">
        <v>764</v>
      </c>
      <c r="E364" s="191" t="s">
        <v>4277</v>
      </c>
      <c r="F364" s="192" t="s">
        <v>4278</v>
      </c>
      <c r="G364" s="193" t="s">
        <v>222</v>
      </c>
      <c r="H364" s="194">
        <v>3.03</v>
      </c>
      <c r="I364" s="195"/>
      <c r="J364" s="196">
        <f>ROUND(I364*H364,2)</f>
        <v>0</v>
      </c>
      <c r="K364" s="192" t="s">
        <v>710</v>
      </c>
      <c r="L364" s="197"/>
      <c r="M364" s="198" t="s">
        <v>1</v>
      </c>
      <c r="N364" s="199" t="s">
        <v>38</v>
      </c>
      <c r="O364" s="59"/>
      <c r="P364" s="159">
        <f>O364*H364</f>
        <v>0</v>
      </c>
      <c r="Q364" s="159">
        <v>1.7000000000000001E-2</v>
      </c>
      <c r="R364" s="159">
        <f>Q364*H364</f>
        <v>5.151E-2</v>
      </c>
      <c r="S364" s="159">
        <v>0</v>
      </c>
      <c r="T364" s="160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1" t="s">
        <v>177</v>
      </c>
      <c r="AT364" s="161" t="s">
        <v>764</v>
      </c>
      <c r="AU364" s="161" t="s">
        <v>82</v>
      </c>
      <c r="AY364" s="18" t="s">
        <v>175</v>
      </c>
      <c r="BE364" s="162">
        <f>IF(N364="základní",J364,0)</f>
        <v>0</v>
      </c>
      <c r="BF364" s="162">
        <f>IF(N364="snížená",J364,0)</f>
        <v>0</v>
      </c>
      <c r="BG364" s="162">
        <f>IF(N364="zákl. přenesená",J364,0)</f>
        <v>0</v>
      </c>
      <c r="BH364" s="162">
        <f>IF(N364="sníž. přenesená",J364,0)</f>
        <v>0</v>
      </c>
      <c r="BI364" s="162">
        <f>IF(N364="nulová",J364,0)</f>
        <v>0</v>
      </c>
      <c r="BJ364" s="18" t="s">
        <v>30</v>
      </c>
      <c r="BK364" s="162">
        <f>ROUND(I364*H364,2)</f>
        <v>0</v>
      </c>
      <c r="BL364" s="18" t="s">
        <v>184</v>
      </c>
      <c r="BM364" s="161" t="s">
        <v>4279</v>
      </c>
    </row>
    <row r="365" spans="1:65" s="13" customFormat="1">
      <c r="B365" s="163"/>
      <c r="D365" s="164" t="s">
        <v>190</v>
      </c>
      <c r="E365" s="165" t="s">
        <v>1</v>
      </c>
      <c r="F365" s="166" t="s">
        <v>1483</v>
      </c>
      <c r="H365" s="167">
        <v>3.03</v>
      </c>
      <c r="I365" s="168"/>
      <c r="L365" s="163"/>
      <c r="M365" s="169"/>
      <c r="N365" s="170"/>
      <c r="O365" s="170"/>
      <c r="P365" s="170"/>
      <c r="Q365" s="170"/>
      <c r="R365" s="170"/>
      <c r="S365" s="170"/>
      <c r="T365" s="171"/>
      <c r="AT365" s="165" t="s">
        <v>190</v>
      </c>
      <c r="AU365" s="165" t="s">
        <v>82</v>
      </c>
      <c r="AV365" s="13" t="s">
        <v>82</v>
      </c>
      <c r="AW365" s="13" t="s">
        <v>29</v>
      </c>
      <c r="AX365" s="13" t="s">
        <v>73</v>
      </c>
      <c r="AY365" s="165" t="s">
        <v>175</v>
      </c>
    </row>
    <row r="366" spans="1:65" s="15" customFormat="1">
      <c r="B366" s="182"/>
      <c r="D366" s="164" t="s">
        <v>190</v>
      </c>
      <c r="E366" s="183" t="s">
        <v>1</v>
      </c>
      <c r="F366" s="184" t="s">
        <v>716</v>
      </c>
      <c r="H366" s="185">
        <v>3.03</v>
      </c>
      <c r="I366" s="186"/>
      <c r="L366" s="182"/>
      <c r="M366" s="187"/>
      <c r="N366" s="188"/>
      <c r="O366" s="188"/>
      <c r="P366" s="188"/>
      <c r="Q366" s="188"/>
      <c r="R366" s="188"/>
      <c r="S366" s="188"/>
      <c r="T366" s="189"/>
      <c r="AT366" s="183" t="s">
        <v>190</v>
      </c>
      <c r="AU366" s="183" t="s">
        <v>82</v>
      </c>
      <c r="AV366" s="15" t="s">
        <v>184</v>
      </c>
      <c r="AW366" s="15" t="s">
        <v>29</v>
      </c>
      <c r="AX366" s="15" t="s">
        <v>30</v>
      </c>
      <c r="AY366" s="183" t="s">
        <v>175</v>
      </c>
    </row>
    <row r="367" spans="1:65" s="2" customFormat="1" ht="16.5" customHeight="1">
      <c r="A367" s="33"/>
      <c r="B367" s="149"/>
      <c r="C367" s="150" t="s">
        <v>435</v>
      </c>
      <c r="D367" s="150" t="s">
        <v>181</v>
      </c>
      <c r="E367" s="151" t="s">
        <v>4280</v>
      </c>
      <c r="F367" s="152" t="s">
        <v>4281</v>
      </c>
      <c r="G367" s="153" t="s">
        <v>222</v>
      </c>
      <c r="H367" s="154">
        <v>3</v>
      </c>
      <c r="I367" s="155"/>
      <c r="J367" s="156">
        <f>ROUND(I367*H367,2)</f>
        <v>0</v>
      </c>
      <c r="K367" s="152" t="s">
        <v>710</v>
      </c>
      <c r="L367" s="34"/>
      <c r="M367" s="157" t="s">
        <v>1</v>
      </c>
      <c r="N367" s="158" t="s">
        <v>38</v>
      </c>
      <c r="O367" s="59"/>
      <c r="P367" s="159">
        <f>O367*H367</f>
        <v>0</v>
      </c>
      <c r="Q367" s="159">
        <v>2.8600000000000001E-3</v>
      </c>
      <c r="R367" s="159">
        <f>Q367*H367</f>
        <v>8.5800000000000008E-3</v>
      </c>
      <c r="S367" s="159">
        <v>0</v>
      </c>
      <c r="T367" s="160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61" t="s">
        <v>184</v>
      </c>
      <c r="AT367" s="161" t="s">
        <v>181</v>
      </c>
      <c r="AU367" s="161" t="s">
        <v>82</v>
      </c>
      <c r="AY367" s="18" t="s">
        <v>175</v>
      </c>
      <c r="BE367" s="162">
        <f>IF(N367="základní",J367,0)</f>
        <v>0</v>
      </c>
      <c r="BF367" s="162">
        <f>IF(N367="snížená",J367,0)</f>
        <v>0</v>
      </c>
      <c r="BG367" s="162">
        <f>IF(N367="zákl. přenesená",J367,0)</f>
        <v>0</v>
      </c>
      <c r="BH367" s="162">
        <f>IF(N367="sníž. přenesená",J367,0)</f>
        <v>0</v>
      </c>
      <c r="BI367" s="162">
        <f>IF(N367="nulová",J367,0)</f>
        <v>0</v>
      </c>
      <c r="BJ367" s="18" t="s">
        <v>30</v>
      </c>
      <c r="BK367" s="162">
        <f>ROUND(I367*H367,2)</f>
        <v>0</v>
      </c>
      <c r="BL367" s="18" t="s">
        <v>184</v>
      </c>
      <c r="BM367" s="161" t="s">
        <v>4282</v>
      </c>
    </row>
    <row r="368" spans="1:65" s="13" customFormat="1">
      <c r="B368" s="163"/>
      <c r="D368" s="164" t="s">
        <v>190</v>
      </c>
      <c r="E368" s="165" t="s">
        <v>1</v>
      </c>
      <c r="F368" s="166" t="s">
        <v>113</v>
      </c>
      <c r="H368" s="167">
        <v>3</v>
      </c>
      <c r="I368" s="168"/>
      <c r="L368" s="163"/>
      <c r="M368" s="169"/>
      <c r="N368" s="170"/>
      <c r="O368" s="170"/>
      <c r="P368" s="170"/>
      <c r="Q368" s="170"/>
      <c r="R368" s="170"/>
      <c r="S368" s="170"/>
      <c r="T368" s="171"/>
      <c r="AT368" s="165" t="s">
        <v>190</v>
      </c>
      <c r="AU368" s="165" t="s">
        <v>82</v>
      </c>
      <c r="AV368" s="13" t="s">
        <v>82</v>
      </c>
      <c r="AW368" s="13" t="s">
        <v>29</v>
      </c>
      <c r="AX368" s="13" t="s">
        <v>30</v>
      </c>
      <c r="AY368" s="165" t="s">
        <v>175</v>
      </c>
    </row>
    <row r="369" spans="1:65" s="2" customFormat="1" ht="16.5" customHeight="1">
      <c r="A369" s="33"/>
      <c r="B369" s="149"/>
      <c r="C369" s="190" t="s">
        <v>440</v>
      </c>
      <c r="D369" s="190" t="s">
        <v>764</v>
      </c>
      <c r="E369" s="191" t="s">
        <v>4283</v>
      </c>
      <c r="F369" s="192" t="s">
        <v>4284</v>
      </c>
      <c r="G369" s="193" t="s">
        <v>222</v>
      </c>
      <c r="H369" s="194">
        <v>3.03</v>
      </c>
      <c r="I369" s="195"/>
      <c r="J369" s="196">
        <f>ROUND(I369*H369,2)</f>
        <v>0</v>
      </c>
      <c r="K369" s="192" t="s">
        <v>710</v>
      </c>
      <c r="L369" s="197"/>
      <c r="M369" s="198" t="s">
        <v>1</v>
      </c>
      <c r="N369" s="199" t="s">
        <v>38</v>
      </c>
      <c r="O369" s="59"/>
      <c r="P369" s="159">
        <f>O369*H369</f>
        <v>0</v>
      </c>
      <c r="Q369" s="159">
        <v>6.5000000000000002E-2</v>
      </c>
      <c r="R369" s="159">
        <f>Q369*H369</f>
        <v>0.19694999999999999</v>
      </c>
      <c r="S369" s="159">
        <v>0</v>
      </c>
      <c r="T369" s="160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1" t="s">
        <v>177</v>
      </c>
      <c r="AT369" s="161" t="s">
        <v>764</v>
      </c>
      <c r="AU369" s="161" t="s">
        <v>82</v>
      </c>
      <c r="AY369" s="18" t="s">
        <v>175</v>
      </c>
      <c r="BE369" s="162">
        <f>IF(N369="základní",J369,0)</f>
        <v>0</v>
      </c>
      <c r="BF369" s="162">
        <f>IF(N369="snížená",J369,0)</f>
        <v>0</v>
      </c>
      <c r="BG369" s="162">
        <f>IF(N369="zákl. přenesená",J369,0)</f>
        <v>0</v>
      </c>
      <c r="BH369" s="162">
        <f>IF(N369="sníž. přenesená",J369,0)</f>
        <v>0</v>
      </c>
      <c r="BI369" s="162">
        <f>IF(N369="nulová",J369,0)</f>
        <v>0</v>
      </c>
      <c r="BJ369" s="18" t="s">
        <v>30</v>
      </c>
      <c r="BK369" s="162">
        <f>ROUND(I369*H369,2)</f>
        <v>0</v>
      </c>
      <c r="BL369" s="18" t="s">
        <v>184</v>
      </c>
      <c r="BM369" s="161" t="s">
        <v>4285</v>
      </c>
    </row>
    <row r="370" spans="1:65" s="13" customFormat="1">
      <c r="B370" s="163"/>
      <c r="D370" s="164" t="s">
        <v>190</v>
      </c>
      <c r="E370" s="165" t="s">
        <v>1</v>
      </c>
      <c r="F370" s="166" t="s">
        <v>1483</v>
      </c>
      <c r="H370" s="167">
        <v>3.03</v>
      </c>
      <c r="I370" s="168"/>
      <c r="L370" s="163"/>
      <c r="M370" s="169"/>
      <c r="N370" s="170"/>
      <c r="O370" s="170"/>
      <c r="P370" s="170"/>
      <c r="Q370" s="170"/>
      <c r="R370" s="170"/>
      <c r="S370" s="170"/>
      <c r="T370" s="171"/>
      <c r="AT370" s="165" t="s">
        <v>190</v>
      </c>
      <c r="AU370" s="165" t="s">
        <v>82</v>
      </c>
      <c r="AV370" s="13" t="s">
        <v>82</v>
      </c>
      <c r="AW370" s="13" t="s">
        <v>29</v>
      </c>
      <c r="AX370" s="13" t="s">
        <v>73</v>
      </c>
      <c r="AY370" s="165" t="s">
        <v>175</v>
      </c>
    </row>
    <row r="371" spans="1:65" s="15" customFormat="1">
      <c r="B371" s="182"/>
      <c r="D371" s="164" t="s">
        <v>190</v>
      </c>
      <c r="E371" s="183" t="s">
        <v>1</v>
      </c>
      <c r="F371" s="184" t="s">
        <v>716</v>
      </c>
      <c r="H371" s="185">
        <v>3.03</v>
      </c>
      <c r="I371" s="186"/>
      <c r="L371" s="182"/>
      <c r="M371" s="187"/>
      <c r="N371" s="188"/>
      <c r="O371" s="188"/>
      <c r="P371" s="188"/>
      <c r="Q371" s="188"/>
      <c r="R371" s="188"/>
      <c r="S371" s="188"/>
      <c r="T371" s="189"/>
      <c r="AT371" s="183" t="s">
        <v>190</v>
      </c>
      <c r="AU371" s="183" t="s">
        <v>82</v>
      </c>
      <c r="AV371" s="15" t="s">
        <v>184</v>
      </c>
      <c r="AW371" s="15" t="s">
        <v>29</v>
      </c>
      <c r="AX371" s="15" t="s">
        <v>30</v>
      </c>
      <c r="AY371" s="183" t="s">
        <v>175</v>
      </c>
    </row>
    <row r="372" spans="1:65" s="2" customFormat="1" ht="16.5" customHeight="1">
      <c r="A372" s="33"/>
      <c r="B372" s="149"/>
      <c r="C372" s="190" t="s">
        <v>443</v>
      </c>
      <c r="D372" s="190" t="s">
        <v>764</v>
      </c>
      <c r="E372" s="191" t="s">
        <v>4286</v>
      </c>
      <c r="F372" s="192" t="s">
        <v>4287</v>
      </c>
      <c r="G372" s="193" t="s">
        <v>222</v>
      </c>
      <c r="H372" s="194">
        <v>3.03</v>
      </c>
      <c r="I372" s="195"/>
      <c r="J372" s="196">
        <f>ROUND(I372*H372,2)</f>
        <v>0</v>
      </c>
      <c r="K372" s="192" t="s">
        <v>710</v>
      </c>
      <c r="L372" s="197"/>
      <c r="M372" s="198" t="s">
        <v>1</v>
      </c>
      <c r="N372" s="199" t="s">
        <v>38</v>
      </c>
      <c r="O372" s="59"/>
      <c r="P372" s="159">
        <f>O372*H372</f>
        <v>0</v>
      </c>
      <c r="Q372" s="159">
        <v>8.6E-3</v>
      </c>
      <c r="R372" s="159">
        <f>Q372*H372</f>
        <v>2.6057999999999998E-2</v>
      </c>
      <c r="S372" s="159">
        <v>0</v>
      </c>
      <c r="T372" s="160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61" t="s">
        <v>177</v>
      </c>
      <c r="AT372" s="161" t="s">
        <v>764</v>
      </c>
      <c r="AU372" s="161" t="s">
        <v>82</v>
      </c>
      <c r="AY372" s="18" t="s">
        <v>175</v>
      </c>
      <c r="BE372" s="162">
        <f>IF(N372="základní",J372,0)</f>
        <v>0</v>
      </c>
      <c r="BF372" s="162">
        <f>IF(N372="snížená",J372,0)</f>
        <v>0</v>
      </c>
      <c r="BG372" s="162">
        <f>IF(N372="zákl. přenesená",J372,0)</f>
        <v>0</v>
      </c>
      <c r="BH372" s="162">
        <f>IF(N372="sníž. přenesená",J372,0)</f>
        <v>0</v>
      </c>
      <c r="BI372" s="162">
        <f>IF(N372="nulová",J372,0)</f>
        <v>0</v>
      </c>
      <c r="BJ372" s="18" t="s">
        <v>30</v>
      </c>
      <c r="BK372" s="162">
        <f>ROUND(I372*H372,2)</f>
        <v>0</v>
      </c>
      <c r="BL372" s="18" t="s">
        <v>184</v>
      </c>
      <c r="BM372" s="161" t="s">
        <v>4288</v>
      </c>
    </row>
    <row r="373" spans="1:65" s="13" customFormat="1">
      <c r="B373" s="163"/>
      <c r="D373" s="164" t="s">
        <v>190</v>
      </c>
      <c r="E373" s="165" t="s">
        <v>1</v>
      </c>
      <c r="F373" s="166" t="s">
        <v>1483</v>
      </c>
      <c r="H373" s="167">
        <v>3.03</v>
      </c>
      <c r="I373" s="168"/>
      <c r="L373" s="163"/>
      <c r="M373" s="169"/>
      <c r="N373" s="170"/>
      <c r="O373" s="170"/>
      <c r="P373" s="170"/>
      <c r="Q373" s="170"/>
      <c r="R373" s="170"/>
      <c r="S373" s="170"/>
      <c r="T373" s="171"/>
      <c r="AT373" s="165" t="s">
        <v>190</v>
      </c>
      <c r="AU373" s="165" t="s">
        <v>82</v>
      </c>
      <c r="AV373" s="13" t="s">
        <v>82</v>
      </c>
      <c r="AW373" s="13" t="s">
        <v>29</v>
      </c>
      <c r="AX373" s="13" t="s">
        <v>73</v>
      </c>
      <c r="AY373" s="165" t="s">
        <v>175</v>
      </c>
    </row>
    <row r="374" spans="1:65" s="15" customFormat="1">
      <c r="B374" s="182"/>
      <c r="D374" s="164" t="s">
        <v>190</v>
      </c>
      <c r="E374" s="183" t="s">
        <v>1</v>
      </c>
      <c r="F374" s="184" t="s">
        <v>716</v>
      </c>
      <c r="H374" s="185">
        <v>3.03</v>
      </c>
      <c r="I374" s="186"/>
      <c r="L374" s="182"/>
      <c r="M374" s="187"/>
      <c r="N374" s="188"/>
      <c r="O374" s="188"/>
      <c r="P374" s="188"/>
      <c r="Q374" s="188"/>
      <c r="R374" s="188"/>
      <c r="S374" s="188"/>
      <c r="T374" s="189"/>
      <c r="AT374" s="183" t="s">
        <v>190</v>
      </c>
      <c r="AU374" s="183" t="s">
        <v>82</v>
      </c>
      <c r="AV374" s="15" t="s">
        <v>184</v>
      </c>
      <c r="AW374" s="15" t="s">
        <v>29</v>
      </c>
      <c r="AX374" s="15" t="s">
        <v>30</v>
      </c>
      <c r="AY374" s="183" t="s">
        <v>175</v>
      </c>
    </row>
    <row r="375" spans="1:65" s="2" customFormat="1" ht="16.5" customHeight="1">
      <c r="A375" s="33"/>
      <c r="B375" s="149"/>
      <c r="C375" s="150" t="s">
        <v>447</v>
      </c>
      <c r="D375" s="150" t="s">
        <v>181</v>
      </c>
      <c r="E375" s="151" t="s">
        <v>4289</v>
      </c>
      <c r="F375" s="152" t="s">
        <v>4290</v>
      </c>
      <c r="G375" s="153" t="s">
        <v>222</v>
      </c>
      <c r="H375" s="154">
        <v>17</v>
      </c>
      <c r="I375" s="155"/>
      <c r="J375" s="156">
        <f>ROUND(I375*H375,2)</f>
        <v>0</v>
      </c>
      <c r="K375" s="152" t="s">
        <v>710</v>
      </c>
      <c r="L375" s="34"/>
      <c r="M375" s="157" t="s">
        <v>1</v>
      </c>
      <c r="N375" s="158" t="s">
        <v>38</v>
      </c>
      <c r="O375" s="59"/>
      <c r="P375" s="159">
        <f>O375*H375</f>
        <v>0</v>
      </c>
      <c r="Q375" s="159">
        <v>1.6199999999999999E-3</v>
      </c>
      <c r="R375" s="159">
        <f>Q375*H375</f>
        <v>2.7539999999999999E-2</v>
      </c>
      <c r="S375" s="159">
        <v>0</v>
      </c>
      <c r="T375" s="160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61" t="s">
        <v>184</v>
      </c>
      <c r="AT375" s="161" t="s">
        <v>181</v>
      </c>
      <c r="AU375" s="161" t="s">
        <v>82</v>
      </c>
      <c r="AY375" s="18" t="s">
        <v>175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8" t="s">
        <v>30</v>
      </c>
      <c r="BK375" s="162">
        <f>ROUND(I375*H375,2)</f>
        <v>0</v>
      </c>
      <c r="BL375" s="18" t="s">
        <v>184</v>
      </c>
      <c r="BM375" s="161" t="s">
        <v>4291</v>
      </c>
    </row>
    <row r="376" spans="1:65" s="13" customFormat="1">
      <c r="B376" s="163"/>
      <c r="D376" s="164" t="s">
        <v>190</v>
      </c>
      <c r="E376" s="165" t="s">
        <v>1</v>
      </c>
      <c r="F376" s="166" t="s">
        <v>243</v>
      </c>
      <c r="H376" s="167">
        <v>17</v>
      </c>
      <c r="I376" s="168"/>
      <c r="L376" s="163"/>
      <c r="M376" s="169"/>
      <c r="N376" s="170"/>
      <c r="O376" s="170"/>
      <c r="P376" s="170"/>
      <c r="Q376" s="170"/>
      <c r="R376" s="170"/>
      <c r="S376" s="170"/>
      <c r="T376" s="171"/>
      <c r="AT376" s="165" t="s">
        <v>190</v>
      </c>
      <c r="AU376" s="165" t="s">
        <v>82</v>
      </c>
      <c r="AV376" s="13" t="s">
        <v>82</v>
      </c>
      <c r="AW376" s="13" t="s">
        <v>29</v>
      </c>
      <c r="AX376" s="13" t="s">
        <v>30</v>
      </c>
      <c r="AY376" s="165" t="s">
        <v>175</v>
      </c>
    </row>
    <row r="377" spans="1:65" s="2" customFormat="1" ht="16.5" customHeight="1">
      <c r="A377" s="33"/>
      <c r="B377" s="149"/>
      <c r="C377" s="190" t="s">
        <v>450</v>
      </c>
      <c r="D377" s="190" t="s">
        <v>764</v>
      </c>
      <c r="E377" s="191" t="s">
        <v>4292</v>
      </c>
      <c r="F377" s="192" t="s">
        <v>4293</v>
      </c>
      <c r="G377" s="193" t="s">
        <v>222</v>
      </c>
      <c r="H377" s="194">
        <v>17.170000000000002</v>
      </c>
      <c r="I377" s="195"/>
      <c r="J377" s="196">
        <f>ROUND(I377*H377,2)</f>
        <v>0</v>
      </c>
      <c r="K377" s="192" t="s">
        <v>710</v>
      </c>
      <c r="L377" s="197"/>
      <c r="M377" s="198" t="s">
        <v>1</v>
      </c>
      <c r="N377" s="199" t="s">
        <v>38</v>
      </c>
      <c r="O377" s="59"/>
      <c r="P377" s="159">
        <f>O377*H377</f>
        <v>0</v>
      </c>
      <c r="Q377" s="159">
        <v>1.7999999999999999E-2</v>
      </c>
      <c r="R377" s="159">
        <f>Q377*H377</f>
        <v>0.30906</v>
      </c>
      <c r="S377" s="159">
        <v>0</v>
      </c>
      <c r="T377" s="160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61" t="s">
        <v>177</v>
      </c>
      <c r="AT377" s="161" t="s">
        <v>764</v>
      </c>
      <c r="AU377" s="161" t="s">
        <v>82</v>
      </c>
      <c r="AY377" s="18" t="s">
        <v>175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8" t="s">
        <v>30</v>
      </c>
      <c r="BK377" s="162">
        <f>ROUND(I377*H377,2)</f>
        <v>0</v>
      </c>
      <c r="BL377" s="18" t="s">
        <v>184</v>
      </c>
      <c r="BM377" s="161" t="s">
        <v>4294</v>
      </c>
    </row>
    <row r="378" spans="1:65" s="13" customFormat="1">
      <c r="B378" s="163"/>
      <c r="D378" s="164" t="s">
        <v>190</v>
      </c>
      <c r="E378" s="165" t="s">
        <v>1</v>
      </c>
      <c r="F378" s="166" t="s">
        <v>4295</v>
      </c>
      <c r="H378" s="167">
        <v>17.170000000000002</v>
      </c>
      <c r="I378" s="168"/>
      <c r="L378" s="163"/>
      <c r="M378" s="169"/>
      <c r="N378" s="170"/>
      <c r="O378" s="170"/>
      <c r="P378" s="170"/>
      <c r="Q378" s="170"/>
      <c r="R378" s="170"/>
      <c r="S378" s="170"/>
      <c r="T378" s="171"/>
      <c r="AT378" s="165" t="s">
        <v>190</v>
      </c>
      <c r="AU378" s="165" t="s">
        <v>82</v>
      </c>
      <c r="AV378" s="13" t="s">
        <v>82</v>
      </c>
      <c r="AW378" s="13" t="s">
        <v>29</v>
      </c>
      <c r="AX378" s="13" t="s">
        <v>73</v>
      </c>
      <c r="AY378" s="165" t="s">
        <v>175</v>
      </c>
    </row>
    <row r="379" spans="1:65" s="15" customFormat="1">
      <c r="B379" s="182"/>
      <c r="D379" s="164" t="s">
        <v>190</v>
      </c>
      <c r="E379" s="183" t="s">
        <v>1</v>
      </c>
      <c r="F379" s="184" t="s">
        <v>716</v>
      </c>
      <c r="H379" s="185">
        <v>17.170000000000002</v>
      </c>
      <c r="I379" s="186"/>
      <c r="L379" s="182"/>
      <c r="M379" s="187"/>
      <c r="N379" s="188"/>
      <c r="O379" s="188"/>
      <c r="P379" s="188"/>
      <c r="Q379" s="188"/>
      <c r="R379" s="188"/>
      <c r="S379" s="188"/>
      <c r="T379" s="189"/>
      <c r="AT379" s="183" t="s">
        <v>190</v>
      </c>
      <c r="AU379" s="183" t="s">
        <v>82</v>
      </c>
      <c r="AV379" s="15" t="s">
        <v>184</v>
      </c>
      <c r="AW379" s="15" t="s">
        <v>29</v>
      </c>
      <c r="AX379" s="15" t="s">
        <v>30</v>
      </c>
      <c r="AY379" s="183" t="s">
        <v>175</v>
      </c>
    </row>
    <row r="380" spans="1:65" s="2" customFormat="1" ht="16.5" customHeight="1">
      <c r="A380" s="33"/>
      <c r="B380" s="149"/>
      <c r="C380" s="190" t="s">
        <v>454</v>
      </c>
      <c r="D380" s="190" t="s">
        <v>764</v>
      </c>
      <c r="E380" s="191" t="s">
        <v>4296</v>
      </c>
      <c r="F380" s="192" t="s">
        <v>4297</v>
      </c>
      <c r="G380" s="193" t="s">
        <v>222</v>
      </c>
      <c r="H380" s="194">
        <v>17.170000000000002</v>
      </c>
      <c r="I380" s="195"/>
      <c r="J380" s="196">
        <f>ROUND(I380*H380,2)</f>
        <v>0</v>
      </c>
      <c r="K380" s="192" t="s">
        <v>710</v>
      </c>
      <c r="L380" s="197"/>
      <c r="M380" s="198" t="s">
        <v>1</v>
      </c>
      <c r="N380" s="199" t="s">
        <v>38</v>
      </c>
      <c r="O380" s="59"/>
      <c r="P380" s="159">
        <f>O380*H380</f>
        <v>0</v>
      </c>
      <c r="Q380" s="159">
        <v>1.5E-3</v>
      </c>
      <c r="R380" s="159">
        <f>Q380*H380</f>
        <v>2.5755000000000004E-2</v>
      </c>
      <c r="S380" s="159">
        <v>0</v>
      </c>
      <c r="T380" s="160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61" t="s">
        <v>177</v>
      </c>
      <c r="AT380" s="161" t="s">
        <v>764</v>
      </c>
      <c r="AU380" s="161" t="s">
        <v>82</v>
      </c>
      <c r="AY380" s="18" t="s">
        <v>175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8" t="s">
        <v>30</v>
      </c>
      <c r="BK380" s="162">
        <f>ROUND(I380*H380,2)</f>
        <v>0</v>
      </c>
      <c r="BL380" s="18" t="s">
        <v>184</v>
      </c>
      <c r="BM380" s="161" t="s">
        <v>4298</v>
      </c>
    </row>
    <row r="381" spans="1:65" s="13" customFormat="1">
      <c r="B381" s="163"/>
      <c r="D381" s="164" t="s">
        <v>190</v>
      </c>
      <c r="E381" s="165" t="s">
        <v>1</v>
      </c>
      <c r="F381" s="166" t="s">
        <v>4295</v>
      </c>
      <c r="H381" s="167">
        <v>17.170000000000002</v>
      </c>
      <c r="I381" s="168"/>
      <c r="L381" s="163"/>
      <c r="M381" s="169"/>
      <c r="N381" s="170"/>
      <c r="O381" s="170"/>
      <c r="P381" s="170"/>
      <c r="Q381" s="170"/>
      <c r="R381" s="170"/>
      <c r="S381" s="170"/>
      <c r="T381" s="171"/>
      <c r="AT381" s="165" t="s">
        <v>190</v>
      </c>
      <c r="AU381" s="165" t="s">
        <v>82</v>
      </c>
      <c r="AV381" s="13" t="s">
        <v>82</v>
      </c>
      <c r="AW381" s="13" t="s">
        <v>29</v>
      </c>
      <c r="AX381" s="13" t="s">
        <v>73</v>
      </c>
      <c r="AY381" s="165" t="s">
        <v>175</v>
      </c>
    </row>
    <row r="382" spans="1:65" s="15" customFormat="1">
      <c r="B382" s="182"/>
      <c r="D382" s="164" t="s">
        <v>190</v>
      </c>
      <c r="E382" s="183" t="s">
        <v>1</v>
      </c>
      <c r="F382" s="184" t="s">
        <v>716</v>
      </c>
      <c r="H382" s="185">
        <v>17.170000000000002</v>
      </c>
      <c r="I382" s="186"/>
      <c r="L382" s="182"/>
      <c r="M382" s="187"/>
      <c r="N382" s="188"/>
      <c r="O382" s="188"/>
      <c r="P382" s="188"/>
      <c r="Q382" s="188"/>
      <c r="R382" s="188"/>
      <c r="S382" s="188"/>
      <c r="T382" s="189"/>
      <c r="AT382" s="183" t="s">
        <v>190</v>
      </c>
      <c r="AU382" s="183" t="s">
        <v>82</v>
      </c>
      <c r="AV382" s="15" t="s">
        <v>184</v>
      </c>
      <c r="AW382" s="15" t="s">
        <v>29</v>
      </c>
      <c r="AX382" s="15" t="s">
        <v>30</v>
      </c>
      <c r="AY382" s="183" t="s">
        <v>175</v>
      </c>
    </row>
    <row r="383" spans="1:65" s="2" customFormat="1" ht="16.5" customHeight="1">
      <c r="A383" s="33"/>
      <c r="B383" s="149"/>
      <c r="C383" s="150" t="s">
        <v>458</v>
      </c>
      <c r="D383" s="150" t="s">
        <v>181</v>
      </c>
      <c r="E383" s="151" t="s">
        <v>4299</v>
      </c>
      <c r="F383" s="152" t="s">
        <v>4300</v>
      </c>
      <c r="G383" s="153" t="s">
        <v>222</v>
      </c>
      <c r="H383" s="154">
        <v>2</v>
      </c>
      <c r="I383" s="155"/>
      <c r="J383" s="156">
        <f>ROUND(I383*H383,2)</f>
        <v>0</v>
      </c>
      <c r="K383" s="152" t="s">
        <v>710</v>
      </c>
      <c r="L383" s="34"/>
      <c r="M383" s="157" t="s">
        <v>1</v>
      </c>
      <c r="N383" s="158" t="s">
        <v>38</v>
      </c>
      <c r="O383" s="59"/>
      <c r="P383" s="159">
        <f>O383*H383</f>
        <v>0</v>
      </c>
      <c r="Q383" s="159">
        <v>7.2000000000000005E-4</v>
      </c>
      <c r="R383" s="159">
        <f>Q383*H383</f>
        <v>1.4400000000000001E-3</v>
      </c>
      <c r="S383" s="159">
        <v>0</v>
      </c>
      <c r="T383" s="160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1" t="s">
        <v>184</v>
      </c>
      <c r="AT383" s="161" t="s">
        <v>181</v>
      </c>
      <c r="AU383" s="161" t="s">
        <v>82</v>
      </c>
      <c r="AY383" s="18" t="s">
        <v>175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8" t="s">
        <v>30</v>
      </c>
      <c r="BK383" s="162">
        <f>ROUND(I383*H383,2)</f>
        <v>0</v>
      </c>
      <c r="BL383" s="18" t="s">
        <v>184</v>
      </c>
      <c r="BM383" s="161" t="s">
        <v>4301</v>
      </c>
    </row>
    <row r="384" spans="1:65" s="13" customFormat="1">
      <c r="B384" s="163"/>
      <c r="D384" s="164" t="s">
        <v>190</v>
      </c>
      <c r="E384" s="165" t="s">
        <v>1</v>
      </c>
      <c r="F384" s="166" t="s">
        <v>82</v>
      </c>
      <c r="H384" s="167">
        <v>2</v>
      </c>
      <c r="I384" s="168"/>
      <c r="L384" s="163"/>
      <c r="M384" s="169"/>
      <c r="N384" s="170"/>
      <c r="O384" s="170"/>
      <c r="P384" s="170"/>
      <c r="Q384" s="170"/>
      <c r="R384" s="170"/>
      <c r="S384" s="170"/>
      <c r="T384" s="171"/>
      <c r="AT384" s="165" t="s">
        <v>190</v>
      </c>
      <c r="AU384" s="165" t="s">
        <v>82</v>
      </c>
      <c r="AV384" s="13" t="s">
        <v>82</v>
      </c>
      <c r="AW384" s="13" t="s">
        <v>29</v>
      </c>
      <c r="AX384" s="13" t="s">
        <v>30</v>
      </c>
      <c r="AY384" s="165" t="s">
        <v>175</v>
      </c>
    </row>
    <row r="385" spans="1:65" s="2" customFormat="1" ht="16.5" customHeight="1">
      <c r="A385" s="33"/>
      <c r="B385" s="149"/>
      <c r="C385" s="190" t="s">
        <v>462</v>
      </c>
      <c r="D385" s="190" t="s">
        <v>764</v>
      </c>
      <c r="E385" s="191" t="s">
        <v>4302</v>
      </c>
      <c r="F385" s="192" t="s">
        <v>4303</v>
      </c>
      <c r="G385" s="193" t="s">
        <v>222</v>
      </c>
      <c r="H385" s="194">
        <v>2.02</v>
      </c>
      <c r="I385" s="195"/>
      <c r="J385" s="196">
        <f>ROUND(I385*H385,2)</f>
        <v>0</v>
      </c>
      <c r="K385" s="192" t="s">
        <v>710</v>
      </c>
      <c r="L385" s="197"/>
      <c r="M385" s="198" t="s">
        <v>1</v>
      </c>
      <c r="N385" s="199" t="s">
        <v>38</v>
      </c>
      <c r="O385" s="59"/>
      <c r="P385" s="159">
        <f>O385*H385</f>
        <v>0</v>
      </c>
      <c r="Q385" s="159">
        <v>1.2E-2</v>
      </c>
      <c r="R385" s="159">
        <f>Q385*H385</f>
        <v>2.4240000000000001E-2</v>
      </c>
      <c r="S385" s="159">
        <v>0</v>
      </c>
      <c r="T385" s="160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61" t="s">
        <v>177</v>
      </c>
      <c r="AT385" s="161" t="s">
        <v>764</v>
      </c>
      <c r="AU385" s="161" t="s">
        <v>82</v>
      </c>
      <c r="AY385" s="18" t="s">
        <v>175</v>
      </c>
      <c r="BE385" s="162">
        <f>IF(N385="základní",J385,0)</f>
        <v>0</v>
      </c>
      <c r="BF385" s="162">
        <f>IF(N385="snížená",J385,0)</f>
        <v>0</v>
      </c>
      <c r="BG385" s="162">
        <f>IF(N385="zákl. přenesená",J385,0)</f>
        <v>0</v>
      </c>
      <c r="BH385" s="162">
        <f>IF(N385="sníž. přenesená",J385,0)</f>
        <v>0</v>
      </c>
      <c r="BI385" s="162">
        <f>IF(N385="nulová",J385,0)</f>
        <v>0</v>
      </c>
      <c r="BJ385" s="18" t="s">
        <v>30</v>
      </c>
      <c r="BK385" s="162">
        <f>ROUND(I385*H385,2)</f>
        <v>0</v>
      </c>
      <c r="BL385" s="18" t="s">
        <v>184</v>
      </c>
      <c r="BM385" s="161" t="s">
        <v>4304</v>
      </c>
    </row>
    <row r="386" spans="1:65" s="13" customFormat="1">
      <c r="B386" s="163"/>
      <c r="D386" s="164" t="s">
        <v>190</v>
      </c>
      <c r="E386" s="165" t="s">
        <v>1</v>
      </c>
      <c r="F386" s="166" t="s">
        <v>1187</v>
      </c>
      <c r="H386" s="167">
        <v>2.02</v>
      </c>
      <c r="I386" s="168"/>
      <c r="L386" s="163"/>
      <c r="M386" s="169"/>
      <c r="N386" s="170"/>
      <c r="O386" s="170"/>
      <c r="P386" s="170"/>
      <c r="Q386" s="170"/>
      <c r="R386" s="170"/>
      <c r="S386" s="170"/>
      <c r="T386" s="171"/>
      <c r="AT386" s="165" t="s">
        <v>190</v>
      </c>
      <c r="AU386" s="165" t="s">
        <v>82</v>
      </c>
      <c r="AV386" s="13" t="s">
        <v>82</v>
      </c>
      <c r="AW386" s="13" t="s">
        <v>29</v>
      </c>
      <c r="AX386" s="13" t="s">
        <v>73</v>
      </c>
      <c r="AY386" s="165" t="s">
        <v>175</v>
      </c>
    </row>
    <row r="387" spans="1:65" s="15" customFormat="1">
      <c r="B387" s="182"/>
      <c r="D387" s="164" t="s">
        <v>190</v>
      </c>
      <c r="E387" s="183" t="s">
        <v>1</v>
      </c>
      <c r="F387" s="184" t="s">
        <v>716</v>
      </c>
      <c r="H387" s="185">
        <v>2.02</v>
      </c>
      <c r="I387" s="186"/>
      <c r="L387" s="182"/>
      <c r="M387" s="187"/>
      <c r="N387" s="188"/>
      <c r="O387" s="188"/>
      <c r="P387" s="188"/>
      <c r="Q387" s="188"/>
      <c r="R387" s="188"/>
      <c r="S387" s="188"/>
      <c r="T387" s="189"/>
      <c r="AT387" s="183" t="s">
        <v>190</v>
      </c>
      <c r="AU387" s="183" t="s">
        <v>82</v>
      </c>
      <c r="AV387" s="15" t="s">
        <v>184</v>
      </c>
      <c r="AW387" s="15" t="s">
        <v>29</v>
      </c>
      <c r="AX387" s="15" t="s">
        <v>30</v>
      </c>
      <c r="AY387" s="183" t="s">
        <v>175</v>
      </c>
    </row>
    <row r="388" spans="1:65" s="2" customFormat="1" ht="16.5" customHeight="1">
      <c r="A388" s="33"/>
      <c r="B388" s="149"/>
      <c r="C388" s="190" t="s">
        <v>466</v>
      </c>
      <c r="D388" s="190" t="s">
        <v>764</v>
      </c>
      <c r="E388" s="191" t="s">
        <v>4305</v>
      </c>
      <c r="F388" s="192" t="s">
        <v>4306</v>
      </c>
      <c r="G388" s="193" t="s">
        <v>222</v>
      </c>
      <c r="H388" s="194">
        <v>2.02</v>
      </c>
      <c r="I388" s="195"/>
      <c r="J388" s="196">
        <f>ROUND(I388*H388,2)</f>
        <v>0</v>
      </c>
      <c r="K388" s="192" t="s">
        <v>710</v>
      </c>
      <c r="L388" s="197"/>
      <c r="M388" s="198" t="s">
        <v>1</v>
      </c>
      <c r="N388" s="199" t="s">
        <v>38</v>
      </c>
      <c r="O388" s="59"/>
      <c r="P388" s="159">
        <f>O388*H388</f>
        <v>0</v>
      </c>
      <c r="Q388" s="159">
        <v>1.5E-3</v>
      </c>
      <c r="R388" s="159">
        <f>Q388*H388</f>
        <v>3.0300000000000001E-3</v>
      </c>
      <c r="S388" s="159">
        <v>0</v>
      </c>
      <c r="T388" s="160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61" t="s">
        <v>177</v>
      </c>
      <c r="AT388" s="161" t="s">
        <v>764</v>
      </c>
      <c r="AU388" s="161" t="s">
        <v>82</v>
      </c>
      <c r="AY388" s="18" t="s">
        <v>175</v>
      </c>
      <c r="BE388" s="162">
        <f>IF(N388="základní",J388,0)</f>
        <v>0</v>
      </c>
      <c r="BF388" s="162">
        <f>IF(N388="snížená",J388,0)</f>
        <v>0</v>
      </c>
      <c r="BG388" s="162">
        <f>IF(N388="zákl. přenesená",J388,0)</f>
        <v>0</v>
      </c>
      <c r="BH388" s="162">
        <f>IF(N388="sníž. přenesená",J388,0)</f>
        <v>0</v>
      </c>
      <c r="BI388" s="162">
        <f>IF(N388="nulová",J388,0)</f>
        <v>0</v>
      </c>
      <c r="BJ388" s="18" t="s">
        <v>30</v>
      </c>
      <c r="BK388" s="162">
        <f>ROUND(I388*H388,2)</f>
        <v>0</v>
      </c>
      <c r="BL388" s="18" t="s">
        <v>184</v>
      </c>
      <c r="BM388" s="161" t="s">
        <v>4307</v>
      </c>
    </row>
    <row r="389" spans="1:65" s="13" customFormat="1">
      <c r="B389" s="163"/>
      <c r="D389" s="164" t="s">
        <v>190</v>
      </c>
      <c r="E389" s="165" t="s">
        <v>1</v>
      </c>
      <c r="F389" s="166" t="s">
        <v>1187</v>
      </c>
      <c r="H389" s="167">
        <v>2.02</v>
      </c>
      <c r="I389" s="168"/>
      <c r="L389" s="163"/>
      <c r="M389" s="169"/>
      <c r="N389" s="170"/>
      <c r="O389" s="170"/>
      <c r="P389" s="170"/>
      <c r="Q389" s="170"/>
      <c r="R389" s="170"/>
      <c r="S389" s="170"/>
      <c r="T389" s="171"/>
      <c r="AT389" s="165" t="s">
        <v>190</v>
      </c>
      <c r="AU389" s="165" t="s">
        <v>82</v>
      </c>
      <c r="AV389" s="13" t="s">
        <v>82</v>
      </c>
      <c r="AW389" s="13" t="s">
        <v>29</v>
      </c>
      <c r="AX389" s="13" t="s">
        <v>73</v>
      </c>
      <c r="AY389" s="165" t="s">
        <v>175</v>
      </c>
    </row>
    <row r="390" spans="1:65" s="15" customFormat="1">
      <c r="B390" s="182"/>
      <c r="D390" s="164" t="s">
        <v>190</v>
      </c>
      <c r="E390" s="183" t="s">
        <v>1</v>
      </c>
      <c r="F390" s="184" t="s">
        <v>716</v>
      </c>
      <c r="H390" s="185">
        <v>2.02</v>
      </c>
      <c r="I390" s="186"/>
      <c r="L390" s="182"/>
      <c r="M390" s="187"/>
      <c r="N390" s="188"/>
      <c r="O390" s="188"/>
      <c r="P390" s="188"/>
      <c r="Q390" s="188"/>
      <c r="R390" s="188"/>
      <c r="S390" s="188"/>
      <c r="T390" s="189"/>
      <c r="AT390" s="183" t="s">
        <v>190</v>
      </c>
      <c r="AU390" s="183" t="s">
        <v>82</v>
      </c>
      <c r="AV390" s="15" t="s">
        <v>184</v>
      </c>
      <c r="AW390" s="15" t="s">
        <v>29</v>
      </c>
      <c r="AX390" s="15" t="s">
        <v>30</v>
      </c>
      <c r="AY390" s="183" t="s">
        <v>175</v>
      </c>
    </row>
    <row r="391" spans="1:65" s="2" customFormat="1" ht="16.5" customHeight="1">
      <c r="A391" s="33"/>
      <c r="B391" s="149"/>
      <c r="C391" s="150" t="s">
        <v>469</v>
      </c>
      <c r="D391" s="150" t="s">
        <v>181</v>
      </c>
      <c r="E391" s="151" t="s">
        <v>4308</v>
      </c>
      <c r="F391" s="152" t="s">
        <v>4309</v>
      </c>
      <c r="G391" s="153" t="s">
        <v>222</v>
      </c>
      <c r="H391" s="154">
        <v>2</v>
      </c>
      <c r="I391" s="155"/>
      <c r="J391" s="156">
        <f>ROUND(I391*H391,2)</f>
        <v>0</v>
      </c>
      <c r="K391" s="152" t="s">
        <v>710</v>
      </c>
      <c r="L391" s="34"/>
      <c r="M391" s="157" t="s">
        <v>1</v>
      </c>
      <c r="N391" s="158" t="s">
        <v>38</v>
      </c>
      <c r="O391" s="59"/>
      <c r="P391" s="159">
        <f>O391*H391</f>
        <v>0</v>
      </c>
      <c r="Q391" s="159">
        <v>1.6299999999999999E-3</v>
      </c>
      <c r="R391" s="159">
        <f>Q391*H391</f>
        <v>3.2599999999999999E-3</v>
      </c>
      <c r="S391" s="159">
        <v>0</v>
      </c>
      <c r="T391" s="160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1" t="s">
        <v>184</v>
      </c>
      <c r="AT391" s="161" t="s">
        <v>181</v>
      </c>
      <c r="AU391" s="161" t="s">
        <v>82</v>
      </c>
      <c r="AY391" s="18" t="s">
        <v>175</v>
      </c>
      <c r="BE391" s="162">
        <f>IF(N391="základní",J391,0)</f>
        <v>0</v>
      </c>
      <c r="BF391" s="162">
        <f>IF(N391="snížená",J391,0)</f>
        <v>0</v>
      </c>
      <c r="BG391" s="162">
        <f>IF(N391="zákl. přenesená",J391,0)</f>
        <v>0</v>
      </c>
      <c r="BH391" s="162">
        <f>IF(N391="sníž. přenesená",J391,0)</f>
        <v>0</v>
      </c>
      <c r="BI391" s="162">
        <f>IF(N391="nulová",J391,0)</f>
        <v>0</v>
      </c>
      <c r="BJ391" s="18" t="s">
        <v>30</v>
      </c>
      <c r="BK391" s="162">
        <f>ROUND(I391*H391,2)</f>
        <v>0</v>
      </c>
      <c r="BL391" s="18" t="s">
        <v>184</v>
      </c>
      <c r="BM391" s="161" t="s">
        <v>4310</v>
      </c>
    </row>
    <row r="392" spans="1:65" s="13" customFormat="1">
      <c r="B392" s="163"/>
      <c r="D392" s="164" t="s">
        <v>190</v>
      </c>
      <c r="E392" s="165" t="s">
        <v>1</v>
      </c>
      <c r="F392" s="166" t="s">
        <v>82</v>
      </c>
      <c r="H392" s="167">
        <v>2</v>
      </c>
      <c r="I392" s="168"/>
      <c r="L392" s="163"/>
      <c r="M392" s="169"/>
      <c r="N392" s="170"/>
      <c r="O392" s="170"/>
      <c r="P392" s="170"/>
      <c r="Q392" s="170"/>
      <c r="R392" s="170"/>
      <c r="S392" s="170"/>
      <c r="T392" s="171"/>
      <c r="AT392" s="165" t="s">
        <v>190</v>
      </c>
      <c r="AU392" s="165" t="s">
        <v>82</v>
      </c>
      <c r="AV392" s="13" t="s">
        <v>82</v>
      </c>
      <c r="AW392" s="13" t="s">
        <v>29</v>
      </c>
      <c r="AX392" s="13" t="s">
        <v>30</v>
      </c>
      <c r="AY392" s="165" t="s">
        <v>175</v>
      </c>
    </row>
    <row r="393" spans="1:65" s="2" customFormat="1" ht="16.5" customHeight="1">
      <c r="A393" s="33"/>
      <c r="B393" s="149"/>
      <c r="C393" s="190" t="s">
        <v>473</v>
      </c>
      <c r="D393" s="190" t="s">
        <v>764</v>
      </c>
      <c r="E393" s="191" t="s">
        <v>4311</v>
      </c>
      <c r="F393" s="192" t="s">
        <v>4312</v>
      </c>
      <c r="G393" s="193" t="s">
        <v>222</v>
      </c>
      <c r="H393" s="194">
        <v>2.02</v>
      </c>
      <c r="I393" s="195"/>
      <c r="J393" s="196">
        <f>ROUND(I393*H393,2)</f>
        <v>0</v>
      </c>
      <c r="K393" s="192" t="s">
        <v>710</v>
      </c>
      <c r="L393" s="197"/>
      <c r="M393" s="198" t="s">
        <v>1</v>
      </c>
      <c r="N393" s="199" t="s">
        <v>38</v>
      </c>
      <c r="O393" s="59"/>
      <c r="P393" s="159">
        <f>O393*H393</f>
        <v>0</v>
      </c>
      <c r="Q393" s="159">
        <v>1.7100000000000001E-2</v>
      </c>
      <c r="R393" s="159">
        <f>Q393*H393</f>
        <v>3.4542000000000003E-2</v>
      </c>
      <c r="S393" s="159">
        <v>0</v>
      </c>
      <c r="T393" s="160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1" t="s">
        <v>177</v>
      </c>
      <c r="AT393" s="161" t="s">
        <v>764</v>
      </c>
      <c r="AU393" s="161" t="s">
        <v>82</v>
      </c>
      <c r="AY393" s="18" t="s">
        <v>175</v>
      </c>
      <c r="BE393" s="162">
        <f>IF(N393="základní",J393,0)</f>
        <v>0</v>
      </c>
      <c r="BF393" s="162">
        <f>IF(N393="snížená",J393,0)</f>
        <v>0</v>
      </c>
      <c r="BG393" s="162">
        <f>IF(N393="zákl. přenesená",J393,0)</f>
        <v>0</v>
      </c>
      <c r="BH393" s="162">
        <f>IF(N393="sníž. přenesená",J393,0)</f>
        <v>0</v>
      </c>
      <c r="BI393" s="162">
        <f>IF(N393="nulová",J393,0)</f>
        <v>0</v>
      </c>
      <c r="BJ393" s="18" t="s">
        <v>30</v>
      </c>
      <c r="BK393" s="162">
        <f>ROUND(I393*H393,2)</f>
        <v>0</v>
      </c>
      <c r="BL393" s="18" t="s">
        <v>184</v>
      </c>
      <c r="BM393" s="161" t="s">
        <v>4313</v>
      </c>
    </row>
    <row r="394" spans="1:65" s="13" customFormat="1">
      <c r="B394" s="163"/>
      <c r="D394" s="164" t="s">
        <v>190</v>
      </c>
      <c r="E394" s="165" t="s">
        <v>1</v>
      </c>
      <c r="F394" s="166" t="s">
        <v>1187</v>
      </c>
      <c r="H394" s="167">
        <v>2.02</v>
      </c>
      <c r="I394" s="168"/>
      <c r="L394" s="163"/>
      <c r="M394" s="169"/>
      <c r="N394" s="170"/>
      <c r="O394" s="170"/>
      <c r="P394" s="170"/>
      <c r="Q394" s="170"/>
      <c r="R394" s="170"/>
      <c r="S394" s="170"/>
      <c r="T394" s="171"/>
      <c r="AT394" s="165" t="s">
        <v>190</v>
      </c>
      <c r="AU394" s="165" t="s">
        <v>82</v>
      </c>
      <c r="AV394" s="13" t="s">
        <v>82</v>
      </c>
      <c r="AW394" s="13" t="s">
        <v>29</v>
      </c>
      <c r="AX394" s="13" t="s">
        <v>73</v>
      </c>
      <c r="AY394" s="165" t="s">
        <v>175</v>
      </c>
    </row>
    <row r="395" spans="1:65" s="15" customFormat="1">
      <c r="B395" s="182"/>
      <c r="D395" s="164" t="s">
        <v>190</v>
      </c>
      <c r="E395" s="183" t="s">
        <v>1</v>
      </c>
      <c r="F395" s="184" t="s">
        <v>716</v>
      </c>
      <c r="H395" s="185">
        <v>2.02</v>
      </c>
      <c r="I395" s="186"/>
      <c r="L395" s="182"/>
      <c r="M395" s="187"/>
      <c r="N395" s="188"/>
      <c r="O395" s="188"/>
      <c r="P395" s="188"/>
      <c r="Q395" s="188"/>
      <c r="R395" s="188"/>
      <c r="S395" s="188"/>
      <c r="T395" s="189"/>
      <c r="AT395" s="183" t="s">
        <v>190</v>
      </c>
      <c r="AU395" s="183" t="s">
        <v>82</v>
      </c>
      <c r="AV395" s="15" t="s">
        <v>184</v>
      </c>
      <c r="AW395" s="15" t="s">
        <v>29</v>
      </c>
      <c r="AX395" s="15" t="s">
        <v>30</v>
      </c>
      <c r="AY395" s="183" t="s">
        <v>175</v>
      </c>
    </row>
    <row r="396" spans="1:65" s="2" customFormat="1" ht="16.5" customHeight="1">
      <c r="A396" s="33"/>
      <c r="B396" s="149"/>
      <c r="C396" s="190" t="s">
        <v>477</v>
      </c>
      <c r="D396" s="190" t="s">
        <v>764</v>
      </c>
      <c r="E396" s="191" t="s">
        <v>2415</v>
      </c>
      <c r="F396" s="192" t="s">
        <v>2416</v>
      </c>
      <c r="G396" s="193" t="s">
        <v>396</v>
      </c>
      <c r="H396" s="194">
        <v>1</v>
      </c>
      <c r="I396" s="195"/>
      <c r="J396" s="196">
        <f>ROUND(I396*H396,2)</f>
        <v>0</v>
      </c>
      <c r="K396" s="192" t="s">
        <v>1</v>
      </c>
      <c r="L396" s="197"/>
      <c r="M396" s="198" t="s">
        <v>1</v>
      </c>
      <c r="N396" s="199" t="s">
        <v>38</v>
      </c>
      <c r="O396" s="59"/>
      <c r="P396" s="159">
        <f>O396*H396</f>
        <v>0</v>
      </c>
      <c r="Q396" s="159">
        <v>0</v>
      </c>
      <c r="R396" s="159">
        <f>Q396*H396</f>
        <v>0</v>
      </c>
      <c r="S396" s="159">
        <v>0</v>
      </c>
      <c r="T396" s="160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1" t="s">
        <v>177</v>
      </c>
      <c r="AT396" s="161" t="s">
        <v>764</v>
      </c>
      <c r="AU396" s="161" t="s">
        <v>82</v>
      </c>
      <c r="AY396" s="18" t="s">
        <v>175</v>
      </c>
      <c r="BE396" s="162">
        <f>IF(N396="základní",J396,0)</f>
        <v>0</v>
      </c>
      <c r="BF396" s="162">
        <f>IF(N396="snížená",J396,0)</f>
        <v>0</v>
      </c>
      <c r="BG396" s="162">
        <f>IF(N396="zákl. přenesená",J396,0)</f>
        <v>0</v>
      </c>
      <c r="BH396" s="162">
        <f>IF(N396="sníž. přenesená",J396,0)</f>
        <v>0</v>
      </c>
      <c r="BI396" s="162">
        <f>IF(N396="nulová",J396,0)</f>
        <v>0</v>
      </c>
      <c r="BJ396" s="18" t="s">
        <v>30</v>
      </c>
      <c r="BK396" s="162">
        <f>ROUND(I396*H396,2)</f>
        <v>0</v>
      </c>
      <c r="BL396" s="18" t="s">
        <v>184</v>
      </c>
      <c r="BM396" s="161" t="s">
        <v>4314</v>
      </c>
    </row>
    <row r="397" spans="1:65" s="13" customFormat="1">
      <c r="B397" s="163"/>
      <c r="D397" s="164" t="s">
        <v>190</v>
      </c>
      <c r="E397" s="165" t="s">
        <v>1</v>
      </c>
      <c r="F397" s="166" t="s">
        <v>30</v>
      </c>
      <c r="H397" s="167">
        <v>1</v>
      </c>
      <c r="I397" s="168"/>
      <c r="L397" s="163"/>
      <c r="M397" s="169"/>
      <c r="N397" s="170"/>
      <c r="O397" s="170"/>
      <c r="P397" s="170"/>
      <c r="Q397" s="170"/>
      <c r="R397" s="170"/>
      <c r="S397" s="170"/>
      <c r="T397" s="171"/>
      <c r="AT397" s="165" t="s">
        <v>190</v>
      </c>
      <c r="AU397" s="165" t="s">
        <v>82</v>
      </c>
      <c r="AV397" s="13" t="s">
        <v>82</v>
      </c>
      <c r="AW397" s="13" t="s">
        <v>29</v>
      </c>
      <c r="AX397" s="13" t="s">
        <v>30</v>
      </c>
      <c r="AY397" s="165" t="s">
        <v>175</v>
      </c>
    </row>
    <row r="398" spans="1:65" s="12" customFormat="1" ht="22.8" customHeight="1">
      <c r="B398" s="136"/>
      <c r="D398" s="137" t="s">
        <v>72</v>
      </c>
      <c r="E398" s="147" t="s">
        <v>198</v>
      </c>
      <c r="F398" s="147" t="s">
        <v>871</v>
      </c>
      <c r="I398" s="139"/>
      <c r="J398" s="148">
        <f>BK398</f>
        <v>0</v>
      </c>
      <c r="L398" s="136"/>
      <c r="M398" s="141"/>
      <c r="N398" s="142"/>
      <c r="O398" s="142"/>
      <c r="P398" s="143">
        <f>SUM(P399:P420)</f>
        <v>0</v>
      </c>
      <c r="Q398" s="142"/>
      <c r="R398" s="143">
        <f>SUM(R399:R420)</f>
        <v>0</v>
      </c>
      <c r="S398" s="142"/>
      <c r="T398" s="144">
        <f>SUM(T399:T420)</f>
        <v>0</v>
      </c>
      <c r="AR398" s="137" t="s">
        <v>30</v>
      </c>
      <c r="AT398" s="145" t="s">
        <v>72</v>
      </c>
      <c r="AU398" s="145" t="s">
        <v>30</v>
      </c>
      <c r="AY398" s="137" t="s">
        <v>175</v>
      </c>
      <c r="BK398" s="146">
        <f>SUM(BK399:BK420)</f>
        <v>0</v>
      </c>
    </row>
    <row r="399" spans="1:65" s="2" customFormat="1" ht="16.5" customHeight="1">
      <c r="A399" s="33"/>
      <c r="B399" s="149"/>
      <c r="C399" s="150" t="s">
        <v>481</v>
      </c>
      <c r="D399" s="150" t="s">
        <v>181</v>
      </c>
      <c r="E399" s="151" t="s">
        <v>2473</v>
      </c>
      <c r="F399" s="152" t="s">
        <v>2474</v>
      </c>
      <c r="G399" s="153" t="s">
        <v>188</v>
      </c>
      <c r="H399" s="154">
        <v>194</v>
      </c>
      <c r="I399" s="155"/>
      <c r="J399" s="156">
        <f>ROUND(I399*H399,2)</f>
        <v>0</v>
      </c>
      <c r="K399" s="152" t="s">
        <v>710</v>
      </c>
      <c r="L399" s="34"/>
      <c r="M399" s="157" t="s">
        <v>1</v>
      </c>
      <c r="N399" s="158" t="s">
        <v>38</v>
      </c>
      <c r="O399" s="59"/>
      <c r="P399" s="159">
        <f>O399*H399</f>
        <v>0</v>
      </c>
      <c r="Q399" s="159">
        <v>0</v>
      </c>
      <c r="R399" s="159">
        <f>Q399*H399</f>
        <v>0</v>
      </c>
      <c r="S399" s="159">
        <v>0</v>
      </c>
      <c r="T399" s="160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61" t="s">
        <v>184</v>
      </c>
      <c r="AT399" s="161" t="s">
        <v>181</v>
      </c>
      <c r="AU399" s="161" t="s">
        <v>82</v>
      </c>
      <c r="AY399" s="18" t="s">
        <v>175</v>
      </c>
      <c r="BE399" s="162">
        <f>IF(N399="základní",J399,0)</f>
        <v>0</v>
      </c>
      <c r="BF399" s="162">
        <f>IF(N399="snížená",J399,0)</f>
        <v>0</v>
      </c>
      <c r="BG399" s="162">
        <f>IF(N399="zákl. přenesená",J399,0)</f>
        <v>0</v>
      </c>
      <c r="BH399" s="162">
        <f>IF(N399="sníž. přenesená",J399,0)</f>
        <v>0</v>
      </c>
      <c r="BI399" s="162">
        <f>IF(N399="nulová",J399,0)</f>
        <v>0</v>
      </c>
      <c r="BJ399" s="18" t="s">
        <v>30</v>
      </c>
      <c r="BK399" s="162">
        <f>ROUND(I399*H399,2)</f>
        <v>0</v>
      </c>
      <c r="BL399" s="18" t="s">
        <v>184</v>
      </c>
      <c r="BM399" s="161" t="s">
        <v>4315</v>
      </c>
    </row>
    <row r="400" spans="1:65" s="14" customFormat="1">
      <c r="B400" s="172"/>
      <c r="D400" s="164" t="s">
        <v>190</v>
      </c>
      <c r="E400" s="173" t="s">
        <v>1</v>
      </c>
      <c r="F400" s="174" t="s">
        <v>4079</v>
      </c>
      <c r="H400" s="173" t="s">
        <v>1</v>
      </c>
      <c r="I400" s="175"/>
      <c r="L400" s="172"/>
      <c r="M400" s="176"/>
      <c r="N400" s="177"/>
      <c r="O400" s="177"/>
      <c r="P400" s="177"/>
      <c r="Q400" s="177"/>
      <c r="R400" s="177"/>
      <c r="S400" s="177"/>
      <c r="T400" s="178"/>
      <c r="AT400" s="173" t="s">
        <v>190</v>
      </c>
      <c r="AU400" s="173" t="s">
        <v>82</v>
      </c>
      <c r="AV400" s="14" t="s">
        <v>30</v>
      </c>
      <c r="AW400" s="14" t="s">
        <v>29</v>
      </c>
      <c r="AX400" s="14" t="s">
        <v>73</v>
      </c>
      <c r="AY400" s="173" t="s">
        <v>175</v>
      </c>
    </row>
    <row r="401" spans="1:65" s="13" customFormat="1">
      <c r="B401" s="163"/>
      <c r="D401" s="164" t="s">
        <v>190</v>
      </c>
      <c r="E401" s="165" t="s">
        <v>1</v>
      </c>
      <c r="F401" s="166" t="s">
        <v>4316</v>
      </c>
      <c r="H401" s="167">
        <v>46</v>
      </c>
      <c r="I401" s="168"/>
      <c r="L401" s="163"/>
      <c r="M401" s="169"/>
      <c r="N401" s="170"/>
      <c r="O401" s="170"/>
      <c r="P401" s="170"/>
      <c r="Q401" s="170"/>
      <c r="R401" s="170"/>
      <c r="S401" s="170"/>
      <c r="T401" s="171"/>
      <c r="AT401" s="165" t="s">
        <v>190</v>
      </c>
      <c r="AU401" s="165" t="s">
        <v>82</v>
      </c>
      <c r="AV401" s="13" t="s">
        <v>82</v>
      </c>
      <c r="AW401" s="13" t="s">
        <v>29</v>
      </c>
      <c r="AX401" s="13" t="s">
        <v>73</v>
      </c>
      <c r="AY401" s="165" t="s">
        <v>175</v>
      </c>
    </row>
    <row r="402" spans="1:65" s="14" customFormat="1">
      <c r="B402" s="172"/>
      <c r="D402" s="164" t="s">
        <v>190</v>
      </c>
      <c r="E402" s="173" t="s">
        <v>1</v>
      </c>
      <c r="F402" s="174" t="s">
        <v>4081</v>
      </c>
      <c r="H402" s="173" t="s">
        <v>1</v>
      </c>
      <c r="I402" s="175"/>
      <c r="L402" s="172"/>
      <c r="M402" s="176"/>
      <c r="N402" s="177"/>
      <c r="O402" s="177"/>
      <c r="P402" s="177"/>
      <c r="Q402" s="177"/>
      <c r="R402" s="177"/>
      <c r="S402" s="177"/>
      <c r="T402" s="178"/>
      <c r="AT402" s="173" t="s">
        <v>190</v>
      </c>
      <c r="AU402" s="173" t="s">
        <v>82</v>
      </c>
      <c r="AV402" s="14" t="s">
        <v>30</v>
      </c>
      <c r="AW402" s="14" t="s">
        <v>29</v>
      </c>
      <c r="AX402" s="14" t="s">
        <v>73</v>
      </c>
      <c r="AY402" s="173" t="s">
        <v>175</v>
      </c>
    </row>
    <row r="403" spans="1:65" s="13" customFormat="1">
      <c r="B403" s="163"/>
      <c r="D403" s="164" t="s">
        <v>190</v>
      </c>
      <c r="E403" s="165" t="s">
        <v>1</v>
      </c>
      <c r="F403" s="166" t="s">
        <v>4317</v>
      </c>
      <c r="H403" s="167">
        <v>10</v>
      </c>
      <c r="I403" s="168"/>
      <c r="L403" s="163"/>
      <c r="M403" s="169"/>
      <c r="N403" s="170"/>
      <c r="O403" s="170"/>
      <c r="P403" s="170"/>
      <c r="Q403" s="170"/>
      <c r="R403" s="170"/>
      <c r="S403" s="170"/>
      <c r="T403" s="171"/>
      <c r="AT403" s="165" t="s">
        <v>190</v>
      </c>
      <c r="AU403" s="165" t="s">
        <v>82</v>
      </c>
      <c r="AV403" s="13" t="s">
        <v>82</v>
      </c>
      <c r="AW403" s="13" t="s">
        <v>29</v>
      </c>
      <c r="AX403" s="13" t="s">
        <v>73</v>
      </c>
      <c r="AY403" s="165" t="s">
        <v>175</v>
      </c>
    </row>
    <row r="404" spans="1:65" s="14" customFormat="1">
      <c r="B404" s="172"/>
      <c r="D404" s="164" t="s">
        <v>190</v>
      </c>
      <c r="E404" s="173" t="s">
        <v>1</v>
      </c>
      <c r="F404" s="174" t="s">
        <v>2035</v>
      </c>
      <c r="H404" s="173" t="s">
        <v>1</v>
      </c>
      <c r="I404" s="175"/>
      <c r="L404" s="172"/>
      <c r="M404" s="176"/>
      <c r="N404" s="177"/>
      <c r="O404" s="177"/>
      <c r="P404" s="177"/>
      <c r="Q404" s="177"/>
      <c r="R404" s="177"/>
      <c r="S404" s="177"/>
      <c r="T404" s="178"/>
      <c r="AT404" s="173" t="s">
        <v>190</v>
      </c>
      <c r="AU404" s="173" t="s">
        <v>82</v>
      </c>
      <c r="AV404" s="14" t="s">
        <v>30</v>
      </c>
      <c r="AW404" s="14" t="s">
        <v>29</v>
      </c>
      <c r="AX404" s="14" t="s">
        <v>73</v>
      </c>
      <c r="AY404" s="173" t="s">
        <v>175</v>
      </c>
    </row>
    <row r="405" spans="1:65" s="13" customFormat="1">
      <c r="B405" s="163"/>
      <c r="D405" s="164" t="s">
        <v>190</v>
      </c>
      <c r="E405" s="165" t="s">
        <v>1</v>
      </c>
      <c r="F405" s="166" t="s">
        <v>4318</v>
      </c>
      <c r="H405" s="167">
        <v>62</v>
      </c>
      <c r="I405" s="168"/>
      <c r="L405" s="163"/>
      <c r="M405" s="169"/>
      <c r="N405" s="170"/>
      <c r="O405" s="170"/>
      <c r="P405" s="170"/>
      <c r="Q405" s="170"/>
      <c r="R405" s="170"/>
      <c r="S405" s="170"/>
      <c r="T405" s="171"/>
      <c r="AT405" s="165" t="s">
        <v>190</v>
      </c>
      <c r="AU405" s="165" t="s">
        <v>82</v>
      </c>
      <c r="AV405" s="13" t="s">
        <v>82</v>
      </c>
      <c r="AW405" s="13" t="s">
        <v>29</v>
      </c>
      <c r="AX405" s="13" t="s">
        <v>73</v>
      </c>
      <c r="AY405" s="165" t="s">
        <v>175</v>
      </c>
    </row>
    <row r="406" spans="1:65" s="14" customFormat="1">
      <c r="B406" s="172"/>
      <c r="D406" s="164" t="s">
        <v>190</v>
      </c>
      <c r="E406" s="173" t="s">
        <v>1</v>
      </c>
      <c r="F406" s="174" t="s">
        <v>4083</v>
      </c>
      <c r="H406" s="173" t="s">
        <v>1</v>
      </c>
      <c r="I406" s="175"/>
      <c r="L406" s="172"/>
      <c r="M406" s="176"/>
      <c r="N406" s="177"/>
      <c r="O406" s="177"/>
      <c r="P406" s="177"/>
      <c r="Q406" s="177"/>
      <c r="R406" s="177"/>
      <c r="S406" s="177"/>
      <c r="T406" s="178"/>
      <c r="AT406" s="173" t="s">
        <v>190</v>
      </c>
      <c r="AU406" s="173" t="s">
        <v>82</v>
      </c>
      <c r="AV406" s="14" t="s">
        <v>30</v>
      </c>
      <c r="AW406" s="14" t="s">
        <v>29</v>
      </c>
      <c r="AX406" s="14" t="s">
        <v>73</v>
      </c>
      <c r="AY406" s="173" t="s">
        <v>175</v>
      </c>
    </row>
    <row r="407" spans="1:65" s="13" customFormat="1">
      <c r="B407" s="163"/>
      <c r="D407" s="164" t="s">
        <v>190</v>
      </c>
      <c r="E407" s="165" t="s">
        <v>1</v>
      </c>
      <c r="F407" s="166" t="s">
        <v>4319</v>
      </c>
      <c r="H407" s="167">
        <v>76</v>
      </c>
      <c r="I407" s="168"/>
      <c r="L407" s="163"/>
      <c r="M407" s="169"/>
      <c r="N407" s="170"/>
      <c r="O407" s="170"/>
      <c r="P407" s="170"/>
      <c r="Q407" s="170"/>
      <c r="R407" s="170"/>
      <c r="S407" s="170"/>
      <c r="T407" s="171"/>
      <c r="AT407" s="165" t="s">
        <v>190</v>
      </c>
      <c r="AU407" s="165" t="s">
        <v>82</v>
      </c>
      <c r="AV407" s="13" t="s">
        <v>82</v>
      </c>
      <c r="AW407" s="13" t="s">
        <v>29</v>
      </c>
      <c r="AX407" s="13" t="s">
        <v>73</v>
      </c>
      <c r="AY407" s="165" t="s">
        <v>175</v>
      </c>
    </row>
    <row r="408" spans="1:65" s="15" customFormat="1">
      <c r="B408" s="182"/>
      <c r="D408" s="164" t="s">
        <v>190</v>
      </c>
      <c r="E408" s="183" t="s">
        <v>1</v>
      </c>
      <c r="F408" s="184" t="s">
        <v>716</v>
      </c>
      <c r="H408" s="185">
        <v>194</v>
      </c>
      <c r="I408" s="186"/>
      <c r="L408" s="182"/>
      <c r="M408" s="187"/>
      <c r="N408" s="188"/>
      <c r="O408" s="188"/>
      <c r="P408" s="188"/>
      <c r="Q408" s="188"/>
      <c r="R408" s="188"/>
      <c r="S408" s="188"/>
      <c r="T408" s="189"/>
      <c r="AT408" s="183" t="s">
        <v>190</v>
      </c>
      <c r="AU408" s="183" t="s">
        <v>82</v>
      </c>
      <c r="AV408" s="15" t="s">
        <v>184</v>
      </c>
      <c r="AW408" s="15" t="s">
        <v>29</v>
      </c>
      <c r="AX408" s="15" t="s">
        <v>30</v>
      </c>
      <c r="AY408" s="183" t="s">
        <v>175</v>
      </c>
    </row>
    <row r="409" spans="1:65" s="2" customFormat="1" ht="16.5" customHeight="1">
      <c r="A409" s="33"/>
      <c r="B409" s="149"/>
      <c r="C409" s="150" t="s">
        <v>485</v>
      </c>
      <c r="D409" s="150" t="s">
        <v>181</v>
      </c>
      <c r="E409" s="151" t="s">
        <v>2491</v>
      </c>
      <c r="F409" s="152" t="s">
        <v>2492</v>
      </c>
      <c r="G409" s="153" t="s">
        <v>188</v>
      </c>
      <c r="H409" s="154">
        <v>194</v>
      </c>
      <c r="I409" s="155"/>
      <c r="J409" s="156">
        <f>ROUND(I409*H409,2)</f>
        <v>0</v>
      </c>
      <c r="K409" s="152" t="s">
        <v>710</v>
      </c>
      <c r="L409" s="34"/>
      <c r="M409" s="157" t="s">
        <v>1</v>
      </c>
      <c r="N409" s="158" t="s">
        <v>38</v>
      </c>
      <c r="O409" s="59"/>
      <c r="P409" s="159">
        <f>O409*H409</f>
        <v>0</v>
      </c>
      <c r="Q409" s="159">
        <v>0</v>
      </c>
      <c r="R409" s="159">
        <f>Q409*H409</f>
        <v>0</v>
      </c>
      <c r="S409" s="159">
        <v>0</v>
      </c>
      <c r="T409" s="160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1" t="s">
        <v>184</v>
      </c>
      <c r="AT409" s="161" t="s">
        <v>181</v>
      </c>
      <c r="AU409" s="161" t="s">
        <v>82</v>
      </c>
      <c r="AY409" s="18" t="s">
        <v>175</v>
      </c>
      <c r="BE409" s="162">
        <f>IF(N409="základní",J409,0)</f>
        <v>0</v>
      </c>
      <c r="BF409" s="162">
        <f>IF(N409="snížená",J409,0)</f>
        <v>0</v>
      </c>
      <c r="BG409" s="162">
        <f>IF(N409="zákl. přenesená",J409,0)</f>
        <v>0</v>
      </c>
      <c r="BH409" s="162">
        <f>IF(N409="sníž. přenesená",J409,0)</f>
        <v>0</v>
      </c>
      <c r="BI409" s="162">
        <f>IF(N409="nulová",J409,0)</f>
        <v>0</v>
      </c>
      <c r="BJ409" s="18" t="s">
        <v>30</v>
      </c>
      <c r="BK409" s="162">
        <f>ROUND(I409*H409,2)</f>
        <v>0</v>
      </c>
      <c r="BL409" s="18" t="s">
        <v>184</v>
      </c>
      <c r="BM409" s="161" t="s">
        <v>4320</v>
      </c>
    </row>
    <row r="410" spans="1:65" s="13" customFormat="1">
      <c r="B410" s="163"/>
      <c r="D410" s="164" t="s">
        <v>190</v>
      </c>
      <c r="E410" s="165" t="s">
        <v>1</v>
      </c>
      <c r="F410" s="166" t="s">
        <v>2500</v>
      </c>
      <c r="H410" s="167">
        <v>194</v>
      </c>
      <c r="I410" s="168"/>
      <c r="L410" s="163"/>
      <c r="M410" s="169"/>
      <c r="N410" s="170"/>
      <c r="O410" s="170"/>
      <c r="P410" s="170"/>
      <c r="Q410" s="170"/>
      <c r="R410" s="170"/>
      <c r="S410" s="170"/>
      <c r="T410" s="171"/>
      <c r="AT410" s="165" t="s">
        <v>190</v>
      </c>
      <c r="AU410" s="165" t="s">
        <v>82</v>
      </c>
      <c r="AV410" s="13" t="s">
        <v>82</v>
      </c>
      <c r="AW410" s="13" t="s">
        <v>29</v>
      </c>
      <c r="AX410" s="13" t="s">
        <v>30</v>
      </c>
      <c r="AY410" s="165" t="s">
        <v>175</v>
      </c>
    </row>
    <row r="411" spans="1:65" s="2" customFormat="1" ht="16.5" customHeight="1">
      <c r="A411" s="33"/>
      <c r="B411" s="149"/>
      <c r="C411" s="150" t="s">
        <v>489</v>
      </c>
      <c r="D411" s="150" t="s">
        <v>181</v>
      </c>
      <c r="E411" s="151" t="s">
        <v>984</v>
      </c>
      <c r="F411" s="152" t="s">
        <v>985</v>
      </c>
      <c r="G411" s="153" t="s">
        <v>767</v>
      </c>
      <c r="H411" s="154">
        <v>185.52</v>
      </c>
      <c r="I411" s="155"/>
      <c r="J411" s="156">
        <f>ROUND(I411*H411,2)</f>
        <v>0</v>
      </c>
      <c r="K411" s="152" t="s">
        <v>710</v>
      </c>
      <c r="L411" s="34"/>
      <c r="M411" s="157" t="s">
        <v>1</v>
      </c>
      <c r="N411" s="158" t="s">
        <v>38</v>
      </c>
      <c r="O411" s="59"/>
      <c r="P411" s="159">
        <f>O411*H411</f>
        <v>0</v>
      </c>
      <c r="Q411" s="159">
        <v>0</v>
      </c>
      <c r="R411" s="159">
        <f>Q411*H411</f>
        <v>0</v>
      </c>
      <c r="S411" s="159">
        <v>0</v>
      </c>
      <c r="T411" s="160">
        <f>S411*H411</f>
        <v>0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61" t="s">
        <v>184</v>
      </c>
      <c r="AT411" s="161" t="s">
        <v>181</v>
      </c>
      <c r="AU411" s="161" t="s">
        <v>82</v>
      </c>
      <c r="AY411" s="18" t="s">
        <v>175</v>
      </c>
      <c r="BE411" s="162">
        <f>IF(N411="základní",J411,0)</f>
        <v>0</v>
      </c>
      <c r="BF411" s="162">
        <f>IF(N411="snížená",J411,0)</f>
        <v>0</v>
      </c>
      <c r="BG411" s="162">
        <f>IF(N411="zákl. přenesená",J411,0)</f>
        <v>0</v>
      </c>
      <c r="BH411" s="162">
        <f>IF(N411="sníž. přenesená",J411,0)</f>
        <v>0</v>
      </c>
      <c r="BI411" s="162">
        <f>IF(N411="nulová",J411,0)</f>
        <v>0</v>
      </c>
      <c r="BJ411" s="18" t="s">
        <v>30</v>
      </c>
      <c r="BK411" s="162">
        <f>ROUND(I411*H411,2)</f>
        <v>0</v>
      </c>
      <c r="BL411" s="18" t="s">
        <v>184</v>
      </c>
      <c r="BM411" s="161" t="s">
        <v>4321</v>
      </c>
    </row>
    <row r="412" spans="1:65" s="13" customFormat="1">
      <c r="B412" s="163"/>
      <c r="D412" s="164" t="s">
        <v>190</v>
      </c>
      <c r="E412" s="165" t="s">
        <v>1</v>
      </c>
      <c r="F412" s="166" t="s">
        <v>4322</v>
      </c>
      <c r="H412" s="167">
        <v>185.52</v>
      </c>
      <c r="I412" s="168"/>
      <c r="L412" s="163"/>
      <c r="M412" s="169"/>
      <c r="N412" s="170"/>
      <c r="O412" s="170"/>
      <c r="P412" s="170"/>
      <c r="Q412" s="170"/>
      <c r="R412" s="170"/>
      <c r="S412" s="170"/>
      <c r="T412" s="171"/>
      <c r="AT412" s="165" t="s">
        <v>190</v>
      </c>
      <c r="AU412" s="165" t="s">
        <v>82</v>
      </c>
      <c r="AV412" s="13" t="s">
        <v>82</v>
      </c>
      <c r="AW412" s="13" t="s">
        <v>29</v>
      </c>
      <c r="AX412" s="13" t="s">
        <v>30</v>
      </c>
      <c r="AY412" s="165" t="s">
        <v>175</v>
      </c>
    </row>
    <row r="413" spans="1:65" s="2" customFormat="1" ht="16.5" customHeight="1">
      <c r="A413" s="33"/>
      <c r="B413" s="149"/>
      <c r="C413" s="150" t="s">
        <v>493</v>
      </c>
      <c r="D413" s="150" t="s">
        <v>181</v>
      </c>
      <c r="E413" s="151" t="s">
        <v>988</v>
      </c>
      <c r="F413" s="152" t="s">
        <v>989</v>
      </c>
      <c r="G413" s="153" t="s">
        <v>767</v>
      </c>
      <c r="H413" s="154">
        <v>1298.6400000000001</v>
      </c>
      <c r="I413" s="155"/>
      <c r="J413" s="156">
        <f>ROUND(I413*H413,2)</f>
        <v>0</v>
      </c>
      <c r="K413" s="152" t="s">
        <v>710</v>
      </c>
      <c r="L413" s="34"/>
      <c r="M413" s="157" t="s">
        <v>1</v>
      </c>
      <c r="N413" s="158" t="s">
        <v>38</v>
      </c>
      <c r="O413" s="59"/>
      <c r="P413" s="159">
        <f>O413*H413</f>
        <v>0</v>
      </c>
      <c r="Q413" s="159">
        <v>0</v>
      </c>
      <c r="R413" s="159">
        <f>Q413*H413</f>
        <v>0</v>
      </c>
      <c r="S413" s="159">
        <v>0</v>
      </c>
      <c r="T413" s="160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1" t="s">
        <v>184</v>
      </c>
      <c r="AT413" s="161" t="s">
        <v>181</v>
      </c>
      <c r="AU413" s="161" t="s">
        <v>82</v>
      </c>
      <c r="AY413" s="18" t="s">
        <v>175</v>
      </c>
      <c r="BE413" s="162">
        <f>IF(N413="základní",J413,0)</f>
        <v>0</v>
      </c>
      <c r="BF413" s="162">
        <f>IF(N413="snížená",J413,0)</f>
        <v>0</v>
      </c>
      <c r="BG413" s="162">
        <f>IF(N413="zákl. přenesená",J413,0)</f>
        <v>0</v>
      </c>
      <c r="BH413" s="162">
        <f>IF(N413="sníž. přenesená",J413,0)</f>
        <v>0</v>
      </c>
      <c r="BI413" s="162">
        <f>IF(N413="nulová",J413,0)</f>
        <v>0</v>
      </c>
      <c r="BJ413" s="18" t="s">
        <v>30</v>
      </c>
      <c r="BK413" s="162">
        <f>ROUND(I413*H413,2)</f>
        <v>0</v>
      </c>
      <c r="BL413" s="18" t="s">
        <v>184</v>
      </c>
      <c r="BM413" s="161" t="s">
        <v>4323</v>
      </c>
    </row>
    <row r="414" spans="1:65" s="13" customFormat="1">
      <c r="B414" s="163"/>
      <c r="D414" s="164" t="s">
        <v>190</v>
      </c>
      <c r="E414" s="165" t="s">
        <v>1</v>
      </c>
      <c r="F414" s="166" t="s">
        <v>4324</v>
      </c>
      <c r="H414" s="167">
        <v>1298.6400000000001</v>
      </c>
      <c r="I414" s="168"/>
      <c r="L414" s="163"/>
      <c r="M414" s="169"/>
      <c r="N414" s="170"/>
      <c r="O414" s="170"/>
      <c r="P414" s="170"/>
      <c r="Q414" s="170"/>
      <c r="R414" s="170"/>
      <c r="S414" s="170"/>
      <c r="T414" s="171"/>
      <c r="AT414" s="165" t="s">
        <v>190</v>
      </c>
      <c r="AU414" s="165" t="s">
        <v>82</v>
      </c>
      <c r="AV414" s="13" t="s">
        <v>82</v>
      </c>
      <c r="AW414" s="13" t="s">
        <v>29</v>
      </c>
      <c r="AX414" s="13" t="s">
        <v>30</v>
      </c>
      <c r="AY414" s="165" t="s">
        <v>175</v>
      </c>
    </row>
    <row r="415" spans="1:65" s="2" customFormat="1" ht="16.5" customHeight="1">
      <c r="A415" s="33"/>
      <c r="B415" s="149"/>
      <c r="C415" s="150" t="s">
        <v>179</v>
      </c>
      <c r="D415" s="150" t="s">
        <v>181</v>
      </c>
      <c r="E415" s="151" t="s">
        <v>992</v>
      </c>
      <c r="F415" s="152" t="s">
        <v>993</v>
      </c>
      <c r="G415" s="153" t="s">
        <v>767</v>
      </c>
      <c r="H415" s="154">
        <v>48.24</v>
      </c>
      <c r="I415" s="155"/>
      <c r="J415" s="156">
        <f>ROUND(I415*H415,2)</f>
        <v>0</v>
      </c>
      <c r="K415" s="152" t="s">
        <v>1</v>
      </c>
      <c r="L415" s="34"/>
      <c r="M415" s="157" t="s">
        <v>1</v>
      </c>
      <c r="N415" s="158" t="s">
        <v>38</v>
      </c>
      <c r="O415" s="59"/>
      <c r="P415" s="159">
        <f>O415*H415</f>
        <v>0</v>
      </c>
      <c r="Q415" s="159">
        <v>0</v>
      </c>
      <c r="R415" s="159">
        <f>Q415*H415</f>
        <v>0</v>
      </c>
      <c r="S415" s="159">
        <v>0</v>
      </c>
      <c r="T415" s="160">
        <f>S415*H415</f>
        <v>0</v>
      </c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R415" s="161" t="s">
        <v>184</v>
      </c>
      <c r="AT415" s="161" t="s">
        <v>181</v>
      </c>
      <c r="AU415" s="161" t="s">
        <v>82</v>
      </c>
      <c r="AY415" s="18" t="s">
        <v>175</v>
      </c>
      <c r="BE415" s="162">
        <f>IF(N415="základní",J415,0)</f>
        <v>0</v>
      </c>
      <c r="BF415" s="162">
        <f>IF(N415="snížená",J415,0)</f>
        <v>0</v>
      </c>
      <c r="BG415" s="162">
        <f>IF(N415="zákl. přenesená",J415,0)</f>
        <v>0</v>
      </c>
      <c r="BH415" s="162">
        <f>IF(N415="sníž. přenesená",J415,0)</f>
        <v>0</v>
      </c>
      <c r="BI415" s="162">
        <f>IF(N415="nulová",J415,0)</f>
        <v>0</v>
      </c>
      <c r="BJ415" s="18" t="s">
        <v>30</v>
      </c>
      <c r="BK415" s="162">
        <f>ROUND(I415*H415,2)</f>
        <v>0</v>
      </c>
      <c r="BL415" s="18" t="s">
        <v>184</v>
      </c>
      <c r="BM415" s="161" t="s">
        <v>4325</v>
      </c>
    </row>
    <row r="416" spans="1:65" s="13" customFormat="1">
      <c r="B416" s="163"/>
      <c r="D416" s="164" t="s">
        <v>190</v>
      </c>
      <c r="E416" s="165" t="s">
        <v>1</v>
      </c>
      <c r="F416" s="166" t="s">
        <v>4326</v>
      </c>
      <c r="H416" s="167">
        <v>48.24</v>
      </c>
      <c r="I416" s="168"/>
      <c r="L416" s="163"/>
      <c r="M416" s="169"/>
      <c r="N416" s="170"/>
      <c r="O416" s="170"/>
      <c r="P416" s="170"/>
      <c r="Q416" s="170"/>
      <c r="R416" s="170"/>
      <c r="S416" s="170"/>
      <c r="T416" s="171"/>
      <c r="AT416" s="165" t="s">
        <v>190</v>
      </c>
      <c r="AU416" s="165" t="s">
        <v>82</v>
      </c>
      <c r="AV416" s="13" t="s">
        <v>82</v>
      </c>
      <c r="AW416" s="13" t="s">
        <v>29</v>
      </c>
      <c r="AX416" s="13" t="s">
        <v>30</v>
      </c>
      <c r="AY416" s="165" t="s">
        <v>175</v>
      </c>
    </row>
    <row r="417" spans="1:65" s="2" customFormat="1" ht="16.5" customHeight="1">
      <c r="A417" s="33"/>
      <c r="B417" s="149"/>
      <c r="C417" s="150" t="s">
        <v>418</v>
      </c>
      <c r="D417" s="150" t="s">
        <v>181</v>
      </c>
      <c r="E417" s="151" t="s">
        <v>996</v>
      </c>
      <c r="F417" s="152" t="s">
        <v>997</v>
      </c>
      <c r="G417" s="153" t="s">
        <v>767</v>
      </c>
      <c r="H417" s="154">
        <v>137.28</v>
      </c>
      <c r="I417" s="155"/>
      <c r="J417" s="156">
        <f>ROUND(I417*H417,2)</f>
        <v>0</v>
      </c>
      <c r="K417" s="152" t="s">
        <v>1</v>
      </c>
      <c r="L417" s="34"/>
      <c r="M417" s="157" t="s">
        <v>1</v>
      </c>
      <c r="N417" s="158" t="s">
        <v>38</v>
      </c>
      <c r="O417" s="59"/>
      <c r="P417" s="159">
        <f>O417*H417</f>
        <v>0</v>
      </c>
      <c r="Q417" s="159">
        <v>0</v>
      </c>
      <c r="R417" s="159">
        <f>Q417*H417</f>
        <v>0</v>
      </c>
      <c r="S417" s="159">
        <v>0</v>
      </c>
      <c r="T417" s="160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61" t="s">
        <v>184</v>
      </c>
      <c r="AT417" s="161" t="s">
        <v>181</v>
      </c>
      <c r="AU417" s="161" t="s">
        <v>82</v>
      </c>
      <c r="AY417" s="18" t="s">
        <v>175</v>
      </c>
      <c r="BE417" s="162">
        <f>IF(N417="základní",J417,0)</f>
        <v>0</v>
      </c>
      <c r="BF417" s="162">
        <f>IF(N417="snížená",J417,0)</f>
        <v>0</v>
      </c>
      <c r="BG417" s="162">
        <f>IF(N417="zákl. přenesená",J417,0)</f>
        <v>0</v>
      </c>
      <c r="BH417" s="162">
        <f>IF(N417="sníž. přenesená",J417,0)</f>
        <v>0</v>
      </c>
      <c r="BI417" s="162">
        <f>IF(N417="nulová",J417,0)</f>
        <v>0</v>
      </c>
      <c r="BJ417" s="18" t="s">
        <v>30</v>
      </c>
      <c r="BK417" s="162">
        <f>ROUND(I417*H417,2)</f>
        <v>0</v>
      </c>
      <c r="BL417" s="18" t="s">
        <v>184</v>
      </c>
      <c r="BM417" s="161" t="s">
        <v>4327</v>
      </c>
    </row>
    <row r="418" spans="1:65" s="13" customFormat="1">
      <c r="B418" s="163"/>
      <c r="D418" s="164" t="s">
        <v>190</v>
      </c>
      <c r="E418" s="165" t="s">
        <v>1</v>
      </c>
      <c r="F418" s="166" t="s">
        <v>4328</v>
      </c>
      <c r="H418" s="167">
        <v>137.28</v>
      </c>
      <c r="I418" s="168"/>
      <c r="L418" s="163"/>
      <c r="M418" s="169"/>
      <c r="N418" s="170"/>
      <c r="O418" s="170"/>
      <c r="P418" s="170"/>
      <c r="Q418" s="170"/>
      <c r="R418" s="170"/>
      <c r="S418" s="170"/>
      <c r="T418" s="171"/>
      <c r="AT418" s="165" t="s">
        <v>190</v>
      </c>
      <c r="AU418" s="165" t="s">
        <v>82</v>
      </c>
      <c r="AV418" s="13" t="s">
        <v>82</v>
      </c>
      <c r="AW418" s="13" t="s">
        <v>29</v>
      </c>
      <c r="AX418" s="13" t="s">
        <v>73</v>
      </c>
      <c r="AY418" s="165" t="s">
        <v>175</v>
      </c>
    </row>
    <row r="419" spans="1:65" s="15" customFormat="1">
      <c r="B419" s="182"/>
      <c r="D419" s="164" t="s">
        <v>190</v>
      </c>
      <c r="E419" s="183" t="s">
        <v>1</v>
      </c>
      <c r="F419" s="184" t="s">
        <v>716</v>
      </c>
      <c r="H419" s="185">
        <v>137.28</v>
      </c>
      <c r="I419" s="186"/>
      <c r="L419" s="182"/>
      <c r="M419" s="187"/>
      <c r="N419" s="188"/>
      <c r="O419" s="188"/>
      <c r="P419" s="188"/>
      <c r="Q419" s="188"/>
      <c r="R419" s="188"/>
      <c r="S419" s="188"/>
      <c r="T419" s="189"/>
      <c r="AT419" s="183" t="s">
        <v>190</v>
      </c>
      <c r="AU419" s="183" t="s">
        <v>82</v>
      </c>
      <c r="AV419" s="15" t="s">
        <v>184</v>
      </c>
      <c r="AW419" s="15" t="s">
        <v>29</v>
      </c>
      <c r="AX419" s="15" t="s">
        <v>30</v>
      </c>
      <c r="AY419" s="183" t="s">
        <v>175</v>
      </c>
    </row>
    <row r="420" spans="1:65" s="2" customFormat="1" ht="16.5" customHeight="1">
      <c r="A420" s="33"/>
      <c r="B420" s="149"/>
      <c r="C420" s="150" t="s">
        <v>496</v>
      </c>
      <c r="D420" s="150" t="s">
        <v>181</v>
      </c>
      <c r="E420" s="151" t="s">
        <v>4329</v>
      </c>
      <c r="F420" s="152" t="s">
        <v>4330</v>
      </c>
      <c r="G420" s="153" t="s">
        <v>767</v>
      </c>
      <c r="H420" s="154">
        <v>27.335999999999999</v>
      </c>
      <c r="I420" s="155"/>
      <c r="J420" s="156">
        <f>ROUND(I420*H420,2)</f>
        <v>0</v>
      </c>
      <c r="K420" s="152" t="s">
        <v>710</v>
      </c>
      <c r="L420" s="34"/>
      <c r="M420" s="157" t="s">
        <v>1</v>
      </c>
      <c r="N420" s="158" t="s">
        <v>38</v>
      </c>
      <c r="O420" s="59"/>
      <c r="P420" s="159">
        <f>O420*H420</f>
        <v>0</v>
      </c>
      <c r="Q420" s="159">
        <v>0</v>
      </c>
      <c r="R420" s="159">
        <f>Q420*H420</f>
        <v>0</v>
      </c>
      <c r="S420" s="159">
        <v>0</v>
      </c>
      <c r="T420" s="160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1" t="s">
        <v>184</v>
      </c>
      <c r="AT420" s="161" t="s">
        <v>181</v>
      </c>
      <c r="AU420" s="161" t="s">
        <v>82</v>
      </c>
      <c r="AY420" s="18" t="s">
        <v>175</v>
      </c>
      <c r="BE420" s="162">
        <f>IF(N420="základní",J420,0)</f>
        <v>0</v>
      </c>
      <c r="BF420" s="162">
        <f>IF(N420="snížená",J420,0)</f>
        <v>0</v>
      </c>
      <c r="BG420" s="162">
        <f>IF(N420="zákl. přenesená",J420,0)</f>
        <v>0</v>
      </c>
      <c r="BH420" s="162">
        <f>IF(N420="sníž. přenesená",J420,0)</f>
        <v>0</v>
      </c>
      <c r="BI420" s="162">
        <f>IF(N420="nulová",J420,0)</f>
        <v>0</v>
      </c>
      <c r="BJ420" s="18" t="s">
        <v>30</v>
      </c>
      <c r="BK420" s="162">
        <f>ROUND(I420*H420,2)</f>
        <v>0</v>
      </c>
      <c r="BL420" s="18" t="s">
        <v>184</v>
      </c>
      <c r="BM420" s="161" t="s">
        <v>4331</v>
      </c>
    </row>
    <row r="421" spans="1:65" s="12" customFormat="1" ht="25.95" customHeight="1">
      <c r="B421" s="136"/>
      <c r="D421" s="137" t="s">
        <v>72</v>
      </c>
      <c r="E421" s="138" t="s">
        <v>2510</v>
      </c>
      <c r="F421" s="138" t="s">
        <v>2511</v>
      </c>
      <c r="I421" s="139"/>
      <c r="J421" s="140">
        <f>BK421</f>
        <v>0</v>
      </c>
      <c r="L421" s="136"/>
      <c r="M421" s="141"/>
      <c r="N421" s="142"/>
      <c r="O421" s="142"/>
      <c r="P421" s="143">
        <f>P422</f>
        <v>0</v>
      </c>
      <c r="Q421" s="142"/>
      <c r="R421" s="143">
        <f>R422</f>
        <v>2.76837</v>
      </c>
      <c r="S421" s="142"/>
      <c r="T421" s="144">
        <f>T422</f>
        <v>0</v>
      </c>
      <c r="AR421" s="137" t="s">
        <v>82</v>
      </c>
      <c r="AT421" s="145" t="s">
        <v>72</v>
      </c>
      <c r="AU421" s="145" t="s">
        <v>73</v>
      </c>
      <c r="AY421" s="137" t="s">
        <v>175</v>
      </c>
      <c r="BK421" s="146">
        <f>BK422</f>
        <v>0</v>
      </c>
    </row>
    <row r="422" spans="1:65" s="12" customFormat="1" ht="22.8" customHeight="1">
      <c r="B422" s="136"/>
      <c r="D422" s="137" t="s">
        <v>72</v>
      </c>
      <c r="E422" s="147" t="s">
        <v>2512</v>
      </c>
      <c r="F422" s="147" t="s">
        <v>2513</v>
      </c>
      <c r="I422" s="139"/>
      <c r="J422" s="148">
        <f>BK422</f>
        <v>0</v>
      </c>
      <c r="L422" s="136"/>
      <c r="M422" s="141"/>
      <c r="N422" s="142"/>
      <c r="O422" s="142"/>
      <c r="P422" s="143">
        <f>SUM(P423:P455)</f>
        <v>0</v>
      </c>
      <c r="Q422" s="142"/>
      <c r="R422" s="143">
        <f>SUM(R423:R455)</f>
        <v>2.76837</v>
      </c>
      <c r="S422" s="142"/>
      <c r="T422" s="144">
        <f>SUM(T423:T455)</f>
        <v>0</v>
      </c>
      <c r="AR422" s="137" t="s">
        <v>82</v>
      </c>
      <c r="AT422" s="145" t="s">
        <v>72</v>
      </c>
      <c r="AU422" s="145" t="s">
        <v>30</v>
      </c>
      <c r="AY422" s="137" t="s">
        <v>175</v>
      </c>
      <c r="BK422" s="146">
        <f>SUM(BK423:BK455)</f>
        <v>0</v>
      </c>
    </row>
    <row r="423" spans="1:65" s="2" customFormat="1" ht="16.5" customHeight="1">
      <c r="A423" s="33"/>
      <c r="B423" s="149"/>
      <c r="C423" s="150" t="s">
        <v>508</v>
      </c>
      <c r="D423" s="150" t="s">
        <v>181</v>
      </c>
      <c r="E423" s="151" t="s">
        <v>1969</v>
      </c>
      <c r="F423" s="152" t="s">
        <v>1970</v>
      </c>
      <c r="G423" s="153" t="s">
        <v>387</v>
      </c>
      <c r="H423" s="154">
        <v>2210</v>
      </c>
      <c r="I423" s="155"/>
      <c r="J423" s="156">
        <f>ROUND(I423*H423,2)</f>
        <v>0</v>
      </c>
      <c r="K423" s="152" t="s">
        <v>1</v>
      </c>
      <c r="L423" s="34"/>
      <c r="M423" s="157" t="s">
        <v>1</v>
      </c>
      <c r="N423" s="158" t="s">
        <v>38</v>
      </c>
      <c r="O423" s="59"/>
      <c r="P423" s="159">
        <f>O423*H423</f>
        <v>0</v>
      </c>
      <c r="Q423" s="159">
        <v>5.0000000000000002E-5</v>
      </c>
      <c r="R423" s="159">
        <f>Q423*H423</f>
        <v>0.1105</v>
      </c>
      <c r="S423" s="159">
        <v>0</v>
      </c>
      <c r="T423" s="160">
        <f>S423*H423</f>
        <v>0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61" t="s">
        <v>239</v>
      </c>
      <c r="AT423" s="161" t="s">
        <v>181</v>
      </c>
      <c r="AU423" s="161" t="s">
        <v>82</v>
      </c>
      <c r="AY423" s="18" t="s">
        <v>175</v>
      </c>
      <c r="BE423" s="162">
        <f>IF(N423="základní",J423,0)</f>
        <v>0</v>
      </c>
      <c r="BF423" s="162">
        <f>IF(N423="snížená",J423,0)</f>
        <v>0</v>
      </c>
      <c r="BG423" s="162">
        <f>IF(N423="zákl. přenesená",J423,0)</f>
        <v>0</v>
      </c>
      <c r="BH423" s="162">
        <f>IF(N423="sníž. přenesená",J423,0)</f>
        <v>0</v>
      </c>
      <c r="BI423" s="162">
        <f>IF(N423="nulová",J423,0)</f>
        <v>0</v>
      </c>
      <c r="BJ423" s="18" t="s">
        <v>30</v>
      </c>
      <c r="BK423" s="162">
        <f>ROUND(I423*H423,2)</f>
        <v>0</v>
      </c>
      <c r="BL423" s="18" t="s">
        <v>239</v>
      </c>
      <c r="BM423" s="161" t="s">
        <v>4332</v>
      </c>
    </row>
    <row r="424" spans="1:65" s="14" customFormat="1">
      <c r="B424" s="172"/>
      <c r="D424" s="164" t="s">
        <v>190</v>
      </c>
      <c r="E424" s="173" t="s">
        <v>1</v>
      </c>
      <c r="F424" s="174" t="s">
        <v>4333</v>
      </c>
      <c r="H424" s="173" t="s">
        <v>1</v>
      </c>
      <c r="I424" s="175"/>
      <c r="L424" s="172"/>
      <c r="M424" s="176"/>
      <c r="N424" s="177"/>
      <c r="O424" s="177"/>
      <c r="P424" s="177"/>
      <c r="Q424" s="177"/>
      <c r="R424" s="177"/>
      <c r="S424" s="177"/>
      <c r="T424" s="178"/>
      <c r="AT424" s="173" t="s">
        <v>190</v>
      </c>
      <c r="AU424" s="173" t="s">
        <v>82</v>
      </c>
      <c r="AV424" s="14" t="s">
        <v>30</v>
      </c>
      <c r="AW424" s="14" t="s">
        <v>29</v>
      </c>
      <c r="AX424" s="14" t="s">
        <v>73</v>
      </c>
      <c r="AY424" s="173" t="s">
        <v>175</v>
      </c>
    </row>
    <row r="425" spans="1:65" s="13" customFormat="1">
      <c r="B425" s="163"/>
      <c r="D425" s="164" t="s">
        <v>190</v>
      </c>
      <c r="E425" s="165" t="s">
        <v>1</v>
      </c>
      <c r="F425" s="166" t="s">
        <v>4334</v>
      </c>
      <c r="H425" s="167">
        <v>2210</v>
      </c>
      <c r="I425" s="168"/>
      <c r="L425" s="163"/>
      <c r="M425" s="169"/>
      <c r="N425" s="170"/>
      <c r="O425" s="170"/>
      <c r="P425" s="170"/>
      <c r="Q425" s="170"/>
      <c r="R425" s="170"/>
      <c r="S425" s="170"/>
      <c r="T425" s="171"/>
      <c r="AT425" s="165" t="s">
        <v>190</v>
      </c>
      <c r="AU425" s="165" t="s">
        <v>82</v>
      </c>
      <c r="AV425" s="13" t="s">
        <v>82</v>
      </c>
      <c r="AW425" s="13" t="s">
        <v>29</v>
      </c>
      <c r="AX425" s="13" t="s">
        <v>30</v>
      </c>
      <c r="AY425" s="165" t="s">
        <v>175</v>
      </c>
    </row>
    <row r="426" spans="1:65" s="2" customFormat="1" ht="16.5" customHeight="1">
      <c r="A426" s="33"/>
      <c r="B426" s="149"/>
      <c r="C426" s="190" t="s">
        <v>512</v>
      </c>
      <c r="D426" s="190" t="s">
        <v>764</v>
      </c>
      <c r="E426" s="191" t="s">
        <v>4335</v>
      </c>
      <c r="F426" s="192" t="s">
        <v>4336</v>
      </c>
      <c r="G426" s="193" t="s">
        <v>767</v>
      </c>
      <c r="H426" s="194">
        <v>2.431</v>
      </c>
      <c r="I426" s="195"/>
      <c r="J426" s="196">
        <f>ROUND(I426*H426,2)</f>
        <v>0</v>
      </c>
      <c r="K426" s="192" t="s">
        <v>1</v>
      </c>
      <c r="L426" s="197"/>
      <c r="M426" s="198" t="s">
        <v>1</v>
      </c>
      <c r="N426" s="199" t="s">
        <v>38</v>
      </c>
      <c r="O426" s="59"/>
      <c r="P426" s="159">
        <f>O426*H426</f>
        <v>0</v>
      </c>
      <c r="Q426" s="159">
        <v>1</v>
      </c>
      <c r="R426" s="159">
        <f>Q426*H426</f>
        <v>2.431</v>
      </c>
      <c r="S426" s="159">
        <v>0</v>
      </c>
      <c r="T426" s="160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61" t="s">
        <v>302</v>
      </c>
      <c r="AT426" s="161" t="s">
        <v>764</v>
      </c>
      <c r="AU426" s="161" t="s">
        <v>82</v>
      </c>
      <c r="AY426" s="18" t="s">
        <v>175</v>
      </c>
      <c r="BE426" s="162">
        <f>IF(N426="základní",J426,0)</f>
        <v>0</v>
      </c>
      <c r="BF426" s="162">
        <f>IF(N426="snížená",J426,0)</f>
        <v>0</v>
      </c>
      <c r="BG426" s="162">
        <f>IF(N426="zákl. přenesená",J426,0)</f>
        <v>0</v>
      </c>
      <c r="BH426" s="162">
        <f>IF(N426="sníž. přenesená",J426,0)</f>
        <v>0</v>
      </c>
      <c r="BI426" s="162">
        <f>IF(N426="nulová",J426,0)</f>
        <v>0</v>
      </c>
      <c r="BJ426" s="18" t="s">
        <v>30</v>
      </c>
      <c r="BK426" s="162">
        <f>ROUND(I426*H426,2)</f>
        <v>0</v>
      </c>
      <c r="BL426" s="18" t="s">
        <v>239</v>
      </c>
      <c r="BM426" s="161" t="s">
        <v>4337</v>
      </c>
    </row>
    <row r="427" spans="1:65" s="13" customFormat="1">
      <c r="B427" s="163"/>
      <c r="D427" s="164" t="s">
        <v>190</v>
      </c>
      <c r="E427" s="165" t="s">
        <v>1</v>
      </c>
      <c r="F427" s="166" t="s">
        <v>4338</v>
      </c>
      <c r="H427" s="167">
        <v>2.431</v>
      </c>
      <c r="I427" s="168"/>
      <c r="L427" s="163"/>
      <c r="M427" s="169"/>
      <c r="N427" s="170"/>
      <c r="O427" s="170"/>
      <c r="P427" s="170"/>
      <c r="Q427" s="170"/>
      <c r="R427" s="170"/>
      <c r="S427" s="170"/>
      <c r="T427" s="171"/>
      <c r="AT427" s="165" t="s">
        <v>190</v>
      </c>
      <c r="AU427" s="165" t="s">
        <v>82</v>
      </c>
      <c r="AV427" s="13" t="s">
        <v>82</v>
      </c>
      <c r="AW427" s="13" t="s">
        <v>29</v>
      </c>
      <c r="AX427" s="13" t="s">
        <v>73</v>
      </c>
      <c r="AY427" s="165" t="s">
        <v>175</v>
      </c>
    </row>
    <row r="428" spans="1:65" s="15" customFormat="1">
      <c r="B428" s="182"/>
      <c r="D428" s="164" t="s">
        <v>190</v>
      </c>
      <c r="E428" s="183" t="s">
        <v>1</v>
      </c>
      <c r="F428" s="184" t="s">
        <v>716</v>
      </c>
      <c r="H428" s="185">
        <v>2.431</v>
      </c>
      <c r="I428" s="186"/>
      <c r="L428" s="182"/>
      <c r="M428" s="187"/>
      <c r="N428" s="188"/>
      <c r="O428" s="188"/>
      <c r="P428" s="188"/>
      <c r="Q428" s="188"/>
      <c r="R428" s="188"/>
      <c r="S428" s="188"/>
      <c r="T428" s="189"/>
      <c r="AT428" s="183" t="s">
        <v>190</v>
      </c>
      <c r="AU428" s="183" t="s">
        <v>82</v>
      </c>
      <c r="AV428" s="15" t="s">
        <v>184</v>
      </c>
      <c r="AW428" s="15" t="s">
        <v>29</v>
      </c>
      <c r="AX428" s="15" t="s">
        <v>30</v>
      </c>
      <c r="AY428" s="183" t="s">
        <v>175</v>
      </c>
    </row>
    <row r="429" spans="1:65" s="2" customFormat="1" ht="16.5" customHeight="1">
      <c r="A429" s="33"/>
      <c r="B429" s="149"/>
      <c r="C429" s="150" t="s">
        <v>516</v>
      </c>
      <c r="D429" s="150" t="s">
        <v>181</v>
      </c>
      <c r="E429" s="151" t="s">
        <v>4339</v>
      </c>
      <c r="F429" s="152" t="s">
        <v>4340</v>
      </c>
      <c r="G429" s="153" t="s">
        <v>709</v>
      </c>
      <c r="H429" s="154">
        <v>75</v>
      </c>
      <c r="I429" s="155"/>
      <c r="J429" s="156">
        <f>ROUND(I429*H429,2)</f>
        <v>0</v>
      </c>
      <c r="K429" s="152" t="s">
        <v>1</v>
      </c>
      <c r="L429" s="34"/>
      <c r="M429" s="157" t="s">
        <v>1</v>
      </c>
      <c r="N429" s="158" t="s">
        <v>38</v>
      </c>
      <c r="O429" s="59"/>
      <c r="P429" s="159">
        <f>O429*H429</f>
        <v>0</v>
      </c>
      <c r="Q429" s="159">
        <v>1.2999999999999999E-4</v>
      </c>
      <c r="R429" s="159">
        <f>Q429*H429</f>
        <v>9.75E-3</v>
      </c>
      <c r="S429" s="159">
        <v>0</v>
      </c>
      <c r="T429" s="160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61" t="s">
        <v>239</v>
      </c>
      <c r="AT429" s="161" t="s">
        <v>181</v>
      </c>
      <c r="AU429" s="161" t="s">
        <v>82</v>
      </c>
      <c r="AY429" s="18" t="s">
        <v>175</v>
      </c>
      <c r="BE429" s="162">
        <f>IF(N429="základní",J429,0)</f>
        <v>0</v>
      </c>
      <c r="BF429" s="162">
        <f>IF(N429="snížená",J429,0)</f>
        <v>0</v>
      </c>
      <c r="BG429" s="162">
        <f>IF(N429="zákl. přenesená",J429,0)</f>
        <v>0</v>
      </c>
      <c r="BH429" s="162">
        <f>IF(N429="sníž. přenesená",J429,0)</f>
        <v>0</v>
      </c>
      <c r="BI429" s="162">
        <f>IF(N429="nulová",J429,0)</f>
        <v>0</v>
      </c>
      <c r="BJ429" s="18" t="s">
        <v>30</v>
      </c>
      <c r="BK429" s="162">
        <f>ROUND(I429*H429,2)</f>
        <v>0</v>
      </c>
      <c r="BL429" s="18" t="s">
        <v>239</v>
      </c>
      <c r="BM429" s="161" t="s">
        <v>4341</v>
      </c>
    </row>
    <row r="430" spans="1:65" s="14" customFormat="1">
      <c r="B430" s="172"/>
      <c r="D430" s="164" t="s">
        <v>190</v>
      </c>
      <c r="E430" s="173" t="s">
        <v>1</v>
      </c>
      <c r="F430" s="174" t="s">
        <v>4342</v>
      </c>
      <c r="H430" s="173" t="s">
        <v>1</v>
      </c>
      <c r="I430" s="175"/>
      <c r="L430" s="172"/>
      <c r="M430" s="176"/>
      <c r="N430" s="177"/>
      <c r="O430" s="177"/>
      <c r="P430" s="177"/>
      <c r="Q430" s="177"/>
      <c r="R430" s="177"/>
      <c r="S430" s="177"/>
      <c r="T430" s="178"/>
      <c r="AT430" s="173" t="s">
        <v>190</v>
      </c>
      <c r="AU430" s="173" t="s">
        <v>82</v>
      </c>
      <c r="AV430" s="14" t="s">
        <v>30</v>
      </c>
      <c r="AW430" s="14" t="s">
        <v>29</v>
      </c>
      <c r="AX430" s="14" t="s">
        <v>73</v>
      </c>
      <c r="AY430" s="173" t="s">
        <v>175</v>
      </c>
    </row>
    <row r="431" spans="1:65" s="14" customFormat="1">
      <c r="B431" s="172"/>
      <c r="D431" s="164" t="s">
        <v>190</v>
      </c>
      <c r="E431" s="173" t="s">
        <v>1</v>
      </c>
      <c r="F431" s="174" t="s">
        <v>4343</v>
      </c>
      <c r="H431" s="173" t="s">
        <v>1</v>
      </c>
      <c r="I431" s="175"/>
      <c r="L431" s="172"/>
      <c r="M431" s="176"/>
      <c r="N431" s="177"/>
      <c r="O431" s="177"/>
      <c r="P431" s="177"/>
      <c r="Q431" s="177"/>
      <c r="R431" s="177"/>
      <c r="S431" s="177"/>
      <c r="T431" s="178"/>
      <c r="AT431" s="173" t="s">
        <v>190</v>
      </c>
      <c r="AU431" s="173" t="s">
        <v>82</v>
      </c>
      <c r="AV431" s="14" t="s">
        <v>30</v>
      </c>
      <c r="AW431" s="14" t="s">
        <v>29</v>
      </c>
      <c r="AX431" s="14" t="s">
        <v>73</v>
      </c>
      <c r="AY431" s="173" t="s">
        <v>175</v>
      </c>
    </row>
    <row r="432" spans="1:65" s="14" customFormat="1">
      <c r="B432" s="172"/>
      <c r="D432" s="164" t="s">
        <v>190</v>
      </c>
      <c r="E432" s="173" t="s">
        <v>1</v>
      </c>
      <c r="F432" s="174" t="s">
        <v>4344</v>
      </c>
      <c r="H432" s="173" t="s">
        <v>1</v>
      </c>
      <c r="I432" s="175"/>
      <c r="L432" s="172"/>
      <c r="M432" s="176"/>
      <c r="N432" s="177"/>
      <c r="O432" s="177"/>
      <c r="P432" s="177"/>
      <c r="Q432" s="177"/>
      <c r="R432" s="177"/>
      <c r="S432" s="177"/>
      <c r="T432" s="178"/>
      <c r="AT432" s="173" t="s">
        <v>190</v>
      </c>
      <c r="AU432" s="173" t="s">
        <v>82</v>
      </c>
      <c r="AV432" s="14" t="s">
        <v>30</v>
      </c>
      <c r="AW432" s="14" t="s">
        <v>29</v>
      </c>
      <c r="AX432" s="14" t="s">
        <v>73</v>
      </c>
      <c r="AY432" s="173" t="s">
        <v>175</v>
      </c>
    </row>
    <row r="433" spans="1:65" s="14" customFormat="1">
      <c r="B433" s="172"/>
      <c r="D433" s="164" t="s">
        <v>190</v>
      </c>
      <c r="E433" s="173" t="s">
        <v>1</v>
      </c>
      <c r="F433" s="174" t="s">
        <v>4345</v>
      </c>
      <c r="H433" s="173" t="s">
        <v>1</v>
      </c>
      <c r="I433" s="175"/>
      <c r="L433" s="172"/>
      <c r="M433" s="176"/>
      <c r="N433" s="177"/>
      <c r="O433" s="177"/>
      <c r="P433" s="177"/>
      <c r="Q433" s="177"/>
      <c r="R433" s="177"/>
      <c r="S433" s="177"/>
      <c r="T433" s="178"/>
      <c r="AT433" s="173" t="s">
        <v>190</v>
      </c>
      <c r="AU433" s="173" t="s">
        <v>82</v>
      </c>
      <c r="AV433" s="14" t="s">
        <v>30</v>
      </c>
      <c r="AW433" s="14" t="s">
        <v>29</v>
      </c>
      <c r="AX433" s="14" t="s">
        <v>73</v>
      </c>
      <c r="AY433" s="173" t="s">
        <v>175</v>
      </c>
    </row>
    <row r="434" spans="1:65" s="14" customFormat="1">
      <c r="B434" s="172"/>
      <c r="D434" s="164" t="s">
        <v>190</v>
      </c>
      <c r="E434" s="173" t="s">
        <v>1</v>
      </c>
      <c r="F434" s="174" t="s">
        <v>4346</v>
      </c>
      <c r="H434" s="173" t="s">
        <v>1</v>
      </c>
      <c r="I434" s="175"/>
      <c r="L434" s="172"/>
      <c r="M434" s="176"/>
      <c r="N434" s="177"/>
      <c r="O434" s="177"/>
      <c r="P434" s="177"/>
      <c r="Q434" s="177"/>
      <c r="R434" s="177"/>
      <c r="S434" s="177"/>
      <c r="T434" s="178"/>
      <c r="AT434" s="173" t="s">
        <v>190</v>
      </c>
      <c r="AU434" s="173" t="s">
        <v>82</v>
      </c>
      <c r="AV434" s="14" t="s">
        <v>30</v>
      </c>
      <c r="AW434" s="14" t="s">
        <v>29</v>
      </c>
      <c r="AX434" s="14" t="s">
        <v>73</v>
      </c>
      <c r="AY434" s="173" t="s">
        <v>175</v>
      </c>
    </row>
    <row r="435" spans="1:65" s="14" customFormat="1">
      <c r="B435" s="172"/>
      <c r="D435" s="164" t="s">
        <v>190</v>
      </c>
      <c r="E435" s="173" t="s">
        <v>1</v>
      </c>
      <c r="F435" s="174" t="s">
        <v>4347</v>
      </c>
      <c r="H435" s="173" t="s">
        <v>1</v>
      </c>
      <c r="I435" s="175"/>
      <c r="L435" s="172"/>
      <c r="M435" s="176"/>
      <c r="N435" s="177"/>
      <c r="O435" s="177"/>
      <c r="P435" s="177"/>
      <c r="Q435" s="177"/>
      <c r="R435" s="177"/>
      <c r="S435" s="177"/>
      <c r="T435" s="178"/>
      <c r="AT435" s="173" t="s">
        <v>190</v>
      </c>
      <c r="AU435" s="173" t="s">
        <v>82</v>
      </c>
      <c r="AV435" s="14" t="s">
        <v>30</v>
      </c>
      <c r="AW435" s="14" t="s">
        <v>29</v>
      </c>
      <c r="AX435" s="14" t="s">
        <v>73</v>
      </c>
      <c r="AY435" s="173" t="s">
        <v>175</v>
      </c>
    </row>
    <row r="436" spans="1:65" s="14" customFormat="1">
      <c r="B436" s="172"/>
      <c r="D436" s="164" t="s">
        <v>190</v>
      </c>
      <c r="E436" s="173" t="s">
        <v>1</v>
      </c>
      <c r="F436" s="174" t="s">
        <v>4348</v>
      </c>
      <c r="H436" s="173" t="s">
        <v>1</v>
      </c>
      <c r="I436" s="175"/>
      <c r="L436" s="172"/>
      <c r="M436" s="176"/>
      <c r="N436" s="177"/>
      <c r="O436" s="177"/>
      <c r="P436" s="177"/>
      <c r="Q436" s="177"/>
      <c r="R436" s="177"/>
      <c r="S436" s="177"/>
      <c r="T436" s="178"/>
      <c r="AT436" s="173" t="s">
        <v>190</v>
      </c>
      <c r="AU436" s="173" t="s">
        <v>82</v>
      </c>
      <c r="AV436" s="14" t="s">
        <v>30</v>
      </c>
      <c r="AW436" s="14" t="s">
        <v>29</v>
      </c>
      <c r="AX436" s="14" t="s">
        <v>73</v>
      </c>
      <c r="AY436" s="173" t="s">
        <v>175</v>
      </c>
    </row>
    <row r="437" spans="1:65" s="14" customFormat="1">
      <c r="B437" s="172"/>
      <c r="D437" s="164" t="s">
        <v>190</v>
      </c>
      <c r="E437" s="173" t="s">
        <v>1</v>
      </c>
      <c r="F437" s="174" t="s">
        <v>4349</v>
      </c>
      <c r="H437" s="173" t="s">
        <v>1</v>
      </c>
      <c r="I437" s="175"/>
      <c r="L437" s="172"/>
      <c r="M437" s="176"/>
      <c r="N437" s="177"/>
      <c r="O437" s="177"/>
      <c r="P437" s="177"/>
      <c r="Q437" s="177"/>
      <c r="R437" s="177"/>
      <c r="S437" s="177"/>
      <c r="T437" s="178"/>
      <c r="AT437" s="173" t="s">
        <v>190</v>
      </c>
      <c r="AU437" s="173" t="s">
        <v>82</v>
      </c>
      <c r="AV437" s="14" t="s">
        <v>30</v>
      </c>
      <c r="AW437" s="14" t="s">
        <v>29</v>
      </c>
      <c r="AX437" s="14" t="s">
        <v>73</v>
      </c>
      <c r="AY437" s="173" t="s">
        <v>175</v>
      </c>
    </row>
    <row r="438" spans="1:65" s="13" customFormat="1">
      <c r="B438" s="163"/>
      <c r="D438" s="164" t="s">
        <v>190</v>
      </c>
      <c r="E438" s="165" t="s">
        <v>1</v>
      </c>
      <c r="F438" s="166" t="s">
        <v>473</v>
      </c>
      <c r="H438" s="167">
        <v>75</v>
      </c>
      <c r="I438" s="168"/>
      <c r="L438" s="163"/>
      <c r="M438" s="169"/>
      <c r="N438" s="170"/>
      <c r="O438" s="170"/>
      <c r="P438" s="170"/>
      <c r="Q438" s="170"/>
      <c r="R438" s="170"/>
      <c r="S438" s="170"/>
      <c r="T438" s="171"/>
      <c r="AT438" s="165" t="s">
        <v>190</v>
      </c>
      <c r="AU438" s="165" t="s">
        <v>82</v>
      </c>
      <c r="AV438" s="13" t="s">
        <v>82</v>
      </c>
      <c r="AW438" s="13" t="s">
        <v>29</v>
      </c>
      <c r="AX438" s="13" t="s">
        <v>30</v>
      </c>
      <c r="AY438" s="165" t="s">
        <v>175</v>
      </c>
    </row>
    <row r="439" spans="1:65" s="2" customFormat="1" ht="16.5" customHeight="1">
      <c r="A439" s="33"/>
      <c r="B439" s="149"/>
      <c r="C439" s="150" t="s">
        <v>520</v>
      </c>
      <c r="D439" s="150" t="s">
        <v>181</v>
      </c>
      <c r="E439" s="151" t="s">
        <v>4350</v>
      </c>
      <c r="F439" s="152" t="s">
        <v>4351</v>
      </c>
      <c r="G439" s="153" t="s">
        <v>222</v>
      </c>
      <c r="H439" s="154">
        <v>8</v>
      </c>
      <c r="I439" s="155"/>
      <c r="J439" s="156">
        <f>ROUND(I439*H439,2)</f>
        <v>0</v>
      </c>
      <c r="K439" s="152" t="s">
        <v>1</v>
      </c>
      <c r="L439" s="34"/>
      <c r="M439" s="157" t="s">
        <v>1</v>
      </c>
      <c r="N439" s="158" t="s">
        <v>38</v>
      </c>
      <c r="O439" s="59"/>
      <c r="P439" s="159">
        <f>O439*H439</f>
        <v>0</v>
      </c>
      <c r="Q439" s="159">
        <v>2.6339999999999999E-2</v>
      </c>
      <c r="R439" s="159">
        <f>Q439*H439</f>
        <v>0.21071999999999999</v>
      </c>
      <c r="S439" s="159">
        <v>0</v>
      </c>
      <c r="T439" s="160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61" t="s">
        <v>239</v>
      </c>
      <c r="AT439" s="161" t="s">
        <v>181</v>
      </c>
      <c r="AU439" s="161" t="s">
        <v>82</v>
      </c>
      <c r="AY439" s="18" t="s">
        <v>175</v>
      </c>
      <c r="BE439" s="162">
        <f>IF(N439="základní",J439,0)</f>
        <v>0</v>
      </c>
      <c r="BF439" s="162">
        <f>IF(N439="snížená",J439,0)</f>
        <v>0</v>
      </c>
      <c r="BG439" s="162">
        <f>IF(N439="zákl. přenesená",J439,0)</f>
        <v>0</v>
      </c>
      <c r="BH439" s="162">
        <f>IF(N439="sníž. přenesená",J439,0)</f>
        <v>0</v>
      </c>
      <c r="BI439" s="162">
        <f>IF(N439="nulová",J439,0)</f>
        <v>0</v>
      </c>
      <c r="BJ439" s="18" t="s">
        <v>30</v>
      </c>
      <c r="BK439" s="162">
        <f>ROUND(I439*H439,2)</f>
        <v>0</v>
      </c>
      <c r="BL439" s="18" t="s">
        <v>239</v>
      </c>
      <c r="BM439" s="161" t="s">
        <v>4352</v>
      </c>
    </row>
    <row r="440" spans="1:65" s="13" customFormat="1">
      <c r="B440" s="163"/>
      <c r="D440" s="164" t="s">
        <v>190</v>
      </c>
      <c r="E440" s="165" t="s">
        <v>1</v>
      </c>
      <c r="F440" s="166" t="s">
        <v>4353</v>
      </c>
      <c r="H440" s="167">
        <v>8</v>
      </c>
      <c r="I440" s="168"/>
      <c r="L440" s="163"/>
      <c r="M440" s="169"/>
      <c r="N440" s="170"/>
      <c r="O440" s="170"/>
      <c r="P440" s="170"/>
      <c r="Q440" s="170"/>
      <c r="R440" s="170"/>
      <c r="S440" s="170"/>
      <c r="T440" s="171"/>
      <c r="AT440" s="165" t="s">
        <v>190</v>
      </c>
      <c r="AU440" s="165" t="s">
        <v>82</v>
      </c>
      <c r="AV440" s="13" t="s">
        <v>82</v>
      </c>
      <c r="AW440" s="13" t="s">
        <v>29</v>
      </c>
      <c r="AX440" s="13" t="s">
        <v>73</v>
      </c>
      <c r="AY440" s="165" t="s">
        <v>175</v>
      </c>
    </row>
    <row r="441" spans="1:65" s="15" customFormat="1">
      <c r="B441" s="182"/>
      <c r="D441" s="164" t="s">
        <v>190</v>
      </c>
      <c r="E441" s="183" t="s">
        <v>1</v>
      </c>
      <c r="F441" s="184" t="s">
        <v>716</v>
      </c>
      <c r="H441" s="185">
        <v>8</v>
      </c>
      <c r="I441" s="186"/>
      <c r="L441" s="182"/>
      <c r="M441" s="187"/>
      <c r="N441" s="188"/>
      <c r="O441" s="188"/>
      <c r="P441" s="188"/>
      <c r="Q441" s="188"/>
      <c r="R441" s="188"/>
      <c r="S441" s="188"/>
      <c r="T441" s="189"/>
      <c r="AT441" s="183" t="s">
        <v>190</v>
      </c>
      <c r="AU441" s="183" t="s">
        <v>82</v>
      </c>
      <c r="AV441" s="15" t="s">
        <v>184</v>
      </c>
      <c r="AW441" s="15" t="s">
        <v>29</v>
      </c>
      <c r="AX441" s="15" t="s">
        <v>30</v>
      </c>
      <c r="AY441" s="183" t="s">
        <v>175</v>
      </c>
    </row>
    <row r="442" spans="1:65" s="2" customFormat="1" ht="16.5" customHeight="1">
      <c r="A442" s="33"/>
      <c r="B442" s="149"/>
      <c r="C442" s="150" t="s">
        <v>524</v>
      </c>
      <c r="D442" s="150" t="s">
        <v>181</v>
      </c>
      <c r="E442" s="151" t="s">
        <v>4354</v>
      </c>
      <c r="F442" s="152" t="s">
        <v>4355</v>
      </c>
      <c r="G442" s="153" t="s">
        <v>396</v>
      </c>
      <c r="H442" s="154">
        <v>1</v>
      </c>
      <c r="I442" s="155"/>
      <c r="J442" s="156">
        <f>ROUND(I442*H442,2)</f>
        <v>0</v>
      </c>
      <c r="K442" s="152" t="s">
        <v>1</v>
      </c>
      <c r="L442" s="34"/>
      <c r="M442" s="157" t="s">
        <v>1</v>
      </c>
      <c r="N442" s="158" t="s">
        <v>38</v>
      </c>
      <c r="O442" s="59"/>
      <c r="P442" s="159">
        <f>O442*H442</f>
        <v>0</v>
      </c>
      <c r="Q442" s="159">
        <v>0</v>
      </c>
      <c r="R442" s="159">
        <f>Q442*H442</f>
        <v>0</v>
      </c>
      <c r="S442" s="159">
        <v>0</v>
      </c>
      <c r="T442" s="160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1" t="s">
        <v>239</v>
      </c>
      <c r="AT442" s="161" t="s">
        <v>181</v>
      </c>
      <c r="AU442" s="161" t="s">
        <v>82</v>
      </c>
      <c r="AY442" s="18" t="s">
        <v>175</v>
      </c>
      <c r="BE442" s="162">
        <f>IF(N442="základní",J442,0)</f>
        <v>0</v>
      </c>
      <c r="BF442" s="162">
        <f>IF(N442="snížená",J442,0)</f>
        <v>0</v>
      </c>
      <c r="BG442" s="162">
        <f>IF(N442="zákl. přenesená",J442,0)</f>
        <v>0</v>
      </c>
      <c r="BH442" s="162">
        <f>IF(N442="sníž. přenesená",J442,0)</f>
        <v>0</v>
      </c>
      <c r="BI442" s="162">
        <f>IF(N442="nulová",J442,0)</f>
        <v>0</v>
      </c>
      <c r="BJ442" s="18" t="s">
        <v>30</v>
      </c>
      <c r="BK442" s="162">
        <f>ROUND(I442*H442,2)</f>
        <v>0</v>
      </c>
      <c r="BL442" s="18" t="s">
        <v>239</v>
      </c>
      <c r="BM442" s="161" t="s">
        <v>4356</v>
      </c>
    </row>
    <row r="443" spans="1:65" s="14" customFormat="1">
      <c r="B443" s="172"/>
      <c r="D443" s="164" t="s">
        <v>190</v>
      </c>
      <c r="E443" s="173" t="s">
        <v>1</v>
      </c>
      <c r="F443" s="174" t="s">
        <v>4357</v>
      </c>
      <c r="H443" s="173" t="s">
        <v>1</v>
      </c>
      <c r="I443" s="175"/>
      <c r="L443" s="172"/>
      <c r="M443" s="176"/>
      <c r="N443" s="177"/>
      <c r="O443" s="177"/>
      <c r="P443" s="177"/>
      <c r="Q443" s="177"/>
      <c r="R443" s="177"/>
      <c r="S443" s="177"/>
      <c r="T443" s="178"/>
      <c r="AT443" s="173" t="s">
        <v>190</v>
      </c>
      <c r="AU443" s="173" t="s">
        <v>82</v>
      </c>
      <c r="AV443" s="14" t="s">
        <v>30</v>
      </c>
      <c r="AW443" s="14" t="s">
        <v>29</v>
      </c>
      <c r="AX443" s="14" t="s">
        <v>73</v>
      </c>
      <c r="AY443" s="173" t="s">
        <v>175</v>
      </c>
    </row>
    <row r="444" spans="1:65" s="14" customFormat="1">
      <c r="B444" s="172"/>
      <c r="D444" s="164" t="s">
        <v>190</v>
      </c>
      <c r="E444" s="173" t="s">
        <v>1</v>
      </c>
      <c r="F444" s="174" t="s">
        <v>4358</v>
      </c>
      <c r="H444" s="173" t="s">
        <v>1</v>
      </c>
      <c r="I444" s="175"/>
      <c r="L444" s="172"/>
      <c r="M444" s="176"/>
      <c r="N444" s="177"/>
      <c r="O444" s="177"/>
      <c r="P444" s="177"/>
      <c r="Q444" s="177"/>
      <c r="R444" s="177"/>
      <c r="S444" s="177"/>
      <c r="T444" s="178"/>
      <c r="AT444" s="173" t="s">
        <v>190</v>
      </c>
      <c r="AU444" s="173" t="s">
        <v>82</v>
      </c>
      <c r="AV444" s="14" t="s">
        <v>30</v>
      </c>
      <c r="AW444" s="14" t="s">
        <v>29</v>
      </c>
      <c r="AX444" s="14" t="s">
        <v>73</v>
      </c>
      <c r="AY444" s="173" t="s">
        <v>175</v>
      </c>
    </row>
    <row r="445" spans="1:65" s="14" customFormat="1">
      <c r="B445" s="172"/>
      <c r="D445" s="164" t="s">
        <v>190</v>
      </c>
      <c r="E445" s="173" t="s">
        <v>1</v>
      </c>
      <c r="F445" s="174" t="s">
        <v>4359</v>
      </c>
      <c r="H445" s="173" t="s">
        <v>1</v>
      </c>
      <c r="I445" s="175"/>
      <c r="L445" s="172"/>
      <c r="M445" s="176"/>
      <c r="N445" s="177"/>
      <c r="O445" s="177"/>
      <c r="P445" s="177"/>
      <c r="Q445" s="177"/>
      <c r="R445" s="177"/>
      <c r="S445" s="177"/>
      <c r="T445" s="178"/>
      <c r="AT445" s="173" t="s">
        <v>190</v>
      </c>
      <c r="AU445" s="173" t="s">
        <v>82</v>
      </c>
      <c r="AV445" s="14" t="s">
        <v>30</v>
      </c>
      <c r="AW445" s="14" t="s">
        <v>29</v>
      </c>
      <c r="AX445" s="14" t="s">
        <v>73</v>
      </c>
      <c r="AY445" s="173" t="s">
        <v>175</v>
      </c>
    </row>
    <row r="446" spans="1:65" s="13" customFormat="1">
      <c r="B446" s="163"/>
      <c r="D446" s="164" t="s">
        <v>190</v>
      </c>
      <c r="E446" s="165" t="s">
        <v>1</v>
      </c>
      <c r="F446" s="166" t="s">
        <v>30</v>
      </c>
      <c r="H446" s="167">
        <v>1</v>
      </c>
      <c r="I446" s="168"/>
      <c r="L446" s="163"/>
      <c r="M446" s="169"/>
      <c r="N446" s="170"/>
      <c r="O446" s="170"/>
      <c r="P446" s="170"/>
      <c r="Q446" s="170"/>
      <c r="R446" s="170"/>
      <c r="S446" s="170"/>
      <c r="T446" s="171"/>
      <c r="AT446" s="165" t="s">
        <v>190</v>
      </c>
      <c r="AU446" s="165" t="s">
        <v>82</v>
      </c>
      <c r="AV446" s="13" t="s">
        <v>82</v>
      </c>
      <c r="AW446" s="13" t="s">
        <v>29</v>
      </c>
      <c r="AX446" s="13" t="s">
        <v>30</v>
      </c>
      <c r="AY446" s="165" t="s">
        <v>175</v>
      </c>
    </row>
    <row r="447" spans="1:65" s="2" customFormat="1" ht="21.75" customHeight="1">
      <c r="A447" s="33"/>
      <c r="B447" s="149"/>
      <c r="C447" s="150" t="s">
        <v>528</v>
      </c>
      <c r="D447" s="150" t="s">
        <v>181</v>
      </c>
      <c r="E447" s="151" t="s">
        <v>4360</v>
      </c>
      <c r="F447" s="152" t="s">
        <v>4361</v>
      </c>
      <c r="G447" s="153" t="s">
        <v>396</v>
      </c>
      <c r="H447" s="154">
        <v>1</v>
      </c>
      <c r="I447" s="155"/>
      <c r="J447" s="156">
        <f>ROUND(I447*H447,2)</f>
        <v>0</v>
      </c>
      <c r="K447" s="152" t="s">
        <v>1</v>
      </c>
      <c r="L447" s="34"/>
      <c r="M447" s="157" t="s">
        <v>1</v>
      </c>
      <c r="N447" s="158" t="s">
        <v>38</v>
      </c>
      <c r="O447" s="59"/>
      <c r="P447" s="159">
        <f>O447*H447</f>
        <v>0</v>
      </c>
      <c r="Q447" s="159">
        <v>0</v>
      </c>
      <c r="R447" s="159">
        <f>Q447*H447</f>
        <v>0</v>
      </c>
      <c r="S447" s="159">
        <v>0</v>
      </c>
      <c r="T447" s="160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61" t="s">
        <v>239</v>
      </c>
      <c r="AT447" s="161" t="s">
        <v>181</v>
      </c>
      <c r="AU447" s="161" t="s">
        <v>82</v>
      </c>
      <c r="AY447" s="18" t="s">
        <v>175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8" t="s">
        <v>30</v>
      </c>
      <c r="BK447" s="162">
        <f>ROUND(I447*H447,2)</f>
        <v>0</v>
      </c>
      <c r="BL447" s="18" t="s">
        <v>239</v>
      </c>
      <c r="BM447" s="161" t="s">
        <v>4362</v>
      </c>
    </row>
    <row r="448" spans="1:65" s="13" customFormat="1">
      <c r="B448" s="163"/>
      <c r="D448" s="164" t="s">
        <v>190</v>
      </c>
      <c r="E448" s="165" t="s">
        <v>1</v>
      </c>
      <c r="F448" s="166" t="s">
        <v>30</v>
      </c>
      <c r="H448" s="167">
        <v>1</v>
      </c>
      <c r="I448" s="168"/>
      <c r="L448" s="163"/>
      <c r="M448" s="169"/>
      <c r="N448" s="170"/>
      <c r="O448" s="170"/>
      <c r="P448" s="170"/>
      <c r="Q448" s="170"/>
      <c r="R448" s="170"/>
      <c r="S448" s="170"/>
      <c r="T448" s="171"/>
      <c r="AT448" s="165" t="s">
        <v>190</v>
      </c>
      <c r="AU448" s="165" t="s">
        <v>82</v>
      </c>
      <c r="AV448" s="13" t="s">
        <v>82</v>
      </c>
      <c r="AW448" s="13" t="s">
        <v>29</v>
      </c>
      <c r="AX448" s="13" t="s">
        <v>30</v>
      </c>
      <c r="AY448" s="165" t="s">
        <v>175</v>
      </c>
    </row>
    <row r="449" spans="1:65" s="2" customFormat="1" ht="16.5" customHeight="1">
      <c r="A449" s="33"/>
      <c r="B449" s="149"/>
      <c r="C449" s="150" t="s">
        <v>531</v>
      </c>
      <c r="D449" s="150" t="s">
        <v>181</v>
      </c>
      <c r="E449" s="151" t="s">
        <v>4363</v>
      </c>
      <c r="F449" s="152" t="s">
        <v>4364</v>
      </c>
      <c r="G449" s="153" t="s">
        <v>222</v>
      </c>
      <c r="H449" s="154">
        <v>32</v>
      </c>
      <c r="I449" s="155"/>
      <c r="J449" s="156">
        <f>ROUND(I449*H449,2)</f>
        <v>0</v>
      </c>
      <c r="K449" s="152" t="s">
        <v>1</v>
      </c>
      <c r="L449" s="34"/>
      <c r="M449" s="157" t="s">
        <v>1</v>
      </c>
      <c r="N449" s="158" t="s">
        <v>38</v>
      </c>
      <c r="O449" s="59"/>
      <c r="P449" s="159">
        <f>O449*H449</f>
        <v>0</v>
      </c>
      <c r="Q449" s="159">
        <v>2.0000000000000001E-4</v>
      </c>
      <c r="R449" s="159">
        <f>Q449*H449</f>
        <v>6.4000000000000003E-3</v>
      </c>
      <c r="S449" s="159">
        <v>0</v>
      </c>
      <c r="T449" s="160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61" t="s">
        <v>239</v>
      </c>
      <c r="AT449" s="161" t="s">
        <v>181</v>
      </c>
      <c r="AU449" s="161" t="s">
        <v>82</v>
      </c>
      <c r="AY449" s="18" t="s">
        <v>175</v>
      </c>
      <c r="BE449" s="162">
        <f>IF(N449="základní",J449,0)</f>
        <v>0</v>
      </c>
      <c r="BF449" s="162">
        <f>IF(N449="snížená",J449,0)</f>
        <v>0</v>
      </c>
      <c r="BG449" s="162">
        <f>IF(N449="zákl. přenesená",J449,0)</f>
        <v>0</v>
      </c>
      <c r="BH449" s="162">
        <f>IF(N449="sníž. přenesená",J449,0)</f>
        <v>0</v>
      </c>
      <c r="BI449" s="162">
        <f>IF(N449="nulová",J449,0)</f>
        <v>0</v>
      </c>
      <c r="BJ449" s="18" t="s">
        <v>30</v>
      </c>
      <c r="BK449" s="162">
        <f>ROUND(I449*H449,2)</f>
        <v>0</v>
      </c>
      <c r="BL449" s="18" t="s">
        <v>239</v>
      </c>
      <c r="BM449" s="161" t="s">
        <v>4365</v>
      </c>
    </row>
    <row r="450" spans="1:65" s="13" customFormat="1">
      <c r="B450" s="163"/>
      <c r="D450" s="164" t="s">
        <v>190</v>
      </c>
      <c r="E450" s="165" t="s">
        <v>1</v>
      </c>
      <c r="F450" s="166" t="s">
        <v>4366</v>
      </c>
      <c r="H450" s="167">
        <v>32</v>
      </c>
      <c r="I450" s="168"/>
      <c r="L450" s="163"/>
      <c r="M450" s="169"/>
      <c r="N450" s="170"/>
      <c r="O450" s="170"/>
      <c r="P450" s="170"/>
      <c r="Q450" s="170"/>
      <c r="R450" s="170"/>
      <c r="S450" s="170"/>
      <c r="T450" s="171"/>
      <c r="AT450" s="165" t="s">
        <v>190</v>
      </c>
      <c r="AU450" s="165" t="s">
        <v>82</v>
      </c>
      <c r="AV450" s="13" t="s">
        <v>82</v>
      </c>
      <c r="AW450" s="13" t="s">
        <v>29</v>
      </c>
      <c r="AX450" s="13" t="s">
        <v>73</v>
      </c>
      <c r="AY450" s="165" t="s">
        <v>175</v>
      </c>
    </row>
    <row r="451" spans="1:65" s="15" customFormat="1">
      <c r="B451" s="182"/>
      <c r="D451" s="164" t="s">
        <v>190</v>
      </c>
      <c r="E451" s="183" t="s">
        <v>1</v>
      </c>
      <c r="F451" s="184" t="s">
        <v>716</v>
      </c>
      <c r="H451" s="185">
        <v>32</v>
      </c>
      <c r="I451" s="186"/>
      <c r="L451" s="182"/>
      <c r="M451" s="187"/>
      <c r="N451" s="188"/>
      <c r="O451" s="188"/>
      <c r="P451" s="188"/>
      <c r="Q451" s="188"/>
      <c r="R451" s="188"/>
      <c r="S451" s="188"/>
      <c r="T451" s="189"/>
      <c r="AT451" s="183" t="s">
        <v>190</v>
      </c>
      <c r="AU451" s="183" t="s">
        <v>82</v>
      </c>
      <c r="AV451" s="15" t="s">
        <v>184</v>
      </c>
      <c r="AW451" s="15" t="s">
        <v>29</v>
      </c>
      <c r="AX451" s="15" t="s">
        <v>30</v>
      </c>
      <c r="AY451" s="183" t="s">
        <v>175</v>
      </c>
    </row>
    <row r="452" spans="1:65" s="2" customFormat="1" ht="24.15" customHeight="1">
      <c r="A452" s="33"/>
      <c r="B452" s="149"/>
      <c r="C452" s="150" t="s">
        <v>535</v>
      </c>
      <c r="D452" s="150" t="s">
        <v>181</v>
      </c>
      <c r="E452" s="151" t="s">
        <v>4367</v>
      </c>
      <c r="F452" s="152" t="s">
        <v>4368</v>
      </c>
      <c r="G452" s="153" t="s">
        <v>222</v>
      </c>
      <c r="H452" s="154">
        <v>16</v>
      </c>
      <c r="I452" s="155"/>
      <c r="J452" s="156">
        <f>ROUND(I452*H452,2)</f>
        <v>0</v>
      </c>
      <c r="K452" s="152" t="s">
        <v>1</v>
      </c>
      <c r="L452" s="34"/>
      <c r="M452" s="157" t="s">
        <v>1</v>
      </c>
      <c r="N452" s="158" t="s">
        <v>38</v>
      </c>
      <c r="O452" s="59"/>
      <c r="P452" s="159">
        <f>O452*H452</f>
        <v>0</v>
      </c>
      <c r="Q452" s="159">
        <v>0</v>
      </c>
      <c r="R452" s="159">
        <f>Q452*H452</f>
        <v>0</v>
      </c>
      <c r="S452" s="159">
        <v>0</v>
      </c>
      <c r="T452" s="160">
        <f>S452*H452</f>
        <v>0</v>
      </c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R452" s="161" t="s">
        <v>239</v>
      </c>
      <c r="AT452" s="161" t="s">
        <v>181</v>
      </c>
      <c r="AU452" s="161" t="s">
        <v>82</v>
      </c>
      <c r="AY452" s="18" t="s">
        <v>175</v>
      </c>
      <c r="BE452" s="162">
        <f>IF(N452="základní",J452,0)</f>
        <v>0</v>
      </c>
      <c r="BF452" s="162">
        <f>IF(N452="snížená",J452,0)</f>
        <v>0</v>
      </c>
      <c r="BG452" s="162">
        <f>IF(N452="zákl. přenesená",J452,0)</f>
        <v>0</v>
      </c>
      <c r="BH452" s="162">
        <f>IF(N452="sníž. přenesená",J452,0)</f>
        <v>0</v>
      </c>
      <c r="BI452" s="162">
        <f>IF(N452="nulová",J452,0)</f>
        <v>0</v>
      </c>
      <c r="BJ452" s="18" t="s">
        <v>30</v>
      </c>
      <c r="BK452" s="162">
        <f>ROUND(I452*H452,2)</f>
        <v>0</v>
      </c>
      <c r="BL452" s="18" t="s">
        <v>239</v>
      </c>
      <c r="BM452" s="161" t="s">
        <v>4369</v>
      </c>
    </row>
    <row r="453" spans="1:65" s="13" customFormat="1">
      <c r="B453" s="163"/>
      <c r="D453" s="164" t="s">
        <v>190</v>
      </c>
      <c r="E453" s="165" t="s">
        <v>1</v>
      </c>
      <c r="F453" s="166" t="s">
        <v>4370</v>
      </c>
      <c r="H453" s="167">
        <v>16</v>
      </c>
      <c r="I453" s="168"/>
      <c r="L453" s="163"/>
      <c r="M453" s="169"/>
      <c r="N453" s="170"/>
      <c r="O453" s="170"/>
      <c r="P453" s="170"/>
      <c r="Q453" s="170"/>
      <c r="R453" s="170"/>
      <c r="S453" s="170"/>
      <c r="T453" s="171"/>
      <c r="AT453" s="165" t="s">
        <v>190</v>
      </c>
      <c r="AU453" s="165" t="s">
        <v>82</v>
      </c>
      <c r="AV453" s="13" t="s">
        <v>82</v>
      </c>
      <c r="AW453" s="13" t="s">
        <v>29</v>
      </c>
      <c r="AX453" s="13" t="s">
        <v>73</v>
      </c>
      <c r="AY453" s="165" t="s">
        <v>175</v>
      </c>
    </row>
    <row r="454" spans="1:65" s="15" customFormat="1">
      <c r="B454" s="182"/>
      <c r="D454" s="164" t="s">
        <v>190</v>
      </c>
      <c r="E454" s="183" t="s">
        <v>1</v>
      </c>
      <c r="F454" s="184" t="s">
        <v>716</v>
      </c>
      <c r="H454" s="185">
        <v>16</v>
      </c>
      <c r="I454" s="186"/>
      <c r="L454" s="182"/>
      <c r="M454" s="187"/>
      <c r="N454" s="188"/>
      <c r="O454" s="188"/>
      <c r="P454" s="188"/>
      <c r="Q454" s="188"/>
      <c r="R454" s="188"/>
      <c r="S454" s="188"/>
      <c r="T454" s="189"/>
      <c r="AT454" s="183" t="s">
        <v>190</v>
      </c>
      <c r="AU454" s="183" t="s">
        <v>82</v>
      </c>
      <c r="AV454" s="15" t="s">
        <v>184</v>
      </c>
      <c r="AW454" s="15" t="s">
        <v>29</v>
      </c>
      <c r="AX454" s="15" t="s">
        <v>30</v>
      </c>
      <c r="AY454" s="183" t="s">
        <v>175</v>
      </c>
    </row>
    <row r="455" spans="1:65" s="2" customFormat="1" ht="16.5" customHeight="1">
      <c r="A455" s="33"/>
      <c r="B455" s="149"/>
      <c r="C455" s="150" t="s">
        <v>539</v>
      </c>
      <c r="D455" s="150" t="s">
        <v>181</v>
      </c>
      <c r="E455" s="151" t="s">
        <v>4371</v>
      </c>
      <c r="F455" s="152" t="s">
        <v>4372</v>
      </c>
      <c r="G455" s="153" t="s">
        <v>767</v>
      </c>
      <c r="H455" s="154">
        <v>2.7679999999999998</v>
      </c>
      <c r="I455" s="155"/>
      <c r="J455" s="156">
        <f>ROUND(I455*H455,2)</f>
        <v>0</v>
      </c>
      <c r="K455" s="152" t="s">
        <v>710</v>
      </c>
      <c r="L455" s="34"/>
      <c r="M455" s="200" t="s">
        <v>1</v>
      </c>
      <c r="N455" s="201" t="s">
        <v>38</v>
      </c>
      <c r="O455" s="202"/>
      <c r="P455" s="203">
        <f>O455*H455</f>
        <v>0</v>
      </c>
      <c r="Q455" s="203">
        <v>0</v>
      </c>
      <c r="R455" s="203">
        <f>Q455*H455</f>
        <v>0</v>
      </c>
      <c r="S455" s="203">
        <v>0</v>
      </c>
      <c r="T455" s="204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61" t="s">
        <v>239</v>
      </c>
      <c r="AT455" s="161" t="s">
        <v>181</v>
      </c>
      <c r="AU455" s="161" t="s">
        <v>82</v>
      </c>
      <c r="AY455" s="18" t="s">
        <v>175</v>
      </c>
      <c r="BE455" s="162">
        <f>IF(N455="základní",J455,0)</f>
        <v>0</v>
      </c>
      <c r="BF455" s="162">
        <f>IF(N455="snížená",J455,0)</f>
        <v>0</v>
      </c>
      <c r="BG455" s="162">
        <f>IF(N455="zákl. přenesená",J455,0)</f>
        <v>0</v>
      </c>
      <c r="BH455" s="162">
        <f>IF(N455="sníž. přenesená",J455,0)</f>
        <v>0</v>
      </c>
      <c r="BI455" s="162">
        <f>IF(N455="nulová",J455,0)</f>
        <v>0</v>
      </c>
      <c r="BJ455" s="18" t="s">
        <v>30</v>
      </c>
      <c r="BK455" s="162">
        <f>ROUND(I455*H455,2)</f>
        <v>0</v>
      </c>
      <c r="BL455" s="18" t="s">
        <v>239</v>
      </c>
      <c r="BM455" s="161" t="s">
        <v>4373</v>
      </c>
    </row>
    <row r="456" spans="1:65" s="2" customFormat="1" ht="6.9" customHeight="1">
      <c r="A456" s="33"/>
      <c r="B456" s="48"/>
      <c r="C456" s="49"/>
      <c r="D456" s="49"/>
      <c r="E456" s="49"/>
      <c r="F456" s="49"/>
      <c r="G456" s="49"/>
      <c r="H456" s="49"/>
      <c r="I456" s="49"/>
      <c r="J456" s="49"/>
      <c r="K456" s="49"/>
      <c r="L456" s="34"/>
      <c r="M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</row>
  </sheetData>
  <autoFilter ref="C128:K455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129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2" customFormat="1" ht="12" customHeight="1">
      <c r="A8" s="33"/>
      <c r="B8" s="34"/>
      <c r="C8" s="33"/>
      <c r="D8" s="28" t="s">
        <v>146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8" t="s">
        <v>4374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9"/>
      <c r="G18" s="249"/>
      <c r="H18" s="249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3" t="s">
        <v>1</v>
      </c>
      <c r="F27" s="253"/>
      <c r="G27" s="253"/>
      <c r="H27" s="253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33</v>
      </c>
      <c r="E30" s="33"/>
      <c r="F30" s="33"/>
      <c r="G30" s="33"/>
      <c r="H30" s="33"/>
      <c r="I30" s="33"/>
      <c r="J30" s="72">
        <f>ROUND(J122,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37</v>
      </c>
      <c r="E33" s="28" t="s">
        <v>38</v>
      </c>
      <c r="F33" s="105">
        <f>ROUND((SUM(BE122:BE271)),  0)</f>
        <v>0</v>
      </c>
      <c r="G33" s="33"/>
      <c r="H33" s="33"/>
      <c r="I33" s="106">
        <v>0.21</v>
      </c>
      <c r="J33" s="105">
        <f>ROUND(((SUM(BE122:BE271))*I33),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05">
        <f>ROUND((SUM(BF122:BF271)),  0)</f>
        <v>0</v>
      </c>
      <c r="G34" s="33"/>
      <c r="H34" s="33"/>
      <c r="I34" s="106">
        <v>0.12</v>
      </c>
      <c r="J34" s="105">
        <f>ROUND(((SUM(BF122:BF271))*I34),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05">
        <f>ROUND((SUM(BG122:BG271)),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05">
        <f>ROUND((SUM(BH122:BH271)),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ROUND((SUM(BI122:BI271)),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43</v>
      </c>
      <c r="E39" s="61"/>
      <c r="F39" s="61"/>
      <c r="G39" s="109" t="s">
        <v>44</v>
      </c>
      <c r="H39" s="110" t="s">
        <v>45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SO 310 - Kanalizační přípojky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149</v>
      </c>
      <c r="D94" s="107"/>
      <c r="E94" s="107"/>
      <c r="F94" s="107"/>
      <c r="G94" s="107"/>
      <c r="H94" s="107"/>
      <c r="I94" s="107"/>
      <c r="J94" s="116" t="s">
        <v>150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151</v>
      </c>
      <c r="D96" s="33"/>
      <c r="E96" s="33"/>
      <c r="F96" s="33"/>
      <c r="G96" s="33"/>
      <c r="H96" s="33"/>
      <c r="I96" s="33"/>
      <c r="J96" s="72">
        <f>J122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" customHeight="1">
      <c r="B97" s="118"/>
      <c r="D97" s="119" t="s">
        <v>153</v>
      </c>
      <c r="E97" s="120"/>
      <c r="F97" s="120"/>
      <c r="G97" s="120"/>
      <c r="H97" s="120"/>
      <c r="I97" s="120"/>
      <c r="J97" s="121">
        <f>J123</f>
        <v>0</v>
      </c>
      <c r="L97" s="118"/>
    </row>
    <row r="98" spans="1:31" s="10" customFormat="1" ht="19.95" customHeight="1">
      <c r="B98" s="122"/>
      <c r="D98" s="123" t="s">
        <v>154</v>
      </c>
      <c r="E98" s="124"/>
      <c r="F98" s="124"/>
      <c r="G98" s="124"/>
      <c r="H98" s="124"/>
      <c r="I98" s="124"/>
      <c r="J98" s="125">
        <f>J124</f>
        <v>0</v>
      </c>
      <c r="L98" s="122"/>
    </row>
    <row r="99" spans="1:31" s="10" customFormat="1" ht="19.95" customHeight="1">
      <c r="B99" s="122"/>
      <c r="D99" s="123" t="s">
        <v>1346</v>
      </c>
      <c r="E99" s="124"/>
      <c r="F99" s="124"/>
      <c r="G99" s="124"/>
      <c r="H99" s="124"/>
      <c r="I99" s="124"/>
      <c r="J99" s="125">
        <f>J187</f>
        <v>0</v>
      </c>
      <c r="L99" s="122"/>
    </row>
    <row r="100" spans="1:31" s="10" customFormat="1" ht="19.95" customHeight="1">
      <c r="B100" s="122"/>
      <c r="D100" s="123" t="s">
        <v>1347</v>
      </c>
      <c r="E100" s="124"/>
      <c r="F100" s="124"/>
      <c r="G100" s="124"/>
      <c r="H100" s="124"/>
      <c r="I100" s="124"/>
      <c r="J100" s="125">
        <f>J206</f>
        <v>0</v>
      </c>
      <c r="L100" s="122"/>
    </row>
    <row r="101" spans="1:31" s="10" customFormat="1" ht="19.95" customHeight="1">
      <c r="B101" s="122"/>
      <c r="D101" s="123" t="s">
        <v>155</v>
      </c>
      <c r="E101" s="124"/>
      <c r="F101" s="124"/>
      <c r="G101" s="124"/>
      <c r="H101" s="124"/>
      <c r="I101" s="124"/>
      <c r="J101" s="125">
        <f>J223</f>
        <v>0</v>
      </c>
      <c r="L101" s="122"/>
    </row>
    <row r="102" spans="1:31" s="10" customFormat="1" ht="19.95" customHeight="1">
      <c r="B102" s="122"/>
      <c r="D102" s="123" t="s">
        <v>706</v>
      </c>
      <c r="E102" s="124"/>
      <c r="F102" s="124"/>
      <c r="G102" s="124"/>
      <c r="H102" s="124"/>
      <c r="I102" s="124"/>
      <c r="J102" s="125">
        <f>J257</f>
        <v>0</v>
      </c>
      <c r="L102" s="122"/>
    </row>
    <row r="103" spans="1:31" s="2" customFormat="1" ht="21.75" customHeight="1">
      <c r="A103" s="33"/>
      <c r="B103" s="34"/>
      <c r="C103" s="33"/>
      <c r="D103" s="33"/>
      <c r="E103" s="33"/>
      <c r="F103" s="33"/>
      <c r="G103" s="33"/>
      <c r="H103" s="33"/>
      <c r="I103" s="33"/>
      <c r="J103" s="33"/>
      <c r="K103" s="33"/>
      <c r="L103" s="4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</row>
    <row r="104" spans="1:31" s="2" customFormat="1" ht="6.9" customHeight="1">
      <c r="A104" s="33"/>
      <c r="B104" s="48"/>
      <c r="C104" s="49"/>
      <c r="D104" s="49"/>
      <c r="E104" s="49"/>
      <c r="F104" s="49"/>
      <c r="G104" s="49"/>
      <c r="H104" s="49"/>
      <c r="I104" s="49"/>
      <c r="J104" s="49"/>
      <c r="K104" s="49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8" spans="1:31" s="2" customFormat="1" ht="6.9" customHeight="1">
      <c r="A108" s="33"/>
      <c r="B108" s="50"/>
      <c r="C108" s="51"/>
      <c r="D108" s="51"/>
      <c r="E108" s="51"/>
      <c r="F108" s="51"/>
      <c r="G108" s="51"/>
      <c r="H108" s="51"/>
      <c r="I108" s="51"/>
      <c r="J108" s="51"/>
      <c r="K108" s="51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24.9" customHeight="1">
      <c r="A109" s="33"/>
      <c r="B109" s="34"/>
      <c r="C109" s="22" t="s">
        <v>160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6.9" customHeight="1">
      <c r="A110" s="33"/>
      <c r="B110" s="34"/>
      <c r="C110" s="33"/>
      <c r="D110" s="33"/>
      <c r="E110" s="33"/>
      <c r="F110" s="33"/>
      <c r="G110" s="33"/>
      <c r="H110" s="33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16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61" t="str">
        <f>E7</f>
        <v>Brno, VMO Kohoutova, Sládkova - rekonstrukce vodovodu -  část I</v>
      </c>
      <c r="F112" s="262"/>
      <c r="G112" s="262"/>
      <c r="H112" s="262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8" t="str">
        <f>E9</f>
        <v>SO 310 - Kanalizační přípojky</v>
      </c>
      <c r="F114" s="260"/>
      <c r="G114" s="260"/>
      <c r="H114" s="260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F12</f>
        <v xml:space="preserve"> </v>
      </c>
      <c r="G116" s="33"/>
      <c r="H116" s="33"/>
      <c r="I116" s="28" t="s">
        <v>22</v>
      </c>
      <c r="J116" s="56" t="str">
        <f>IF(J12="","",J12)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23</v>
      </c>
      <c r="D118" s="33"/>
      <c r="E118" s="33"/>
      <c r="F118" s="26" t="str">
        <f>E15</f>
        <v xml:space="preserve"> </v>
      </c>
      <c r="G118" s="33"/>
      <c r="H118" s="33"/>
      <c r="I118" s="28" t="s">
        <v>28</v>
      </c>
      <c r="J118" s="31" t="str">
        <f>E21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26</v>
      </c>
      <c r="D119" s="33"/>
      <c r="E119" s="33"/>
      <c r="F119" s="26" t="str">
        <f>IF(E18="","",E18)</f>
        <v>Vyplň údaj</v>
      </c>
      <c r="G119" s="33"/>
      <c r="H119" s="33"/>
      <c r="I119" s="28" t="s">
        <v>31</v>
      </c>
      <c r="J119" s="31" t="str">
        <f>E24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161</v>
      </c>
      <c r="D121" s="129" t="s">
        <v>58</v>
      </c>
      <c r="E121" s="129" t="s">
        <v>54</v>
      </c>
      <c r="F121" s="129" t="s">
        <v>55</v>
      </c>
      <c r="G121" s="129" t="s">
        <v>162</v>
      </c>
      <c r="H121" s="129" t="s">
        <v>163</v>
      </c>
      <c r="I121" s="129" t="s">
        <v>164</v>
      </c>
      <c r="J121" s="129" t="s">
        <v>150</v>
      </c>
      <c r="K121" s="130" t="s">
        <v>165</v>
      </c>
      <c r="L121" s="131"/>
      <c r="M121" s="63" t="s">
        <v>1</v>
      </c>
      <c r="N121" s="64" t="s">
        <v>37</v>
      </c>
      <c r="O121" s="64" t="s">
        <v>166</v>
      </c>
      <c r="P121" s="64" t="s">
        <v>167</v>
      </c>
      <c r="Q121" s="64" t="s">
        <v>168</v>
      </c>
      <c r="R121" s="64" t="s">
        <v>169</v>
      </c>
      <c r="S121" s="64" t="s">
        <v>170</v>
      </c>
      <c r="T121" s="65" t="s">
        <v>171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8" customHeight="1">
      <c r="A122" s="33"/>
      <c r="B122" s="34"/>
      <c r="C122" s="70" t="s">
        <v>172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</f>
        <v>0</v>
      </c>
      <c r="Q122" s="67"/>
      <c r="R122" s="133">
        <f>R123</f>
        <v>13.827654279999999</v>
      </c>
      <c r="S122" s="67"/>
      <c r="T122" s="134">
        <f>T123</f>
        <v>7.9402400000000002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152</v>
      </c>
      <c r="BK122" s="135">
        <f>BK123</f>
        <v>0</v>
      </c>
    </row>
    <row r="123" spans="1:65" s="12" customFormat="1" ht="25.95" customHeight="1">
      <c r="B123" s="136"/>
      <c r="D123" s="137" t="s">
        <v>72</v>
      </c>
      <c r="E123" s="138" t="s">
        <v>173</v>
      </c>
      <c r="F123" s="138" t="s">
        <v>174</v>
      </c>
      <c r="I123" s="139"/>
      <c r="J123" s="140">
        <f>BK123</f>
        <v>0</v>
      </c>
      <c r="L123" s="136"/>
      <c r="M123" s="141"/>
      <c r="N123" s="142"/>
      <c r="O123" s="142"/>
      <c r="P123" s="143">
        <f>P124+P187+P206+P223+P257</f>
        <v>0</v>
      </c>
      <c r="Q123" s="142"/>
      <c r="R123" s="143">
        <f>R124+R187+R206+R223+R257</f>
        <v>13.827654279999999</v>
      </c>
      <c r="S123" s="142"/>
      <c r="T123" s="144">
        <f>T124+T187+T206+T223+T257</f>
        <v>7.9402400000000002</v>
      </c>
      <c r="AR123" s="137" t="s">
        <v>30</v>
      </c>
      <c r="AT123" s="145" t="s">
        <v>72</v>
      </c>
      <c r="AU123" s="145" t="s">
        <v>73</v>
      </c>
      <c r="AY123" s="137" t="s">
        <v>175</v>
      </c>
      <c r="BK123" s="146">
        <f>BK124+BK187+BK206+BK223+BK257</f>
        <v>0</v>
      </c>
    </row>
    <row r="124" spans="1:65" s="12" customFormat="1" ht="22.8" customHeight="1">
      <c r="B124" s="136"/>
      <c r="D124" s="137" t="s">
        <v>72</v>
      </c>
      <c r="E124" s="147" t="s">
        <v>30</v>
      </c>
      <c r="F124" s="147" t="s">
        <v>176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SUM(P125:P186)</f>
        <v>0</v>
      </c>
      <c r="Q124" s="142"/>
      <c r="R124" s="143">
        <f>SUM(R125:R186)</f>
        <v>7.7164156000000004</v>
      </c>
      <c r="S124" s="142"/>
      <c r="T124" s="144">
        <f>SUM(T125:T186)</f>
        <v>7.9402400000000002</v>
      </c>
      <c r="AR124" s="137" t="s">
        <v>30</v>
      </c>
      <c r="AT124" s="145" t="s">
        <v>72</v>
      </c>
      <c r="AU124" s="145" t="s">
        <v>30</v>
      </c>
      <c r="AY124" s="137" t="s">
        <v>175</v>
      </c>
      <c r="BK124" s="146">
        <f>SUM(BK125:BK186)</f>
        <v>0</v>
      </c>
    </row>
    <row r="125" spans="1:65" s="2" customFormat="1" ht="16.5" customHeight="1">
      <c r="A125" s="33"/>
      <c r="B125" s="149"/>
      <c r="C125" s="150" t="s">
        <v>30</v>
      </c>
      <c r="D125" s="150" t="s">
        <v>181</v>
      </c>
      <c r="E125" s="151" t="s">
        <v>1522</v>
      </c>
      <c r="F125" s="152" t="s">
        <v>1523</v>
      </c>
      <c r="G125" s="153" t="s">
        <v>709</v>
      </c>
      <c r="H125" s="154">
        <v>6.16</v>
      </c>
      <c r="I125" s="155"/>
      <c r="J125" s="156">
        <f>ROUND(I125*H125,2)</f>
        <v>0</v>
      </c>
      <c r="K125" s="152" t="s">
        <v>710</v>
      </c>
      <c r="L125" s="34"/>
      <c r="M125" s="157" t="s">
        <v>1</v>
      </c>
      <c r="N125" s="158" t="s">
        <v>38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0.70899999999999996</v>
      </c>
      <c r="T125" s="160">
        <f>S125*H125</f>
        <v>4.3674400000000002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184</v>
      </c>
      <c r="AT125" s="161" t="s">
        <v>181</v>
      </c>
      <c r="AU125" s="161" t="s">
        <v>82</v>
      </c>
      <c r="AY125" s="18" t="s">
        <v>175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30</v>
      </c>
      <c r="BK125" s="162">
        <f>ROUND(I125*H125,2)</f>
        <v>0</v>
      </c>
      <c r="BL125" s="18" t="s">
        <v>184</v>
      </c>
      <c r="BM125" s="161" t="s">
        <v>4375</v>
      </c>
    </row>
    <row r="126" spans="1:65" s="13" customFormat="1">
      <c r="B126" s="163"/>
      <c r="D126" s="164" t="s">
        <v>190</v>
      </c>
      <c r="E126" s="165" t="s">
        <v>1</v>
      </c>
      <c r="F126" s="166" t="s">
        <v>4376</v>
      </c>
      <c r="H126" s="167">
        <v>6.16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190</v>
      </c>
      <c r="AU126" s="165" t="s">
        <v>82</v>
      </c>
      <c r="AV126" s="13" t="s">
        <v>82</v>
      </c>
      <c r="AW126" s="13" t="s">
        <v>29</v>
      </c>
      <c r="AX126" s="13" t="s">
        <v>73</v>
      </c>
      <c r="AY126" s="165" t="s">
        <v>175</v>
      </c>
    </row>
    <row r="127" spans="1:65" s="15" customFormat="1">
      <c r="B127" s="182"/>
      <c r="D127" s="164" t="s">
        <v>190</v>
      </c>
      <c r="E127" s="183" t="s">
        <v>1</v>
      </c>
      <c r="F127" s="184" t="s">
        <v>716</v>
      </c>
      <c r="H127" s="185">
        <v>6.16</v>
      </c>
      <c r="I127" s="186"/>
      <c r="L127" s="182"/>
      <c r="M127" s="187"/>
      <c r="N127" s="188"/>
      <c r="O127" s="188"/>
      <c r="P127" s="188"/>
      <c r="Q127" s="188"/>
      <c r="R127" s="188"/>
      <c r="S127" s="188"/>
      <c r="T127" s="189"/>
      <c r="AT127" s="183" t="s">
        <v>190</v>
      </c>
      <c r="AU127" s="183" t="s">
        <v>82</v>
      </c>
      <c r="AV127" s="15" t="s">
        <v>184</v>
      </c>
      <c r="AW127" s="15" t="s">
        <v>29</v>
      </c>
      <c r="AX127" s="15" t="s">
        <v>30</v>
      </c>
      <c r="AY127" s="183" t="s">
        <v>175</v>
      </c>
    </row>
    <row r="128" spans="1:65" s="2" customFormat="1" ht="16.5" customHeight="1">
      <c r="A128" s="33"/>
      <c r="B128" s="149"/>
      <c r="C128" s="150" t="s">
        <v>82</v>
      </c>
      <c r="D128" s="150" t="s">
        <v>181</v>
      </c>
      <c r="E128" s="151" t="s">
        <v>1530</v>
      </c>
      <c r="F128" s="152" t="s">
        <v>1531</v>
      </c>
      <c r="G128" s="153" t="s">
        <v>709</v>
      </c>
      <c r="H128" s="154">
        <v>6.16</v>
      </c>
      <c r="I128" s="155"/>
      <c r="J128" s="156">
        <f>ROUND(I128*H128,2)</f>
        <v>0</v>
      </c>
      <c r="K128" s="152" t="s">
        <v>710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0.57999999999999996</v>
      </c>
      <c r="T128" s="160">
        <f>S128*H128</f>
        <v>3.5728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184</v>
      </c>
      <c r="AT128" s="161" t="s">
        <v>181</v>
      </c>
      <c r="AU128" s="161" t="s">
        <v>82</v>
      </c>
      <c r="AY128" s="18" t="s">
        <v>175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30</v>
      </c>
      <c r="BK128" s="162">
        <f>ROUND(I128*H128,2)</f>
        <v>0</v>
      </c>
      <c r="BL128" s="18" t="s">
        <v>184</v>
      </c>
      <c r="BM128" s="161" t="s">
        <v>4377</v>
      </c>
    </row>
    <row r="129" spans="1:65" s="13" customFormat="1">
      <c r="B129" s="163"/>
      <c r="D129" s="164" t="s">
        <v>190</v>
      </c>
      <c r="E129" s="165" t="s">
        <v>1</v>
      </c>
      <c r="F129" s="166" t="s">
        <v>4378</v>
      </c>
      <c r="H129" s="167">
        <v>6.16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190</v>
      </c>
      <c r="AU129" s="165" t="s">
        <v>82</v>
      </c>
      <c r="AV129" s="13" t="s">
        <v>82</v>
      </c>
      <c r="AW129" s="13" t="s">
        <v>29</v>
      </c>
      <c r="AX129" s="13" t="s">
        <v>30</v>
      </c>
      <c r="AY129" s="165" t="s">
        <v>175</v>
      </c>
    </row>
    <row r="130" spans="1:65" s="2" customFormat="1" ht="16.5" customHeight="1">
      <c r="A130" s="33"/>
      <c r="B130" s="149"/>
      <c r="C130" s="150" t="s">
        <v>113</v>
      </c>
      <c r="D130" s="150" t="s">
        <v>181</v>
      </c>
      <c r="E130" s="151" t="s">
        <v>1348</v>
      </c>
      <c r="F130" s="152" t="s">
        <v>1349</v>
      </c>
      <c r="G130" s="153" t="s">
        <v>745</v>
      </c>
      <c r="H130" s="154">
        <v>20.975000000000001</v>
      </c>
      <c r="I130" s="155"/>
      <c r="J130" s="156">
        <f>ROUND(I130*H130,2)</f>
        <v>0</v>
      </c>
      <c r="K130" s="152" t="s">
        <v>710</v>
      </c>
      <c r="L130" s="34"/>
      <c r="M130" s="157" t="s">
        <v>1</v>
      </c>
      <c r="N130" s="158" t="s">
        <v>38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184</v>
      </c>
      <c r="AT130" s="161" t="s">
        <v>181</v>
      </c>
      <c r="AU130" s="161" t="s">
        <v>82</v>
      </c>
      <c r="AY130" s="18" t="s">
        <v>175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30</v>
      </c>
      <c r="BK130" s="162">
        <f>ROUND(I130*H130,2)</f>
        <v>0</v>
      </c>
      <c r="BL130" s="18" t="s">
        <v>184</v>
      </c>
      <c r="BM130" s="161" t="s">
        <v>4379</v>
      </c>
    </row>
    <row r="131" spans="1:65" s="13" customFormat="1">
      <c r="B131" s="163"/>
      <c r="D131" s="164" t="s">
        <v>190</v>
      </c>
      <c r="E131" s="165" t="s">
        <v>1</v>
      </c>
      <c r="F131" s="166" t="s">
        <v>4380</v>
      </c>
      <c r="H131" s="167">
        <v>20.975000000000001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190</v>
      </c>
      <c r="AU131" s="165" t="s">
        <v>82</v>
      </c>
      <c r="AV131" s="13" t="s">
        <v>82</v>
      </c>
      <c r="AW131" s="13" t="s">
        <v>29</v>
      </c>
      <c r="AX131" s="13" t="s">
        <v>30</v>
      </c>
      <c r="AY131" s="165" t="s">
        <v>175</v>
      </c>
    </row>
    <row r="132" spans="1:65" s="2" customFormat="1" ht="24.15" customHeight="1">
      <c r="A132" s="33"/>
      <c r="B132" s="149"/>
      <c r="C132" s="150" t="s">
        <v>184</v>
      </c>
      <c r="D132" s="150" t="s">
        <v>181</v>
      </c>
      <c r="E132" s="151" t="s">
        <v>1352</v>
      </c>
      <c r="F132" s="152" t="s">
        <v>1353</v>
      </c>
      <c r="G132" s="153" t="s">
        <v>745</v>
      </c>
      <c r="H132" s="154">
        <v>12.585000000000001</v>
      </c>
      <c r="I132" s="155"/>
      <c r="J132" s="156">
        <f>ROUND(I132*H132,2)</f>
        <v>0</v>
      </c>
      <c r="K132" s="152" t="s">
        <v>710</v>
      </c>
      <c r="L132" s="34"/>
      <c r="M132" s="157" t="s">
        <v>1</v>
      </c>
      <c r="N132" s="158" t="s">
        <v>38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184</v>
      </c>
      <c r="AT132" s="161" t="s">
        <v>181</v>
      </c>
      <c r="AU132" s="161" t="s">
        <v>82</v>
      </c>
      <c r="AY132" s="18" t="s">
        <v>175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30</v>
      </c>
      <c r="BK132" s="162">
        <f>ROUND(I132*H132,2)</f>
        <v>0</v>
      </c>
      <c r="BL132" s="18" t="s">
        <v>184</v>
      </c>
      <c r="BM132" s="161" t="s">
        <v>4381</v>
      </c>
    </row>
    <row r="133" spans="1:65" s="14" customFormat="1">
      <c r="B133" s="172"/>
      <c r="D133" s="164" t="s">
        <v>190</v>
      </c>
      <c r="E133" s="173" t="s">
        <v>1</v>
      </c>
      <c r="F133" s="174" t="s">
        <v>1643</v>
      </c>
      <c r="H133" s="173" t="s">
        <v>1</v>
      </c>
      <c r="I133" s="175"/>
      <c r="L133" s="172"/>
      <c r="M133" s="176"/>
      <c r="N133" s="177"/>
      <c r="O133" s="177"/>
      <c r="P133" s="177"/>
      <c r="Q133" s="177"/>
      <c r="R133" s="177"/>
      <c r="S133" s="177"/>
      <c r="T133" s="178"/>
      <c r="AT133" s="173" t="s">
        <v>190</v>
      </c>
      <c r="AU133" s="173" t="s">
        <v>82</v>
      </c>
      <c r="AV133" s="14" t="s">
        <v>30</v>
      </c>
      <c r="AW133" s="14" t="s">
        <v>29</v>
      </c>
      <c r="AX133" s="14" t="s">
        <v>73</v>
      </c>
      <c r="AY133" s="173" t="s">
        <v>175</v>
      </c>
    </row>
    <row r="134" spans="1:65" s="13" customFormat="1">
      <c r="B134" s="163"/>
      <c r="D134" s="164" t="s">
        <v>190</v>
      </c>
      <c r="E134" s="165" t="s">
        <v>1</v>
      </c>
      <c r="F134" s="166" t="s">
        <v>4382</v>
      </c>
      <c r="H134" s="167">
        <v>20.975000000000001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190</v>
      </c>
      <c r="AU134" s="165" t="s">
        <v>82</v>
      </c>
      <c r="AV134" s="13" t="s">
        <v>82</v>
      </c>
      <c r="AW134" s="13" t="s">
        <v>29</v>
      </c>
      <c r="AX134" s="13" t="s">
        <v>73</v>
      </c>
      <c r="AY134" s="165" t="s">
        <v>175</v>
      </c>
    </row>
    <row r="135" spans="1:65" s="15" customFormat="1">
      <c r="B135" s="182"/>
      <c r="D135" s="164" t="s">
        <v>190</v>
      </c>
      <c r="E135" s="183" t="s">
        <v>1</v>
      </c>
      <c r="F135" s="184" t="s">
        <v>716</v>
      </c>
      <c r="H135" s="185">
        <v>20.975000000000001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190</v>
      </c>
      <c r="AU135" s="183" t="s">
        <v>82</v>
      </c>
      <c r="AV135" s="15" t="s">
        <v>184</v>
      </c>
      <c r="AW135" s="15" t="s">
        <v>29</v>
      </c>
      <c r="AX135" s="15" t="s">
        <v>73</v>
      </c>
      <c r="AY135" s="183" t="s">
        <v>175</v>
      </c>
    </row>
    <row r="136" spans="1:65" s="13" customFormat="1">
      <c r="B136" s="163"/>
      <c r="D136" s="164" t="s">
        <v>190</v>
      </c>
      <c r="E136" s="165" t="s">
        <v>1</v>
      </c>
      <c r="F136" s="166" t="s">
        <v>4383</v>
      </c>
      <c r="H136" s="167">
        <v>12.585000000000001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190</v>
      </c>
      <c r="AU136" s="165" t="s">
        <v>82</v>
      </c>
      <c r="AV136" s="13" t="s">
        <v>82</v>
      </c>
      <c r="AW136" s="13" t="s">
        <v>29</v>
      </c>
      <c r="AX136" s="13" t="s">
        <v>30</v>
      </c>
      <c r="AY136" s="165" t="s">
        <v>175</v>
      </c>
    </row>
    <row r="137" spans="1:65" s="2" customFormat="1" ht="24.15" customHeight="1">
      <c r="A137" s="33"/>
      <c r="B137" s="149"/>
      <c r="C137" s="150" t="s">
        <v>199</v>
      </c>
      <c r="D137" s="150" t="s">
        <v>181</v>
      </c>
      <c r="E137" s="151" t="s">
        <v>1358</v>
      </c>
      <c r="F137" s="152" t="s">
        <v>1359</v>
      </c>
      <c r="G137" s="153" t="s">
        <v>745</v>
      </c>
      <c r="H137" s="154">
        <v>8.39</v>
      </c>
      <c r="I137" s="155"/>
      <c r="J137" s="156">
        <f>ROUND(I137*H137,2)</f>
        <v>0</v>
      </c>
      <c r="K137" s="152" t="s">
        <v>710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184</v>
      </c>
      <c r="AT137" s="161" t="s">
        <v>181</v>
      </c>
      <c r="AU137" s="161" t="s">
        <v>82</v>
      </c>
      <c r="AY137" s="18" t="s">
        <v>175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30</v>
      </c>
      <c r="BK137" s="162">
        <f>ROUND(I137*H137,2)</f>
        <v>0</v>
      </c>
      <c r="BL137" s="18" t="s">
        <v>184</v>
      </c>
      <c r="BM137" s="161" t="s">
        <v>4384</v>
      </c>
    </row>
    <row r="138" spans="1:65" s="13" customFormat="1">
      <c r="B138" s="163"/>
      <c r="D138" s="164" t="s">
        <v>190</v>
      </c>
      <c r="E138" s="165" t="s">
        <v>1</v>
      </c>
      <c r="F138" s="166" t="s">
        <v>4385</v>
      </c>
      <c r="H138" s="167">
        <v>8.39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190</v>
      </c>
      <c r="AU138" s="165" t="s">
        <v>82</v>
      </c>
      <c r="AV138" s="13" t="s">
        <v>82</v>
      </c>
      <c r="AW138" s="13" t="s">
        <v>29</v>
      </c>
      <c r="AX138" s="13" t="s">
        <v>30</v>
      </c>
      <c r="AY138" s="165" t="s">
        <v>175</v>
      </c>
    </row>
    <row r="139" spans="1:65" s="2" customFormat="1" ht="16.5" customHeight="1">
      <c r="A139" s="33"/>
      <c r="B139" s="149"/>
      <c r="C139" s="150" t="s">
        <v>203</v>
      </c>
      <c r="D139" s="150" t="s">
        <v>181</v>
      </c>
      <c r="E139" s="151" t="s">
        <v>4386</v>
      </c>
      <c r="F139" s="152" t="s">
        <v>4387</v>
      </c>
      <c r="G139" s="153" t="s">
        <v>709</v>
      </c>
      <c r="H139" s="154">
        <v>38.136000000000003</v>
      </c>
      <c r="I139" s="155"/>
      <c r="J139" s="156">
        <f>ROUND(I139*H139,2)</f>
        <v>0</v>
      </c>
      <c r="K139" s="152" t="s">
        <v>710</v>
      </c>
      <c r="L139" s="34"/>
      <c r="M139" s="157" t="s">
        <v>1</v>
      </c>
      <c r="N139" s="158" t="s">
        <v>38</v>
      </c>
      <c r="O139" s="59"/>
      <c r="P139" s="159">
        <f>O139*H139</f>
        <v>0</v>
      </c>
      <c r="Q139" s="159">
        <v>8.4999999999999995E-4</v>
      </c>
      <c r="R139" s="159">
        <f>Q139*H139</f>
        <v>3.2415600000000003E-2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184</v>
      </c>
      <c r="AT139" s="161" t="s">
        <v>181</v>
      </c>
      <c r="AU139" s="161" t="s">
        <v>82</v>
      </c>
      <c r="AY139" s="18" t="s">
        <v>175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30</v>
      </c>
      <c r="BK139" s="162">
        <f>ROUND(I139*H139,2)</f>
        <v>0</v>
      </c>
      <c r="BL139" s="18" t="s">
        <v>184</v>
      </c>
      <c r="BM139" s="161" t="s">
        <v>4388</v>
      </c>
    </row>
    <row r="140" spans="1:65" s="13" customFormat="1">
      <c r="B140" s="163"/>
      <c r="D140" s="164" t="s">
        <v>190</v>
      </c>
      <c r="E140" s="165" t="s">
        <v>1</v>
      </c>
      <c r="F140" s="166" t="s">
        <v>4389</v>
      </c>
      <c r="H140" s="167">
        <v>38.136000000000003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190</v>
      </c>
      <c r="AU140" s="165" t="s">
        <v>82</v>
      </c>
      <c r="AV140" s="13" t="s">
        <v>82</v>
      </c>
      <c r="AW140" s="13" t="s">
        <v>29</v>
      </c>
      <c r="AX140" s="13" t="s">
        <v>73</v>
      </c>
      <c r="AY140" s="165" t="s">
        <v>175</v>
      </c>
    </row>
    <row r="141" spans="1:65" s="15" customFormat="1">
      <c r="B141" s="182"/>
      <c r="D141" s="164" t="s">
        <v>190</v>
      </c>
      <c r="E141" s="183" t="s">
        <v>1</v>
      </c>
      <c r="F141" s="184" t="s">
        <v>716</v>
      </c>
      <c r="H141" s="185">
        <v>38.136000000000003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190</v>
      </c>
      <c r="AU141" s="183" t="s">
        <v>82</v>
      </c>
      <c r="AV141" s="15" t="s">
        <v>184</v>
      </c>
      <c r="AW141" s="15" t="s">
        <v>29</v>
      </c>
      <c r="AX141" s="15" t="s">
        <v>30</v>
      </c>
      <c r="AY141" s="183" t="s">
        <v>175</v>
      </c>
    </row>
    <row r="142" spans="1:65" s="2" customFormat="1" ht="16.5" customHeight="1">
      <c r="A142" s="33"/>
      <c r="B142" s="149"/>
      <c r="C142" s="150" t="s">
        <v>207</v>
      </c>
      <c r="D142" s="150" t="s">
        <v>181</v>
      </c>
      <c r="E142" s="151" t="s">
        <v>4390</v>
      </c>
      <c r="F142" s="152" t="s">
        <v>4391</v>
      </c>
      <c r="G142" s="153" t="s">
        <v>709</v>
      </c>
      <c r="H142" s="154">
        <v>38.316000000000003</v>
      </c>
      <c r="I142" s="155"/>
      <c r="J142" s="156">
        <f>ROUND(I142*H142,2)</f>
        <v>0</v>
      </c>
      <c r="K142" s="152" t="s">
        <v>710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184</v>
      </c>
      <c r="AT142" s="161" t="s">
        <v>181</v>
      </c>
      <c r="AU142" s="161" t="s">
        <v>82</v>
      </c>
      <c r="AY142" s="18" t="s">
        <v>175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30</v>
      </c>
      <c r="BK142" s="162">
        <f>ROUND(I142*H142,2)</f>
        <v>0</v>
      </c>
      <c r="BL142" s="18" t="s">
        <v>184</v>
      </c>
      <c r="BM142" s="161" t="s">
        <v>4392</v>
      </c>
    </row>
    <row r="143" spans="1:65" s="13" customFormat="1">
      <c r="B143" s="163"/>
      <c r="D143" s="164" t="s">
        <v>190</v>
      </c>
      <c r="E143" s="165" t="s">
        <v>1</v>
      </c>
      <c r="F143" s="166" t="s">
        <v>4393</v>
      </c>
      <c r="H143" s="167">
        <v>38.316000000000003</v>
      </c>
      <c r="I143" s="168"/>
      <c r="L143" s="163"/>
      <c r="M143" s="169"/>
      <c r="N143" s="170"/>
      <c r="O143" s="170"/>
      <c r="P143" s="170"/>
      <c r="Q143" s="170"/>
      <c r="R143" s="170"/>
      <c r="S143" s="170"/>
      <c r="T143" s="171"/>
      <c r="AT143" s="165" t="s">
        <v>190</v>
      </c>
      <c r="AU143" s="165" t="s">
        <v>82</v>
      </c>
      <c r="AV143" s="13" t="s">
        <v>82</v>
      </c>
      <c r="AW143" s="13" t="s">
        <v>29</v>
      </c>
      <c r="AX143" s="13" t="s">
        <v>30</v>
      </c>
      <c r="AY143" s="165" t="s">
        <v>175</v>
      </c>
    </row>
    <row r="144" spans="1:65" s="2" customFormat="1" ht="21.75" customHeight="1">
      <c r="A144" s="33"/>
      <c r="B144" s="149"/>
      <c r="C144" s="150" t="s">
        <v>177</v>
      </c>
      <c r="D144" s="150" t="s">
        <v>181</v>
      </c>
      <c r="E144" s="151" t="s">
        <v>749</v>
      </c>
      <c r="F144" s="152" t="s">
        <v>750</v>
      </c>
      <c r="G144" s="153" t="s">
        <v>745</v>
      </c>
      <c r="H144" s="154">
        <v>12.585000000000001</v>
      </c>
      <c r="I144" s="155"/>
      <c r="J144" s="156">
        <f>ROUND(I144*H144,2)</f>
        <v>0</v>
      </c>
      <c r="K144" s="152" t="s">
        <v>710</v>
      </c>
      <c r="L144" s="34"/>
      <c r="M144" s="157" t="s">
        <v>1</v>
      </c>
      <c r="N144" s="158" t="s">
        <v>38</v>
      </c>
      <c r="O144" s="59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1" t="s">
        <v>184</v>
      </c>
      <c r="AT144" s="161" t="s">
        <v>181</v>
      </c>
      <c r="AU144" s="161" t="s">
        <v>82</v>
      </c>
      <c r="AY144" s="18" t="s">
        <v>175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8" t="s">
        <v>30</v>
      </c>
      <c r="BK144" s="162">
        <f>ROUND(I144*H144,2)</f>
        <v>0</v>
      </c>
      <c r="BL144" s="18" t="s">
        <v>184</v>
      </c>
      <c r="BM144" s="161" t="s">
        <v>4394</v>
      </c>
    </row>
    <row r="145" spans="1:65" s="13" customFormat="1">
      <c r="B145" s="163"/>
      <c r="D145" s="164" t="s">
        <v>190</v>
      </c>
      <c r="E145" s="165" t="s">
        <v>1</v>
      </c>
      <c r="F145" s="166" t="s">
        <v>4395</v>
      </c>
      <c r="H145" s="167">
        <v>12.585000000000001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190</v>
      </c>
      <c r="AU145" s="165" t="s">
        <v>82</v>
      </c>
      <c r="AV145" s="13" t="s">
        <v>82</v>
      </c>
      <c r="AW145" s="13" t="s">
        <v>29</v>
      </c>
      <c r="AX145" s="13" t="s">
        <v>30</v>
      </c>
      <c r="AY145" s="165" t="s">
        <v>175</v>
      </c>
    </row>
    <row r="146" spans="1:65" s="2" customFormat="1" ht="21.75" customHeight="1">
      <c r="A146" s="33"/>
      <c r="B146" s="149"/>
      <c r="C146" s="150" t="s">
        <v>198</v>
      </c>
      <c r="D146" s="150" t="s">
        <v>181</v>
      </c>
      <c r="E146" s="151" t="s">
        <v>1373</v>
      </c>
      <c r="F146" s="152" t="s">
        <v>1374</v>
      </c>
      <c r="G146" s="153" t="s">
        <v>745</v>
      </c>
      <c r="H146" s="154">
        <v>8.39</v>
      </c>
      <c r="I146" s="155"/>
      <c r="J146" s="156">
        <f>ROUND(I146*H146,2)</f>
        <v>0</v>
      </c>
      <c r="K146" s="152" t="s">
        <v>710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82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4396</v>
      </c>
    </row>
    <row r="147" spans="1:65" s="13" customFormat="1">
      <c r="B147" s="163"/>
      <c r="D147" s="164" t="s">
        <v>190</v>
      </c>
      <c r="E147" s="165" t="s">
        <v>1</v>
      </c>
      <c r="F147" s="166" t="s">
        <v>4397</v>
      </c>
      <c r="H147" s="167">
        <v>8.39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190</v>
      </c>
      <c r="AU147" s="165" t="s">
        <v>82</v>
      </c>
      <c r="AV147" s="13" t="s">
        <v>82</v>
      </c>
      <c r="AW147" s="13" t="s">
        <v>29</v>
      </c>
      <c r="AX147" s="13" t="s">
        <v>30</v>
      </c>
      <c r="AY147" s="165" t="s">
        <v>175</v>
      </c>
    </row>
    <row r="148" spans="1:65" s="2" customFormat="1" ht="16.5" customHeight="1">
      <c r="A148" s="33"/>
      <c r="B148" s="149"/>
      <c r="C148" s="150" t="s">
        <v>217</v>
      </c>
      <c r="D148" s="150" t="s">
        <v>181</v>
      </c>
      <c r="E148" s="151" t="s">
        <v>752</v>
      </c>
      <c r="F148" s="152" t="s">
        <v>753</v>
      </c>
      <c r="G148" s="153" t="s">
        <v>745</v>
      </c>
      <c r="H148" s="154">
        <v>20.975000000000001</v>
      </c>
      <c r="I148" s="155"/>
      <c r="J148" s="156">
        <f>ROUND(I148*H148,2)</f>
        <v>0</v>
      </c>
      <c r="K148" s="152" t="s">
        <v>710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184</v>
      </c>
      <c r="AT148" s="161" t="s">
        <v>181</v>
      </c>
      <c r="AU148" s="161" t="s">
        <v>82</v>
      </c>
      <c r="AY148" s="18" t="s">
        <v>175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30</v>
      </c>
      <c r="BK148" s="162">
        <f>ROUND(I148*H148,2)</f>
        <v>0</v>
      </c>
      <c r="BL148" s="18" t="s">
        <v>184</v>
      </c>
      <c r="BM148" s="161" t="s">
        <v>4398</v>
      </c>
    </row>
    <row r="149" spans="1:65" s="13" customFormat="1">
      <c r="B149" s="163"/>
      <c r="D149" s="164" t="s">
        <v>190</v>
      </c>
      <c r="E149" s="165" t="s">
        <v>1</v>
      </c>
      <c r="F149" s="166" t="s">
        <v>4395</v>
      </c>
      <c r="H149" s="167">
        <v>12.585000000000001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190</v>
      </c>
      <c r="AU149" s="165" t="s">
        <v>82</v>
      </c>
      <c r="AV149" s="13" t="s">
        <v>82</v>
      </c>
      <c r="AW149" s="13" t="s">
        <v>29</v>
      </c>
      <c r="AX149" s="13" t="s">
        <v>73</v>
      </c>
      <c r="AY149" s="165" t="s">
        <v>175</v>
      </c>
    </row>
    <row r="150" spans="1:65" s="13" customFormat="1">
      <c r="B150" s="163"/>
      <c r="D150" s="164" t="s">
        <v>190</v>
      </c>
      <c r="E150" s="165" t="s">
        <v>1</v>
      </c>
      <c r="F150" s="166" t="s">
        <v>4397</v>
      </c>
      <c r="H150" s="167">
        <v>8.39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73</v>
      </c>
      <c r="AY150" s="165" t="s">
        <v>175</v>
      </c>
    </row>
    <row r="151" spans="1:65" s="15" customFormat="1">
      <c r="B151" s="182"/>
      <c r="D151" s="164" t="s">
        <v>190</v>
      </c>
      <c r="E151" s="183" t="s">
        <v>1</v>
      </c>
      <c r="F151" s="184" t="s">
        <v>716</v>
      </c>
      <c r="H151" s="185">
        <v>20.975000000000001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190</v>
      </c>
      <c r="AU151" s="183" t="s">
        <v>82</v>
      </c>
      <c r="AV151" s="15" t="s">
        <v>184</v>
      </c>
      <c r="AW151" s="15" t="s">
        <v>29</v>
      </c>
      <c r="AX151" s="15" t="s">
        <v>30</v>
      </c>
      <c r="AY151" s="183" t="s">
        <v>175</v>
      </c>
    </row>
    <row r="152" spans="1:65" s="2" customFormat="1" ht="16.5" customHeight="1">
      <c r="A152" s="33"/>
      <c r="B152" s="149"/>
      <c r="C152" s="150" t="s">
        <v>182</v>
      </c>
      <c r="D152" s="150" t="s">
        <v>181</v>
      </c>
      <c r="E152" s="151" t="s">
        <v>1378</v>
      </c>
      <c r="F152" s="152" t="s">
        <v>1379</v>
      </c>
      <c r="G152" s="153" t="s">
        <v>745</v>
      </c>
      <c r="H152" s="154">
        <v>12.585000000000001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184</v>
      </c>
      <c r="AT152" s="161" t="s">
        <v>181</v>
      </c>
      <c r="AU152" s="161" t="s">
        <v>82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4399</v>
      </c>
    </row>
    <row r="153" spans="1:65" s="13" customFormat="1">
      <c r="B153" s="163"/>
      <c r="D153" s="164" t="s">
        <v>190</v>
      </c>
      <c r="E153" s="165" t="s">
        <v>1</v>
      </c>
      <c r="F153" s="166" t="s">
        <v>4400</v>
      </c>
      <c r="H153" s="167">
        <v>12.585000000000001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82</v>
      </c>
      <c r="AV153" s="13" t="s">
        <v>82</v>
      </c>
      <c r="AW153" s="13" t="s">
        <v>29</v>
      </c>
      <c r="AX153" s="13" t="s">
        <v>30</v>
      </c>
      <c r="AY153" s="165" t="s">
        <v>175</v>
      </c>
    </row>
    <row r="154" spans="1:65" s="2" customFormat="1" ht="16.5" customHeight="1">
      <c r="A154" s="33"/>
      <c r="B154" s="149"/>
      <c r="C154" s="150" t="s">
        <v>8</v>
      </c>
      <c r="D154" s="150" t="s">
        <v>181</v>
      </c>
      <c r="E154" s="151" t="s">
        <v>755</v>
      </c>
      <c r="F154" s="152" t="s">
        <v>756</v>
      </c>
      <c r="G154" s="153" t="s">
        <v>745</v>
      </c>
      <c r="H154" s="154">
        <v>8.39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184</v>
      </c>
      <c r="AT154" s="161" t="s">
        <v>181</v>
      </c>
      <c r="AU154" s="161" t="s">
        <v>82</v>
      </c>
      <c r="AY154" s="18" t="s">
        <v>175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30</v>
      </c>
      <c r="BK154" s="162">
        <f>ROUND(I154*H154,2)</f>
        <v>0</v>
      </c>
      <c r="BL154" s="18" t="s">
        <v>184</v>
      </c>
      <c r="BM154" s="161" t="s">
        <v>4401</v>
      </c>
    </row>
    <row r="155" spans="1:65" s="13" customFormat="1">
      <c r="B155" s="163"/>
      <c r="D155" s="164" t="s">
        <v>190</v>
      </c>
      <c r="E155" s="165" t="s">
        <v>1</v>
      </c>
      <c r="F155" s="166" t="s">
        <v>4402</v>
      </c>
      <c r="H155" s="167">
        <v>8.39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16.5" customHeight="1">
      <c r="A156" s="33"/>
      <c r="B156" s="149"/>
      <c r="C156" s="150" t="s">
        <v>227</v>
      </c>
      <c r="D156" s="150" t="s">
        <v>181</v>
      </c>
      <c r="E156" s="151" t="s">
        <v>1384</v>
      </c>
      <c r="F156" s="152" t="s">
        <v>1385</v>
      </c>
      <c r="G156" s="153" t="s">
        <v>745</v>
      </c>
      <c r="H156" s="154">
        <v>18.399000000000001</v>
      </c>
      <c r="I156" s="155"/>
      <c r="J156" s="156">
        <f>ROUND(I156*H156,2)</f>
        <v>0</v>
      </c>
      <c r="K156" s="152" t="s">
        <v>710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4403</v>
      </c>
    </row>
    <row r="157" spans="1:65" s="14" customFormat="1">
      <c r="B157" s="172"/>
      <c r="D157" s="164" t="s">
        <v>190</v>
      </c>
      <c r="E157" s="173" t="s">
        <v>1</v>
      </c>
      <c r="F157" s="174" t="s">
        <v>1782</v>
      </c>
      <c r="H157" s="173" t="s">
        <v>1</v>
      </c>
      <c r="I157" s="175"/>
      <c r="L157" s="172"/>
      <c r="M157" s="176"/>
      <c r="N157" s="177"/>
      <c r="O157" s="177"/>
      <c r="P157" s="177"/>
      <c r="Q157" s="177"/>
      <c r="R157" s="177"/>
      <c r="S157" s="177"/>
      <c r="T157" s="178"/>
      <c r="AT157" s="173" t="s">
        <v>190</v>
      </c>
      <c r="AU157" s="173" t="s">
        <v>82</v>
      </c>
      <c r="AV157" s="14" t="s">
        <v>30</v>
      </c>
      <c r="AW157" s="14" t="s">
        <v>29</v>
      </c>
      <c r="AX157" s="14" t="s">
        <v>73</v>
      </c>
      <c r="AY157" s="173" t="s">
        <v>175</v>
      </c>
    </row>
    <row r="158" spans="1:65" s="14" customFormat="1">
      <c r="B158" s="172"/>
      <c r="D158" s="164" t="s">
        <v>190</v>
      </c>
      <c r="E158" s="173" t="s">
        <v>1</v>
      </c>
      <c r="F158" s="174" t="s">
        <v>1643</v>
      </c>
      <c r="H158" s="173" t="s">
        <v>1</v>
      </c>
      <c r="I158" s="175"/>
      <c r="L158" s="172"/>
      <c r="M158" s="176"/>
      <c r="N158" s="177"/>
      <c r="O158" s="177"/>
      <c r="P158" s="177"/>
      <c r="Q158" s="177"/>
      <c r="R158" s="177"/>
      <c r="S158" s="177"/>
      <c r="T158" s="178"/>
      <c r="AT158" s="173" t="s">
        <v>190</v>
      </c>
      <c r="AU158" s="173" t="s">
        <v>82</v>
      </c>
      <c r="AV158" s="14" t="s">
        <v>30</v>
      </c>
      <c r="AW158" s="14" t="s">
        <v>29</v>
      </c>
      <c r="AX158" s="14" t="s">
        <v>73</v>
      </c>
      <c r="AY158" s="173" t="s">
        <v>175</v>
      </c>
    </row>
    <row r="159" spans="1:65" s="13" customFormat="1">
      <c r="B159" s="163"/>
      <c r="D159" s="164" t="s">
        <v>190</v>
      </c>
      <c r="E159" s="165" t="s">
        <v>1</v>
      </c>
      <c r="F159" s="166" t="s">
        <v>4382</v>
      </c>
      <c r="H159" s="167">
        <v>20.975000000000001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73</v>
      </c>
      <c r="AY159" s="165" t="s">
        <v>175</v>
      </c>
    </row>
    <row r="160" spans="1:65" s="14" customFormat="1">
      <c r="B160" s="172"/>
      <c r="D160" s="164" t="s">
        <v>190</v>
      </c>
      <c r="E160" s="173" t="s">
        <v>1</v>
      </c>
      <c r="F160" s="174" t="s">
        <v>1645</v>
      </c>
      <c r="H160" s="173" t="s">
        <v>1</v>
      </c>
      <c r="I160" s="175"/>
      <c r="L160" s="172"/>
      <c r="M160" s="176"/>
      <c r="N160" s="177"/>
      <c r="O160" s="177"/>
      <c r="P160" s="177"/>
      <c r="Q160" s="177"/>
      <c r="R160" s="177"/>
      <c r="S160" s="177"/>
      <c r="T160" s="178"/>
      <c r="AT160" s="173" t="s">
        <v>190</v>
      </c>
      <c r="AU160" s="173" t="s">
        <v>82</v>
      </c>
      <c r="AV160" s="14" t="s">
        <v>30</v>
      </c>
      <c r="AW160" s="14" t="s">
        <v>29</v>
      </c>
      <c r="AX160" s="14" t="s">
        <v>73</v>
      </c>
      <c r="AY160" s="173" t="s">
        <v>175</v>
      </c>
    </row>
    <row r="161" spans="1:65" s="14" customFormat="1">
      <c r="B161" s="172"/>
      <c r="D161" s="164" t="s">
        <v>190</v>
      </c>
      <c r="E161" s="173" t="s">
        <v>1</v>
      </c>
      <c r="F161" s="174" t="s">
        <v>4404</v>
      </c>
      <c r="H161" s="173" t="s">
        <v>1</v>
      </c>
      <c r="I161" s="175"/>
      <c r="L161" s="172"/>
      <c r="M161" s="176"/>
      <c r="N161" s="177"/>
      <c r="O161" s="177"/>
      <c r="P161" s="177"/>
      <c r="Q161" s="177"/>
      <c r="R161" s="177"/>
      <c r="S161" s="177"/>
      <c r="T161" s="178"/>
      <c r="AT161" s="173" t="s">
        <v>190</v>
      </c>
      <c r="AU161" s="173" t="s">
        <v>82</v>
      </c>
      <c r="AV161" s="14" t="s">
        <v>30</v>
      </c>
      <c r="AW161" s="14" t="s">
        <v>29</v>
      </c>
      <c r="AX161" s="14" t="s">
        <v>73</v>
      </c>
      <c r="AY161" s="173" t="s">
        <v>175</v>
      </c>
    </row>
    <row r="162" spans="1:65" s="13" customFormat="1">
      <c r="B162" s="163"/>
      <c r="D162" s="164" t="s">
        <v>190</v>
      </c>
      <c r="E162" s="165" t="s">
        <v>1</v>
      </c>
      <c r="F162" s="166" t="s">
        <v>4405</v>
      </c>
      <c r="H162" s="167">
        <v>-3.08</v>
      </c>
      <c r="I162" s="168"/>
      <c r="L162" s="163"/>
      <c r="M162" s="169"/>
      <c r="N162" s="170"/>
      <c r="O162" s="170"/>
      <c r="P162" s="170"/>
      <c r="Q162" s="170"/>
      <c r="R162" s="170"/>
      <c r="S162" s="170"/>
      <c r="T162" s="171"/>
      <c r="AT162" s="165" t="s">
        <v>190</v>
      </c>
      <c r="AU162" s="165" t="s">
        <v>82</v>
      </c>
      <c r="AV162" s="13" t="s">
        <v>82</v>
      </c>
      <c r="AW162" s="13" t="s">
        <v>29</v>
      </c>
      <c r="AX162" s="13" t="s">
        <v>73</v>
      </c>
      <c r="AY162" s="165" t="s">
        <v>175</v>
      </c>
    </row>
    <row r="163" spans="1:65" s="14" customFormat="1">
      <c r="B163" s="172"/>
      <c r="D163" s="164" t="s">
        <v>190</v>
      </c>
      <c r="E163" s="173" t="s">
        <v>1</v>
      </c>
      <c r="F163" s="174" t="s">
        <v>4406</v>
      </c>
      <c r="H163" s="173" t="s">
        <v>1</v>
      </c>
      <c r="I163" s="175"/>
      <c r="L163" s="172"/>
      <c r="M163" s="176"/>
      <c r="N163" s="177"/>
      <c r="O163" s="177"/>
      <c r="P163" s="177"/>
      <c r="Q163" s="177"/>
      <c r="R163" s="177"/>
      <c r="S163" s="177"/>
      <c r="T163" s="178"/>
      <c r="AT163" s="173" t="s">
        <v>190</v>
      </c>
      <c r="AU163" s="173" t="s">
        <v>82</v>
      </c>
      <c r="AV163" s="14" t="s">
        <v>30</v>
      </c>
      <c r="AW163" s="14" t="s">
        <v>29</v>
      </c>
      <c r="AX163" s="14" t="s">
        <v>73</v>
      </c>
      <c r="AY163" s="173" t="s">
        <v>175</v>
      </c>
    </row>
    <row r="164" spans="1:65" s="13" customFormat="1">
      <c r="B164" s="163"/>
      <c r="D164" s="164" t="s">
        <v>190</v>
      </c>
      <c r="E164" s="165" t="s">
        <v>1</v>
      </c>
      <c r="F164" s="166" t="s">
        <v>4407</v>
      </c>
      <c r="H164" s="167">
        <v>-1.419</v>
      </c>
      <c r="I164" s="168"/>
      <c r="L164" s="163"/>
      <c r="M164" s="169"/>
      <c r="N164" s="170"/>
      <c r="O164" s="170"/>
      <c r="P164" s="170"/>
      <c r="Q164" s="170"/>
      <c r="R164" s="170"/>
      <c r="S164" s="170"/>
      <c r="T164" s="171"/>
      <c r="AT164" s="165" t="s">
        <v>190</v>
      </c>
      <c r="AU164" s="165" t="s">
        <v>82</v>
      </c>
      <c r="AV164" s="13" t="s">
        <v>82</v>
      </c>
      <c r="AW164" s="13" t="s">
        <v>29</v>
      </c>
      <c r="AX164" s="13" t="s">
        <v>73</v>
      </c>
      <c r="AY164" s="165" t="s">
        <v>175</v>
      </c>
    </row>
    <row r="165" spans="1:65" s="13" customFormat="1">
      <c r="B165" s="163"/>
      <c r="D165" s="164" t="s">
        <v>190</v>
      </c>
      <c r="E165" s="165" t="s">
        <v>1</v>
      </c>
      <c r="F165" s="166" t="s">
        <v>4408</v>
      </c>
      <c r="H165" s="167">
        <v>-0.29399999999999998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82</v>
      </c>
      <c r="AV165" s="13" t="s">
        <v>82</v>
      </c>
      <c r="AW165" s="13" t="s">
        <v>29</v>
      </c>
      <c r="AX165" s="13" t="s">
        <v>73</v>
      </c>
      <c r="AY165" s="165" t="s">
        <v>175</v>
      </c>
    </row>
    <row r="166" spans="1:65" s="14" customFormat="1">
      <c r="B166" s="172"/>
      <c r="D166" s="164" t="s">
        <v>190</v>
      </c>
      <c r="E166" s="173" t="s">
        <v>1</v>
      </c>
      <c r="F166" s="174" t="s">
        <v>2540</v>
      </c>
      <c r="H166" s="173" t="s">
        <v>1</v>
      </c>
      <c r="I166" s="175"/>
      <c r="L166" s="172"/>
      <c r="M166" s="176"/>
      <c r="N166" s="177"/>
      <c r="O166" s="177"/>
      <c r="P166" s="177"/>
      <c r="Q166" s="177"/>
      <c r="R166" s="177"/>
      <c r="S166" s="177"/>
      <c r="T166" s="178"/>
      <c r="AT166" s="173" t="s">
        <v>190</v>
      </c>
      <c r="AU166" s="173" t="s">
        <v>82</v>
      </c>
      <c r="AV166" s="14" t="s">
        <v>30</v>
      </c>
      <c r="AW166" s="14" t="s">
        <v>29</v>
      </c>
      <c r="AX166" s="14" t="s">
        <v>73</v>
      </c>
      <c r="AY166" s="173" t="s">
        <v>175</v>
      </c>
    </row>
    <row r="167" spans="1:65" s="13" customFormat="1">
      <c r="B167" s="163"/>
      <c r="D167" s="164" t="s">
        <v>190</v>
      </c>
      <c r="E167" s="165" t="s">
        <v>1</v>
      </c>
      <c r="F167" s="166" t="s">
        <v>4409</v>
      </c>
      <c r="H167" s="167">
        <v>-0.49299999999999999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190</v>
      </c>
      <c r="AU167" s="165" t="s">
        <v>82</v>
      </c>
      <c r="AV167" s="13" t="s">
        <v>82</v>
      </c>
      <c r="AW167" s="13" t="s">
        <v>29</v>
      </c>
      <c r="AX167" s="13" t="s">
        <v>73</v>
      </c>
      <c r="AY167" s="165" t="s">
        <v>175</v>
      </c>
    </row>
    <row r="168" spans="1:65" s="14" customFormat="1">
      <c r="B168" s="172"/>
      <c r="D168" s="164" t="s">
        <v>190</v>
      </c>
      <c r="E168" s="173" t="s">
        <v>1</v>
      </c>
      <c r="F168" s="174" t="s">
        <v>1831</v>
      </c>
      <c r="H168" s="173" t="s">
        <v>1</v>
      </c>
      <c r="I168" s="175"/>
      <c r="L168" s="172"/>
      <c r="M168" s="176"/>
      <c r="N168" s="177"/>
      <c r="O168" s="177"/>
      <c r="P168" s="177"/>
      <c r="Q168" s="177"/>
      <c r="R168" s="177"/>
      <c r="S168" s="177"/>
      <c r="T168" s="178"/>
      <c r="AT168" s="173" t="s">
        <v>190</v>
      </c>
      <c r="AU168" s="173" t="s">
        <v>82</v>
      </c>
      <c r="AV168" s="14" t="s">
        <v>30</v>
      </c>
      <c r="AW168" s="14" t="s">
        <v>29</v>
      </c>
      <c r="AX168" s="14" t="s">
        <v>73</v>
      </c>
      <c r="AY168" s="173" t="s">
        <v>175</v>
      </c>
    </row>
    <row r="169" spans="1:65" s="13" customFormat="1">
      <c r="B169" s="163"/>
      <c r="D169" s="164" t="s">
        <v>190</v>
      </c>
      <c r="E169" s="165" t="s">
        <v>1</v>
      </c>
      <c r="F169" s="166" t="s">
        <v>4410</v>
      </c>
      <c r="H169" s="167">
        <v>-0.37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82</v>
      </c>
      <c r="AV169" s="13" t="s">
        <v>82</v>
      </c>
      <c r="AW169" s="13" t="s">
        <v>29</v>
      </c>
      <c r="AX169" s="13" t="s">
        <v>73</v>
      </c>
      <c r="AY169" s="165" t="s">
        <v>175</v>
      </c>
    </row>
    <row r="170" spans="1:65" s="16" customFormat="1">
      <c r="B170" s="205"/>
      <c r="D170" s="164" t="s">
        <v>190</v>
      </c>
      <c r="E170" s="206" t="s">
        <v>1</v>
      </c>
      <c r="F170" s="207" t="s">
        <v>1549</v>
      </c>
      <c r="H170" s="208">
        <v>15.319000000000001</v>
      </c>
      <c r="I170" s="209"/>
      <c r="L170" s="205"/>
      <c r="M170" s="210"/>
      <c r="N170" s="211"/>
      <c r="O170" s="211"/>
      <c r="P170" s="211"/>
      <c r="Q170" s="211"/>
      <c r="R170" s="211"/>
      <c r="S170" s="211"/>
      <c r="T170" s="212"/>
      <c r="AT170" s="206" t="s">
        <v>190</v>
      </c>
      <c r="AU170" s="206" t="s">
        <v>82</v>
      </c>
      <c r="AV170" s="16" t="s">
        <v>113</v>
      </c>
      <c r="AW170" s="16" t="s">
        <v>29</v>
      </c>
      <c r="AX170" s="16" t="s">
        <v>73</v>
      </c>
      <c r="AY170" s="206" t="s">
        <v>175</v>
      </c>
    </row>
    <row r="171" spans="1:65" s="14" customFormat="1">
      <c r="B171" s="172"/>
      <c r="D171" s="164" t="s">
        <v>190</v>
      </c>
      <c r="E171" s="173" t="s">
        <v>1</v>
      </c>
      <c r="F171" s="174" t="s">
        <v>1821</v>
      </c>
      <c r="H171" s="173" t="s">
        <v>1</v>
      </c>
      <c r="I171" s="175"/>
      <c r="L171" s="172"/>
      <c r="M171" s="176"/>
      <c r="N171" s="177"/>
      <c r="O171" s="177"/>
      <c r="P171" s="177"/>
      <c r="Q171" s="177"/>
      <c r="R171" s="177"/>
      <c r="S171" s="177"/>
      <c r="T171" s="178"/>
      <c r="AT171" s="173" t="s">
        <v>190</v>
      </c>
      <c r="AU171" s="173" t="s">
        <v>82</v>
      </c>
      <c r="AV171" s="14" t="s">
        <v>30</v>
      </c>
      <c r="AW171" s="14" t="s">
        <v>29</v>
      </c>
      <c r="AX171" s="14" t="s">
        <v>73</v>
      </c>
      <c r="AY171" s="173" t="s">
        <v>175</v>
      </c>
    </row>
    <row r="172" spans="1:65" s="13" customFormat="1">
      <c r="B172" s="163"/>
      <c r="D172" s="164" t="s">
        <v>190</v>
      </c>
      <c r="E172" s="165" t="s">
        <v>1</v>
      </c>
      <c r="F172" s="166" t="s">
        <v>4411</v>
      </c>
      <c r="H172" s="167">
        <v>3.08</v>
      </c>
      <c r="I172" s="168"/>
      <c r="L172" s="163"/>
      <c r="M172" s="169"/>
      <c r="N172" s="170"/>
      <c r="O172" s="170"/>
      <c r="P172" s="170"/>
      <c r="Q172" s="170"/>
      <c r="R172" s="170"/>
      <c r="S172" s="170"/>
      <c r="T172" s="171"/>
      <c r="AT172" s="165" t="s">
        <v>190</v>
      </c>
      <c r="AU172" s="165" t="s">
        <v>82</v>
      </c>
      <c r="AV172" s="13" t="s">
        <v>82</v>
      </c>
      <c r="AW172" s="13" t="s">
        <v>29</v>
      </c>
      <c r="AX172" s="13" t="s">
        <v>73</v>
      </c>
      <c r="AY172" s="165" t="s">
        <v>175</v>
      </c>
    </row>
    <row r="173" spans="1:65" s="16" customFormat="1">
      <c r="B173" s="205"/>
      <c r="D173" s="164" t="s">
        <v>190</v>
      </c>
      <c r="E173" s="206" t="s">
        <v>1</v>
      </c>
      <c r="F173" s="207" t="s">
        <v>1549</v>
      </c>
      <c r="H173" s="208">
        <v>3.08</v>
      </c>
      <c r="I173" s="209"/>
      <c r="L173" s="205"/>
      <c r="M173" s="210"/>
      <c r="N173" s="211"/>
      <c r="O173" s="211"/>
      <c r="P173" s="211"/>
      <c r="Q173" s="211"/>
      <c r="R173" s="211"/>
      <c r="S173" s="211"/>
      <c r="T173" s="212"/>
      <c r="AT173" s="206" t="s">
        <v>190</v>
      </c>
      <c r="AU173" s="206" t="s">
        <v>82</v>
      </c>
      <c r="AV173" s="16" t="s">
        <v>113</v>
      </c>
      <c r="AW173" s="16" t="s">
        <v>29</v>
      </c>
      <c r="AX173" s="16" t="s">
        <v>73</v>
      </c>
      <c r="AY173" s="206" t="s">
        <v>175</v>
      </c>
    </row>
    <row r="174" spans="1:65" s="15" customFormat="1">
      <c r="B174" s="182"/>
      <c r="D174" s="164" t="s">
        <v>190</v>
      </c>
      <c r="E174" s="183" t="s">
        <v>1</v>
      </c>
      <c r="F174" s="184" t="s">
        <v>716</v>
      </c>
      <c r="H174" s="185">
        <v>18.399000000000001</v>
      </c>
      <c r="I174" s="186"/>
      <c r="L174" s="182"/>
      <c r="M174" s="187"/>
      <c r="N174" s="188"/>
      <c r="O174" s="188"/>
      <c r="P174" s="188"/>
      <c r="Q174" s="188"/>
      <c r="R174" s="188"/>
      <c r="S174" s="188"/>
      <c r="T174" s="189"/>
      <c r="AT174" s="183" t="s">
        <v>190</v>
      </c>
      <c r="AU174" s="183" t="s">
        <v>82</v>
      </c>
      <c r="AV174" s="15" t="s">
        <v>184</v>
      </c>
      <c r="AW174" s="15" t="s">
        <v>29</v>
      </c>
      <c r="AX174" s="15" t="s">
        <v>30</v>
      </c>
      <c r="AY174" s="183" t="s">
        <v>175</v>
      </c>
    </row>
    <row r="175" spans="1:65" s="2" customFormat="1" ht="16.5" customHeight="1">
      <c r="A175" s="33"/>
      <c r="B175" s="149"/>
      <c r="C175" s="190" t="s">
        <v>231</v>
      </c>
      <c r="D175" s="190" t="s">
        <v>764</v>
      </c>
      <c r="E175" s="191" t="s">
        <v>765</v>
      </c>
      <c r="F175" s="192" t="s">
        <v>766</v>
      </c>
      <c r="G175" s="193" t="s">
        <v>767</v>
      </c>
      <c r="H175" s="194">
        <v>31.847999999999999</v>
      </c>
      <c r="I175" s="195"/>
      <c r="J175" s="196">
        <f>ROUND(I175*H175,2)</f>
        <v>0</v>
      </c>
      <c r="K175" s="192" t="s">
        <v>1</v>
      </c>
      <c r="L175" s="197"/>
      <c r="M175" s="198" t="s">
        <v>1</v>
      </c>
      <c r="N175" s="199" t="s">
        <v>38</v>
      </c>
      <c r="O175" s="59"/>
      <c r="P175" s="159">
        <f>O175*H175</f>
        <v>0</v>
      </c>
      <c r="Q175" s="159">
        <v>0</v>
      </c>
      <c r="R175" s="159">
        <f>Q175*H175</f>
        <v>0</v>
      </c>
      <c r="S175" s="159">
        <v>0</v>
      </c>
      <c r="T175" s="160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1" t="s">
        <v>177</v>
      </c>
      <c r="AT175" s="161" t="s">
        <v>764</v>
      </c>
      <c r="AU175" s="161" t="s">
        <v>82</v>
      </c>
      <c r="AY175" s="18" t="s">
        <v>175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8" t="s">
        <v>30</v>
      </c>
      <c r="BK175" s="162">
        <f>ROUND(I175*H175,2)</f>
        <v>0</v>
      </c>
      <c r="BL175" s="18" t="s">
        <v>184</v>
      </c>
      <c r="BM175" s="161" t="s">
        <v>4412</v>
      </c>
    </row>
    <row r="176" spans="1:65" s="13" customFormat="1">
      <c r="B176" s="163"/>
      <c r="D176" s="164" t="s">
        <v>190</v>
      </c>
      <c r="E176" s="165" t="s">
        <v>1</v>
      </c>
      <c r="F176" s="166" t="s">
        <v>4413</v>
      </c>
      <c r="H176" s="167">
        <v>31.847999999999999</v>
      </c>
      <c r="I176" s="168"/>
      <c r="L176" s="163"/>
      <c r="M176" s="169"/>
      <c r="N176" s="170"/>
      <c r="O176" s="170"/>
      <c r="P176" s="170"/>
      <c r="Q176" s="170"/>
      <c r="R176" s="170"/>
      <c r="S176" s="170"/>
      <c r="T176" s="171"/>
      <c r="AT176" s="165" t="s">
        <v>190</v>
      </c>
      <c r="AU176" s="165" t="s">
        <v>82</v>
      </c>
      <c r="AV176" s="13" t="s">
        <v>82</v>
      </c>
      <c r="AW176" s="13" t="s">
        <v>29</v>
      </c>
      <c r="AX176" s="13" t="s">
        <v>73</v>
      </c>
      <c r="AY176" s="165" t="s">
        <v>175</v>
      </c>
    </row>
    <row r="177" spans="1:65" s="15" customFormat="1">
      <c r="B177" s="182"/>
      <c r="D177" s="164" t="s">
        <v>190</v>
      </c>
      <c r="E177" s="183" t="s">
        <v>1</v>
      </c>
      <c r="F177" s="184" t="s">
        <v>716</v>
      </c>
      <c r="H177" s="185">
        <v>31.847999999999999</v>
      </c>
      <c r="I177" s="186"/>
      <c r="L177" s="182"/>
      <c r="M177" s="187"/>
      <c r="N177" s="188"/>
      <c r="O177" s="188"/>
      <c r="P177" s="188"/>
      <c r="Q177" s="188"/>
      <c r="R177" s="188"/>
      <c r="S177" s="188"/>
      <c r="T177" s="189"/>
      <c r="AT177" s="183" t="s">
        <v>190</v>
      </c>
      <c r="AU177" s="183" t="s">
        <v>82</v>
      </c>
      <c r="AV177" s="15" t="s">
        <v>184</v>
      </c>
      <c r="AW177" s="15" t="s">
        <v>29</v>
      </c>
      <c r="AX177" s="15" t="s">
        <v>30</v>
      </c>
      <c r="AY177" s="183" t="s">
        <v>175</v>
      </c>
    </row>
    <row r="178" spans="1:65" s="2" customFormat="1" ht="16.5" customHeight="1">
      <c r="A178" s="33"/>
      <c r="B178" s="149"/>
      <c r="C178" s="190" t="s">
        <v>235</v>
      </c>
      <c r="D178" s="190" t="s">
        <v>764</v>
      </c>
      <c r="E178" s="191" t="s">
        <v>1841</v>
      </c>
      <c r="F178" s="192" t="s">
        <v>1842</v>
      </c>
      <c r="G178" s="193" t="s">
        <v>767</v>
      </c>
      <c r="H178" s="194">
        <v>7.6840000000000002</v>
      </c>
      <c r="I178" s="195"/>
      <c r="J178" s="196">
        <f>ROUND(I178*H178,2)</f>
        <v>0</v>
      </c>
      <c r="K178" s="192" t="s">
        <v>1</v>
      </c>
      <c r="L178" s="197"/>
      <c r="M178" s="198" t="s">
        <v>1</v>
      </c>
      <c r="N178" s="199" t="s">
        <v>38</v>
      </c>
      <c r="O178" s="59"/>
      <c r="P178" s="159">
        <f>O178*H178</f>
        <v>0</v>
      </c>
      <c r="Q178" s="159">
        <v>1</v>
      </c>
      <c r="R178" s="159">
        <f>Q178*H178</f>
        <v>7.6840000000000002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177</v>
      </c>
      <c r="AT178" s="161" t="s">
        <v>764</v>
      </c>
      <c r="AU178" s="161" t="s">
        <v>82</v>
      </c>
      <c r="AY178" s="18" t="s">
        <v>175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30</v>
      </c>
      <c r="BK178" s="162">
        <f>ROUND(I178*H178,2)</f>
        <v>0</v>
      </c>
      <c r="BL178" s="18" t="s">
        <v>184</v>
      </c>
      <c r="BM178" s="161" t="s">
        <v>4414</v>
      </c>
    </row>
    <row r="179" spans="1:65" s="13" customFormat="1">
      <c r="B179" s="163"/>
      <c r="D179" s="164" t="s">
        <v>190</v>
      </c>
      <c r="E179" s="165" t="s">
        <v>1</v>
      </c>
      <c r="F179" s="166" t="s">
        <v>4415</v>
      </c>
      <c r="H179" s="167">
        <v>7.6840000000000002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190</v>
      </c>
      <c r="AU179" s="165" t="s">
        <v>82</v>
      </c>
      <c r="AV179" s="13" t="s">
        <v>82</v>
      </c>
      <c r="AW179" s="13" t="s">
        <v>29</v>
      </c>
      <c r="AX179" s="13" t="s">
        <v>73</v>
      </c>
      <c r="AY179" s="165" t="s">
        <v>175</v>
      </c>
    </row>
    <row r="180" spans="1:65" s="15" customFormat="1">
      <c r="B180" s="182"/>
      <c r="D180" s="164" t="s">
        <v>190</v>
      </c>
      <c r="E180" s="183" t="s">
        <v>1</v>
      </c>
      <c r="F180" s="184" t="s">
        <v>716</v>
      </c>
      <c r="H180" s="185">
        <v>7.6840000000000002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190</v>
      </c>
      <c r="AU180" s="183" t="s">
        <v>82</v>
      </c>
      <c r="AV180" s="15" t="s">
        <v>184</v>
      </c>
      <c r="AW180" s="15" t="s">
        <v>29</v>
      </c>
      <c r="AX180" s="15" t="s">
        <v>30</v>
      </c>
      <c r="AY180" s="183" t="s">
        <v>175</v>
      </c>
    </row>
    <row r="181" spans="1:65" s="2" customFormat="1" ht="16.5" customHeight="1">
      <c r="A181" s="33"/>
      <c r="B181" s="149"/>
      <c r="C181" s="150" t="s">
        <v>239</v>
      </c>
      <c r="D181" s="150" t="s">
        <v>181</v>
      </c>
      <c r="E181" s="151" t="s">
        <v>1038</v>
      </c>
      <c r="F181" s="152" t="s">
        <v>1039</v>
      </c>
      <c r="G181" s="153" t="s">
        <v>745</v>
      </c>
      <c r="H181" s="154">
        <v>21.25</v>
      </c>
      <c r="I181" s="155"/>
      <c r="J181" s="156">
        <f>ROUND(I181*H181,2)</f>
        <v>0</v>
      </c>
      <c r="K181" s="152" t="s">
        <v>710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82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4416</v>
      </c>
    </row>
    <row r="182" spans="1:65" s="13" customFormat="1">
      <c r="B182" s="163"/>
      <c r="D182" s="164" t="s">
        <v>190</v>
      </c>
      <c r="E182" s="165" t="s">
        <v>1</v>
      </c>
      <c r="F182" s="166" t="s">
        <v>4417</v>
      </c>
      <c r="H182" s="167">
        <v>3.5569999999999999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190</v>
      </c>
      <c r="AU182" s="165" t="s">
        <v>82</v>
      </c>
      <c r="AV182" s="13" t="s">
        <v>82</v>
      </c>
      <c r="AW182" s="13" t="s">
        <v>29</v>
      </c>
      <c r="AX182" s="13" t="s">
        <v>73</v>
      </c>
      <c r="AY182" s="165" t="s">
        <v>175</v>
      </c>
    </row>
    <row r="183" spans="1:65" s="13" customFormat="1">
      <c r="B183" s="163"/>
      <c r="D183" s="164" t="s">
        <v>190</v>
      </c>
      <c r="E183" s="165" t="s">
        <v>1</v>
      </c>
      <c r="F183" s="166" t="s">
        <v>4418</v>
      </c>
      <c r="H183" s="167">
        <v>17.693000000000001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82</v>
      </c>
      <c r="AV183" s="13" t="s">
        <v>82</v>
      </c>
      <c r="AW183" s="13" t="s">
        <v>29</v>
      </c>
      <c r="AX183" s="13" t="s">
        <v>73</v>
      </c>
      <c r="AY183" s="165" t="s">
        <v>175</v>
      </c>
    </row>
    <row r="184" spans="1:65" s="15" customFormat="1">
      <c r="B184" s="182"/>
      <c r="D184" s="164" t="s">
        <v>190</v>
      </c>
      <c r="E184" s="183" t="s">
        <v>1</v>
      </c>
      <c r="F184" s="184" t="s">
        <v>716</v>
      </c>
      <c r="H184" s="185">
        <v>21.25</v>
      </c>
      <c r="I184" s="186"/>
      <c r="L184" s="182"/>
      <c r="M184" s="187"/>
      <c r="N184" s="188"/>
      <c r="O184" s="188"/>
      <c r="P184" s="188"/>
      <c r="Q184" s="188"/>
      <c r="R184" s="188"/>
      <c r="S184" s="188"/>
      <c r="T184" s="189"/>
      <c r="AT184" s="183" t="s">
        <v>190</v>
      </c>
      <c r="AU184" s="183" t="s">
        <v>82</v>
      </c>
      <c r="AV184" s="15" t="s">
        <v>184</v>
      </c>
      <c r="AW184" s="15" t="s">
        <v>29</v>
      </c>
      <c r="AX184" s="15" t="s">
        <v>30</v>
      </c>
      <c r="AY184" s="183" t="s">
        <v>175</v>
      </c>
    </row>
    <row r="185" spans="1:65" s="2" customFormat="1" ht="21.75" customHeight="1">
      <c r="A185" s="33"/>
      <c r="B185" s="149"/>
      <c r="C185" s="150" t="s">
        <v>243</v>
      </c>
      <c r="D185" s="150" t="s">
        <v>181</v>
      </c>
      <c r="E185" s="151" t="s">
        <v>775</v>
      </c>
      <c r="F185" s="152" t="s">
        <v>776</v>
      </c>
      <c r="G185" s="153" t="s">
        <v>745</v>
      </c>
      <c r="H185" s="154">
        <v>21.25</v>
      </c>
      <c r="I185" s="155"/>
      <c r="J185" s="156">
        <f>ROUND(I185*H185,2)</f>
        <v>0</v>
      </c>
      <c r="K185" s="152" t="s">
        <v>710</v>
      </c>
      <c r="L185" s="34"/>
      <c r="M185" s="157" t="s">
        <v>1</v>
      </c>
      <c r="N185" s="158" t="s">
        <v>38</v>
      </c>
      <c r="O185" s="59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1" t="s">
        <v>184</v>
      </c>
      <c r="AT185" s="161" t="s">
        <v>181</v>
      </c>
      <c r="AU185" s="161" t="s">
        <v>82</v>
      </c>
      <c r="AY185" s="18" t="s">
        <v>175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8" t="s">
        <v>30</v>
      </c>
      <c r="BK185" s="162">
        <f>ROUND(I185*H185,2)</f>
        <v>0</v>
      </c>
      <c r="BL185" s="18" t="s">
        <v>184</v>
      </c>
      <c r="BM185" s="161" t="s">
        <v>4419</v>
      </c>
    </row>
    <row r="186" spans="1:65" s="13" customFormat="1">
      <c r="B186" s="163"/>
      <c r="D186" s="164" t="s">
        <v>190</v>
      </c>
      <c r="E186" s="165" t="s">
        <v>1</v>
      </c>
      <c r="F186" s="166" t="s">
        <v>4420</v>
      </c>
      <c r="H186" s="167">
        <v>21.25</v>
      </c>
      <c r="I186" s="168"/>
      <c r="L186" s="163"/>
      <c r="M186" s="169"/>
      <c r="N186" s="170"/>
      <c r="O186" s="170"/>
      <c r="P186" s="170"/>
      <c r="Q186" s="170"/>
      <c r="R186" s="170"/>
      <c r="S186" s="170"/>
      <c r="T186" s="171"/>
      <c r="AT186" s="165" t="s">
        <v>190</v>
      </c>
      <c r="AU186" s="165" t="s">
        <v>82</v>
      </c>
      <c r="AV186" s="13" t="s">
        <v>82</v>
      </c>
      <c r="AW186" s="13" t="s">
        <v>29</v>
      </c>
      <c r="AX186" s="13" t="s">
        <v>30</v>
      </c>
      <c r="AY186" s="165" t="s">
        <v>175</v>
      </c>
    </row>
    <row r="187" spans="1:65" s="12" customFormat="1" ht="22.8" customHeight="1">
      <c r="B187" s="136"/>
      <c r="D187" s="137" t="s">
        <v>72</v>
      </c>
      <c r="E187" s="147" t="s">
        <v>113</v>
      </c>
      <c r="F187" s="147" t="s">
        <v>1395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SUM(P188:P205)</f>
        <v>0</v>
      </c>
      <c r="Q187" s="142"/>
      <c r="R187" s="143">
        <f>SUM(R188:R205)</f>
        <v>1.1475675000000001</v>
      </c>
      <c r="S187" s="142"/>
      <c r="T187" s="144">
        <f>SUM(T188:T205)</f>
        <v>0</v>
      </c>
      <c r="AR187" s="137" t="s">
        <v>30</v>
      </c>
      <c r="AT187" s="145" t="s">
        <v>72</v>
      </c>
      <c r="AU187" s="145" t="s">
        <v>30</v>
      </c>
      <c r="AY187" s="137" t="s">
        <v>175</v>
      </c>
      <c r="BK187" s="146">
        <f>SUM(BK188:BK205)</f>
        <v>0</v>
      </c>
    </row>
    <row r="188" spans="1:65" s="2" customFormat="1" ht="16.5" customHeight="1">
      <c r="A188" s="33"/>
      <c r="B188" s="149"/>
      <c r="C188" s="150" t="s">
        <v>247</v>
      </c>
      <c r="D188" s="150" t="s">
        <v>181</v>
      </c>
      <c r="E188" s="151" t="s">
        <v>1396</v>
      </c>
      <c r="F188" s="152" t="s">
        <v>1397</v>
      </c>
      <c r="G188" s="153" t="s">
        <v>745</v>
      </c>
      <c r="H188" s="154">
        <v>0.5</v>
      </c>
      <c r="I188" s="155"/>
      <c r="J188" s="156">
        <f>ROUND(I188*H188,2)</f>
        <v>0</v>
      </c>
      <c r="K188" s="152" t="s">
        <v>710</v>
      </c>
      <c r="L188" s="34"/>
      <c r="M188" s="157" t="s">
        <v>1</v>
      </c>
      <c r="N188" s="158" t="s">
        <v>38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184</v>
      </c>
      <c r="AT188" s="161" t="s">
        <v>181</v>
      </c>
      <c r="AU188" s="161" t="s">
        <v>82</v>
      </c>
      <c r="AY188" s="18" t="s">
        <v>175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30</v>
      </c>
      <c r="BK188" s="162">
        <f>ROUND(I188*H188,2)</f>
        <v>0</v>
      </c>
      <c r="BL188" s="18" t="s">
        <v>184</v>
      </c>
      <c r="BM188" s="161" t="s">
        <v>4421</v>
      </c>
    </row>
    <row r="189" spans="1:65" s="14" customFormat="1">
      <c r="B189" s="172"/>
      <c r="D189" s="164" t="s">
        <v>190</v>
      </c>
      <c r="E189" s="173" t="s">
        <v>1</v>
      </c>
      <c r="F189" s="174" t="s">
        <v>4422</v>
      </c>
      <c r="H189" s="173" t="s">
        <v>1</v>
      </c>
      <c r="I189" s="175"/>
      <c r="L189" s="172"/>
      <c r="M189" s="176"/>
      <c r="N189" s="177"/>
      <c r="O189" s="177"/>
      <c r="P189" s="177"/>
      <c r="Q189" s="177"/>
      <c r="R189" s="177"/>
      <c r="S189" s="177"/>
      <c r="T189" s="178"/>
      <c r="AT189" s="173" t="s">
        <v>190</v>
      </c>
      <c r="AU189" s="173" t="s">
        <v>82</v>
      </c>
      <c r="AV189" s="14" t="s">
        <v>30</v>
      </c>
      <c r="AW189" s="14" t="s">
        <v>29</v>
      </c>
      <c r="AX189" s="14" t="s">
        <v>73</v>
      </c>
      <c r="AY189" s="173" t="s">
        <v>175</v>
      </c>
    </row>
    <row r="190" spans="1:65" s="13" customFormat="1">
      <c r="B190" s="163"/>
      <c r="D190" s="164" t="s">
        <v>190</v>
      </c>
      <c r="E190" s="165" t="s">
        <v>1</v>
      </c>
      <c r="F190" s="166" t="s">
        <v>511</v>
      </c>
      <c r="H190" s="167">
        <v>0.5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30</v>
      </c>
      <c r="AY190" s="165" t="s">
        <v>175</v>
      </c>
    </row>
    <row r="191" spans="1:65" s="2" customFormat="1" ht="21.75" customHeight="1">
      <c r="A191" s="33"/>
      <c r="B191" s="149"/>
      <c r="C191" s="150" t="s">
        <v>251</v>
      </c>
      <c r="D191" s="150" t="s">
        <v>181</v>
      </c>
      <c r="E191" s="151" t="s">
        <v>1402</v>
      </c>
      <c r="F191" s="152" t="s">
        <v>1403</v>
      </c>
      <c r="G191" s="153" t="s">
        <v>767</v>
      </c>
      <c r="H191" s="154">
        <v>1.1000000000000001</v>
      </c>
      <c r="I191" s="155"/>
      <c r="J191" s="156">
        <f>ROUND(I191*H191,2)</f>
        <v>0</v>
      </c>
      <c r="K191" s="152" t="s">
        <v>710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4423</v>
      </c>
    </row>
    <row r="192" spans="1:65" s="13" customFormat="1">
      <c r="B192" s="163"/>
      <c r="D192" s="164" t="s">
        <v>190</v>
      </c>
      <c r="E192" s="165" t="s">
        <v>1</v>
      </c>
      <c r="F192" s="166" t="s">
        <v>4424</v>
      </c>
      <c r="H192" s="167">
        <v>1.1000000000000001</v>
      </c>
      <c r="I192" s="168"/>
      <c r="L192" s="163"/>
      <c r="M192" s="169"/>
      <c r="N192" s="170"/>
      <c r="O192" s="170"/>
      <c r="P192" s="170"/>
      <c r="Q192" s="170"/>
      <c r="R192" s="170"/>
      <c r="S192" s="170"/>
      <c r="T192" s="171"/>
      <c r="AT192" s="165" t="s">
        <v>190</v>
      </c>
      <c r="AU192" s="165" t="s">
        <v>82</v>
      </c>
      <c r="AV192" s="13" t="s">
        <v>82</v>
      </c>
      <c r="AW192" s="13" t="s">
        <v>29</v>
      </c>
      <c r="AX192" s="13" t="s">
        <v>73</v>
      </c>
      <c r="AY192" s="165" t="s">
        <v>175</v>
      </c>
    </row>
    <row r="193" spans="1:65" s="15" customFormat="1">
      <c r="B193" s="182"/>
      <c r="D193" s="164" t="s">
        <v>190</v>
      </c>
      <c r="E193" s="183" t="s">
        <v>1</v>
      </c>
      <c r="F193" s="184" t="s">
        <v>716</v>
      </c>
      <c r="H193" s="185">
        <v>1.1000000000000001</v>
      </c>
      <c r="I193" s="186"/>
      <c r="L193" s="182"/>
      <c r="M193" s="187"/>
      <c r="N193" s="188"/>
      <c r="O193" s="188"/>
      <c r="P193" s="188"/>
      <c r="Q193" s="188"/>
      <c r="R193" s="188"/>
      <c r="S193" s="188"/>
      <c r="T193" s="189"/>
      <c r="AT193" s="183" t="s">
        <v>190</v>
      </c>
      <c r="AU193" s="183" t="s">
        <v>82</v>
      </c>
      <c r="AV193" s="15" t="s">
        <v>184</v>
      </c>
      <c r="AW193" s="15" t="s">
        <v>29</v>
      </c>
      <c r="AX193" s="15" t="s">
        <v>30</v>
      </c>
      <c r="AY193" s="183" t="s">
        <v>175</v>
      </c>
    </row>
    <row r="194" spans="1:65" s="2" customFormat="1" ht="16.5" customHeight="1">
      <c r="A194" s="33"/>
      <c r="B194" s="149"/>
      <c r="C194" s="150" t="s">
        <v>255</v>
      </c>
      <c r="D194" s="150" t="s">
        <v>181</v>
      </c>
      <c r="E194" s="151" t="s">
        <v>1407</v>
      </c>
      <c r="F194" s="152" t="s">
        <v>1408</v>
      </c>
      <c r="G194" s="153" t="s">
        <v>767</v>
      </c>
      <c r="H194" s="154">
        <v>1.1000000000000001</v>
      </c>
      <c r="I194" s="155"/>
      <c r="J194" s="156">
        <f>ROUND(I194*H194,2)</f>
        <v>0</v>
      </c>
      <c r="K194" s="152" t="s">
        <v>710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184</v>
      </c>
      <c r="AT194" s="161" t="s">
        <v>181</v>
      </c>
      <c r="AU194" s="161" t="s">
        <v>82</v>
      </c>
      <c r="AY194" s="18" t="s">
        <v>175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30</v>
      </c>
      <c r="BK194" s="162">
        <f>ROUND(I194*H194,2)</f>
        <v>0</v>
      </c>
      <c r="BL194" s="18" t="s">
        <v>184</v>
      </c>
      <c r="BM194" s="161" t="s">
        <v>4425</v>
      </c>
    </row>
    <row r="195" spans="1:65" s="13" customFormat="1">
      <c r="B195" s="163"/>
      <c r="D195" s="164" t="s">
        <v>190</v>
      </c>
      <c r="E195" s="165" t="s">
        <v>1</v>
      </c>
      <c r="F195" s="166" t="s">
        <v>4426</v>
      </c>
      <c r="H195" s="167">
        <v>1.1000000000000001</v>
      </c>
      <c r="I195" s="168"/>
      <c r="L195" s="163"/>
      <c r="M195" s="169"/>
      <c r="N195" s="170"/>
      <c r="O195" s="170"/>
      <c r="P195" s="170"/>
      <c r="Q195" s="170"/>
      <c r="R195" s="170"/>
      <c r="S195" s="170"/>
      <c r="T195" s="171"/>
      <c r="AT195" s="165" t="s">
        <v>190</v>
      </c>
      <c r="AU195" s="165" t="s">
        <v>82</v>
      </c>
      <c r="AV195" s="13" t="s">
        <v>82</v>
      </c>
      <c r="AW195" s="13" t="s">
        <v>29</v>
      </c>
      <c r="AX195" s="13" t="s">
        <v>30</v>
      </c>
      <c r="AY195" s="165" t="s">
        <v>175</v>
      </c>
    </row>
    <row r="196" spans="1:65" s="2" customFormat="1" ht="16.5" customHeight="1">
      <c r="A196" s="33"/>
      <c r="B196" s="149"/>
      <c r="C196" s="150" t="s">
        <v>7</v>
      </c>
      <c r="D196" s="150" t="s">
        <v>181</v>
      </c>
      <c r="E196" s="151" t="s">
        <v>1411</v>
      </c>
      <c r="F196" s="152" t="s">
        <v>1412</v>
      </c>
      <c r="G196" s="153" t="s">
        <v>767</v>
      </c>
      <c r="H196" s="154">
        <v>7.7</v>
      </c>
      <c r="I196" s="155"/>
      <c r="J196" s="156">
        <f>ROUND(I196*H196,2)</f>
        <v>0</v>
      </c>
      <c r="K196" s="152" t="s">
        <v>710</v>
      </c>
      <c r="L196" s="34"/>
      <c r="M196" s="157" t="s">
        <v>1</v>
      </c>
      <c r="N196" s="158" t="s">
        <v>38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184</v>
      </c>
      <c r="AT196" s="161" t="s">
        <v>181</v>
      </c>
      <c r="AU196" s="161" t="s">
        <v>82</v>
      </c>
      <c r="AY196" s="18" t="s">
        <v>175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30</v>
      </c>
      <c r="BK196" s="162">
        <f>ROUND(I196*H196,2)</f>
        <v>0</v>
      </c>
      <c r="BL196" s="18" t="s">
        <v>184</v>
      </c>
      <c r="BM196" s="161" t="s">
        <v>4427</v>
      </c>
    </row>
    <row r="197" spans="1:65" s="13" customFormat="1">
      <c r="B197" s="163"/>
      <c r="D197" s="164" t="s">
        <v>190</v>
      </c>
      <c r="E197" s="165" t="s">
        <v>1</v>
      </c>
      <c r="F197" s="166" t="s">
        <v>4428</v>
      </c>
      <c r="H197" s="167">
        <v>7.7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73</v>
      </c>
      <c r="AY197" s="165" t="s">
        <v>175</v>
      </c>
    </row>
    <row r="198" spans="1:65" s="15" customFormat="1">
      <c r="B198" s="182"/>
      <c r="D198" s="164" t="s">
        <v>190</v>
      </c>
      <c r="E198" s="183" t="s">
        <v>1</v>
      </c>
      <c r="F198" s="184" t="s">
        <v>716</v>
      </c>
      <c r="H198" s="185">
        <v>7.7</v>
      </c>
      <c r="I198" s="186"/>
      <c r="L198" s="182"/>
      <c r="M198" s="187"/>
      <c r="N198" s="188"/>
      <c r="O198" s="188"/>
      <c r="P198" s="188"/>
      <c r="Q198" s="188"/>
      <c r="R198" s="188"/>
      <c r="S198" s="188"/>
      <c r="T198" s="189"/>
      <c r="AT198" s="183" t="s">
        <v>190</v>
      </c>
      <c r="AU198" s="183" t="s">
        <v>82</v>
      </c>
      <c r="AV198" s="15" t="s">
        <v>184</v>
      </c>
      <c r="AW198" s="15" t="s">
        <v>29</v>
      </c>
      <c r="AX198" s="15" t="s">
        <v>30</v>
      </c>
      <c r="AY198" s="183" t="s">
        <v>175</v>
      </c>
    </row>
    <row r="199" spans="1:65" s="2" customFormat="1" ht="16.5" customHeight="1">
      <c r="A199" s="33"/>
      <c r="B199" s="149"/>
      <c r="C199" s="150" t="s">
        <v>262</v>
      </c>
      <c r="D199" s="150" t="s">
        <v>181</v>
      </c>
      <c r="E199" s="151" t="s">
        <v>1415</v>
      </c>
      <c r="F199" s="152" t="s">
        <v>997</v>
      </c>
      <c r="G199" s="153" t="s">
        <v>767</v>
      </c>
      <c r="H199" s="154">
        <v>1.1000000000000001</v>
      </c>
      <c r="I199" s="155"/>
      <c r="J199" s="156">
        <f>ROUND(I199*H199,2)</f>
        <v>0</v>
      </c>
      <c r="K199" s="152" t="s">
        <v>1</v>
      </c>
      <c r="L199" s="34"/>
      <c r="M199" s="157" t="s">
        <v>1</v>
      </c>
      <c r="N199" s="158" t="s">
        <v>38</v>
      </c>
      <c r="O199" s="59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1" t="s">
        <v>184</v>
      </c>
      <c r="AT199" s="161" t="s">
        <v>181</v>
      </c>
      <c r="AU199" s="161" t="s">
        <v>82</v>
      </c>
      <c r="AY199" s="18" t="s">
        <v>175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8" t="s">
        <v>30</v>
      </c>
      <c r="BK199" s="162">
        <f>ROUND(I199*H199,2)</f>
        <v>0</v>
      </c>
      <c r="BL199" s="18" t="s">
        <v>184</v>
      </c>
      <c r="BM199" s="161" t="s">
        <v>4429</v>
      </c>
    </row>
    <row r="200" spans="1:65" s="13" customFormat="1">
      <c r="B200" s="163"/>
      <c r="D200" s="164" t="s">
        <v>190</v>
      </c>
      <c r="E200" s="165" t="s">
        <v>1</v>
      </c>
      <c r="F200" s="166" t="s">
        <v>4426</v>
      </c>
      <c r="H200" s="167">
        <v>1.1000000000000001</v>
      </c>
      <c r="I200" s="168"/>
      <c r="L200" s="163"/>
      <c r="M200" s="169"/>
      <c r="N200" s="170"/>
      <c r="O200" s="170"/>
      <c r="P200" s="170"/>
      <c r="Q200" s="170"/>
      <c r="R200" s="170"/>
      <c r="S200" s="170"/>
      <c r="T200" s="171"/>
      <c r="AT200" s="165" t="s">
        <v>190</v>
      </c>
      <c r="AU200" s="165" t="s">
        <v>82</v>
      </c>
      <c r="AV200" s="13" t="s">
        <v>82</v>
      </c>
      <c r="AW200" s="13" t="s">
        <v>29</v>
      </c>
      <c r="AX200" s="13" t="s">
        <v>30</v>
      </c>
      <c r="AY200" s="165" t="s">
        <v>175</v>
      </c>
    </row>
    <row r="201" spans="1:65" s="2" customFormat="1" ht="16.5" customHeight="1">
      <c r="A201" s="33"/>
      <c r="B201" s="149"/>
      <c r="C201" s="150" t="s">
        <v>266</v>
      </c>
      <c r="D201" s="150" t="s">
        <v>181</v>
      </c>
      <c r="E201" s="151" t="s">
        <v>4430</v>
      </c>
      <c r="F201" s="152" t="s">
        <v>4431</v>
      </c>
      <c r="G201" s="153" t="s">
        <v>4432</v>
      </c>
      <c r="H201" s="154">
        <v>1</v>
      </c>
      <c r="I201" s="155"/>
      <c r="J201" s="156">
        <f>ROUND(I201*H201,2)</f>
        <v>0</v>
      </c>
      <c r="K201" s="152" t="s">
        <v>1</v>
      </c>
      <c r="L201" s="34"/>
      <c r="M201" s="157" t="s">
        <v>1</v>
      </c>
      <c r="N201" s="158" t="s">
        <v>38</v>
      </c>
      <c r="O201" s="59"/>
      <c r="P201" s="159">
        <f>O201*H201</f>
        <v>0</v>
      </c>
      <c r="Q201" s="159">
        <v>1.8000000000000001E-4</v>
      </c>
      <c r="R201" s="159">
        <f>Q201*H201</f>
        <v>1.8000000000000001E-4</v>
      </c>
      <c r="S201" s="159">
        <v>0</v>
      </c>
      <c r="T201" s="160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1" t="s">
        <v>184</v>
      </c>
      <c r="AT201" s="161" t="s">
        <v>181</v>
      </c>
      <c r="AU201" s="161" t="s">
        <v>82</v>
      </c>
      <c r="AY201" s="18" t="s">
        <v>175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8" t="s">
        <v>30</v>
      </c>
      <c r="BK201" s="162">
        <f>ROUND(I201*H201,2)</f>
        <v>0</v>
      </c>
      <c r="BL201" s="18" t="s">
        <v>184</v>
      </c>
      <c r="BM201" s="161" t="s">
        <v>4433</v>
      </c>
    </row>
    <row r="202" spans="1:65" s="14" customFormat="1">
      <c r="B202" s="172"/>
      <c r="D202" s="164" t="s">
        <v>190</v>
      </c>
      <c r="E202" s="173" t="s">
        <v>1</v>
      </c>
      <c r="F202" s="174" t="s">
        <v>4434</v>
      </c>
      <c r="H202" s="173" t="s">
        <v>1</v>
      </c>
      <c r="I202" s="175"/>
      <c r="L202" s="172"/>
      <c r="M202" s="176"/>
      <c r="N202" s="177"/>
      <c r="O202" s="177"/>
      <c r="P202" s="177"/>
      <c r="Q202" s="177"/>
      <c r="R202" s="177"/>
      <c r="S202" s="177"/>
      <c r="T202" s="178"/>
      <c r="AT202" s="173" t="s">
        <v>190</v>
      </c>
      <c r="AU202" s="173" t="s">
        <v>82</v>
      </c>
      <c r="AV202" s="14" t="s">
        <v>30</v>
      </c>
      <c r="AW202" s="14" t="s">
        <v>29</v>
      </c>
      <c r="AX202" s="14" t="s">
        <v>73</v>
      </c>
      <c r="AY202" s="173" t="s">
        <v>175</v>
      </c>
    </row>
    <row r="203" spans="1:65" s="13" customFormat="1">
      <c r="B203" s="163"/>
      <c r="D203" s="164" t="s">
        <v>190</v>
      </c>
      <c r="E203" s="165" t="s">
        <v>1</v>
      </c>
      <c r="F203" s="166" t="s">
        <v>30</v>
      </c>
      <c r="H203" s="167">
        <v>1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30</v>
      </c>
      <c r="AY203" s="165" t="s">
        <v>175</v>
      </c>
    </row>
    <row r="204" spans="1:65" s="2" customFormat="1" ht="21.75" customHeight="1">
      <c r="A204" s="33"/>
      <c r="B204" s="149"/>
      <c r="C204" s="150" t="s">
        <v>270</v>
      </c>
      <c r="D204" s="150" t="s">
        <v>181</v>
      </c>
      <c r="E204" s="151" t="s">
        <v>4435</v>
      </c>
      <c r="F204" s="152" t="s">
        <v>4436</v>
      </c>
      <c r="G204" s="153" t="s">
        <v>745</v>
      </c>
      <c r="H204" s="154">
        <v>0.75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38</v>
      </c>
      <c r="O204" s="59"/>
      <c r="P204" s="159">
        <f>O204*H204</f>
        <v>0</v>
      </c>
      <c r="Q204" s="159">
        <v>1.5298499999999999</v>
      </c>
      <c r="R204" s="159">
        <f>Q204*H204</f>
        <v>1.1473875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184</v>
      </c>
      <c r="AT204" s="161" t="s">
        <v>181</v>
      </c>
      <c r="AU204" s="161" t="s">
        <v>82</v>
      </c>
      <c r="AY204" s="18" t="s">
        <v>175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30</v>
      </c>
      <c r="BK204" s="162">
        <f>ROUND(I204*H204,2)</f>
        <v>0</v>
      </c>
      <c r="BL204" s="18" t="s">
        <v>184</v>
      </c>
      <c r="BM204" s="161" t="s">
        <v>4437</v>
      </c>
    </row>
    <row r="205" spans="1:65" s="13" customFormat="1">
      <c r="B205" s="163"/>
      <c r="D205" s="164" t="s">
        <v>190</v>
      </c>
      <c r="E205" s="165" t="s">
        <v>1</v>
      </c>
      <c r="F205" s="166" t="s">
        <v>4438</v>
      </c>
      <c r="H205" s="167">
        <v>0.75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82</v>
      </c>
      <c r="AV205" s="13" t="s">
        <v>82</v>
      </c>
      <c r="AW205" s="13" t="s">
        <v>29</v>
      </c>
      <c r="AX205" s="13" t="s">
        <v>30</v>
      </c>
      <c r="AY205" s="165" t="s">
        <v>175</v>
      </c>
    </row>
    <row r="206" spans="1:65" s="12" customFormat="1" ht="22.8" customHeight="1">
      <c r="B206" s="136"/>
      <c r="D206" s="137" t="s">
        <v>72</v>
      </c>
      <c r="E206" s="147" t="s">
        <v>184</v>
      </c>
      <c r="F206" s="147" t="s">
        <v>1417</v>
      </c>
      <c r="I206" s="139"/>
      <c r="J206" s="148">
        <f>BK206</f>
        <v>0</v>
      </c>
      <c r="L206" s="136"/>
      <c r="M206" s="141"/>
      <c r="N206" s="142"/>
      <c r="O206" s="142"/>
      <c r="P206" s="143">
        <f>SUM(P207:P222)</f>
        <v>0</v>
      </c>
      <c r="Q206" s="142"/>
      <c r="R206" s="143">
        <f>SUM(R207:R222)</f>
        <v>1.3747528600000001</v>
      </c>
      <c r="S206" s="142"/>
      <c r="T206" s="144">
        <f>SUM(T207:T222)</f>
        <v>0</v>
      </c>
      <c r="AR206" s="137" t="s">
        <v>30</v>
      </c>
      <c r="AT206" s="145" t="s">
        <v>72</v>
      </c>
      <c r="AU206" s="145" t="s">
        <v>30</v>
      </c>
      <c r="AY206" s="137" t="s">
        <v>175</v>
      </c>
      <c r="BK206" s="146">
        <f>SUM(BK207:BK222)</f>
        <v>0</v>
      </c>
    </row>
    <row r="207" spans="1:65" s="2" customFormat="1" ht="16.5" customHeight="1">
      <c r="A207" s="33"/>
      <c r="B207" s="149"/>
      <c r="C207" s="150" t="s">
        <v>274</v>
      </c>
      <c r="D207" s="150" t="s">
        <v>181</v>
      </c>
      <c r="E207" s="151" t="s">
        <v>1418</v>
      </c>
      <c r="F207" s="152" t="s">
        <v>1419</v>
      </c>
      <c r="G207" s="153" t="s">
        <v>745</v>
      </c>
      <c r="H207" s="154">
        <v>0.37</v>
      </c>
      <c r="I207" s="155"/>
      <c r="J207" s="156">
        <f>ROUND(I207*H207,2)</f>
        <v>0</v>
      </c>
      <c r="K207" s="152" t="s">
        <v>710</v>
      </c>
      <c r="L207" s="34"/>
      <c r="M207" s="157" t="s">
        <v>1</v>
      </c>
      <c r="N207" s="158" t="s">
        <v>38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184</v>
      </c>
      <c r="AT207" s="161" t="s">
        <v>181</v>
      </c>
      <c r="AU207" s="161" t="s">
        <v>82</v>
      </c>
      <c r="AY207" s="18" t="s">
        <v>175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30</v>
      </c>
      <c r="BK207" s="162">
        <f>ROUND(I207*H207,2)</f>
        <v>0</v>
      </c>
      <c r="BL207" s="18" t="s">
        <v>184</v>
      </c>
      <c r="BM207" s="161" t="s">
        <v>4439</v>
      </c>
    </row>
    <row r="208" spans="1:65" s="13" customFormat="1">
      <c r="B208" s="163"/>
      <c r="D208" s="164" t="s">
        <v>190</v>
      </c>
      <c r="E208" s="165" t="s">
        <v>1</v>
      </c>
      <c r="F208" s="166" t="s">
        <v>4440</v>
      </c>
      <c r="H208" s="167">
        <v>0.37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190</v>
      </c>
      <c r="AU208" s="165" t="s">
        <v>82</v>
      </c>
      <c r="AV208" s="13" t="s">
        <v>82</v>
      </c>
      <c r="AW208" s="13" t="s">
        <v>29</v>
      </c>
      <c r="AX208" s="13" t="s">
        <v>73</v>
      </c>
      <c r="AY208" s="165" t="s">
        <v>175</v>
      </c>
    </row>
    <row r="209" spans="1:65" s="15" customFormat="1">
      <c r="B209" s="182"/>
      <c r="D209" s="164" t="s">
        <v>190</v>
      </c>
      <c r="E209" s="183" t="s">
        <v>1</v>
      </c>
      <c r="F209" s="184" t="s">
        <v>716</v>
      </c>
      <c r="H209" s="185">
        <v>0.37</v>
      </c>
      <c r="I209" s="186"/>
      <c r="L209" s="182"/>
      <c r="M209" s="187"/>
      <c r="N209" s="188"/>
      <c r="O209" s="188"/>
      <c r="P209" s="188"/>
      <c r="Q209" s="188"/>
      <c r="R209" s="188"/>
      <c r="S209" s="188"/>
      <c r="T209" s="189"/>
      <c r="AT209" s="183" t="s">
        <v>190</v>
      </c>
      <c r="AU209" s="183" t="s">
        <v>82</v>
      </c>
      <c r="AV209" s="15" t="s">
        <v>184</v>
      </c>
      <c r="AW209" s="15" t="s">
        <v>29</v>
      </c>
      <c r="AX209" s="15" t="s">
        <v>30</v>
      </c>
      <c r="AY209" s="183" t="s">
        <v>175</v>
      </c>
    </row>
    <row r="210" spans="1:65" s="2" customFormat="1" ht="16.5" customHeight="1">
      <c r="A210" s="33"/>
      <c r="B210" s="149"/>
      <c r="C210" s="150" t="s">
        <v>278</v>
      </c>
      <c r="D210" s="150" t="s">
        <v>181</v>
      </c>
      <c r="E210" s="151" t="s">
        <v>1038</v>
      </c>
      <c r="F210" s="152" t="s">
        <v>1039</v>
      </c>
      <c r="G210" s="153" t="s">
        <v>745</v>
      </c>
      <c r="H210" s="154">
        <v>0.37</v>
      </c>
      <c r="I210" s="155"/>
      <c r="J210" s="156">
        <f>ROUND(I210*H210,2)</f>
        <v>0</v>
      </c>
      <c r="K210" s="152" t="s">
        <v>710</v>
      </c>
      <c r="L210" s="34"/>
      <c r="M210" s="157" t="s">
        <v>1</v>
      </c>
      <c r="N210" s="158" t="s">
        <v>38</v>
      </c>
      <c r="O210" s="59"/>
      <c r="P210" s="159">
        <f>O210*H210</f>
        <v>0</v>
      </c>
      <c r="Q210" s="159">
        <v>0</v>
      </c>
      <c r="R210" s="159">
        <f>Q210*H210</f>
        <v>0</v>
      </c>
      <c r="S210" s="159">
        <v>0</v>
      </c>
      <c r="T210" s="160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1" t="s">
        <v>184</v>
      </c>
      <c r="AT210" s="161" t="s">
        <v>181</v>
      </c>
      <c r="AU210" s="161" t="s">
        <v>82</v>
      </c>
      <c r="AY210" s="18" t="s">
        <v>175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8" t="s">
        <v>30</v>
      </c>
      <c r="BK210" s="162">
        <f>ROUND(I210*H210,2)</f>
        <v>0</v>
      </c>
      <c r="BL210" s="18" t="s">
        <v>184</v>
      </c>
      <c r="BM210" s="161" t="s">
        <v>4441</v>
      </c>
    </row>
    <row r="211" spans="1:65" s="13" customFormat="1">
      <c r="B211" s="163"/>
      <c r="D211" s="164" t="s">
        <v>190</v>
      </c>
      <c r="E211" s="165" t="s">
        <v>1</v>
      </c>
      <c r="F211" s="166" t="s">
        <v>4442</v>
      </c>
      <c r="H211" s="167">
        <v>0.37</v>
      </c>
      <c r="I211" s="168"/>
      <c r="L211" s="163"/>
      <c r="M211" s="169"/>
      <c r="N211" s="170"/>
      <c r="O211" s="170"/>
      <c r="P211" s="170"/>
      <c r="Q211" s="170"/>
      <c r="R211" s="170"/>
      <c r="S211" s="170"/>
      <c r="T211" s="171"/>
      <c r="AT211" s="165" t="s">
        <v>190</v>
      </c>
      <c r="AU211" s="165" t="s">
        <v>82</v>
      </c>
      <c r="AV211" s="13" t="s">
        <v>82</v>
      </c>
      <c r="AW211" s="13" t="s">
        <v>29</v>
      </c>
      <c r="AX211" s="13" t="s">
        <v>30</v>
      </c>
      <c r="AY211" s="165" t="s">
        <v>175</v>
      </c>
    </row>
    <row r="212" spans="1:65" s="2" customFormat="1" ht="21.75" customHeight="1">
      <c r="A212" s="33"/>
      <c r="B212" s="149"/>
      <c r="C212" s="150" t="s">
        <v>282</v>
      </c>
      <c r="D212" s="150" t="s">
        <v>181</v>
      </c>
      <c r="E212" s="151" t="s">
        <v>1423</v>
      </c>
      <c r="F212" s="152" t="s">
        <v>776</v>
      </c>
      <c r="G212" s="153" t="s">
        <v>745</v>
      </c>
      <c r="H212" s="154">
        <v>0.37</v>
      </c>
      <c r="I212" s="155"/>
      <c r="J212" s="156">
        <f>ROUND(I212*H212,2)</f>
        <v>0</v>
      </c>
      <c r="K212" s="152" t="s">
        <v>710</v>
      </c>
      <c r="L212" s="34"/>
      <c r="M212" s="157" t="s">
        <v>1</v>
      </c>
      <c r="N212" s="158" t="s">
        <v>38</v>
      </c>
      <c r="O212" s="59"/>
      <c r="P212" s="159">
        <f>O212*H212</f>
        <v>0</v>
      </c>
      <c r="Q212" s="159">
        <v>0</v>
      </c>
      <c r="R212" s="159">
        <f>Q212*H212</f>
        <v>0</v>
      </c>
      <c r="S212" s="159">
        <v>0</v>
      </c>
      <c r="T212" s="160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1" t="s">
        <v>184</v>
      </c>
      <c r="AT212" s="161" t="s">
        <v>181</v>
      </c>
      <c r="AU212" s="161" t="s">
        <v>82</v>
      </c>
      <c r="AY212" s="18" t="s">
        <v>175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8" t="s">
        <v>30</v>
      </c>
      <c r="BK212" s="162">
        <f>ROUND(I212*H212,2)</f>
        <v>0</v>
      </c>
      <c r="BL212" s="18" t="s">
        <v>184</v>
      </c>
      <c r="BM212" s="161" t="s">
        <v>4443</v>
      </c>
    </row>
    <row r="213" spans="1:65" s="13" customFormat="1">
      <c r="B213" s="163"/>
      <c r="D213" s="164" t="s">
        <v>190</v>
      </c>
      <c r="E213" s="165" t="s">
        <v>1</v>
      </c>
      <c r="F213" s="166" t="s">
        <v>4442</v>
      </c>
      <c r="H213" s="167">
        <v>0.37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30</v>
      </c>
      <c r="AY213" s="165" t="s">
        <v>175</v>
      </c>
    </row>
    <row r="214" spans="1:65" s="2" customFormat="1" ht="21.75" customHeight="1">
      <c r="A214" s="33"/>
      <c r="B214" s="149"/>
      <c r="C214" s="150" t="s">
        <v>286</v>
      </c>
      <c r="D214" s="150" t="s">
        <v>181</v>
      </c>
      <c r="E214" s="151" t="s">
        <v>1425</v>
      </c>
      <c r="F214" s="152" t="s">
        <v>1426</v>
      </c>
      <c r="G214" s="153" t="s">
        <v>745</v>
      </c>
      <c r="H214" s="154">
        <v>0.49299999999999999</v>
      </c>
      <c r="I214" s="155"/>
      <c r="J214" s="156">
        <f>ROUND(I214*H214,2)</f>
        <v>0</v>
      </c>
      <c r="K214" s="152" t="s">
        <v>710</v>
      </c>
      <c r="L214" s="34"/>
      <c r="M214" s="157" t="s">
        <v>1</v>
      </c>
      <c r="N214" s="158" t="s">
        <v>38</v>
      </c>
      <c r="O214" s="59"/>
      <c r="P214" s="159">
        <f>O214*H214</f>
        <v>0</v>
      </c>
      <c r="Q214" s="159">
        <v>2.3010199999999998</v>
      </c>
      <c r="R214" s="159">
        <f>Q214*H214</f>
        <v>1.13440286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184</v>
      </c>
      <c r="AT214" s="161" t="s">
        <v>181</v>
      </c>
      <c r="AU214" s="161" t="s">
        <v>82</v>
      </c>
      <c r="AY214" s="18" t="s">
        <v>175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30</v>
      </c>
      <c r="BK214" s="162">
        <f>ROUND(I214*H214,2)</f>
        <v>0</v>
      </c>
      <c r="BL214" s="18" t="s">
        <v>184</v>
      </c>
      <c r="BM214" s="161" t="s">
        <v>4444</v>
      </c>
    </row>
    <row r="215" spans="1:65" s="13" customFormat="1">
      <c r="B215" s="163"/>
      <c r="D215" s="164" t="s">
        <v>190</v>
      </c>
      <c r="E215" s="165" t="s">
        <v>1</v>
      </c>
      <c r="F215" s="166" t="s">
        <v>4445</v>
      </c>
      <c r="H215" s="167">
        <v>0.49299999999999999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190</v>
      </c>
      <c r="AU215" s="165" t="s">
        <v>82</v>
      </c>
      <c r="AV215" s="13" t="s">
        <v>82</v>
      </c>
      <c r="AW215" s="13" t="s">
        <v>29</v>
      </c>
      <c r="AX215" s="13" t="s">
        <v>73</v>
      </c>
      <c r="AY215" s="165" t="s">
        <v>175</v>
      </c>
    </row>
    <row r="216" spans="1:65" s="15" customFormat="1">
      <c r="B216" s="182"/>
      <c r="D216" s="164" t="s">
        <v>190</v>
      </c>
      <c r="E216" s="183" t="s">
        <v>1</v>
      </c>
      <c r="F216" s="184" t="s">
        <v>716</v>
      </c>
      <c r="H216" s="185">
        <v>0.49299999999999999</v>
      </c>
      <c r="I216" s="186"/>
      <c r="L216" s="182"/>
      <c r="M216" s="187"/>
      <c r="N216" s="188"/>
      <c r="O216" s="188"/>
      <c r="P216" s="188"/>
      <c r="Q216" s="188"/>
      <c r="R216" s="188"/>
      <c r="S216" s="188"/>
      <c r="T216" s="189"/>
      <c r="AT216" s="183" t="s">
        <v>190</v>
      </c>
      <c r="AU216" s="183" t="s">
        <v>82</v>
      </c>
      <c r="AV216" s="15" t="s">
        <v>184</v>
      </c>
      <c r="AW216" s="15" t="s">
        <v>29</v>
      </c>
      <c r="AX216" s="15" t="s">
        <v>30</v>
      </c>
      <c r="AY216" s="183" t="s">
        <v>175</v>
      </c>
    </row>
    <row r="217" spans="1:65" s="2" customFormat="1" ht="16.5" customHeight="1">
      <c r="A217" s="33"/>
      <c r="B217" s="149"/>
      <c r="C217" s="150" t="s">
        <v>290</v>
      </c>
      <c r="D217" s="150" t="s">
        <v>181</v>
      </c>
      <c r="E217" s="151" t="s">
        <v>1430</v>
      </c>
      <c r="F217" s="152" t="s">
        <v>1431</v>
      </c>
      <c r="G217" s="153" t="s">
        <v>222</v>
      </c>
      <c r="H217" s="154">
        <v>11</v>
      </c>
      <c r="I217" s="155"/>
      <c r="J217" s="156">
        <f>ROUND(I217*H217,2)</f>
        <v>0</v>
      </c>
      <c r="K217" s="152" t="s">
        <v>710</v>
      </c>
      <c r="L217" s="34"/>
      <c r="M217" s="157" t="s">
        <v>1</v>
      </c>
      <c r="N217" s="158" t="s">
        <v>38</v>
      </c>
      <c r="O217" s="59"/>
      <c r="P217" s="159">
        <f>O217*H217</f>
        <v>0</v>
      </c>
      <c r="Q217" s="159">
        <v>1.65E-3</v>
      </c>
      <c r="R217" s="159">
        <f>Q217*H217</f>
        <v>1.8149999999999999E-2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184</v>
      </c>
      <c r="AT217" s="161" t="s">
        <v>181</v>
      </c>
      <c r="AU217" s="161" t="s">
        <v>82</v>
      </c>
      <c r="AY217" s="18" t="s">
        <v>175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30</v>
      </c>
      <c r="BK217" s="162">
        <f>ROUND(I217*H217,2)</f>
        <v>0</v>
      </c>
      <c r="BL217" s="18" t="s">
        <v>184</v>
      </c>
      <c r="BM217" s="161" t="s">
        <v>4446</v>
      </c>
    </row>
    <row r="218" spans="1:65" s="13" customFormat="1">
      <c r="B218" s="163"/>
      <c r="D218" s="164" t="s">
        <v>190</v>
      </c>
      <c r="E218" s="165" t="s">
        <v>1</v>
      </c>
      <c r="F218" s="166" t="s">
        <v>4447</v>
      </c>
      <c r="H218" s="167">
        <v>11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82</v>
      </c>
      <c r="AV218" s="13" t="s">
        <v>82</v>
      </c>
      <c r="AW218" s="13" t="s">
        <v>29</v>
      </c>
      <c r="AX218" s="13" t="s">
        <v>73</v>
      </c>
      <c r="AY218" s="165" t="s">
        <v>175</v>
      </c>
    </row>
    <row r="219" spans="1:65" s="15" customFormat="1">
      <c r="B219" s="182"/>
      <c r="D219" s="164" t="s">
        <v>190</v>
      </c>
      <c r="E219" s="183" t="s">
        <v>1</v>
      </c>
      <c r="F219" s="184" t="s">
        <v>716</v>
      </c>
      <c r="H219" s="185">
        <v>11</v>
      </c>
      <c r="I219" s="186"/>
      <c r="L219" s="182"/>
      <c r="M219" s="187"/>
      <c r="N219" s="188"/>
      <c r="O219" s="188"/>
      <c r="P219" s="188"/>
      <c r="Q219" s="188"/>
      <c r="R219" s="188"/>
      <c r="S219" s="188"/>
      <c r="T219" s="189"/>
      <c r="AT219" s="183" t="s">
        <v>190</v>
      </c>
      <c r="AU219" s="183" t="s">
        <v>82</v>
      </c>
      <c r="AV219" s="15" t="s">
        <v>184</v>
      </c>
      <c r="AW219" s="15" t="s">
        <v>29</v>
      </c>
      <c r="AX219" s="15" t="s">
        <v>30</v>
      </c>
      <c r="AY219" s="183" t="s">
        <v>175</v>
      </c>
    </row>
    <row r="220" spans="1:65" s="2" customFormat="1" ht="16.5" customHeight="1">
      <c r="A220" s="33"/>
      <c r="B220" s="149"/>
      <c r="C220" s="190" t="s">
        <v>294</v>
      </c>
      <c r="D220" s="190" t="s">
        <v>764</v>
      </c>
      <c r="E220" s="191" t="s">
        <v>1434</v>
      </c>
      <c r="F220" s="192" t="s">
        <v>1435</v>
      </c>
      <c r="G220" s="193" t="s">
        <v>222</v>
      </c>
      <c r="H220" s="194">
        <v>11.11</v>
      </c>
      <c r="I220" s="195"/>
      <c r="J220" s="196">
        <f>ROUND(I220*H220,2)</f>
        <v>0</v>
      </c>
      <c r="K220" s="192" t="s">
        <v>1</v>
      </c>
      <c r="L220" s="197"/>
      <c r="M220" s="198" t="s">
        <v>1</v>
      </c>
      <c r="N220" s="199" t="s">
        <v>38</v>
      </c>
      <c r="O220" s="59"/>
      <c r="P220" s="159">
        <f>O220*H220</f>
        <v>0</v>
      </c>
      <c r="Q220" s="159">
        <v>0.02</v>
      </c>
      <c r="R220" s="159">
        <f>Q220*H220</f>
        <v>0.22219999999999998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177</v>
      </c>
      <c r="AT220" s="161" t="s">
        <v>764</v>
      </c>
      <c r="AU220" s="161" t="s">
        <v>82</v>
      </c>
      <c r="AY220" s="18" t="s">
        <v>175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30</v>
      </c>
      <c r="BK220" s="162">
        <f>ROUND(I220*H220,2)</f>
        <v>0</v>
      </c>
      <c r="BL220" s="18" t="s">
        <v>184</v>
      </c>
      <c r="BM220" s="161" t="s">
        <v>4448</v>
      </c>
    </row>
    <row r="221" spans="1:65" s="13" customFormat="1">
      <c r="B221" s="163"/>
      <c r="D221" s="164" t="s">
        <v>190</v>
      </c>
      <c r="E221" s="165" t="s">
        <v>1</v>
      </c>
      <c r="F221" s="166" t="s">
        <v>4449</v>
      </c>
      <c r="H221" s="167">
        <v>11.11</v>
      </c>
      <c r="I221" s="168"/>
      <c r="L221" s="163"/>
      <c r="M221" s="169"/>
      <c r="N221" s="170"/>
      <c r="O221" s="170"/>
      <c r="P221" s="170"/>
      <c r="Q221" s="170"/>
      <c r="R221" s="170"/>
      <c r="S221" s="170"/>
      <c r="T221" s="171"/>
      <c r="AT221" s="165" t="s">
        <v>190</v>
      </c>
      <c r="AU221" s="165" t="s">
        <v>82</v>
      </c>
      <c r="AV221" s="13" t="s">
        <v>82</v>
      </c>
      <c r="AW221" s="13" t="s">
        <v>29</v>
      </c>
      <c r="AX221" s="13" t="s">
        <v>73</v>
      </c>
      <c r="AY221" s="165" t="s">
        <v>175</v>
      </c>
    </row>
    <row r="222" spans="1:65" s="15" customFormat="1">
      <c r="B222" s="182"/>
      <c r="D222" s="164" t="s">
        <v>190</v>
      </c>
      <c r="E222" s="183" t="s">
        <v>1</v>
      </c>
      <c r="F222" s="184" t="s">
        <v>716</v>
      </c>
      <c r="H222" s="185">
        <v>11.11</v>
      </c>
      <c r="I222" s="186"/>
      <c r="L222" s="182"/>
      <c r="M222" s="187"/>
      <c r="N222" s="188"/>
      <c r="O222" s="188"/>
      <c r="P222" s="188"/>
      <c r="Q222" s="188"/>
      <c r="R222" s="188"/>
      <c r="S222" s="188"/>
      <c r="T222" s="189"/>
      <c r="AT222" s="183" t="s">
        <v>190</v>
      </c>
      <c r="AU222" s="183" t="s">
        <v>82</v>
      </c>
      <c r="AV222" s="15" t="s">
        <v>184</v>
      </c>
      <c r="AW222" s="15" t="s">
        <v>29</v>
      </c>
      <c r="AX222" s="15" t="s">
        <v>30</v>
      </c>
      <c r="AY222" s="183" t="s">
        <v>175</v>
      </c>
    </row>
    <row r="223" spans="1:65" s="12" customFormat="1" ht="22.8" customHeight="1">
      <c r="B223" s="136"/>
      <c r="D223" s="137" t="s">
        <v>72</v>
      </c>
      <c r="E223" s="147" t="s">
        <v>177</v>
      </c>
      <c r="F223" s="147" t="s">
        <v>178</v>
      </c>
      <c r="I223" s="139"/>
      <c r="J223" s="148">
        <f>BK223</f>
        <v>0</v>
      </c>
      <c r="L223" s="136"/>
      <c r="M223" s="141"/>
      <c r="N223" s="142"/>
      <c r="O223" s="142"/>
      <c r="P223" s="143">
        <f>SUM(P224:P256)</f>
        <v>0</v>
      </c>
      <c r="Q223" s="142"/>
      <c r="R223" s="143">
        <f>SUM(R224:R256)</f>
        <v>3.5888063199999998</v>
      </c>
      <c r="S223" s="142"/>
      <c r="T223" s="144">
        <f>SUM(T224:T256)</f>
        <v>0</v>
      </c>
      <c r="AR223" s="137" t="s">
        <v>30</v>
      </c>
      <c r="AT223" s="145" t="s">
        <v>72</v>
      </c>
      <c r="AU223" s="145" t="s">
        <v>30</v>
      </c>
      <c r="AY223" s="137" t="s">
        <v>175</v>
      </c>
      <c r="BK223" s="146">
        <f>SUM(BK224:BK256)</f>
        <v>0</v>
      </c>
    </row>
    <row r="224" spans="1:65" s="2" customFormat="1" ht="16.5" customHeight="1">
      <c r="A224" s="33"/>
      <c r="B224" s="149"/>
      <c r="C224" s="150" t="s">
        <v>298</v>
      </c>
      <c r="D224" s="150" t="s">
        <v>181</v>
      </c>
      <c r="E224" s="151" t="s">
        <v>4450</v>
      </c>
      <c r="F224" s="152" t="s">
        <v>4451</v>
      </c>
      <c r="G224" s="153" t="s">
        <v>396</v>
      </c>
      <c r="H224" s="154">
        <v>1</v>
      </c>
      <c r="I224" s="155"/>
      <c r="J224" s="156">
        <f>ROUND(I224*H224,2)</f>
        <v>0</v>
      </c>
      <c r="K224" s="152" t="s">
        <v>1</v>
      </c>
      <c r="L224" s="34"/>
      <c r="M224" s="157" t="s">
        <v>1</v>
      </c>
      <c r="N224" s="158" t="s">
        <v>38</v>
      </c>
      <c r="O224" s="59"/>
      <c r="P224" s="159">
        <f>O224*H224</f>
        <v>0</v>
      </c>
      <c r="Q224" s="159">
        <v>0</v>
      </c>
      <c r="R224" s="159">
        <f>Q224*H224</f>
        <v>0</v>
      </c>
      <c r="S224" s="159">
        <v>0</v>
      </c>
      <c r="T224" s="160">
        <f>S224*H224</f>
        <v>0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1" t="s">
        <v>184</v>
      </c>
      <c r="AT224" s="161" t="s">
        <v>181</v>
      </c>
      <c r="AU224" s="161" t="s">
        <v>82</v>
      </c>
      <c r="AY224" s="18" t="s">
        <v>175</v>
      </c>
      <c r="BE224" s="162">
        <f>IF(N224="základní",J224,0)</f>
        <v>0</v>
      </c>
      <c r="BF224" s="162">
        <f>IF(N224="snížená",J224,0)</f>
        <v>0</v>
      </c>
      <c r="BG224" s="162">
        <f>IF(N224="zákl. přenesená",J224,0)</f>
        <v>0</v>
      </c>
      <c r="BH224" s="162">
        <f>IF(N224="sníž. přenesená",J224,0)</f>
        <v>0</v>
      </c>
      <c r="BI224" s="162">
        <f>IF(N224="nulová",J224,0)</f>
        <v>0</v>
      </c>
      <c r="BJ224" s="18" t="s">
        <v>30</v>
      </c>
      <c r="BK224" s="162">
        <f>ROUND(I224*H224,2)</f>
        <v>0</v>
      </c>
      <c r="BL224" s="18" t="s">
        <v>184</v>
      </c>
      <c r="BM224" s="161" t="s">
        <v>4452</v>
      </c>
    </row>
    <row r="225" spans="1:65" s="13" customFormat="1">
      <c r="B225" s="163"/>
      <c r="D225" s="164" t="s">
        <v>190</v>
      </c>
      <c r="E225" s="165" t="s">
        <v>1</v>
      </c>
      <c r="F225" s="166" t="s">
        <v>30</v>
      </c>
      <c r="H225" s="167">
        <v>1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190</v>
      </c>
      <c r="AU225" s="165" t="s">
        <v>82</v>
      </c>
      <c r="AV225" s="13" t="s">
        <v>82</v>
      </c>
      <c r="AW225" s="13" t="s">
        <v>29</v>
      </c>
      <c r="AX225" s="13" t="s">
        <v>30</v>
      </c>
      <c r="AY225" s="165" t="s">
        <v>175</v>
      </c>
    </row>
    <row r="226" spans="1:65" s="2" customFormat="1" ht="21.75" customHeight="1">
      <c r="A226" s="33"/>
      <c r="B226" s="149"/>
      <c r="C226" s="150" t="s">
        <v>302</v>
      </c>
      <c r="D226" s="150" t="s">
        <v>181</v>
      </c>
      <c r="E226" s="151" t="s">
        <v>4453</v>
      </c>
      <c r="F226" s="152" t="s">
        <v>4454</v>
      </c>
      <c r="G226" s="153" t="s">
        <v>188</v>
      </c>
      <c r="H226" s="154">
        <v>5.6</v>
      </c>
      <c r="I226" s="155"/>
      <c r="J226" s="156">
        <f>ROUND(I226*H226,2)</f>
        <v>0</v>
      </c>
      <c r="K226" s="152" t="s">
        <v>710</v>
      </c>
      <c r="L226" s="34"/>
      <c r="M226" s="157" t="s">
        <v>1</v>
      </c>
      <c r="N226" s="158" t="s">
        <v>38</v>
      </c>
      <c r="O226" s="59"/>
      <c r="P226" s="159">
        <f>O226*H226</f>
        <v>0</v>
      </c>
      <c r="Q226" s="159">
        <v>4.0000000000000003E-5</v>
      </c>
      <c r="R226" s="159">
        <f>Q226*H226</f>
        <v>2.24E-4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184</v>
      </c>
      <c r="AT226" s="161" t="s">
        <v>181</v>
      </c>
      <c r="AU226" s="161" t="s">
        <v>82</v>
      </c>
      <c r="AY226" s="18" t="s">
        <v>175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30</v>
      </c>
      <c r="BK226" s="162">
        <f>ROUND(I226*H226,2)</f>
        <v>0</v>
      </c>
      <c r="BL226" s="18" t="s">
        <v>184</v>
      </c>
      <c r="BM226" s="161" t="s">
        <v>4455</v>
      </c>
    </row>
    <row r="227" spans="1:65" s="13" customFormat="1">
      <c r="B227" s="163"/>
      <c r="D227" s="164" t="s">
        <v>190</v>
      </c>
      <c r="E227" s="165" t="s">
        <v>1</v>
      </c>
      <c r="F227" s="166" t="s">
        <v>4456</v>
      </c>
      <c r="H227" s="167">
        <v>5.6</v>
      </c>
      <c r="I227" s="168"/>
      <c r="L227" s="163"/>
      <c r="M227" s="169"/>
      <c r="N227" s="170"/>
      <c r="O227" s="170"/>
      <c r="P227" s="170"/>
      <c r="Q227" s="170"/>
      <c r="R227" s="170"/>
      <c r="S227" s="170"/>
      <c r="T227" s="171"/>
      <c r="AT227" s="165" t="s">
        <v>190</v>
      </c>
      <c r="AU227" s="165" t="s">
        <v>82</v>
      </c>
      <c r="AV227" s="13" t="s">
        <v>82</v>
      </c>
      <c r="AW227" s="13" t="s">
        <v>29</v>
      </c>
      <c r="AX227" s="13" t="s">
        <v>30</v>
      </c>
      <c r="AY227" s="165" t="s">
        <v>175</v>
      </c>
    </row>
    <row r="228" spans="1:65" s="2" customFormat="1" ht="16.5" customHeight="1">
      <c r="A228" s="33"/>
      <c r="B228" s="149"/>
      <c r="C228" s="190" t="s">
        <v>306</v>
      </c>
      <c r="D228" s="190" t="s">
        <v>764</v>
      </c>
      <c r="E228" s="191" t="s">
        <v>4457</v>
      </c>
      <c r="F228" s="192" t="s">
        <v>4458</v>
      </c>
      <c r="G228" s="193" t="s">
        <v>188</v>
      </c>
      <c r="H228" s="194">
        <v>5.7690000000000001</v>
      </c>
      <c r="I228" s="195"/>
      <c r="J228" s="196">
        <f>ROUND(I228*H228,2)</f>
        <v>0</v>
      </c>
      <c r="K228" s="192" t="s">
        <v>710</v>
      </c>
      <c r="L228" s="197"/>
      <c r="M228" s="198" t="s">
        <v>1</v>
      </c>
      <c r="N228" s="199" t="s">
        <v>38</v>
      </c>
      <c r="O228" s="59"/>
      <c r="P228" s="159">
        <f>O228*H228</f>
        <v>0</v>
      </c>
      <c r="Q228" s="159">
        <v>3.6999999999999998E-2</v>
      </c>
      <c r="R228" s="159">
        <f>Q228*H228</f>
        <v>0.213453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177</v>
      </c>
      <c r="AT228" s="161" t="s">
        <v>764</v>
      </c>
      <c r="AU228" s="161" t="s">
        <v>82</v>
      </c>
      <c r="AY228" s="18" t="s">
        <v>175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30</v>
      </c>
      <c r="BK228" s="162">
        <f>ROUND(I228*H228,2)</f>
        <v>0</v>
      </c>
      <c r="BL228" s="18" t="s">
        <v>184</v>
      </c>
      <c r="BM228" s="161" t="s">
        <v>4459</v>
      </c>
    </row>
    <row r="229" spans="1:65" s="13" customFormat="1">
      <c r="B229" s="163"/>
      <c r="D229" s="164" t="s">
        <v>190</v>
      </c>
      <c r="E229" s="165" t="s">
        <v>1</v>
      </c>
      <c r="F229" s="166" t="s">
        <v>4460</v>
      </c>
      <c r="H229" s="167">
        <v>5.6840000000000002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190</v>
      </c>
      <c r="AU229" s="165" t="s">
        <v>82</v>
      </c>
      <c r="AV229" s="13" t="s">
        <v>82</v>
      </c>
      <c r="AW229" s="13" t="s">
        <v>29</v>
      </c>
      <c r="AX229" s="13" t="s">
        <v>73</v>
      </c>
      <c r="AY229" s="165" t="s">
        <v>175</v>
      </c>
    </row>
    <row r="230" spans="1:65" s="15" customFormat="1">
      <c r="B230" s="182"/>
      <c r="D230" s="164" t="s">
        <v>190</v>
      </c>
      <c r="E230" s="183" t="s">
        <v>1</v>
      </c>
      <c r="F230" s="184" t="s">
        <v>716</v>
      </c>
      <c r="H230" s="185">
        <v>5.6840000000000002</v>
      </c>
      <c r="I230" s="186"/>
      <c r="L230" s="182"/>
      <c r="M230" s="187"/>
      <c r="N230" s="188"/>
      <c r="O230" s="188"/>
      <c r="P230" s="188"/>
      <c r="Q230" s="188"/>
      <c r="R230" s="188"/>
      <c r="S230" s="188"/>
      <c r="T230" s="189"/>
      <c r="AT230" s="183" t="s">
        <v>190</v>
      </c>
      <c r="AU230" s="183" t="s">
        <v>82</v>
      </c>
      <c r="AV230" s="15" t="s">
        <v>184</v>
      </c>
      <c r="AW230" s="15" t="s">
        <v>29</v>
      </c>
      <c r="AX230" s="15" t="s">
        <v>30</v>
      </c>
      <c r="AY230" s="183" t="s">
        <v>175</v>
      </c>
    </row>
    <row r="231" spans="1:65" s="13" customFormat="1">
      <c r="B231" s="163"/>
      <c r="D231" s="164" t="s">
        <v>190</v>
      </c>
      <c r="F231" s="166" t="s">
        <v>4461</v>
      </c>
      <c r="H231" s="167">
        <v>5.7690000000000001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190</v>
      </c>
      <c r="AU231" s="165" t="s">
        <v>82</v>
      </c>
      <c r="AV231" s="13" t="s">
        <v>82</v>
      </c>
      <c r="AW231" s="13" t="s">
        <v>3</v>
      </c>
      <c r="AX231" s="13" t="s">
        <v>30</v>
      </c>
      <c r="AY231" s="165" t="s">
        <v>175</v>
      </c>
    </row>
    <row r="232" spans="1:65" s="2" customFormat="1" ht="16.5" customHeight="1">
      <c r="A232" s="33"/>
      <c r="B232" s="149"/>
      <c r="C232" s="150" t="s">
        <v>310</v>
      </c>
      <c r="D232" s="150" t="s">
        <v>181</v>
      </c>
      <c r="E232" s="151" t="s">
        <v>4462</v>
      </c>
      <c r="F232" s="152" t="s">
        <v>4463</v>
      </c>
      <c r="G232" s="153" t="s">
        <v>222</v>
      </c>
      <c r="H232" s="154">
        <v>1</v>
      </c>
      <c r="I232" s="155"/>
      <c r="J232" s="156">
        <f>ROUND(I232*H232,2)</f>
        <v>0</v>
      </c>
      <c r="K232" s="152" t="s">
        <v>710</v>
      </c>
      <c r="L232" s="34"/>
      <c r="M232" s="157" t="s">
        <v>1</v>
      </c>
      <c r="N232" s="158" t="s">
        <v>38</v>
      </c>
      <c r="O232" s="59"/>
      <c r="P232" s="159">
        <f>O232*H232</f>
        <v>0</v>
      </c>
      <c r="Q232" s="159">
        <v>6.9999999999999994E-5</v>
      </c>
      <c r="R232" s="159">
        <f>Q232*H232</f>
        <v>6.9999999999999994E-5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184</v>
      </c>
      <c r="AT232" s="161" t="s">
        <v>181</v>
      </c>
      <c r="AU232" s="161" t="s">
        <v>82</v>
      </c>
      <c r="AY232" s="18" t="s">
        <v>175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30</v>
      </c>
      <c r="BK232" s="162">
        <f>ROUND(I232*H232,2)</f>
        <v>0</v>
      </c>
      <c r="BL232" s="18" t="s">
        <v>184</v>
      </c>
      <c r="BM232" s="161" t="s">
        <v>4464</v>
      </c>
    </row>
    <row r="233" spans="1:65" s="13" customFormat="1">
      <c r="B233" s="163"/>
      <c r="D233" s="164" t="s">
        <v>190</v>
      </c>
      <c r="E233" s="165" t="s">
        <v>1</v>
      </c>
      <c r="F233" s="166" t="s">
        <v>30</v>
      </c>
      <c r="H233" s="167">
        <v>1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30</v>
      </c>
      <c r="AY233" s="165" t="s">
        <v>175</v>
      </c>
    </row>
    <row r="234" spans="1:65" s="2" customFormat="1" ht="16.5" customHeight="1">
      <c r="A234" s="33"/>
      <c r="B234" s="149"/>
      <c r="C234" s="190" t="s">
        <v>313</v>
      </c>
      <c r="D234" s="190" t="s">
        <v>764</v>
      </c>
      <c r="E234" s="191" t="s">
        <v>4465</v>
      </c>
      <c r="F234" s="192" t="s">
        <v>4466</v>
      </c>
      <c r="G234" s="193" t="s">
        <v>222</v>
      </c>
      <c r="H234" s="194">
        <v>1.03</v>
      </c>
      <c r="I234" s="195"/>
      <c r="J234" s="196">
        <f>ROUND(I234*H234,2)</f>
        <v>0</v>
      </c>
      <c r="K234" s="192" t="s">
        <v>710</v>
      </c>
      <c r="L234" s="197"/>
      <c r="M234" s="198" t="s">
        <v>1</v>
      </c>
      <c r="N234" s="199" t="s">
        <v>38</v>
      </c>
      <c r="O234" s="59"/>
      <c r="P234" s="159">
        <f>O234*H234</f>
        <v>0</v>
      </c>
      <c r="Q234" s="159">
        <v>1.4999999999999999E-2</v>
      </c>
      <c r="R234" s="159">
        <f>Q234*H234</f>
        <v>1.545E-2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177</v>
      </c>
      <c r="AT234" s="161" t="s">
        <v>764</v>
      </c>
      <c r="AU234" s="161" t="s">
        <v>82</v>
      </c>
      <c r="AY234" s="18" t="s">
        <v>175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30</v>
      </c>
      <c r="BK234" s="162">
        <f>ROUND(I234*H234,2)</f>
        <v>0</v>
      </c>
      <c r="BL234" s="18" t="s">
        <v>184</v>
      </c>
      <c r="BM234" s="161" t="s">
        <v>4467</v>
      </c>
    </row>
    <row r="235" spans="1:65" s="13" customFormat="1">
      <c r="B235" s="163"/>
      <c r="D235" s="164" t="s">
        <v>190</v>
      </c>
      <c r="E235" s="165" t="s">
        <v>1</v>
      </c>
      <c r="F235" s="166" t="s">
        <v>4468</v>
      </c>
      <c r="H235" s="167">
        <v>1.0149999999999999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190</v>
      </c>
      <c r="AU235" s="165" t="s">
        <v>82</v>
      </c>
      <c r="AV235" s="13" t="s">
        <v>82</v>
      </c>
      <c r="AW235" s="13" t="s">
        <v>29</v>
      </c>
      <c r="AX235" s="13" t="s">
        <v>73</v>
      </c>
      <c r="AY235" s="165" t="s">
        <v>175</v>
      </c>
    </row>
    <row r="236" spans="1:65" s="15" customFormat="1">
      <c r="B236" s="182"/>
      <c r="D236" s="164" t="s">
        <v>190</v>
      </c>
      <c r="E236" s="183" t="s">
        <v>1</v>
      </c>
      <c r="F236" s="184" t="s">
        <v>716</v>
      </c>
      <c r="H236" s="185">
        <v>1.0149999999999999</v>
      </c>
      <c r="I236" s="186"/>
      <c r="L236" s="182"/>
      <c r="M236" s="187"/>
      <c r="N236" s="188"/>
      <c r="O236" s="188"/>
      <c r="P236" s="188"/>
      <c r="Q236" s="188"/>
      <c r="R236" s="188"/>
      <c r="S236" s="188"/>
      <c r="T236" s="189"/>
      <c r="AT236" s="183" t="s">
        <v>190</v>
      </c>
      <c r="AU236" s="183" t="s">
        <v>82</v>
      </c>
      <c r="AV236" s="15" t="s">
        <v>184</v>
      </c>
      <c r="AW236" s="15" t="s">
        <v>29</v>
      </c>
      <c r="AX236" s="15" t="s">
        <v>30</v>
      </c>
      <c r="AY236" s="183" t="s">
        <v>175</v>
      </c>
    </row>
    <row r="237" spans="1:65" s="13" customFormat="1">
      <c r="B237" s="163"/>
      <c r="D237" s="164" t="s">
        <v>190</v>
      </c>
      <c r="F237" s="166" t="s">
        <v>4469</v>
      </c>
      <c r="H237" s="167">
        <v>1.03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3</v>
      </c>
      <c r="AX237" s="13" t="s">
        <v>30</v>
      </c>
      <c r="AY237" s="165" t="s">
        <v>175</v>
      </c>
    </row>
    <row r="238" spans="1:65" s="2" customFormat="1" ht="16.5" customHeight="1">
      <c r="A238" s="33"/>
      <c r="B238" s="149"/>
      <c r="C238" s="150" t="s">
        <v>317</v>
      </c>
      <c r="D238" s="150" t="s">
        <v>181</v>
      </c>
      <c r="E238" s="151" t="s">
        <v>1468</v>
      </c>
      <c r="F238" s="152" t="s">
        <v>1469</v>
      </c>
      <c r="G238" s="153" t="s">
        <v>745</v>
      </c>
      <c r="H238" s="154">
        <v>1.456</v>
      </c>
      <c r="I238" s="155"/>
      <c r="J238" s="156">
        <f>ROUND(I238*H238,2)</f>
        <v>0</v>
      </c>
      <c r="K238" s="152" t="s">
        <v>710</v>
      </c>
      <c r="L238" s="34"/>
      <c r="M238" s="157" t="s">
        <v>1</v>
      </c>
      <c r="N238" s="158" t="s">
        <v>38</v>
      </c>
      <c r="O238" s="59"/>
      <c r="P238" s="159">
        <f>O238*H238</f>
        <v>0</v>
      </c>
      <c r="Q238" s="159">
        <v>2.3010199999999998</v>
      </c>
      <c r="R238" s="159">
        <f>Q238*H238</f>
        <v>3.3502851199999997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184</v>
      </c>
      <c r="AT238" s="161" t="s">
        <v>181</v>
      </c>
      <c r="AU238" s="161" t="s">
        <v>82</v>
      </c>
      <c r="AY238" s="18" t="s">
        <v>175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30</v>
      </c>
      <c r="BK238" s="162">
        <f>ROUND(I238*H238,2)</f>
        <v>0</v>
      </c>
      <c r="BL238" s="18" t="s">
        <v>184</v>
      </c>
      <c r="BM238" s="161" t="s">
        <v>4470</v>
      </c>
    </row>
    <row r="239" spans="1:65" s="13" customFormat="1">
      <c r="B239" s="163"/>
      <c r="D239" s="164" t="s">
        <v>190</v>
      </c>
      <c r="E239" s="165" t="s">
        <v>1</v>
      </c>
      <c r="F239" s="166" t="s">
        <v>4471</v>
      </c>
      <c r="H239" s="167">
        <v>1.419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190</v>
      </c>
      <c r="AU239" s="165" t="s">
        <v>82</v>
      </c>
      <c r="AV239" s="13" t="s">
        <v>82</v>
      </c>
      <c r="AW239" s="13" t="s">
        <v>29</v>
      </c>
      <c r="AX239" s="13" t="s">
        <v>73</v>
      </c>
      <c r="AY239" s="165" t="s">
        <v>175</v>
      </c>
    </row>
    <row r="240" spans="1:65" s="13" customFormat="1">
      <c r="B240" s="163"/>
      <c r="D240" s="164" t="s">
        <v>190</v>
      </c>
      <c r="E240" s="165" t="s">
        <v>1</v>
      </c>
      <c r="F240" s="166" t="s">
        <v>4472</v>
      </c>
      <c r="H240" s="167">
        <v>0.29399999999999998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190</v>
      </c>
      <c r="AU240" s="165" t="s">
        <v>82</v>
      </c>
      <c r="AV240" s="13" t="s">
        <v>82</v>
      </c>
      <c r="AW240" s="13" t="s">
        <v>29</v>
      </c>
      <c r="AX240" s="13" t="s">
        <v>73</v>
      </c>
      <c r="AY240" s="165" t="s">
        <v>175</v>
      </c>
    </row>
    <row r="241" spans="1:65" s="13" customFormat="1">
      <c r="B241" s="163"/>
      <c r="D241" s="164" t="s">
        <v>190</v>
      </c>
      <c r="E241" s="165" t="s">
        <v>1</v>
      </c>
      <c r="F241" s="166" t="s">
        <v>4473</v>
      </c>
      <c r="H241" s="167">
        <v>-0.25700000000000001</v>
      </c>
      <c r="I241" s="168"/>
      <c r="L241" s="163"/>
      <c r="M241" s="169"/>
      <c r="N241" s="170"/>
      <c r="O241" s="170"/>
      <c r="P241" s="170"/>
      <c r="Q241" s="170"/>
      <c r="R241" s="170"/>
      <c r="S241" s="170"/>
      <c r="T241" s="171"/>
      <c r="AT241" s="165" t="s">
        <v>190</v>
      </c>
      <c r="AU241" s="165" t="s">
        <v>82</v>
      </c>
      <c r="AV241" s="13" t="s">
        <v>82</v>
      </c>
      <c r="AW241" s="13" t="s">
        <v>29</v>
      </c>
      <c r="AX241" s="13" t="s">
        <v>73</v>
      </c>
      <c r="AY241" s="165" t="s">
        <v>175</v>
      </c>
    </row>
    <row r="242" spans="1:65" s="15" customFormat="1">
      <c r="B242" s="182"/>
      <c r="D242" s="164" t="s">
        <v>190</v>
      </c>
      <c r="E242" s="183" t="s">
        <v>1</v>
      </c>
      <c r="F242" s="184" t="s">
        <v>716</v>
      </c>
      <c r="H242" s="185">
        <v>1.456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190</v>
      </c>
      <c r="AU242" s="183" t="s">
        <v>82</v>
      </c>
      <c r="AV242" s="15" t="s">
        <v>184</v>
      </c>
      <c r="AW242" s="15" t="s">
        <v>29</v>
      </c>
      <c r="AX242" s="15" t="s">
        <v>30</v>
      </c>
      <c r="AY242" s="183" t="s">
        <v>175</v>
      </c>
    </row>
    <row r="243" spans="1:65" s="2" customFormat="1" ht="16.5" customHeight="1">
      <c r="A243" s="33"/>
      <c r="B243" s="149"/>
      <c r="C243" s="150" t="s">
        <v>321</v>
      </c>
      <c r="D243" s="150" t="s">
        <v>181</v>
      </c>
      <c r="E243" s="151" t="s">
        <v>4474</v>
      </c>
      <c r="F243" s="152" t="s">
        <v>4475</v>
      </c>
      <c r="G243" s="153" t="s">
        <v>709</v>
      </c>
      <c r="H243" s="154">
        <v>2.0270000000000001</v>
      </c>
      <c r="I243" s="155"/>
      <c r="J243" s="156">
        <f>ROUND(I243*H243,2)</f>
        <v>0</v>
      </c>
      <c r="K243" s="152" t="s">
        <v>710</v>
      </c>
      <c r="L243" s="34"/>
      <c r="M243" s="157" t="s">
        <v>1</v>
      </c>
      <c r="N243" s="158" t="s">
        <v>38</v>
      </c>
      <c r="O243" s="59"/>
      <c r="P243" s="159">
        <f>O243*H243</f>
        <v>0</v>
      </c>
      <c r="Q243" s="159">
        <v>4.5999999999999999E-3</v>
      </c>
      <c r="R243" s="159">
        <f>Q243*H243</f>
        <v>9.3242000000000012E-3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184</v>
      </c>
      <c r="AT243" s="161" t="s">
        <v>181</v>
      </c>
      <c r="AU243" s="161" t="s">
        <v>82</v>
      </c>
      <c r="AY243" s="18" t="s">
        <v>175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30</v>
      </c>
      <c r="BK243" s="162">
        <f>ROUND(I243*H243,2)</f>
        <v>0</v>
      </c>
      <c r="BL243" s="18" t="s">
        <v>184</v>
      </c>
      <c r="BM243" s="161" t="s">
        <v>4476</v>
      </c>
    </row>
    <row r="244" spans="1:65" s="13" customFormat="1">
      <c r="B244" s="163"/>
      <c r="D244" s="164" t="s">
        <v>190</v>
      </c>
      <c r="E244" s="165" t="s">
        <v>1</v>
      </c>
      <c r="F244" s="166" t="s">
        <v>4477</v>
      </c>
      <c r="H244" s="167">
        <v>2.0270000000000001</v>
      </c>
      <c r="I244" s="168"/>
      <c r="L244" s="163"/>
      <c r="M244" s="169"/>
      <c r="N244" s="170"/>
      <c r="O244" s="170"/>
      <c r="P244" s="170"/>
      <c r="Q244" s="170"/>
      <c r="R244" s="170"/>
      <c r="S244" s="170"/>
      <c r="T244" s="171"/>
      <c r="AT244" s="165" t="s">
        <v>190</v>
      </c>
      <c r="AU244" s="165" t="s">
        <v>82</v>
      </c>
      <c r="AV244" s="13" t="s">
        <v>82</v>
      </c>
      <c r="AW244" s="13" t="s">
        <v>29</v>
      </c>
      <c r="AX244" s="13" t="s">
        <v>73</v>
      </c>
      <c r="AY244" s="165" t="s">
        <v>175</v>
      </c>
    </row>
    <row r="245" spans="1:65" s="15" customFormat="1">
      <c r="B245" s="182"/>
      <c r="D245" s="164" t="s">
        <v>190</v>
      </c>
      <c r="E245" s="183" t="s">
        <v>1</v>
      </c>
      <c r="F245" s="184" t="s">
        <v>716</v>
      </c>
      <c r="H245" s="185">
        <v>2.0270000000000001</v>
      </c>
      <c r="I245" s="186"/>
      <c r="L245" s="182"/>
      <c r="M245" s="187"/>
      <c r="N245" s="188"/>
      <c r="O245" s="188"/>
      <c r="P245" s="188"/>
      <c r="Q245" s="188"/>
      <c r="R245" s="188"/>
      <c r="S245" s="188"/>
      <c r="T245" s="189"/>
      <c r="AT245" s="183" t="s">
        <v>190</v>
      </c>
      <c r="AU245" s="183" t="s">
        <v>82</v>
      </c>
      <c r="AV245" s="15" t="s">
        <v>184</v>
      </c>
      <c r="AW245" s="15" t="s">
        <v>29</v>
      </c>
      <c r="AX245" s="15" t="s">
        <v>30</v>
      </c>
      <c r="AY245" s="183" t="s">
        <v>175</v>
      </c>
    </row>
    <row r="246" spans="1:65" s="2" customFormat="1" ht="16.5" customHeight="1">
      <c r="A246" s="33"/>
      <c r="B246" s="149"/>
      <c r="C246" s="150" t="s">
        <v>325</v>
      </c>
      <c r="D246" s="150" t="s">
        <v>181</v>
      </c>
      <c r="E246" s="151" t="s">
        <v>4478</v>
      </c>
      <c r="F246" s="152" t="s">
        <v>4479</v>
      </c>
      <c r="G246" s="153" t="s">
        <v>709</v>
      </c>
      <c r="H246" s="154">
        <v>2.0270000000000001</v>
      </c>
      <c r="I246" s="155"/>
      <c r="J246" s="156">
        <f>ROUND(I246*H246,2)</f>
        <v>0</v>
      </c>
      <c r="K246" s="152" t="s">
        <v>710</v>
      </c>
      <c r="L246" s="34"/>
      <c r="M246" s="157" t="s">
        <v>1</v>
      </c>
      <c r="N246" s="158" t="s">
        <v>38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184</v>
      </c>
      <c r="AT246" s="161" t="s">
        <v>181</v>
      </c>
      <c r="AU246" s="161" t="s">
        <v>82</v>
      </c>
      <c r="AY246" s="18" t="s">
        <v>175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30</v>
      </c>
      <c r="BK246" s="162">
        <f>ROUND(I246*H246,2)</f>
        <v>0</v>
      </c>
      <c r="BL246" s="18" t="s">
        <v>184</v>
      </c>
      <c r="BM246" s="161" t="s">
        <v>4480</v>
      </c>
    </row>
    <row r="247" spans="1:65" s="13" customFormat="1">
      <c r="B247" s="163"/>
      <c r="D247" s="164" t="s">
        <v>190</v>
      </c>
      <c r="E247" s="165" t="s">
        <v>1</v>
      </c>
      <c r="F247" s="166" t="s">
        <v>4481</v>
      </c>
      <c r="H247" s="167">
        <v>2.0270000000000001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30</v>
      </c>
      <c r="AY247" s="165" t="s">
        <v>175</v>
      </c>
    </row>
    <row r="248" spans="1:65" s="2" customFormat="1" ht="16.5" customHeight="1">
      <c r="A248" s="33"/>
      <c r="B248" s="149"/>
      <c r="C248" s="150" t="s">
        <v>329</v>
      </c>
      <c r="D248" s="150" t="s">
        <v>181</v>
      </c>
      <c r="E248" s="151" t="s">
        <v>4482</v>
      </c>
      <c r="F248" s="152" t="s">
        <v>4483</v>
      </c>
      <c r="G248" s="153" t="s">
        <v>396</v>
      </c>
      <c r="H248" s="154">
        <v>1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38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184</v>
      </c>
      <c r="AT248" s="161" t="s">
        <v>181</v>
      </c>
      <c r="AU248" s="161" t="s">
        <v>82</v>
      </c>
      <c r="AY248" s="18" t="s">
        <v>175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30</v>
      </c>
      <c r="BK248" s="162">
        <f>ROUND(I248*H248,2)</f>
        <v>0</v>
      </c>
      <c r="BL248" s="18" t="s">
        <v>184</v>
      </c>
      <c r="BM248" s="161" t="s">
        <v>4484</v>
      </c>
    </row>
    <row r="249" spans="1:65" s="14" customFormat="1">
      <c r="B249" s="172"/>
      <c r="D249" s="164" t="s">
        <v>190</v>
      </c>
      <c r="E249" s="173" t="s">
        <v>1</v>
      </c>
      <c r="F249" s="174" t="s">
        <v>3473</v>
      </c>
      <c r="H249" s="173" t="s">
        <v>1</v>
      </c>
      <c r="I249" s="175"/>
      <c r="L249" s="172"/>
      <c r="M249" s="176"/>
      <c r="N249" s="177"/>
      <c r="O249" s="177"/>
      <c r="P249" s="177"/>
      <c r="Q249" s="177"/>
      <c r="R249" s="177"/>
      <c r="S249" s="177"/>
      <c r="T249" s="178"/>
      <c r="AT249" s="173" t="s">
        <v>190</v>
      </c>
      <c r="AU249" s="173" t="s">
        <v>82</v>
      </c>
      <c r="AV249" s="14" t="s">
        <v>30</v>
      </c>
      <c r="AW249" s="14" t="s">
        <v>29</v>
      </c>
      <c r="AX249" s="14" t="s">
        <v>73</v>
      </c>
      <c r="AY249" s="173" t="s">
        <v>175</v>
      </c>
    </row>
    <row r="250" spans="1:65" s="14" customFormat="1">
      <c r="B250" s="172"/>
      <c r="D250" s="164" t="s">
        <v>190</v>
      </c>
      <c r="E250" s="173" t="s">
        <v>1</v>
      </c>
      <c r="F250" s="174" t="s">
        <v>4485</v>
      </c>
      <c r="H250" s="173" t="s">
        <v>1</v>
      </c>
      <c r="I250" s="175"/>
      <c r="L250" s="172"/>
      <c r="M250" s="176"/>
      <c r="N250" s="177"/>
      <c r="O250" s="177"/>
      <c r="P250" s="177"/>
      <c r="Q250" s="177"/>
      <c r="R250" s="177"/>
      <c r="S250" s="177"/>
      <c r="T250" s="178"/>
      <c r="AT250" s="173" t="s">
        <v>190</v>
      </c>
      <c r="AU250" s="173" t="s">
        <v>82</v>
      </c>
      <c r="AV250" s="14" t="s">
        <v>30</v>
      </c>
      <c r="AW250" s="14" t="s">
        <v>29</v>
      </c>
      <c r="AX250" s="14" t="s">
        <v>73</v>
      </c>
      <c r="AY250" s="173" t="s">
        <v>175</v>
      </c>
    </row>
    <row r="251" spans="1:65" s="14" customFormat="1">
      <c r="B251" s="172"/>
      <c r="D251" s="164" t="s">
        <v>190</v>
      </c>
      <c r="E251" s="173" t="s">
        <v>1</v>
      </c>
      <c r="F251" s="174" t="s">
        <v>4486</v>
      </c>
      <c r="H251" s="173" t="s">
        <v>1</v>
      </c>
      <c r="I251" s="175"/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190</v>
      </c>
      <c r="AU251" s="173" t="s">
        <v>82</v>
      </c>
      <c r="AV251" s="14" t="s">
        <v>30</v>
      </c>
      <c r="AW251" s="14" t="s">
        <v>29</v>
      </c>
      <c r="AX251" s="14" t="s">
        <v>73</v>
      </c>
      <c r="AY251" s="173" t="s">
        <v>175</v>
      </c>
    </row>
    <row r="252" spans="1:65" s="14" customFormat="1">
      <c r="B252" s="172"/>
      <c r="D252" s="164" t="s">
        <v>190</v>
      </c>
      <c r="E252" s="173" t="s">
        <v>1</v>
      </c>
      <c r="F252" s="174" t="s">
        <v>4487</v>
      </c>
      <c r="H252" s="173" t="s">
        <v>1</v>
      </c>
      <c r="I252" s="175"/>
      <c r="L252" s="172"/>
      <c r="M252" s="176"/>
      <c r="N252" s="177"/>
      <c r="O252" s="177"/>
      <c r="P252" s="177"/>
      <c r="Q252" s="177"/>
      <c r="R252" s="177"/>
      <c r="S252" s="177"/>
      <c r="T252" s="178"/>
      <c r="AT252" s="173" t="s">
        <v>190</v>
      </c>
      <c r="AU252" s="173" t="s">
        <v>82</v>
      </c>
      <c r="AV252" s="14" t="s">
        <v>30</v>
      </c>
      <c r="AW252" s="14" t="s">
        <v>29</v>
      </c>
      <c r="AX252" s="14" t="s">
        <v>73</v>
      </c>
      <c r="AY252" s="173" t="s">
        <v>175</v>
      </c>
    </row>
    <row r="253" spans="1:65" s="14" customFormat="1">
      <c r="B253" s="172"/>
      <c r="D253" s="164" t="s">
        <v>190</v>
      </c>
      <c r="E253" s="173" t="s">
        <v>1</v>
      </c>
      <c r="F253" s="174" t="s">
        <v>4488</v>
      </c>
      <c r="H253" s="173" t="s">
        <v>1</v>
      </c>
      <c r="I253" s="175"/>
      <c r="L253" s="172"/>
      <c r="M253" s="176"/>
      <c r="N253" s="177"/>
      <c r="O253" s="177"/>
      <c r="P253" s="177"/>
      <c r="Q253" s="177"/>
      <c r="R253" s="177"/>
      <c r="S253" s="177"/>
      <c r="T253" s="178"/>
      <c r="AT253" s="173" t="s">
        <v>190</v>
      </c>
      <c r="AU253" s="173" t="s">
        <v>82</v>
      </c>
      <c r="AV253" s="14" t="s">
        <v>30</v>
      </c>
      <c r="AW253" s="14" t="s">
        <v>29</v>
      </c>
      <c r="AX253" s="14" t="s">
        <v>73</v>
      </c>
      <c r="AY253" s="173" t="s">
        <v>175</v>
      </c>
    </row>
    <row r="254" spans="1:65" s="14" customFormat="1">
      <c r="B254" s="172"/>
      <c r="D254" s="164" t="s">
        <v>190</v>
      </c>
      <c r="E254" s="173" t="s">
        <v>1</v>
      </c>
      <c r="F254" s="174" t="s">
        <v>4489</v>
      </c>
      <c r="H254" s="173" t="s">
        <v>1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190</v>
      </c>
      <c r="AU254" s="173" t="s">
        <v>82</v>
      </c>
      <c r="AV254" s="14" t="s">
        <v>30</v>
      </c>
      <c r="AW254" s="14" t="s">
        <v>29</v>
      </c>
      <c r="AX254" s="14" t="s">
        <v>73</v>
      </c>
      <c r="AY254" s="173" t="s">
        <v>175</v>
      </c>
    </row>
    <row r="255" spans="1:65" s="14" customFormat="1">
      <c r="B255" s="172"/>
      <c r="D255" s="164" t="s">
        <v>190</v>
      </c>
      <c r="E255" s="173" t="s">
        <v>1</v>
      </c>
      <c r="F255" s="174" t="s">
        <v>4490</v>
      </c>
      <c r="H255" s="173" t="s">
        <v>1</v>
      </c>
      <c r="I255" s="175"/>
      <c r="L255" s="172"/>
      <c r="M255" s="176"/>
      <c r="N255" s="177"/>
      <c r="O255" s="177"/>
      <c r="P255" s="177"/>
      <c r="Q255" s="177"/>
      <c r="R255" s="177"/>
      <c r="S255" s="177"/>
      <c r="T255" s="178"/>
      <c r="AT255" s="173" t="s">
        <v>190</v>
      </c>
      <c r="AU255" s="173" t="s">
        <v>82</v>
      </c>
      <c r="AV255" s="14" t="s">
        <v>30</v>
      </c>
      <c r="AW255" s="14" t="s">
        <v>29</v>
      </c>
      <c r="AX255" s="14" t="s">
        <v>73</v>
      </c>
      <c r="AY255" s="173" t="s">
        <v>175</v>
      </c>
    </row>
    <row r="256" spans="1:65" s="13" customFormat="1">
      <c r="B256" s="163"/>
      <c r="D256" s="164" t="s">
        <v>190</v>
      </c>
      <c r="E256" s="165" t="s">
        <v>1</v>
      </c>
      <c r="F256" s="166" t="s">
        <v>30</v>
      </c>
      <c r="H256" s="167">
        <v>1</v>
      </c>
      <c r="I256" s="168"/>
      <c r="L256" s="163"/>
      <c r="M256" s="169"/>
      <c r="N256" s="170"/>
      <c r="O256" s="170"/>
      <c r="P256" s="170"/>
      <c r="Q256" s="170"/>
      <c r="R256" s="170"/>
      <c r="S256" s="170"/>
      <c r="T256" s="171"/>
      <c r="AT256" s="165" t="s">
        <v>190</v>
      </c>
      <c r="AU256" s="165" t="s">
        <v>82</v>
      </c>
      <c r="AV256" s="13" t="s">
        <v>82</v>
      </c>
      <c r="AW256" s="13" t="s">
        <v>29</v>
      </c>
      <c r="AX256" s="13" t="s">
        <v>30</v>
      </c>
      <c r="AY256" s="165" t="s">
        <v>175</v>
      </c>
    </row>
    <row r="257" spans="1:65" s="12" customFormat="1" ht="22.8" customHeight="1">
      <c r="B257" s="136"/>
      <c r="D257" s="137" t="s">
        <v>72</v>
      </c>
      <c r="E257" s="147" t="s">
        <v>198</v>
      </c>
      <c r="F257" s="147" t="s">
        <v>871</v>
      </c>
      <c r="I257" s="139"/>
      <c r="J257" s="148">
        <f>BK257</f>
        <v>0</v>
      </c>
      <c r="L257" s="136"/>
      <c r="M257" s="141"/>
      <c r="N257" s="142"/>
      <c r="O257" s="142"/>
      <c r="P257" s="143">
        <f>SUM(P258:P271)</f>
        <v>0</v>
      </c>
      <c r="Q257" s="142"/>
      <c r="R257" s="143">
        <f>SUM(R258:R271)</f>
        <v>1.12E-4</v>
      </c>
      <c r="S257" s="142"/>
      <c r="T257" s="144">
        <f>SUM(T258:T271)</f>
        <v>0</v>
      </c>
      <c r="AR257" s="137" t="s">
        <v>30</v>
      </c>
      <c r="AT257" s="145" t="s">
        <v>72</v>
      </c>
      <c r="AU257" s="145" t="s">
        <v>30</v>
      </c>
      <c r="AY257" s="137" t="s">
        <v>175</v>
      </c>
      <c r="BK257" s="146">
        <f>SUM(BK258:BK271)</f>
        <v>0</v>
      </c>
    </row>
    <row r="258" spans="1:65" s="2" customFormat="1" ht="16.5" customHeight="1">
      <c r="A258" s="33"/>
      <c r="B258" s="149"/>
      <c r="C258" s="150" t="s">
        <v>333</v>
      </c>
      <c r="D258" s="150" t="s">
        <v>181</v>
      </c>
      <c r="E258" s="151" t="s">
        <v>4491</v>
      </c>
      <c r="F258" s="152" t="s">
        <v>4492</v>
      </c>
      <c r="G258" s="153" t="s">
        <v>188</v>
      </c>
      <c r="H258" s="154">
        <v>11.2</v>
      </c>
      <c r="I258" s="155"/>
      <c r="J258" s="156">
        <f>ROUND(I258*H258,2)</f>
        <v>0</v>
      </c>
      <c r="K258" s="152" t="s">
        <v>710</v>
      </c>
      <c r="L258" s="34"/>
      <c r="M258" s="157" t="s">
        <v>1</v>
      </c>
      <c r="N258" s="158" t="s">
        <v>38</v>
      </c>
      <c r="O258" s="59"/>
      <c r="P258" s="159">
        <f>O258*H258</f>
        <v>0</v>
      </c>
      <c r="Q258" s="159">
        <v>1.0000000000000001E-5</v>
      </c>
      <c r="R258" s="159">
        <f>Q258*H258</f>
        <v>1.12E-4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184</v>
      </c>
      <c r="AT258" s="161" t="s">
        <v>181</v>
      </c>
      <c r="AU258" s="161" t="s">
        <v>82</v>
      </c>
      <c r="AY258" s="18" t="s">
        <v>175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30</v>
      </c>
      <c r="BK258" s="162">
        <f>ROUND(I258*H258,2)</f>
        <v>0</v>
      </c>
      <c r="BL258" s="18" t="s">
        <v>184</v>
      </c>
      <c r="BM258" s="161" t="s">
        <v>4493</v>
      </c>
    </row>
    <row r="259" spans="1:65" s="13" customFormat="1">
      <c r="B259" s="163"/>
      <c r="D259" s="164" t="s">
        <v>190</v>
      </c>
      <c r="E259" s="165" t="s">
        <v>1</v>
      </c>
      <c r="F259" s="166" t="s">
        <v>4494</v>
      </c>
      <c r="H259" s="167">
        <v>11.2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190</v>
      </c>
      <c r="AU259" s="165" t="s">
        <v>82</v>
      </c>
      <c r="AV259" s="13" t="s">
        <v>82</v>
      </c>
      <c r="AW259" s="13" t="s">
        <v>29</v>
      </c>
      <c r="AX259" s="13" t="s">
        <v>73</v>
      </c>
      <c r="AY259" s="165" t="s">
        <v>175</v>
      </c>
    </row>
    <row r="260" spans="1:65" s="15" customFormat="1">
      <c r="B260" s="182"/>
      <c r="D260" s="164" t="s">
        <v>190</v>
      </c>
      <c r="E260" s="183" t="s">
        <v>1</v>
      </c>
      <c r="F260" s="184" t="s">
        <v>716</v>
      </c>
      <c r="H260" s="185">
        <v>11.2</v>
      </c>
      <c r="I260" s="186"/>
      <c r="L260" s="182"/>
      <c r="M260" s="187"/>
      <c r="N260" s="188"/>
      <c r="O260" s="188"/>
      <c r="P260" s="188"/>
      <c r="Q260" s="188"/>
      <c r="R260" s="188"/>
      <c r="S260" s="188"/>
      <c r="T260" s="189"/>
      <c r="AT260" s="183" t="s">
        <v>190</v>
      </c>
      <c r="AU260" s="183" t="s">
        <v>82</v>
      </c>
      <c r="AV260" s="15" t="s">
        <v>184</v>
      </c>
      <c r="AW260" s="15" t="s">
        <v>29</v>
      </c>
      <c r="AX260" s="15" t="s">
        <v>30</v>
      </c>
      <c r="AY260" s="183" t="s">
        <v>175</v>
      </c>
    </row>
    <row r="261" spans="1:65" s="2" customFormat="1" ht="16.5" customHeight="1">
      <c r="A261" s="33"/>
      <c r="B261" s="149"/>
      <c r="C261" s="150" t="s">
        <v>337</v>
      </c>
      <c r="D261" s="150" t="s">
        <v>181</v>
      </c>
      <c r="E261" s="151" t="s">
        <v>984</v>
      </c>
      <c r="F261" s="152" t="s">
        <v>985</v>
      </c>
      <c r="G261" s="153" t="s">
        <v>767</v>
      </c>
      <c r="H261" s="154">
        <v>7.94</v>
      </c>
      <c r="I261" s="155"/>
      <c r="J261" s="156">
        <f>ROUND(I261*H261,2)</f>
        <v>0</v>
      </c>
      <c r="K261" s="152" t="s">
        <v>710</v>
      </c>
      <c r="L261" s="34"/>
      <c r="M261" s="157" t="s">
        <v>1</v>
      </c>
      <c r="N261" s="158" t="s">
        <v>38</v>
      </c>
      <c r="O261" s="59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61" t="s">
        <v>184</v>
      </c>
      <c r="AT261" s="161" t="s">
        <v>181</v>
      </c>
      <c r="AU261" s="161" t="s">
        <v>82</v>
      </c>
      <c r="AY261" s="18" t="s">
        <v>175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8" t="s">
        <v>30</v>
      </c>
      <c r="BK261" s="162">
        <f>ROUND(I261*H261,2)</f>
        <v>0</v>
      </c>
      <c r="BL261" s="18" t="s">
        <v>184</v>
      </c>
      <c r="BM261" s="161" t="s">
        <v>4495</v>
      </c>
    </row>
    <row r="262" spans="1:65" s="13" customFormat="1">
      <c r="B262" s="163"/>
      <c r="D262" s="164" t="s">
        <v>190</v>
      </c>
      <c r="E262" s="165" t="s">
        <v>1</v>
      </c>
      <c r="F262" s="166" t="s">
        <v>4496</v>
      </c>
      <c r="H262" s="167">
        <v>7.94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190</v>
      </c>
      <c r="AU262" s="165" t="s">
        <v>82</v>
      </c>
      <c r="AV262" s="13" t="s">
        <v>82</v>
      </c>
      <c r="AW262" s="13" t="s">
        <v>29</v>
      </c>
      <c r="AX262" s="13" t="s">
        <v>30</v>
      </c>
      <c r="AY262" s="165" t="s">
        <v>175</v>
      </c>
    </row>
    <row r="263" spans="1:65" s="2" customFormat="1" ht="16.5" customHeight="1">
      <c r="A263" s="33"/>
      <c r="B263" s="149"/>
      <c r="C263" s="150" t="s">
        <v>341</v>
      </c>
      <c r="D263" s="150" t="s">
        <v>181</v>
      </c>
      <c r="E263" s="151" t="s">
        <v>988</v>
      </c>
      <c r="F263" s="152" t="s">
        <v>989</v>
      </c>
      <c r="G263" s="153" t="s">
        <v>767</v>
      </c>
      <c r="H263" s="154">
        <v>55.58</v>
      </c>
      <c r="I263" s="155"/>
      <c r="J263" s="156">
        <f>ROUND(I263*H263,2)</f>
        <v>0</v>
      </c>
      <c r="K263" s="152" t="s">
        <v>710</v>
      </c>
      <c r="L263" s="34"/>
      <c r="M263" s="157" t="s">
        <v>1</v>
      </c>
      <c r="N263" s="158" t="s">
        <v>38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184</v>
      </c>
      <c r="AT263" s="161" t="s">
        <v>181</v>
      </c>
      <c r="AU263" s="161" t="s">
        <v>82</v>
      </c>
      <c r="AY263" s="18" t="s">
        <v>175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30</v>
      </c>
      <c r="BK263" s="162">
        <f>ROUND(I263*H263,2)</f>
        <v>0</v>
      </c>
      <c r="BL263" s="18" t="s">
        <v>184</v>
      </c>
      <c r="BM263" s="161" t="s">
        <v>4497</v>
      </c>
    </row>
    <row r="264" spans="1:65" s="13" customFormat="1">
      <c r="B264" s="163"/>
      <c r="D264" s="164" t="s">
        <v>190</v>
      </c>
      <c r="E264" s="165" t="s">
        <v>1</v>
      </c>
      <c r="F264" s="166" t="s">
        <v>4498</v>
      </c>
      <c r="H264" s="167">
        <v>55.58</v>
      </c>
      <c r="I264" s="168"/>
      <c r="L264" s="163"/>
      <c r="M264" s="169"/>
      <c r="N264" s="170"/>
      <c r="O264" s="170"/>
      <c r="P264" s="170"/>
      <c r="Q264" s="170"/>
      <c r="R264" s="170"/>
      <c r="S264" s="170"/>
      <c r="T264" s="171"/>
      <c r="AT264" s="165" t="s">
        <v>190</v>
      </c>
      <c r="AU264" s="165" t="s">
        <v>82</v>
      </c>
      <c r="AV264" s="13" t="s">
        <v>82</v>
      </c>
      <c r="AW264" s="13" t="s">
        <v>29</v>
      </c>
      <c r="AX264" s="13" t="s">
        <v>73</v>
      </c>
      <c r="AY264" s="165" t="s">
        <v>175</v>
      </c>
    </row>
    <row r="265" spans="1:65" s="15" customFormat="1">
      <c r="B265" s="182"/>
      <c r="D265" s="164" t="s">
        <v>190</v>
      </c>
      <c r="E265" s="183" t="s">
        <v>1</v>
      </c>
      <c r="F265" s="184" t="s">
        <v>716</v>
      </c>
      <c r="H265" s="185">
        <v>55.58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190</v>
      </c>
      <c r="AU265" s="183" t="s">
        <v>82</v>
      </c>
      <c r="AV265" s="15" t="s">
        <v>184</v>
      </c>
      <c r="AW265" s="15" t="s">
        <v>29</v>
      </c>
      <c r="AX265" s="15" t="s">
        <v>30</v>
      </c>
      <c r="AY265" s="183" t="s">
        <v>175</v>
      </c>
    </row>
    <row r="266" spans="1:65" s="2" customFormat="1" ht="16.5" customHeight="1">
      <c r="A266" s="33"/>
      <c r="B266" s="149"/>
      <c r="C266" s="150" t="s">
        <v>345</v>
      </c>
      <c r="D266" s="150" t="s">
        <v>181</v>
      </c>
      <c r="E266" s="151" t="s">
        <v>992</v>
      </c>
      <c r="F266" s="152" t="s">
        <v>993</v>
      </c>
      <c r="G266" s="153" t="s">
        <v>767</v>
      </c>
      <c r="H266" s="154">
        <v>4.367</v>
      </c>
      <c r="I266" s="155"/>
      <c r="J266" s="156">
        <f>ROUND(I266*H266,2)</f>
        <v>0</v>
      </c>
      <c r="K266" s="152" t="s">
        <v>1</v>
      </c>
      <c r="L266" s="34"/>
      <c r="M266" s="157" t="s">
        <v>1</v>
      </c>
      <c r="N266" s="158" t="s">
        <v>38</v>
      </c>
      <c r="O266" s="59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1" t="s">
        <v>184</v>
      </c>
      <c r="AT266" s="161" t="s">
        <v>181</v>
      </c>
      <c r="AU266" s="161" t="s">
        <v>82</v>
      </c>
      <c r="AY266" s="18" t="s">
        <v>175</v>
      </c>
      <c r="BE266" s="162">
        <f>IF(N266="základní",J266,0)</f>
        <v>0</v>
      </c>
      <c r="BF266" s="162">
        <f>IF(N266="snížená",J266,0)</f>
        <v>0</v>
      </c>
      <c r="BG266" s="162">
        <f>IF(N266="zákl. přenesená",J266,0)</f>
        <v>0</v>
      </c>
      <c r="BH266" s="162">
        <f>IF(N266="sníž. přenesená",J266,0)</f>
        <v>0</v>
      </c>
      <c r="BI266" s="162">
        <f>IF(N266="nulová",J266,0)</f>
        <v>0</v>
      </c>
      <c r="BJ266" s="18" t="s">
        <v>30</v>
      </c>
      <c r="BK266" s="162">
        <f>ROUND(I266*H266,2)</f>
        <v>0</v>
      </c>
      <c r="BL266" s="18" t="s">
        <v>184</v>
      </c>
      <c r="BM266" s="161" t="s">
        <v>4499</v>
      </c>
    </row>
    <row r="267" spans="1:65" s="13" customFormat="1">
      <c r="B267" s="163"/>
      <c r="D267" s="164" t="s">
        <v>190</v>
      </c>
      <c r="E267" s="165" t="s">
        <v>1</v>
      </c>
      <c r="F267" s="166" t="s">
        <v>4500</v>
      </c>
      <c r="H267" s="167">
        <v>4.367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190</v>
      </c>
      <c r="AU267" s="165" t="s">
        <v>82</v>
      </c>
      <c r="AV267" s="13" t="s">
        <v>82</v>
      </c>
      <c r="AW267" s="13" t="s">
        <v>29</v>
      </c>
      <c r="AX267" s="13" t="s">
        <v>30</v>
      </c>
      <c r="AY267" s="165" t="s">
        <v>175</v>
      </c>
    </row>
    <row r="268" spans="1:65" s="2" customFormat="1" ht="16.5" customHeight="1">
      <c r="A268" s="33"/>
      <c r="B268" s="149"/>
      <c r="C268" s="150" t="s">
        <v>349</v>
      </c>
      <c r="D268" s="150" t="s">
        <v>181</v>
      </c>
      <c r="E268" s="151" t="s">
        <v>996</v>
      </c>
      <c r="F268" s="152" t="s">
        <v>997</v>
      </c>
      <c r="G268" s="153" t="s">
        <v>767</v>
      </c>
      <c r="H268" s="154">
        <v>3.573</v>
      </c>
      <c r="I268" s="155"/>
      <c r="J268" s="156">
        <f>ROUND(I268*H268,2)</f>
        <v>0</v>
      </c>
      <c r="K268" s="152" t="s">
        <v>1</v>
      </c>
      <c r="L268" s="34"/>
      <c r="M268" s="157" t="s">
        <v>1</v>
      </c>
      <c r="N268" s="158" t="s">
        <v>38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184</v>
      </c>
      <c r="AT268" s="161" t="s">
        <v>181</v>
      </c>
      <c r="AU268" s="161" t="s">
        <v>82</v>
      </c>
      <c r="AY268" s="18" t="s">
        <v>175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30</v>
      </c>
      <c r="BK268" s="162">
        <f>ROUND(I268*H268,2)</f>
        <v>0</v>
      </c>
      <c r="BL268" s="18" t="s">
        <v>184</v>
      </c>
      <c r="BM268" s="161" t="s">
        <v>4501</v>
      </c>
    </row>
    <row r="269" spans="1:65" s="13" customFormat="1">
      <c r="B269" s="163"/>
      <c r="D269" s="164" t="s">
        <v>190</v>
      </c>
      <c r="E269" s="165" t="s">
        <v>1</v>
      </c>
      <c r="F269" s="166" t="s">
        <v>4502</v>
      </c>
      <c r="H269" s="167">
        <v>3.573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190</v>
      </c>
      <c r="AU269" s="165" t="s">
        <v>82</v>
      </c>
      <c r="AV269" s="13" t="s">
        <v>82</v>
      </c>
      <c r="AW269" s="13" t="s">
        <v>29</v>
      </c>
      <c r="AX269" s="13" t="s">
        <v>73</v>
      </c>
      <c r="AY269" s="165" t="s">
        <v>175</v>
      </c>
    </row>
    <row r="270" spans="1:65" s="15" customFormat="1">
      <c r="B270" s="182"/>
      <c r="D270" s="164" t="s">
        <v>190</v>
      </c>
      <c r="E270" s="183" t="s">
        <v>1</v>
      </c>
      <c r="F270" s="184" t="s">
        <v>716</v>
      </c>
      <c r="H270" s="185">
        <v>3.573</v>
      </c>
      <c r="I270" s="186"/>
      <c r="L270" s="182"/>
      <c r="M270" s="187"/>
      <c r="N270" s="188"/>
      <c r="O270" s="188"/>
      <c r="P270" s="188"/>
      <c r="Q270" s="188"/>
      <c r="R270" s="188"/>
      <c r="S270" s="188"/>
      <c r="T270" s="189"/>
      <c r="AT270" s="183" t="s">
        <v>190</v>
      </c>
      <c r="AU270" s="183" t="s">
        <v>82</v>
      </c>
      <c r="AV270" s="15" t="s">
        <v>184</v>
      </c>
      <c r="AW270" s="15" t="s">
        <v>29</v>
      </c>
      <c r="AX270" s="15" t="s">
        <v>30</v>
      </c>
      <c r="AY270" s="183" t="s">
        <v>175</v>
      </c>
    </row>
    <row r="271" spans="1:65" s="2" customFormat="1" ht="16.5" customHeight="1">
      <c r="A271" s="33"/>
      <c r="B271" s="149"/>
      <c r="C271" s="150" t="s">
        <v>353</v>
      </c>
      <c r="D271" s="150" t="s">
        <v>181</v>
      </c>
      <c r="E271" s="151" t="s">
        <v>1505</v>
      </c>
      <c r="F271" s="152" t="s">
        <v>1506</v>
      </c>
      <c r="G271" s="153" t="s">
        <v>767</v>
      </c>
      <c r="H271" s="154">
        <v>13.827999999999999</v>
      </c>
      <c r="I271" s="155"/>
      <c r="J271" s="156">
        <f>ROUND(I271*H271,2)</f>
        <v>0</v>
      </c>
      <c r="K271" s="152" t="s">
        <v>710</v>
      </c>
      <c r="L271" s="34"/>
      <c r="M271" s="200" t="s">
        <v>1</v>
      </c>
      <c r="N271" s="201" t="s">
        <v>38</v>
      </c>
      <c r="O271" s="20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1" t="s">
        <v>184</v>
      </c>
      <c r="AT271" s="161" t="s">
        <v>181</v>
      </c>
      <c r="AU271" s="161" t="s">
        <v>82</v>
      </c>
      <c r="AY271" s="18" t="s">
        <v>175</v>
      </c>
      <c r="BE271" s="162">
        <f>IF(N271="základní",J271,0)</f>
        <v>0</v>
      </c>
      <c r="BF271" s="162">
        <f>IF(N271="snížená",J271,0)</f>
        <v>0</v>
      </c>
      <c r="BG271" s="162">
        <f>IF(N271="zákl. přenesená",J271,0)</f>
        <v>0</v>
      </c>
      <c r="BH271" s="162">
        <f>IF(N271="sníž. přenesená",J271,0)</f>
        <v>0</v>
      </c>
      <c r="BI271" s="162">
        <f>IF(N271="nulová",J271,0)</f>
        <v>0</v>
      </c>
      <c r="BJ271" s="18" t="s">
        <v>30</v>
      </c>
      <c r="BK271" s="162">
        <f>ROUND(I271*H271,2)</f>
        <v>0</v>
      </c>
      <c r="BL271" s="18" t="s">
        <v>184</v>
      </c>
      <c r="BM271" s="161" t="s">
        <v>4503</v>
      </c>
    </row>
    <row r="272" spans="1:65" s="2" customFormat="1" ht="6.9" customHeight="1">
      <c r="A272" s="33"/>
      <c r="B272" s="48"/>
      <c r="C272" s="49"/>
      <c r="D272" s="49"/>
      <c r="E272" s="49"/>
      <c r="F272" s="49"/>
      <c r="G272" s="49"/>
      <c r="H272" s="49"/>
      <c r="I272" s="49"/>
      <c r="J272" s="49"/>
      <c r="K272" s="49"/>
      <c r="L272" s="34"/>
      <c r="M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</row>
  </sheetData>
  <autoFilter ref="C121:K271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0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132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2" customFormat="1" ht="12" customHeight="1">
      <c r="A8" s="33"/>
      <c r="B8" s="34"/>
      <c r="C8" s="33"/>
      <c r="D8" s="28" t="s">
        <v>146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8" t="s">
        <v>4504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9"/>
      <c r="G18" s="249"/>
      <c r="H18" s="249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3" t="s">
        <v>1</v>
      </c>
      <c r="F27" s="253"/>
      <c r="G27" s="253"/>
      <c r="H27" s="253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33</v>
      </c>
      <c r="E30" s="33"/>
      <c r="F30" s="33"/>
      <c r="G30" s="33"/>
      <c r="H30" s="33"/>
      <c r="I30" s="33"/>
      <c r="J30" s="72">
        <f>ROUND(J124,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37</v>
      </c>
      <c r="E33" s="28" t="s">
        <v>38</v>
      </c>
      <c r="F33" s="105">
        <f>ROUND((SUM(BE124:BE309)),  0)</f>
        <v>0</v>
      </c>
      <c r="G33" s="33"/>
      <c r="H33" s="33"/>
      <c r="I33" s="106">
        <v>0.21</v>
      </c>
      <c r="J33" s="105">
        <f>ROUND(((SUM(BE124:BE309))*I33),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05">
        <f>ROUND((SUM(BF124:BF309)),  0)</f>
        <v>0</v>
      </c>
      <c r="G34" s="33"/>
      <c r="H34" s="33"/>
      <c r="I34" s="106">
        <v>0.12</v>
      </c>
      <c r="J34" s="105">
        <f>ROUND(((SUM(BF124:BF309))*I34),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05">
        <f>ROUND((SUM(BG124:BG309)),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05">
        <f>ROUND((SUM(BH124:BH309)),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ROUND((SUM(BI124:BI309)),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43</v>
      </c>
      <c r="E39" s="61"/>
      <c r="F39" s="61"/>
      <c r="G39" s="109" t="s">
        <v>44</v>
      </c>
      <c r="H39" s="110" t="s">
        <v>45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SO 800 - Náhradní výsadba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149</v>
      </c>
      <c r="D94" s="107"/>
      <c r="E94" s="107"/>
      <c r="F94" s="107"/>
      <c r="G94" s="107"/>
      <c r="H94" s="107"/>
      <c r="I94" s="107"/>
      <c r="J94" s="116" t="s">
        <v>150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151</v>
      </c>
      <c r="D96" s="33"/>
      <c r="E96" s="33"/>
      <c r="F96" s="33"/>
      <c r="G96" s="33"/>
      <c r="H96" s="33"/>
      <c r="I96" s="33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" customHeight="1">
      <c r="B97" s="118"/>
      <c r="D97" s="119" t="s">
        <v>153</v>
      </c>
      <c r="E97" s="120"/>
      <c r="F97" s="120"/>
      <c r="G97" s="120"/>
      <c r="H97" s="120"/>
      <c r="I97" s="120"/>
      <c r="J97" s="121">
        <f>J125</f>
        <v>0</v>
      </c>
      <c r="L97" s="118"/>
    </row>
    <row r="98" spans="1:31" s="10" customFormat="1" ht="19.95" customHeight="1">
      <c r="B98" s="122"/>
      <c r="D98" s="123" t="s">
        <v>154</v>
      </c>
      <c r="E98" s="124"/>
      <c r="F98" s="124"/>
      <c r="G98" s="124"/>
      <c r="H98" s="124"/>
      <c r="I98" s="124"/>
      <c r="J98" s="125">
        <f>J126</f>
        <v>0</v>
      </c>
      <c r="L98" s="122"/>
    </row>
    <row r="99" spans="1:31" s="10" customFormat="1" ht="14.85" customHeight="1">
      <c r="B99" s="122"/>
      <c r="D99" s="123" t="s">
        <v>4505</v>
      </c>
      <c r="E99" s="124"/>
      <c r="F99" s="124"/>
      <c r="G99" s="124"/>
      <c r="H99" s="124"/>
      <c r="I99" s="124"/>
      <c r="J99" s="125">
        <f>J130</f>
        <v>0</v>
      </c>
      <c r="L99" s="122"/>
    </row>
    <row r="100" spans="1:31" s="10" customFormat="1" ht="14.85" customHeight="1">
      <c r="B100" s="122"/>
      <c r="D100" s="123" t="s">
        <v>4506</v>
      </c>
      <c r="E100" s="124"/>
      <c r="F100" s="124"/>
      <c r="G100" s="124"/>
      <c r="H100" s="124"/>
      <c r="I100" s="124"/>
      <c r="J100" s="125">
        <f>J201</f>
        <v>0</v>
      </c>
      <c r="L100" s="122"/>
    </row>
    <row r="101" spans="1:31" s="10" customFormat="1" ht="19.95" customHeight="1">
      <c r="B101" s="122"/>
      <c r="D101" s="123" t="s">
        <v>4507</v>
      </c>
      <c r="E101" s="124"/>
      <c r="F101" s="124"/>
      <c r="G101" s="124"/>
      <c r="H101" s="124"/>
      <c r="I101" s="124"/>
      <c r="J101" s="125">
        <f>J240</f>
        <v>0</v>
      </c>
      <c r="L101" s="122"/>
    </row>
    <row r="102" spans="1:31" s="10" customFormat="1" ht="14.85" customHeight="1">
      <c r="B102" s="122"/>
      <c r="D102" s="123" t="s">
        <v>4508</v>
      </c>
      <c r="E102" s="124"/>
      <c r="F102" s="124"/>
      <c r="G102" s="124"/>
      <c r="H102" s="124"/>
      <c r="I102" s="124"/>
      <c r="J102" s="125">
        <f>J241</f>
        <v>0</v>
      </c>
      <c r="L102" s="122"/>
    </row>
    <row r="103" spans="1:31" s="10" customFormat="1" ht="14.85" customHeight="1">
      <c r="B103" s="122"/>
      <c r="D103" s="123" t="s">
        <v>4509</v>
      </c>
      <c r="E103" s="124"/>
      <c r="F103" s="124"/>
      <c r="G103" s="124"/>
      <c r="H103" s="124"/>
      <c r="I103" s="124"/>
      <c r="J103" s="125">
        <f>J277</f>
        <v>0</v>
      </c>
      <c r="L103" s="122"/>
    </row>
    <row r="104" spans="1:31" s="10" customFormat="1" ht="19.95" customHeight="1">
      <c r="B104" s="122"/>
      <c r="D104" s="123" t="s">
        <v>706</v>
      </c>
      <c r="E104" s="124"/>
      <c r="F104" s="124"/>
      <c r="G104" s="124"/>
      <c r="H104" s="124"/>
      <c r="I104" s="124"/>
      <c r="J104" s="125">
        <f>J308</f>
        <v>0</v>
      </c>
      <c r="L104" s="122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" customHeight="1">
      <c r="A111" s="33"/>
      <c r="B111" s="34"/>
      <c r="C111" s="22" t="s">
        <v>160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61" t="str">
        <f>E7</f>
        <v>Brno, VMO Kohoutova, Sládkova - rekonstrukce vodovodu -  část I</v>
      </c>
      <c r="F114" s="262"/>
      <c r="G114" s="262"/>
      <c r="H114" s="262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146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58" t="str">
        <f>E9</f>
        <v>SO 800 - Náhradní výsadba</v>
      </c>
      <c r="F116" s="260"/>
      <c r="G116" s="260"/>
      <c r="H116" s="260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20</v>
      </c>
      <c r="D118" s="33"/>
      <c r="E118" s="33"/>
      <c r="F118" s="26" t="str">
        <f>F12</f>
        <v xml:space="preserve"> </v>
      </c>
      <c r="G118" s="33"/>
      <c r="H118" s="33"/>
      <c r="I118" s="28" t="s">
        <v>22</v>
      </c>
      <c r="J118" s="56" t="str">
        <f>IF(J12="","",J12)</f>
        <v/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15" customHeight="1">
      <c r="A120" s="33"/>
      <c r="B120" s="34"/>
      <c r="C120" s="28" t="s">
        <v>23</v>
      </c>
      <c r="D120" s="33"/>
      <c r="E120" s="33"/>
      <c r="F120" s="26" t="str">
        <f>E15</f>
        <v xml:space="preserve"> </v>
      </c>
      <c r="G120" s="33"/>
      <c r="H120" s="33"/>
      <c r="I120" s="28" t="s">
        <v>28</v>
      </c>
      <c r="J120" s="31" t="str">
        <f>E21</f>
        <v xml:space="preserve"> 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15" customHeight="1">
      <c r="A121" s="33"/>
      <c r="B121" s="34"/>
      <c r="C121" s="28" t="s">
        <v>26</v>
      </c>
      <c r="D121" s="33"/>
      <c r="E121" s="33"/>
      <c r="F121" s="26" t="str">
        <f>IF(E18="","",E18)</f>
        <v>Vyplň údaj</v>
      </c>
      <c r="G121" s="33"/>
      <c r="H121" s="33"/>
      <c r="I121" s="28" t="s">
        <v>31</v>
      </c>
      <c r="J121" s="31" t="str">
        <f>E24</f>
        <v xml:space="preserve"> 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26"/>
      <c r="B123" s="127"/>
      <c r="C123" s="128" t="s">
        <v>161</v>
      </c>
      <c r="D123" s="129" t="s">
        <v>58</v>
      </c>
      <c r="E123" s="129" t="s">
        <v>54</v>
      </c>
      <c r="F123" s="129" t="s">
        <v>55</v>
      </c>
      <c r="G123" s="129" t="s">
        <v>162</v>
      </c>
      <c r="H123" s="129" t="s">
        <v>163</v>
      </c>
      <c r="I123" s="129" t="s">
        <v>164</v>
      </c>
      <c r="J123" s="129" t="s">
        <v>150</v>
      </c>
      <c r="K123" s="130" t="s">
        <v>165</v>
      </c>
      <c r="L123" s="131"/>
      <c r="M123" s="63" t="s">
        <v>1</v>
      </c>
      <c r="N123" s="64" t="s">
        <v>37</v>
      </c>
      <c r="O123" s="64" t="s">
        <v>166</v>
      </c>
      <c r="P123" s="64" t="s">
        <v>167</v>
      </c>
      <c r="Q123" s="64" t="s">
        <v>168</v>
      </c>
      <c r="R123" s="64" t="s">
        <v>169</v>
      </c>
      <c r="S123" s="64" t="s">
        <v>170</v>
      </c>
      <c r="T123" s="65" t="s">
        <v>171</v>
      </c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</row>
    <row r="124" spans="1:65" s="2" customFormat="1" ht="22.8" customHeight="1">
      <c r="A124" s="33"/>
      <c r="B124" s="34"/>
      <c r="C124" s="70" t="s">
        <v>172</v>
      </c>
      <c r="D124" s="33"/>
      <c r="E124" s="33"/>
      <c r="F124" s="33"/>
      <c r="G124" s="33"/>
      <c r="H124" s="33"/>
      <c r="I124" s="33"/>
      <c r="J124" s="132">
        <f>BK124</f>
        <v>0</v>
      </c>
      <c r="K124" s="33"/>
      <c r="L124" s="34"/>
      <c r="M124" s="66"/>
      <c r="N124" s="57"/>
      <c r="O124" s="67"/>
      <c r="P124" s="133">
        <f>P125</f>
        <v>0</v>
      </c>
      <c r="Q124" s="67"/>
      <c r="R124" s="133">
        <f>R125</f>
        <v>4.1952199999999999</v>
      </c>
      <c r="S124" s="67"/>
      <c r="T124" s="134">
        <f>T125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72</v>
      </c>
      <c r="AU124" s="18" t="s">
        <v>152</v>
      </c>
      <c r="BK124" s="135">
        <f>BK125</f>
        <v>0</v>
      </c>
    </row>
    <row r="125" spans="1:65" s="12" customFormat="1" ht="25.95" customHeight="1">
      <c r="B125" s="136"/>
      <c r="D125" s="137" t="s">
        <v>72</v>
      </c>
      <c r="E125" s="138" t="s">
        <v>173</v>
      </c>
      <c r="F125" s="138" t="s">
        <v>174</v>
      </c>
      <c r="I125" s="139"/>
      <c r="J125" s="140">
        <f>BK125</f>
        <v>0</v>
      </c>
      <c r="L125" s="136"/>
      <c r="M125" s="141"/>
      <c r="N125" s="142"/>
      <c r="O125" s="142"/>
      <c r="P125" s="143">
        <f>P126+P240+P308</f>
        <v>0</v>
      </c>
      <c r="Q125" s="142"/>
      <c r="R125" s="143">
        <f>R126+R240+R308</f>
        <v>4.1952199999999999</v>
      </c>
      <c r="S125" s="142"/>
      <c r="T125" s="144">
        <f>T126+T240+T308</f>
        <v>0</v>
      </c>
      <c r="AR125" s="137" t="s">
        <v>30</v>
      </c>
      <c r="AT125" s="145" t="s">
        <v>72</v>
      </c>
      <c r="AU125" s="145" t="s">
        <v>73</v>
      </c>
      <c r="AY125" s="137" t="s">
        <v>175</v>
      </c>
      <c r="BK125" s="146">
        <f>BK126+BK240+BK308</f>
        <v>0</v>
      </c>
    </row>
    <row r="126" spans="1:65" s="12" customFormat="1" ht="22.8" customHeight="1">
      <c r="B126" s="136"/>
      <c r="D126" s="137" t="s">
        <v>72</v>
      </c>
      <c r="E126" s="147" t="s">
        <v>30</v>
      </c>
      <c r="F126" s="147" t="s">
        <v>176</v>
      </c>
      <c r="I126" s="139"/>
      <c r="J126" s="148">
        <f>BK126</f>
        <v>0</v>
      </c>
      <c r="L126" s="136"/>
      <c r="M126" s="141"/>
      <c r="N126" s="142"/>
      <c r="O126" s="142"/>
      <c r="P126" s="143">
        <f>P127+SUM(P128:P130)+P201</f>
        <v>0</v>
      </c>
      <c r="Q126" s="142"/>
      <c r="R126" s="143">
        <f>R127+SUM(R128:R130)+R201</f>
        <v>4.1952199999999999</v>
      </c>
      <c r="S126" s="142"/>
      <c r="T126" s="144">
        <f>T127+SUM(T128:T130)+T201</f>
        <v>0</v>
      </c>
      <c r="AR126" s="137" t="s">
        <v>30</v>
      </c>
      <c r="AT126" s="145" t="s">
        <v>72</v>
      </c>
      <c r="AU126" s="145" t="s">
        <v>30</v>
      </c>
      <c r="AY126" s="137" t="s">
        <v>175</v>
      </c>
      <c r="BK126" s="146">
        <f>BK127+SUM(BK128:BK130)+BK201</f>
        <v>0</v>
      </c>
    </row>
    <row r="127" spans="1:65" s="2" customFormat="1" ht="16.5" customHeight="1">
      <c r="A127" s="33"/>
      <c r="B127" s="149"/>
      <c r="C127" s="150" t="s">
        <v>30</v>
      </c>
      <c r="D127" s="150" t="s">
        <v>181</v>
      </c>
      <c r="E127" s="151" t="s">
        <v>4510</v>
      </c>
      <c r="F127" s="152" t="s">
        <v>4511</v>
      </c>
      <c r="G127" s="153" t="s">
        <v>222</v>
      </c>
      <c r="H127" s="154">
        <v>22</v>
      </c>
      <c r="I127" s="155"/>
      <c r="J127" s="156">
        <f>ROUND(I127*H127,2)</f>
        <v>0</v>
      </c>
      <c r="K127" s="152" t="s">
        <v>710</v>
      </c>
      <c r="L127" s="34"/>
      <c r="M127" s="157" t="s">
        <v>1</v>
      </c>
      <c r="N127" s="158" t="s">
        <v>38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184</v>
      </c>
      <c r="AT127" s="161" t="s">
        <v>181</v>
      </c>
      <c r="AU127" s="161" t="s">
        <v>82</v>
      </c>
      <c r="AY127" s="18" t="s">
        <v>175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30</v>
      </c>
      <c r="BK127" s="162">
        <f>ROUND(I127*H127,2)</f>
        <v>0</v>
      </c>
      <c r="BL127" s="18" t="s">
        <v>184</v>
      </c>
      <c r="BM127" s="161" t="s">
        <v>4512</v>
      </c>
    </row>
    <row r="128" spans="1:65" s="13" customFormat="1">
      <c r="B128" s="163"/>
      <c r="D128" s="164" t="s">
        <v>190</v>
      </c>
      <c r="E128" s="165" t="s">
        <v>1</v>
      </c>
      <c r="F128" s="166" t="s">
        <v>4513</v>
      </c>
      <c r="H128" s="167">
        <v>22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190</v>
      </c>
      <c r="AU128" s="165" t="s">
        <v>82</v>
      </c>
      <c r="AV128" s="13" t="s">
        <v>82</v>
      </c>
      <c r="AW128" s="13" t="s">
        <v>29</v>
      </c>
      <c r="AX128" s="13" t="s">
        <v>73</v>
      </c>
      <c r="AY128" s="165" t="s">
        <v>175</v>
      </c>
    </row>
    <row r="129" spans="1:65" s="15" customFormat="1">
      <c r="B129" s="182"/>
      <c r="D129" s="164" t="s">
        <v>190</v>
      </c>
      <c r="E129" s="183" t="s">
        <v>1</v>
      </c>
      <c r="F129" s="184" t="s">
        <v>716</v>
      </c>
      <c r="H129" s="185">
        <v>22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190</v>
      </c>
      <c r="AU129" s="183" t="s">
        <v>82</v>
      </c>
      <c r="AV129" s="15" t="s">
        <v>184</v>
      </c>
      <c r="AW129" s="15" t="s">
        <v>29</v>
      </c>
      <c r="AX129" s="15" t="s">
        <v>30</v>
      </c>
      <c r="AY129" s="183" t="s">
        <v>175</v>
      </c>
    </row>
    <row r="130" spans="1:65" s="12" customFormat="1" ht="20.85" customHeight="1">
      <c r="B130" s="136"/>
      <c r="D130" s="137" t="s">
        <v>72</v>
      </c>
      <c r="E130" s="147" t="s">
        <v>182</v>
      </c>
      <c r="F130" s="147" t="s">
        <v>4514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SUM(P131:P200)</f>
        <v>0</v>
      </c>
      <c r="Q130" s="142"/>
      <c r="R130" s="143">
        <f>SUM(R131:R200)</f>
        <v>4.1328800000000001</v>
      </c>
      <c r="S130" s="142"/>
      <c r="T130" s="144">
        <f>SUM(T131:T200)</f>
        <v>0</v>
      </c>
      <c r="AR130" s="137" t="s">
        <v>30</v>
      </c>
      <c r="AT130" s="145" t="s">
        <v>72</v>
      </c>
      <c r="AU130" s="145" t="s">
        <v>82</v>
      </c>
      <c r="AY130" s="137" t="s">
        <v>175</v>
      </c>
      <c r="BK130" s="146">
        <f>SUM(BK131:BK200)</f>
        <v>0</v>
      </c>
    </row>
    <row r="131" spans="1:65" s="2" customFormat="1" ht="21.75" customHeight="1">
      <c r="A131" s="33"/>
      <c r="B131" s="149"/>
      <c r="C131" s="150" t="s">
        <v>82</v>
      </c>
      <c r="D131" s="150" t="s">
        <v>181</v>
      </c>
      <c r="E131" s="151" t="s">
        <v>4515</v>
      </c>
      <c r="F131" s="152" t="s">
        <v>4516</v>
      </c>
      <c r="G131" s="153" t="s">
        <v>222</v>
      </c>
      <c r="H131" s="154">
        <v>20</v>
      </c>
      <c r="I131" s="155"/>
      <c r="J131" s="156">
        <f>ROUND(I131*H131,2)</f>
        <v>0</v>
      </c>
      <c r="K131" s="152" t="s">
        <v>710</v>
      </c>
      <c r="L131" s="34"/>
      <c r="M131" s="157" t="s">
        <v>1</v>
      </c>
      <c r="N131" s="158" t="s">
        <v>38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184</v>
      </c>
      <c r="AT131" s="161" t="s">
        <v>181</v>
      </c>
      <c r="AU131" s="161" t="s">
        <v>113</v>
      </c>
      <c r="AY131" s="18" t="s">
        <v>175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30</v>
      </c>
      <c r="BK131" s="162">
        <f>ROUND(I131*H131,2)</f>
        <v>0</v>
      </c>
      <c r="BL131" s="18" t="s">
        <v>184</v>
      </c>
      <c r="BM131" s="161" t="s">
        <v>4517</v>
      </c>
    </row>
    <row r="132" spans="1:65" s="13" customFormat="1">
      <c r="B132" s="163"/>
      <c r="D132" s="164" t="s">
        <v>190</v>
      </c>
      <c r="E132" s="165" t="s">
        <v>1</v>
      </c>
      <c r="F132" s="166" t="s">
        <v>255</v>
      </c>
      <c r="H132" s="167">
        <v>20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190</v>
      </c>
      <c r="AU132" s="165" t="s">
        <v>113</v>
      </c>
      <c r="AV132" s="13" t="s">
        <v>82</v>
      </c>
      <c r="AW132" s="13" t="s">
        <v>29</v>
      </c>
      <c r="AX132" s="13" t="s">
        <v>30</v>
      </c>
      <c r="AY132" s="165" t="s">
        <v>175</v>
      </c>
    </row>
    <row r="133" spans="1:65" s="2" customFormat="1" ht="16.5" customHeight="1">
      <c r="A133" s="33"/>
      <c r="B133" s="149"/>
      <c r="C133" s="190" t="s">
        <v>113</v>
      </c>
      <c r="D133" s="190" t="s">
        <v>764</v>
      </c>
      <c r="E133" s="191" t="s">
        <v>4518</v>
      </c>
      <c r="F133" s="192" t="s">
        <v>4519</v>
      </c>
      <c r="G133" s="193" t="s">
        <v>745</v>
      </c>
      <c r="H133" s="194">
        <v>10</v>
      </c>
      <c r="I133" s="195"/>
      <c r="J133" s="196">
        <f>ROUND(I133*H133,2)</f>
        <v>0</v>
      </c>
      <c r="K133" s="192" t="s">
        <v>710</v>
      </c>
      <c r="L133" s="197"/>
      <c r="M133" s="198" t="s">
        <v>1</v>
      </c>
      <c r="N133" s="199" t="s">
        <v>38</v>
      </c>
      <c r="O133" s="59"/>
      <c r="P133" s="159">
        <f>O133*H133</f>
        <v>0</v>
      </c>
      <c r="Q133" s="159">
        <v>0.22</v>
      </c>
      <c r="R133" s="159">
        <f>Q133*H133</f>
        <v>2.2000000000000002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177</v>
      </c>
      <c r="AT133" s="161" t="s">
        <v>764</v>
      </c>
      <c r="AU133" s="161" t="s">
        <v>113</v>
      </c>
      <c r="AY133" s="18" t="s">
        <v>175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30</v>
      </c>
      <c r="BK133" s="162">
        <f>ROUND(I133*H133,2)</f>
        <v>0</v>
      </c>
      <c r="BL133" s="18" t="s">
        <v>184</v>
      </c>
      <c r="BM133" s="161" t="s">
        <v>4520</v>
      </c>
    </row>
    <row r="134" spans="1:65" s="14" customFormat="1">
      <c r="B134" s="172"/>
      <c r="D134" s="164" t="s">
        <v>190</v>
      </c>
      <c r="E134" s="173" t="s">
        <v>1</v>
      </c>
      <c r="F134" s="174" t="s">
        <v>4521</v>
      </c>
      <c r="H134" s="173" t="s">
        <v>1</v>
      </c>
      <c r="I134" s="175"/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190</v>
      </c>
      <c r="AU134" s="173" t="s">
        <v>113</v>
      </c>
      <c r="AV134" s="14" t="s">
        <v>30</v>
      </c>
      <c r="AW134" s="14" t="s">
        <v>29</v>
      </c>
      <c r="AX134" s="14" t="s">
        <v>73</v>
      </c>
      <c r="AY134" s="173" t="s">
        <v>175</v>
      </c>
    </row>
    <row r="135" spans="1:65" s="13" customFormat="1">
      <c r="B135" s="163"/>
      <c r="D135" s="164" t="s">
        <v>190</v>
      </c>
      <c r="E135" s="165" t="s">
        <v>1</v>
      </c>
      <c r="F135" s="166" t="s">
        <v>4522</v>
      </c>
      <c r="H135" s="167">
        <v>10</v>
      </c>
      <c r="I135" s="168"/>
      <c r="L135" s="163"/>
      <c r="M135" s="169"/>
      <c r="N135" s="170"/>
      <c r="O135" s="170"/>
      <c r="P135" s="170"/>
      <c r="Q135" s="170"/>
      <c r="R135" s="170"/>
      <c r="S135" s="170"/>
      <c r="T135" s="171"/>
      <c r="AT135" s="165" t="s">
        <v>190</v>
      </c>
      <c r="AU135" s="165" t="s">
        <v>113</v>
      </c>
      <c r="AV135" s="13" t="s">
        <v>82</v>
      </c>
      <c r="AW135" s="13" t="s">
        <v>29</v>
      </c>
      <c r="AX135" s="13" t="s">
        <v>73</v>
      </c>
      <c r="AY135" s="165" t="s">
        <v>175</v>
      </c>
    </row>
    <row r="136" spans="1:65" s="15" customFormat="1">
      <c r="B136" s="182"/>
      <c r="D136" s="164" t="s">
        <v>190</v>
      </c>
      <c r="E136" s="183" t="s">
        <v>1</v>
      </c>
      <c r="F136" s="184" t="s">
        <v>716</v>
      </c>
      <c r="H136" s="185">
        <v>10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190</v>
      </c>
      <c r="AU136" s="183" t="s">
        <v>113</v>
      </c>
      <c r="AV136" s="15" t="s">
        <v>184</v>
      </c>
      <c r="AW136" s="15" t="s">
        <v>29</v>
      </c>
      <c r="AX136" s="15" t="s">
        <v>30</v>
      </c>
      <c r="AY136" s="183" t="s">
        <v>175</v>
      </c>
    </row>
    <row r="137" spans="1:65" s="2" customFormat="1" ht="16.5" customHeight="1">
      <c r="A137" s="33"/>
      <c r="B137" s="149"/>
      <c r="C137" s="150" t="s">
        <v>184</v>
      </c>
      <c r="D137" s="150" t="s">
        <v>181</v>
      </c>
      <c r="E137" s="151" t="s">
        <v>4523</v>
      </c>
      <c r="F137" s="152" t="s">
        <v>4524</v>
      </c>
      <c r="G137" s="153" t="s">
        <v>222</v>
      </c>
      <c r="H137" s="154">
        <v>20</v>
      </c>
      <c r="I137" s="155"/>
      <c r="J137" s="156">
        <f>ROUND(I137*H137,2)</f>
        <v>0</v>
      </c>
      <c r="K137" s="152" t="s">
        <v>710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184</v>
      </c>
      <c r="AT137" s="161" t="s">
        <v>181</v>
      </c>
      <c r="AU137" s="161" t="s">
        <v>113</v>
      </c>
      <c r="AY137" s="18" t="s">
        <v>175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30</v>
      </c>
      <c r="BK137" s="162">
        <f>ROUND(I137*H137,2)</f>
        <v>0</v>
      </c>
      <c r="BL137" s="18" t="s">
        <v>184</v>
      </c>
      <c r="BM137" s="161" t="s">
        <v>4525</v>
      </c>
    </row>
    <row r="138" spans="1:65" s="13" customFormat="1">
      <c r="B138" s="163"/>
      <c r="D138" s="164" t="s">
        <v>190</v>
      </c>
      <c r="E138" s="165" t="s">
        <v>1</v>
      </c>
      <c r="F138" s="166" t="s">
        <v>255</v>
      </c>
      <c r="H138" s="167">
        <v>20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190</v>
      </c>
      <c r="AU138" s="165" t="s">
        <v>113</v>
      </c>
      <c r="AV138" s="13" t="s">
        <v>82</v>
      </c>
      <c r="AW138" s="13" t="s">
        <v>29</v>
      </c>
      <c r="AX138" s="13" t="s">
        <v>30</v>
      </c>
      <c r="AY138" s="165" t="s">
        <v>175</v>
      </c>
    </row>
    <row r="139" spans="1:65" s="2" customFormat="1" ht="16.5" customHeight="1">
      <c r="A139" s="33"/>
      <c r="B139" s="149"/>
      <c r="C139" s="190" t="s">
        <v>199</v>
      </c>
      <c r="D139" s="190" t="s">
        <v>764</v>
      </c>
      <c r="E139" s="191" t="s">
        <v>182</v>
      </c>
      <c r="F139" s="192" t="s">
        <v>4526</v>
      </c>
      <c r="G139" s="193" t="s">
        <v>222</v>
      </c>
      <c r="H139" s="194">
        <v>3</v>
      </c>
      <c r="I139" s="195"/>
      <c r="J139" s="196">
        <f>ROUND(I139*H139,2)</f>
        <v>0</v>
      </c>
      <c r="K139" s="192" t="s">
        <v>1</v>
      </c>
      <c r="L139" s="197"/>
      <c r="M139" s="198" t="s">
        <v>1</v>
      </c>
      <c r="N139" s="199" t="s">
        <v>38</v>
      </c>
      <c r="O139" s="59"/>
      <c r="P139" s="159">
        <f>O139*H139</f>
        <v>0</v>
      </c>
      <c r="Q139" s="159">
        <v>6.5000000000000002E-2</v>
      </c>
      <c r="R139" s="159">
        <f>Q139*H139</f>
        <v>0.19500000000000001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177</v>
      </c>
      <c r="AT139" s="161" t="s">
        <v>764</v>
      </c>
      <c r="AU139" s="161" t="s">
        <v>113</v>
      </c>
      <c r="AY139" s="18" t="s">
        <v>175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30</v>
      </c>
      <c r="BK139" s="162">
        <f>ROUND(I139*H139,2)</f>
        <v>0</v>
      </c>
      <c r="BL139" s="18" t="s">
        <v>184</v>
      </c>
      <c r="BM139" s="161" t="s">
        <v>4527</v>
      </c>
    </row>
    <row r="140" spans="1:65" s="13" customFormat="1">
      <c r="B140" s="163"/>
      <c r="D140" s="164" t="s">
        <v>190</v>
      </c>
      <c r="E140" s="165" t="s">
        <v>1</v>
      </c>
      <c r="F140" s="166" t="s">
        <v>113</v>
      </c>
      <c r="H140" s="167">
        <v>3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190</v>
      </c>
      <c r="AU140" s="165" t="s">
        <v>113</v>
      </c>
      <c r="AV140" s="13" t="s">
        <v>82</v>
      </c>
      <c r="AW140" s="13" t="s">
        <v>29</v>
      </c>
      <c r="AX140" s="13" t="s">
        <v>30</v>
      </c>
      <c r="AY140" s="165" t="s">
        <v>175</v>
      </c>
    </row>
    <row r="141" spans="1:65" s="2" customFormat="1" ht="16.5" customHeight="1">
      <c r="A141" s="33"/>
      <c r="B141" s="149"/>
      <c r="C141" s="190" t="s">
        <v>203</v>
      </c>
      <c r="D141" s="190" t="s">
        <v>764</v>
      </c>
      <c r="E141" s="191" t="s">
        <v>8</v>
      </c>
      <c r="F141" s="192" t="s">
        <v>4528</v>
      </c>
      <c r="G141" s="193" t="s">
        <v>222</v>
      </c>
      <c r="H141" s="194">
        <v>4</v>
      </c>
      <c r="I141" s="195"/>
      <c r="J141" s="196">
        <f>ROUND(I141*H141,2)</f>
        <v>0</v>
      </c>
      <c r="K141" s="192" t="s">
        <v>1</v>
      </c>
      <c r="L141" s="197"/>
      <c r="M141" s="198" t="s">
        <v>1</v>
      </c>
      <c r="N141" s="199" t="s">
        <v>38</v>
      </c>
      <c r="O141" s="59"/>
      <c r="P141" s="159">
        <f>O141*H141</f>
        <v>0</v>
      </c>
      <c r="Q141" s="159">
        <v>6.5000000000000002E-2</v>
      </c>
      <c r="R141" s="159">
        <f>Q141*H141</f>
        <v>0.26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177</v>
      </c>
      <c r="AT141" s="161" t="s">
        <v>764</v>
      </c>
      <c r="AU141" s="161" t="s">
        <v>113</v>
      </c>
      <c r="AY141" s="18" t="s">
        <v>175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30</v>
      </c>
      <c r="BK141" s="162">
        <f>ROUND(I141*H141,2)</f>
        <v>0</v>
      </c>
      <c r="BL141" s="18" t="s">
        <v>184</v>
      </c>
      <c r="BM141" s="161" t="s">
        <v>4529</v>
      </c>
    </row>
    <row r="142" spans="1:65" s="13" customFormat="1">
      <c r="B142" s="163"/>
      <c r="D142" s="164" t="s">
        <v>190</v>
      </c>
      <c r="E142" s="165" t="s">
        <v>1</v>
      </c>
      <c r="F142" s="166" t="s">
        <v>184</v>
      </c>
      <c r="H142" s="167">
        <v>4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113</v>
      </c>
      <c r="AV142" s="13" t="s">
        <v>82</v>
      </c>
      <c r="AW142" s="13" t="s">
        <v>29</v>
      </c>
      <c r="AX142" s="13" t="s">
        <v>30</v>
      </c>
      <c r="AY142" s="165" t="s">
        <v>175</v>
      </c>
    </row>
    <row r="143" spans="1:65" s="2" customFormat="1" ht="16.5" customHeight="1">
      <c r="A143" s="33"/>
      <c r="B143" s="149"/>
      <c r="C143" s="190" t="s">
        <v>207</v>
      </c>
      <c r="D143" s="190" t="s">
        <v>764</v>
      </c>
      <c r="E143" s="191" t="s">
        <v>227</v>
      </c>
      <c r="F143" s="192" t="s">
        <v>4530</v>
      </c>
      <c r="G143" s="193" t="s">
        <v>222</v>
      </c>
      <c r="H143" s="194">
        <v>7</v>
      </c>
      <c r="I143" s="195"/>
      <c r="J143" s="196">
        <f>ROUND(I143*H143,2)</f>
        <v>0</v>
      </c>
      <c r="K143" s="192" t="s">
        <v>1</v>
      </c>
      <c r="L143" s="197"/>
      <c r="M143" s="198" t="s">
        <v>1</v>
      </c>
      <c r="N143" s="199" t="s">
        <v>38</v>
      </c>
      <c r="O143" s="59"/>
      <c r="P143" s="159">
        <f>O143*H143</f>
        <v>0</v>
      </c>
      <c r="Q143" s="159">
        <v>6.5000000000000002E-2</v>
      </c>
      <c r="R143" s="159">
        <f>Q143*H143</f>
        <v>0.45500000000000002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177</v>
      </c>
      <c r="AT143" s="161" t="s">
        <v>764</v>
      </c>
      <c r="AU143" s="161" t="s">
        <v>113</v>
      </c>
      <c r="AY143" s="18" t="s">
        <v>175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30</v>
      </c>
      <c r="BK143" s="162">
        <f>ROUND(I143*H143,2)</f>
        <v>0</v>
      </c>
      <c r="BL143" s="18" t="s">
        <v>184</v>
      </c>
      <c r="BM143" s="161" t="s">
        <v>4531</v>
      </c>
    </row>
    <row r="144" spans="1:65" s="13" customFormat="1">
      <c r="B144" s="163"/>
      <c r="D144" s="164" t="s">
        <v>190</v>
      </c>
      <c r="E144" s="165" t="s">
        <v>1</v>
      </c>
      <c r="F144" s="166" t="s">
        <v>207</v>
      </c>
      <c r="H144" s="167">
        <v>7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190</v>
      </c>
      <c r="AU144" s="165" t="s">
        <v>113</v>
      </c>
      <c r="AV144" s="13" t="s">
        <v>82</v>
      </c>
      <c r="AW144" s="13" t="s">
        <v>29</v>
      </c>
      <c r="AX144" s="13" t="s">
        <v>30</v>
      </c>
      <c r="AY144" s="165" t="s">
        <v>175</v>
      </c>
    </row>
    <row r="145" spans="1:65" s="2" customFormat="1" ht="16.5" customHeight="1">
      <c r="A145" s="33"/>
      <c r="B145" s="149"/>
      <c r="C145" s="190" t="s">
        <v>177</v>
      </c>
      <c r="D145" s="190" t="s">
        <v>764</v>
      </c>
      <c r="E145" s="191" t="s">
        <v>231</v>
      </c>
      <c r="F145" s="192" t="s">
        <v>4532</v>
      </c>
      <c r="G145" s="193" t="s">
        <v>222</v>
      </c>
      <c r="H145" s="194">
        <v>6</v>
      </c>
      <c r="I145" s="195"/>
      <c r="J145" s="196">
        <f>ROUND(I145*H145,2)</f>
        <v>0</v>
      </c>
      <c r="K145" s="192" t="s">
        <v>1</v>
      </c>
      <c r="L145" s="197"/>
      <c r="M145" s="198" t="s">
        <v>1</v>
      </c>
      <c r="N145" s="199" t="s">
        <v>38</v>
      </c>
      <c r="O145" s="59"/>
      <c r="P145" s="159">
        <f>O145*H145</f>
        <v>0</v>
      </c>
      <c r="Q145" s="159">
        <v>6.5000000000000002E-2</v>
      </c>
      <c r="R145" s="159">
        <f>Q145*H145</f>
        <v>0.39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177</v>
      </c>
      <c r="AT145" s="161" t="s">
        <v>764</v>
      </c>
      <c r="AU145" s="161" t="s">
        <v>113</v>
      </c>
      <c r="AY145" s="18" t="s">
        <v>175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30</v>
      </c>
      <c r="BK145" s="162">
        <f>ROUND(I145*H145,2)</f>
        <v>0</v>
      </c>
      <c r="BL145" s="18" t="s">
        <v>184</v>
      </c>
      <c r="BM145" s="161" t="s">
        <v>4533</v>
      </c>
    </row>
    <row r="146" spans="1:65" s="13" customFormat="1">
      <c r="B146" s="163"/>
      <c r="D146" s="164" t="s">
        <v>190</v>
      </c>
      <c r="E146" s="165" t="s">
        <v>1</v>
      </c>
      <c r="F146" s="166" t="s">
        <v>203</v>
      </c>
      <c r="H146" s="167">
        <v>6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190</v>
      </c>
      <c r="AU146" s="165" t="s">
        <v>113</v>
      </c>
      <c r="AV146" s="13" t="s">
        <v>82</v>
      </c>
      <c r="AW146" s="13" t="s">
        <v>29</v>
      </c>
      <c r="AX146" s="13" t="s">
        <v>30</v>
      </c>
      <c r="AY146" s="165" t="s">
        <v>175</v>
      </c>
    </row>
    <row r="147" spans="1:65" s="2" customFormat="1" ht="21.75" customHeight="1">
      <c r="A147" s="33"/>
      <c r="B147" s="149"/>
      <c r="C147" s="150" t="s">
        <v>198</v>
      </c>
      <c r="D147" s="150" t="s">
        <v>181</v>
      </c>
      <c r="E147" s="151" t="s">
        <v>4534</v>
      </c>
      <c r="F147" s="152" t="s">
        <v>4535</v>
      </c>
      <c r="G147" s="153" t="s">
        <v>222</v>
      </c>
      <c r="H147" s="154">
        <v>60</v>
      </c>
      <c r="I147" s="155"/>
      <c r="J147" s="156">
        <f>ROUND(I147*H147,2)</f>
        <v>0</v>
      </c>
      <c r="K147" s="152" t="s">
        <v>710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6.0000000000000002E-5</v>
      </c>
      <c r="R147" s="159">
        <f>Q147*H147</f>
        <v>3.5999999999999999E-3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184</v>
      </c>
      <c r="AT147" s="161" t="s">
        <v>181</v>
      </c>
      <c r="AU147" s="161" t="s">
        <v>113</v>
      </c>
      <c r="AY147" s="18" t="s">
        <v>175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30</v>
      </c>
      <c r="BK147" s="162">
        <f>ROUND(I147*H147,2)</f>
        <v>0</v>
      </c>
      <c r="BL147" s="18" t="s">
        <v>184</v>
      </c>
      <c r="BM147" s="161" t="s">
        <v>4536</v>
      </c>
    </row>
    <row r="148" spans="1:65" s="13" customFormat="1">
      <c r="B148" s="163"/>
      <c r="D148" s="164" t="s">
        <v>190</v>
      </c>
      <c r="E148" s="165" t="s">
        <v>1</v>
      </c>
      <c r="F148" s="166" t="s">
        <v>4537</v>
      </c>
      <c r="H148" s="167">
        <v>60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113</v>
      </c>
      <c r="AV148" s="13" t="s">
        <v>82</v>
      </c>
      <c r="AW148" s="13" t="s">
        <v>29</v>
      </c>
      <c r="AX148" s="13" t="s">
        <v>73</v>
      </c>
      <c r="AY148" s="165" t="s">
        <v>175</v>
      </c>
    </row>
    <row r="149" spans="1:65" s="15" customFormat="1">
      <c r="B149" s="182"/>
      <c r="D149" s="164" t="s">
        <v>190</v>
      </c>
      <c r="E149" s="183" t="s">
        <v>1</v>
      </c>
      <c r="F149" s="184" t="s">
        <v>716</v>
      </c>
      <c r="H149" s="185">
        <v>60</v>
      </c>
      <c r="I149" s="186"/>
      <c r="L149" s="182"/>
      <c r="M149" s="187"/>
      <c r="N149" s="188"/>
      <c r="O149" s="188"/>
      <c r="P149" s="188"/>
      <c r="Q149" s="188"/>
      <c r="R149" s="188"/>
      <c r="S149" s="188"/>
      <c r="T149" s="189"/>
      <c r="AT149" s="183" t="s">
        <v>190</v>
      </c>
      <c r="AU149" s="183" t="s">
        <v>113</v>
      </c>
      <c r="AV149" s="15" t="s">
        <v>184</v>
      </c>
      <c r="AW149" s="15" t="s">
        <v>29</v>
      </c>
      <c r="AX149" s="15" t="s">
        <v>30</v>
      </c>
      <c r="AY149" s="183" t="s">
        <v>175</v>
      </c>
    </row>
    <row r="150" spans="1:65" s="2" customFormat="1" ht="16.5" customHeight="1">
      <c r="A150" s="33"/>
      <c r="B150" s="149"/>
      <c r="C150" s="190" t="s">
        <v>217</v>
      </c>
      <c r="D150" s="190" t="s">
        <v>764</v>
      </c>
      <c r="E150" s="191" t="s">
        <v>4538</v>
      </c>
      <c r="F150" s="192" t="s">
        <v>4539</v>
      </c>
      <c r="G150" s="193" t="s">
        <v>222</v>
      </c>
      <c r="H150" s="194">
        <v>60</v>
      </c>
      <c r="I150" s="195"/>
      <c r="J150" s="196">
        <f>ROUND(I150*H150,2)</f>
        <v>0</v>
      </c>
      <c r="K150" s="192" t="s">
        <v>710</v>
      </c>
      <c r="L150" s="197"/>
      <c r="M150" s="198" t="s">
        <v>1</v>
      </c>
      <c r="N150" s="199" t="s">
        <v>38</v>
      </c>
      <c r="O150" s="59"/>
      <c r="P150" s="159">
        <f>O150*H150</f>
        <v>0</v>
      </c>
      <c r="Q150" s="159">
        <v>7.0899999999999999E-3</v>
      </c>
      <c r="R150" s="159">
        <f>Q150*H150</f>
        <v>0.4254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177</v>
      </c>
      <c r="AT150" s="161" t="s">
        <v>764</v>
      </c>
      <c r="AU150" s="161" t="s">
        <v>113</v>
      </c>
      <c r="AY150" s="18" t="s">
        <v>175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30</v>
      </c>
      <c r="BK150" s="162">
        <f>ROUND(I150*H150,2)</f>
        <v>0</v>
      </c>
      <c r="BL150" s="18" t="s">
        <v>184</v>
      </c>
      <c r="BM150" s="161" t="s">
        <v>4540</v>
      </c>
    </row>
    <row r="151" spans="1:65" s="13" customFormat="1">
      <c r="B151" s="163"/>
      <c r="D151" s="164" t="s">
        <v>190</v>
      </c>
      <c r="E151" s="165" t="s">
        <v>1</v>
      </c>
      <c r="F151" s="166" t="s">
        <v>420</v>
      </c>
      <c r="H151" s="167">
        <v>60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190</v>
      </c>
      <c r="AU151" s="165" t="s">
        <v>113</v>
      </c>
      <c r="AV151" s="13" t="s">
        <v>82</v>
      </c>
      <c r="AW151" s="13" t="s">
        <v>29</v>
      </c>
      <c r="AX151" s="13" t="s">
        <v>30</v>
      </c>
      <c r="AY151" s="165" t="s">
        <v>175</v>
      </c>
    </row>
    <row r="152" spans="1:65" s="2" customFormat="1" ht="16.5" customHeight="1">
      <c r="A152" s="33"/>
      <c r="B152" s="149"/>
      <c r="C152" s="190" t="s">
        <v>182</v>
      </c>
      <c r="D152" s="190" t="s">
        <v>764</v>
      </c>
      <c r="E152" s="191" t="s">
        <v>4541</v>
      </c>
      <c r="F152" s="192" t="s">
        <v>4542</v>
      </c>
      <c r="G152" s="193" t="s">
        <v>222</v>
      </c>
      <c r="H152" s="194">
        <v>60</v>
      </c>
      <c r="I152" s="195"/>
      <c r="J152" s="196">
        <f>ROUND(I152*H152,2)</f>
        <v>0</v>
      </c>
      <c r="K152" s="192" t="s">
        <v>1</v>
      </c>
      <c r="L152" s="197"/>
      <c r="M152" s="198" t="s">
        <v>1</v>
      </c>
      <c r="N152" s="199" t="s">
        <v>38</v>
      </c>
      <c r="O152" s="59"/>
      <c r="P152" s="159">
        <f>O152*H152</f>
        <v>0</v>
      </c>
      <c r="Q152" s="159">
        <v>2.1000000000000001E-4</v>
      </c>
      <c r="R152" s="159">
        <f>Q152*H152</f>
        <v>1.26E-2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177</v>
      </c>
      <c r="AT152" s="161" t="s">
        <v>764</v>
      </c>
      <c r="AU152" s="161" t="s">
        <v>113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4543</v>
      </c>
    </row>
    <row r="153" spans="1:65" s="13" customFormat="1">
      <c r="B153" s="163"/>
      <c r="D153" s="164" t="s">
        <v>190</v>
      </c>
      <c r="E153" s="165" t="s">
        <v>1</v>
      </c>
      <c r="F153" s="166" t="s">
        <v>420</v>
      </c>
      <c r="H153" s="167">
        <v>60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113</v>
      </c>
      <c r="AV153" s="13" t="s">
        <v>82</v>
      </c>
      <c r="AW153" s="13" t="s">
        <v>29</v>
      </c>
      <c r="AX153" s="13" t="s">
        <v>30</v>
      </c>
      <c r="AY153" s="165" t="s">
        <v>175</v>
      </c>
    </row>
    <row r="154" spans="1:65" s="2" customFormat="1" ht="16.5" customHeight="1">
      <c r="A154" s="33"/>
      <c r="B154" s="149"/>
      <c r="C154" s="150" t="s">
        <v>8</v>
      </c>
      <c r="D154" s="150" t="s">
        <v>181</v>
      </c>
      <c r="E154" s="151" t="s">
        <v>4544</v>
      </c>
      <c r="F154" s="152" t="s">
        <v>4545</v>
      </c>
      <c r="G154" s="153" t="s">
        <v>222</v>
      </c>
      <c r="H154" s="154">
        <v>60</v>
      </c>
      <c r="I154" s="155"/>
      <c r="J154" s="156">
        <f>ROUND(I154*H154,2)</f>
        <v>0</v>
      </c>
      <c r="K154" s="152" t="s">
        <v>710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184</v>
      </c>
      <c r="AT154" s="161" t="s">
        <v>181</v>
      </c>
      <c r="AU154" s="161" t="s">
        <v>113</v>
      </c>
      <c r="AY154" s="18" t="s">
        <v>175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30</v>
      </c>
      <c r="BK154" s="162">
        <f>ROUND(I154*H154,2)</f>
        <v>0</v>
      </c>
      <c r="BL154" s="18" t="s">
        <v>184</v>
      </c>
      <c r="BM154" s="161" t="s">
        <v>4546</v>
      </c>
    </row>
    <row r="155" spans="1:65" s="13" customFormat="1">
      <c r="B155" s="163"/>
      <c r="D155" s="164" t="s">
        <v>190</v>
      </c>
      <c r="E155" s="165" t="s">
        <v>1</v>
      </c>
      <c r="F155" s="166" t="s">
        <v>420</v>
      </c>
      <c r="H155" s="167">
        <v>60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113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16.5" customHeight="1">
      <c r="A156" s="33"/>
      <c r="B156" s="149"/>
      <c r="C156" s="150" t="s">
        <v>227</v>
      </c>
      <c r="D156" s="150" t="s">
        <v>181</v>
      </c>
      <c r="E156" s="151" t="s">
        <v>4547</v>
      </c>
      <c r="F156" s="152" t="s">
        <v>4548</v>
      </c>
      <c r="G156" s="153" t="s">
        <v>222</v>
      </c>
      <c r="H156" s="154">
        <v>20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113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4549</v>
      </c>
    </row>
    <row r="157" spans="1:65" s="13" customFormat="1">
      <c r="B157" s="163"/>
      <c r="D157" s="164" t="s">
        <v>190</v>
      </c>
      <c r="E157" s="165" t="s">
        <v>1</v>
      </c>
      <c r="F157" s="166" t="s">
        <v>255</v>
      </c>
      <c r="H157" s="167">
        <v>20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113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231</v>
      </c>
      <c r="D158" s="150" t="s">
        <v>181</v>
      </c>
      <c r="E158" s="151" t="s">
        <v>4550</v>
      </c>
      <c r="F158" s="152" t="s">
        <v>4551</v>
      </c>
      <c r="G158" s="153" t="s">
        <v>222</v>
      </c>
      <c r="H158" s="154">
        <v>20</v>
      </c>
      <c r="I158" s="155"/>
      <c r="J158" s="156">
        <f>ROUND(I158*H158,2)</f>
        <v>0</v>
      </c>
      <c r="K158" s="152" t="s">
        <v>710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113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4552</v>
      </c>
    </row>
    <row r="159" spans="1:65" s="13" customFormat="1">
      <c r="B159" s="163"/>
      <c r="D159" s="164" t="s">
        <v>190</v>
      </c>
      <c r="E159" s="165" t="s">
        <v>1</v>
      </c>
      <c r="F159" s="166" t="s">
        <v>255</v>
      </c>
      <c r="H159" s="167">
        <v>20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113</v>
      </c>
      <c r="AV159" s="13" t="s">
        <v>82</v>
      </c>
      <c r="AW159" s="13" t="s">
        <v>29</v>
      </c>
      <c r="AX159" s="13" t="s">
        <v>30</v>
      </c>
      <c r="AY159" s="165" t="s">
        <v>175</v>
      </c>
    </row>
    <row r="160" spans="1:65" s="2" customFormat="1" ht="16.5" customHeight="1">
      <c r="A160" s="33"/>
      <c r="B160" s="149"/>
      <c r="C160" s="150" t="s">
        <v>235</v>
      </c>
      <c r="D160" s="150" t="s">
        <v>181</v>
      </c>
      <c r="E160" s="151" t="s">
        <v>4553</v>
      </c>
      <c r="F160" s="152" t="s">
        <v>4554</v>
      </c>
      <c r="G160" s="153" t="s">
        <v>709</v>
      </c>
      <c r="H160" s="154">
        <v>20</v>
      </c>
      <c r="I160" s="155"/>
      <c r="J160" s="156">
        <f>ROUND(I160*H160,2)</f>
        <v>0</v>
      </c>
      <c r="K160" s="152" t="s">
        <v>710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3.0000000000000001E-5</v>
      </c>
      <c r="R160" s="159">
        <f>Q160*H160</f>
        <v>6.0000000000000006E-4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184</v>
      </c>
      <c r="AT160" s="161" t="s">
        <v>181</v>
      </c>
      <c r="AU160" s="161" t="s">
        <v>113</v>
      </c>
      <c r="AY160" s="18" t="s">
        <v>175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30</v>
      </c>
      <c r="BK160" s="162">
        <f>ROUND(I160*H160,2)</f>
        <v>0</v>
      </c>
      <c r="BL160" s="18" t="s">
        <v>184</v>
      </c>
      <c r="BM160" s="161" t="s">
        <v>4555</v>
      </c>
    </row>
    <row r="161" spans="1:65" s="13" customFormat="1">
      <c r="B161" s="163"/>
      <c r="D161" s="164" t="s">
        <v>190</v>
      </c>
      <c r="E161" s="165" t="s">
        <v>1</v>
      </c>
      <c r="F161" s="166" t="s">
        <v>255</v>
      </c>
      <c r="H161" s="167">
        <v>20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190</v>
      </c>
      <c r="AU161" s="165" t="s">
        <v>113</v>
      </c>
      <c r="AV161" s="13" t="s">
        <v>82</v>
      </c>
      <c r="AW161" s="13" t="s">
        <v>29</v>
      </c>
      <c r="AX161" s="13" t="s">
        <v>30</v>
      </c>
      <c r="AY161" s="165" t="s">
        <v>175</v>
      </c>
    </row>
    <row r="162" spans="1:65" s="2" customFormat="1" ht="16.5" customHeight="1">
      <c r="A162" s="33"/>
      <c r="B162" s="149"/>
      <c r="C162" s="190" t="s">
        <v>239</v>
      </c>
      <c r="D162" s="190" t="s">
        <v>764</v>
      </c>
      <c r="E162" s="191" t="s">
        <v>4556</v>
      </c>
      <c r="F162" s="192" t="s">
        <v>4557</v>
      </c>
      <c r="G162" s="193" t="s">
        <v>709</v>
      </c>
      <c r="H162" s="194">
        <v>23.76</v>
      </c>
      <c r="I162" s="195"/>
      <c r="J162" s="196">
        <f>ROUND(I162*H162,2)</f>
        <v>0</v>
      </c>
      <c r="K162" s="192" t="s">
        <v>710</v>
      </c>
      <c r="L162" s="197"/>
      <c r="M162" s="198" t="s">
        <v>1</v>
      </c>
      <c r="N162" s="199" t="s">
        <v>38</v>
      </c>
      <c r="O162" s="59"/>
      <c r="P162" s="159">
        <f>O162*H162</f>
        <v>0</v>
      </c>
      <c r="Q162" s="159">
        <v>5.0000000000000001E-4</v>
      </c>
      <c r="R162" s="159">
        <f>Q162*H162</f>
        <v>1.1880000000000002E-2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177</v>
      </c>
      <c r="AT162" s="161" t="s">
        <v>764</v>
      </c>
      <c r="AU162" s="161" t="s">
        <v>113</v>
      </c>
      <c r="AY162" s="18" t="s">
        <v>175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30</v>
      </c>
      <c r="BK162" s="162">
        <f>ROUND(I162*H162,2)</f>
        <v>0</v>
      </c>
      <c r="BL162" s="18" t="s">
        <v>184</v>
      </c>
      <c r="BM162" s="161" t="s">
        <v>4558</v>
      </c>
    </row>
    <row r="163" spans="1:65" s="13" customFormat="1">
      <c r="B163" s="163"/>
      <c r="D163" s="164" t="s">
        <v>190</v>
      </c>
      <c r="E163" s="165" t="s">
        <v>1</v>
      </c>
      <c r="F163" s="166" t="s">
        <v>4559</v>
      </c>
      <c r="H163" s="167">
        <v>21.6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113</v>
      </c>
      <c r="AV163" s="13" t="s">
        <v>82</v>
      </c>
      <c r="AW163" s="13" t="s">
        <v>29</v>
      </c>
      <c r="AX163" s="13" t="s">
        <v>73</v>
      </c>
      <c r="AY163" s="165" t="s">
        <v>175</v>
      </c>
    </row>
    <row r="164" spans="1:65" s="15" customFormat="1">
      <c r="B164" s="182"/>
      <c r="D164" s="164" t="s">
        <v>190</v>
      </c>
      <c r="E164" s="183" t="s">
        <v>1</v>
      </c>
      <c r="F164" s="184" t="s">
        <v>716</v>
      </c>
      <c r="H164" s="185">
        <v>21.6</v>
      </c>
      <c r="I164" s="186"/>
      <c r="L164" s="182"/>
      <c r="M164" s="187"/>
      <c r="N164" s="188"/>
      <c r="O164" s="188"/>
      <c r="P164" s="188"/>
      <c r="Q164" s="188"/>
      <c r="R164" s="188"/>
      <c r="S164" s="188"/>
      <c r="T164" s="189"/>
      <c r="AT164" s="183" t="s">
        <v>190</v>
      </c>
      <c r="AU164" s="183" t="s">
        <v>113</v>
      </c>
      <c r="AV164" s="15" t="s">
        <v>184</v>
      </c>
      <c r="AW164" s="15" t="s">
        <v>29</v>
      </c>
      <c r="AX164" s="15" t="s">
        <v>30</v>
      </c>
      <c r="AY164" s="183" t="s">
        <v>175</v>
      </c>
    </row>
    <row r="165" spans="1:65" s="13" customFormat="1">
      <c r="B165" s="163"/>
      <c r="D165" s="164" t="s">
        <v>190</v>
      </c>
      <c r="F165" s="166" t="s">
        <v>4560</v>
      </c>
      <c r="H165" s="167">
        <v>23.76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113</v>
      </c>
      <c r="AV165" s="13" t="s">
        <v>82</v>
      </c>
      <c r="AW165" s="13" t="s">
        <v>3</v>
      </c>
      <c r="AX165" s="13" t="s">
        <v>30</v>
      </c>
      <c r="AY165" s="165" t="s">
        <v>175</v>
      </c>
    </row>
    <row r="166" spans="1:65" s="2" customFormat="1" ht="16.5" customHeight="1">
      <c r="A166" s="33"/>
      <c r="B166" s="149"/>
      <c r="C166" s="150" t="s">
        <v>243</v>
      </c>
      <c r="D166" s="150" t="s">
        <v>181</v>
      </c>
      <c r="E166" s="151" t="s">
        <v>4561</v>
      </c>
      <c r="F166" s="152" t="s">
        <v>4562</v>
      </c>
      <c r="G166" s="153" t="s">
        <v>767</v>
      </c>
      <c r="H166" s="154">
        <v>6.7000000000000004E-2</v>
      </c>
      <c r="I166" s="155"/>
      <c r="J166" s="156">
        <f>ROUND(I166*H166,2)</f>
        <v>0</v>
      </c>
      <c r="K166" s="152" t="s">
        <v>710</v>
      </c>
      <c r="L166" s="34"/>
      <c r="M166" s="157" t="s">
        <v>1</v>
      </c>
      <c r="N166" s="158" t="s">
        <v>38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184</v>
      </c>
      <c r="AT166" s="161" t="s">
        <v>181</v>
      </c>
      <c r="AU166" s="161" t="s">
        <v>113</v>
      </c>
      <c r="AY166" s="18" t="s">
        <v>175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30</v>
      </c>
      <c r="BK166" s="162">
        <f>ROUND(I166*H166,2)</f>
        <v>0</v>
      </c>
      <c r="BL166" s="18" t="s">
        <v>184</v>
      </c>
      <c r="BM166" s="161" t="s">
        <v>4563</v>
      </c>
    </row>
    <row r="167" spans="1:65" s="13" customFormat="1">
      <c r="B167" s="163"/>
      <c r="D167" s="164" t="s">
        <v>190</v>
      </c>
      <c r="E167" s="165" t="s">
        <v>1</v>
      </c>
      <c r="F167" s="166" t="s">
        <v>4564</v>
      </c>
      <c r="H167" s="167">
        <v>6.7000000000000004E-2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190</v>
      </c>
      <c r="AU167" s="165" t="s">
        <v>113</v>
      </c>
      <c r="AV167" s="13" t="s">
        <v>82</v>
      </c>
      <c r="AW167" s="13" t="s">
        <v>29</v>
      </c>
      <c r="AX167" s="13" t="s">
        <v>73</v>
      </c>
      <c r="AY167" s="165" t="s">
        <v>175</v>
      </c>
    </row>
    <row r="168" spans="1:65" s="15" customFormat="1">
      <c r="B168" s="182"/>
      <c r="D168" s="164" t="s">
        <v>190</v>
      </c>
      <c r="E168" s="183" t="s">
        <v>1</v>
      </c>
      <c r="F168" s="184" t="s">
        <v>716</v>
      </c>
      <c r="H168" s="185">
        <v>6.7000000000000004E-2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190</v>
      </c>
      <c r="AU168" s="183" t="s">
        <v>113</v>
      </c>
      <c r="AV168" s="15" t="s">
        <v>184</v>
      </c>
      <c r="AW168" s="15" t="s">
        <v>29</v>
      </c>
      <c r="AX168" s="15" t="s">
        <v>30</v>
      </c>
      <c r="AY168" s="183" t="s">
        <v>175</v>
      </c>
    </row>
    <row r="169" spans="1:65" s="2" customFormat="1" ht="16.5" customHeight="1">
      <c r="A169" s="33"/>
      <c r="B169" s="149"/>
      <c r="C169" s="190" t="s">
        <v>247</v>
      </c>
      <c r="D169" s="190" t="s">
        <v>764</v>
      </c>
      <c r="E169" s="191" t="s">
        <v>4565</v>
      </c>
      <c r="F169" s="192" t="s">
        <v>4566</v>
      </c>
      <c r="G169" s="193" t="s">
        <v>387</v>
      </c>
      <c r="H169" s="194">
        <v>60</v>
      </c>
      <c r="I169" s="195"/>
      <c r="J169" s="196">
        <f>ROUND(I169*H169,2)</f>
        <v>0</v>
      </c>
      <c r="K169" s="192" t="s">
        <v>1</v>
      </c>
      <c r="L169" s="197"/>
      <c r="M169" s="198" t="s">
        <v>1</v>
      </c>
      <c r="N169" s="199" t="s">
        <v>38</v>
      </c>
      <c r="O169" s="59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1" t="s">
        <v>177</v>
      </c>
      <c r="AT169" s="161" t="s">
        <v>764</v>
      </c>
      <c r="AU169" s="161" t="s">
        <v>113</v>
      </c>
      <c r="AY169" s="18" t="s">
        <v>175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8" t="s">
        <v>30</v>
      </c>
      <c r="BK169" s="162">
        <f>ROUND(I169*H169,2)</f>
        <v>0</v>
      </c>
      <c r="BL169" s="18" t="s">
        <v>184</v>
      </c>
      <c r="BM169" s="161" t="s">
        <v>4567</v>
      </c>
    </row>
    <row r="170" spans="1:65" s="14" customFormat="1">
      <c r="B170" s="172"/>
      <c r="D170" s="164" t="s">
        <v>190</v>
      </c>
      <c r="E170" s="173" t="s">
        <v>1</v>
      </c>
      <c r="F170" s="174" t="s">
        <v>4568</v>
      </c>
      <c r="H170" s="173" t="s">
        <v>1</v>
      </c>
      <c r="I170" s="175"/>
      <c r="L170" s="172"/>
      <c r="M170" s="176"/>
      <c r="N170" s="177"/>
      <c r="O170" s="177"/>
      <c r="P170" s="177"/>
      <c r="Q170" s="177"/>
      <c r="R170" s="177"/>
      <c r="S170" s="177"/>
      <c r="T170" s="178"/>
      <c r="AT170" s="173" t="s">
        <v>190</v>
      </c>
      <c r="AU170" s="173" t="s">
        <v>113</v>
      </c>
      <c r="AV170" s="14" t="s">
        <v>30</v>
      </c>
      <c r="AW170" s="14" t="s">
        <v>29</v>
      </c>
      <c r="AX170" s="14" t="s">
        <v>73</v>
      </c>
      <c r="AY170" s="173" t="s">
        <v>175</v>
      </c>
    </row>
    <row r="171" spans="1:65" s="13" customFormat="1">
      <c r="B171" s="163"/>
      <c r="D171" s="164" t="s">
        <v>190</v>
      </c>
      <c r="E171" s="165" t="s">
        <v>1</v>
      </c>
      <c r="F171" s="166" t="s">
        <v>4569</v>
      </c>
      <c r="H171" s="167">
        <v>60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113</v>
      </c>
      <c r="AV171" s="13" t="s">
        <v>82</v>
      </c>
      <c r="AW171" s="13" t="s">
        <v>29</v>
      </c>
      <c r="AX171" s="13" t="s">
        <v>73</v>
      </c>
      <c r="AY171" s="165" t="s">
        <v>175</v>
      </c>
    </row>
    <row r="172" spans="1:65" s="15" customFormat="1">
      <c r="B172" s="182"/>
      <c r="D172" s="164" t="s">
        <v>190</v>
      </c>
      <c r="E172" s="183" t="s">
        <v>1</v>
      </c>
      <c r="F172" s="184" t="s">
        <v>716</v>
      </c>
      <c r="H172" s="185">
        <v>60</v>
      </c>
      <c r="I172" s="186"/>
      <c r="L172" s="182"/>
      <c r="M172" s="187"/>
      <c r="N172" s="188"/>
      <c r="O172" s="188"/>
      <c r="P172" s="188"/>
      <c r="Q172" s="188"/>
      <c r="R172" s="188"/>
      <c r="S172" s="188"/>
      <c r="T172" s="189"/>
      <c r="AT172" s="183" t="s">
        <v>190</v>
      </c>
      <c r="AU172" s="183" t="s">
        <v>113</v>
      </c>
      <c r="AV172" s="15" t="s">
        <v>184</v>
      </c>
      <c r="AW172" s="15" t="s">
        <v>29</v>
      </c>
      <c r="AX172" s="15" t="s">
        <v>30</v>
      </c>
      <c r="AY172" s="183" t="s">
        <v>175</v>
      </c>
    </row>
    <row r="173" spans="1:65" s="2" customFormat="1" ht="16.5" customHeight="1">
      <c r="A173" s="33"/>
      <c r="B173" s="149"/>
      <c r="C173" s="190" t="s">
        <v>251</v>
      </c>
      <c r="D173" s="190" t="s">
        <v>764</v>
      </c>
      <c r="E173" s="191" t="s">
        <v>4570</v>
      </c>
      <c r="F173" s="192" t="s">
        <v>4571</v>
      </c>
      <c r="G173" s="193" t="s">
        <v>387</v>
      </c>
      <c r="H173" s="194">
        <v>2</v>
      </c>
      <c r="I173" s="195"/>
      <c r="J173" s="196">
        <f>ROUND(I173*H173,2)</f>
        <v>0</v>
      </c>
      <c r="K173" s="192" t="s">
        <v>1</v>
      </c>
      <c r="L173" s="197"/>
      <c r="M173" s="198" t="s">
        <v>1</v>
      </c>
      <c r="N173" s="199" t="s">
        <v>38</v>
      </c>
      <c r="O173" s="59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1" t="s">
        <v>177</v>
      </c>
      <c r="AT173" s="161" t="s">
        <v>764</v>
      </c>
      <c r="AU173" s="161" t="s">
        <v>113</v>
      </c>
      <c r="AY173" s="18" t="s">
        <v>175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8" t="s">
        <v>30</v>
      </c>
      <c r="BK173" s="162">
        <f>ROUND(I173*H173,2)</f>
        <v>0</v>
      </c>
      <c r="BL173" s="18" t="s">
        <v>184</v>
      </c>
      <c r="BM173" s="161" t="s">
        <v>4572</v>
      </c>
    </row>
    <row r="174" spans="1:65" s="14" customFormat="1">
      <c r="B174" s="172"/>
      <c r="D174" s="164" t="s">
        <v>190</v>
      </c>
      <c r="E174" s="173" t="s">
        <v>1</v>
      </c>
      <c r="F174" s="174" t="s">
        <v>4573</v>
      </c>
      <c r="H174" s="173" t="s">
        <v>1</v>
      </c>
      <c r="I174" s="175"/>
      <c r="L174" s="172"/>
      <c r="M174" s="176"/>
      <c r="N174" s="177"/>
      <c r="O174" s="177"/>
      <c r="P174" s="177"/>
      <c r="Q174" s="177"/>
      <c r="R174" s="177"/>
      <c r="S174" s="177"/>
      <c r="T174" s="178"/>
      <c r="AT174" s="173" t="s">
        <v>190</v>
      </c>
      <c r="AU174" s="173" t="s">
        <v>113</v>
      </c>
      <c r="AV174" s="14" t="s">
        <v>30</v>
      </c>
      <c r="AW174" s="14" t="s">
        <v>29</v>
      </c>
      <c r="AX174" s="14" t="s">
        <v>73</v>
      </c>
      <c r="AY174" s="173" t="s">
        <v>175</v>
      </c>
    </row>
    <row r="175" spans="1:65" s="13" customFormat="1">
      <c r="B175" s="163"/>
      <c r="D175" s="164" t="s">
        <v>190</v>
      </c>
      <c r="E175" s="165" t="s">
        <v>1</v>
      </c>
      <c r="F175" s="166" t="s">
        <v>4574</v>
      </c>
      <c r="H175" s="167">
        <v>2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190</v>
      </c>
      <c r="AU175" s="165" t="s">
        <v>113</v>
      </c>
      <c r="AV175" s="13" t="s">
        <v>82</v>
      </c>
      <c r="AW175" s="13" t="s">
        <v>29</v>
      </c>
      <c r="AX175" s="13" t="s">
        <v>73</v>
      </c>
      <c r="AY175" s="165" t="s">
        <v>175</v>
      </c>
    </row>
    <row r="176" spans="1:65" s="15" customFormat="1">
      <c r="B176" s="182"/>
      <c r="D176" s="164" t="s">
        <v>190</v>
      </c>
      <c r="E176" s="183" t="s">
        <v>1</v>
      </c>
      <c r="F176" s="184" t="s">
        <v>716</v>
      </c>
      <c r="H176" s="185">
        <v>2</v>
      </c>
      <c r="I176" s="186"/>
      <c r="L176" s="182"/>
      <c r="M176" s="187"/>
      <c r="N176" s="188"/>
      <c r="O176" s="188"/>
      <c r="P176" s="188"/>
      <c r="Q176" s="188"/>
      <c r="R176" s="188"/>
      <c r="S176" s="188"/>
      <c r="T176" s="189"/>
      <c r="AT176" s="183" t="s">
        <v>190</v>
      </c>
      <c r="AU176" s="183" t="s">
        <v>113</v>
      </c>
      <c r="AV176" s="15" t="s">
        <v>184</v>
      </c>
      <c r="AW176" s="15" t="s">
        <v>29</v>
      </c>
      <c r="AX176" s="15" t="s">
        <v>30</v>
      </c>
      <c r="AY176" s="183" t="s">
        <v>175</v>
      </c>
    </row>
    <row r="177" spans="1:65" s="2" customFormat="1" ht="16.5" customHeight="1">
      <c r="A177" s="33"/>
      <c r="B177" s="149"/>
      <c r="C177" s="190" t="s">
        <v>255</v>
      </c>
      <c r="D177" s="190" t="s">
        <v>764</v>
      </c>
      <c r="E177" s="191" t="s">
        <v>4575</v>
      </c>
      <c r="F177" s="192" t="s">
        <v>4576</v>
      </c>
      <c r="G177" s="193" t="s">
        <v>387</v>
      </c>
      <c r="H177" s="194">
        <v>5</v>
      </c>
      <c r="I177" s="195"/>
      <c r="J177" s="196">
        <f>ROUND(I177*H177,2)</f>
        <v>0</v>
      </c>
      <c r="K177" s="192" t="s">
        <v>1</v>
      </c>
      <c r="L177" s="197"/>
      <c r="M177" s="198" t="s">
        <v>1</v>
      </c>
      <c r="N177" s="199" t="s">
        <v>38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177</v>
      </c>
      <c r="AT177" s="161" t="s">
        <v>764</v>
      </c>
      <c r="AU177" s="161" t="s">
        <v>113</v>
      </c>
      <c r="AY177" s="18" t="s">
        <v>175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30</v>
      </c>
      <c r="BK177" s="162">
        <f>ROUND(I177*H177,2)</f>
        <v>0</v>
      </c>
      <c r="BL177" s="18" t="s">
        <v>184</v>
      </c>
      <c r="BM177" s="161" t="s">
        <v>4577</v>
      </c>
    </row>
    <row r="178" spans="1:65" s="14" customFormat="1">
      <c r="B178" s="172"/>
      <c r="D178" s="164" t="s">
        <v>190</v>
      </c>
      <c r="E178" s="173" t="s">
        <v>1</v>
      </c>
      <c r="F178" s="174" t="s">
        <v>4578</v>
      </c>
      <c r="H178" s="173" t="s">
        <v>1</v>
      </c>
      <c r="I178" s="175"/>
      <c r="L178" s="172"/>
      <c r="M178" s="176"/>
      <c r="N178" s="177"/>
      <c r="O178" s="177"/>
      <c r="P178" s="177"/>
      <c r="Q178" s="177"/>
      <c r="R178" s="177"/>
      <c r="S178" s="177"/>
      <c r="T178" s="178"/>
      <c r="AT178" s="173" t="s">
        <v>190</v>
      </c>
      <c r="AU178" s="173" t="s">
        <v>113</v>
      </c>
      <c r="AV178" s="14" t="s">
        <v>30</v>
      </c>
      <c r="AW178" s="14" t="s">
        <v>29</v>
      </c>
      <c r="AX178" s="14" t="s">
        <v>73</v>
      </c>
      <c r="AY178" s="173" t="s">
        <v>175</v>
      </c>
    </row>
    <row r="179" spans="1:65" s="13" customFormat="1">
      <c r="B179" s="163"/>
      <c r="D179" s="164" t="s">
        <v>190</v>
      </c>
      <c r="E179" s="165" t="s">
        <v>1</v>
      </c>
      <c r="F179" s="166" t="s">
        <v>4579</v>
      </c>
      <c r="H179" s="167">
        <v>5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190</v>
      </c>
      <c r="AU179" s="165" t="s">
        <v>113</v>
      </c>
      <c r="AV179" s="13" t="s">
        <v>82</v>
      </c>
      <c r="AW179" s="13" t="s">
        <v>29</v>
      </c>
      <c r="AX179" s="13" t="s">
        <v>73</v>
      </c>
      <c r="AY179" s="165" t="s">
        <v>175</v>
      </c>
    </row>
    <row r="180" spans="1:65" s="15" customFormat="1">
      <c r="B180" s="182"/>
      <c r="D180" s="164" t="s">
        <v>190</v>
      </c>
      <c r="E180" s="183" t="s">
        <v>1</v>
      </c>
      <c r="F180" s="184" t="s">
        <v>716</v>
      </c>
      <c r="H180" s="185">
        <v>5</v>
      </c>
      <c r="I180" s="186"/>
      <c r="L180" s="182"/>
      <c r="M180" s="187"/>
      <c r="N180" s="188"/>
      <c r="O180" s="188"/>
      <c r="P180" s="188"/>
      <c r="Q180" s="188"/>
      <c r="R180" s="188"/>
      <c r="S180" s="188"/>
      <c r="T180" s="189"/>
      <c r="AT180" s="183" t="s">
        <v>190</v>
      </c>
      <c r="AU180" s="183" t="s">
        <v>113</v>
      </c>
      <c r="AV180" s="15" t="s">
        <v>184</v>
      </c>
      <c r="AW180" s="15" t="s">
        <v>29</v>
      </c>
      <c r="AX180" s="15" t="s">
        <v>30</v>
      </c>
      <c r="AY180" s="183" t="s">
        <v>175</v>
      </c>
    </row>
    <row r="181" spans="1:65" s="2" customFormat="1" ht="16.5" customHeight="1">
      <c r="A181" s="33"/>
      <c r="B181" s="149"/>
      <c r="C181" s="150" t="s">
        <v>7</v>
      </c>
      <c r="D181" s="150" t="s">
        <v>181</v>
      </c>
      <c r="E181" s="151" t="s">
        <v>4580</v>
      </c>
      <c r="F181" s="152" t="s">
        <v>4581</v>
      </c>
      <c r="G181" s="153" t="s">
        <v>709</v>
      </c>
      <c r="H181" s="154">
        <v>80</v>
      </c>
      <c r="I181" s="155"/>
      <c r="J181" s="156">
        <f>ROUND(I181*H181,2)</f>
        <v>0</v>
      </c>
      <c r="K181" s="152" t="s">
        <v>710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113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4582</v>
      </c>
    </row>
    <row r="182" spans="1:65" s="13" customFormat="1">
      <c r="B182" s="163"/>
      <c r="D182" s="164" t="s">
        <v>190</v>
      </c>
      <c r="E182" s="165" t="s">
        <v>1</v>
      </c>
      <c r="F182" s="166" t="s">
        <v>4583</v>
      </c>
      <c r="H182" s="167">
        <v>80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190</v>
      </c>
      <c r="AU182" s="165" t="s">
        <v>113</v>
      </c>
      <c r="AV182" s="13" t="s">
        <v>82</v>
      </c>
      <c r="AW182" s="13" t="s">
        <v>29</v>
      </c>
      <c r="AX182" s="13" t="s">
        <v>73</v>
      </c>
      <c r="AY182" s="165" t="s">
        <v>175</v>
      </c>
    </row>
    <row r="183" spans="1:65" s="15" customFormat="1">
      <c r="B183" s="182"/>
      <c r="D183" s="164" t="s">
        <v>190</v>
      </c>
      <c r="E183" s="183" t="s">
        <v>1</v>
      </c>
      <c r="F183" s="184" t="s">
        <v>716</v>
      </c>
      <c r="H183" s="185">
        <v>80</v>
      </c>
      <c r="I183" s="186"/>
      <c r="L183" s="182"/>
      <c r="M183" s="187"/>
      <c r="N183" s="188"/>
      <c r="O183" s="188"/>
      <c r="P183" s="188"/>
      <c r="Q183" s="188"/>
      <c r="R183" s="188"/>
      <c r="S183" s="188"/>
      <c r="T183" s="189"/>
      <c r="AT183" s="183" t="s">
        <v>190</v>
      </c>
      <c r="AU183" s="183" t="s">
        <v>113</v>
      </c>
      <c r="AV183" s="15" t="s">
        <v>184</v>
      </c>
      <c r="AW183" s="15" t="s">
        <v>29</v>
      </c>
      <c r="AX183" s="15" t="s">
        <v>30</v>
      </c>
      <c r="AY183" s="183" t="s">
        <v>175</v>
      </c>
    </row>
    <row r="184" spans="1:65" s="2" customFormat="1" ht="16.5" customHeight="1">
      <c r="A184" s="33"/>
      <c r="B184" s="149"/>
      <c r="C184" s="190" t="s">
        <v>262</v>
      </c>
      <c r="D184" s="190" t="s">
        <v>764</v>
      </c>
      <c r="E184" s="191" t="s">
        <v>4584</v>
      </c>
      <c r="F184" s="192" t="s">
        <v>4585</v>
      </c>
      <c r="G184" s="193" t="s">
        <v>745</v>
      </c>
      <c r="H184" s="194">
        <v>0.82399999999999995</v>
      </c>
      <c r="I184" s="195"/>
      <c r="J184" s="196">
        <f>ROUND(I184*H184,2)</f>
        <v>0</v>
      </c>
      <c r="K184" s="192" t="s">
        <v>710</v>
      </c>
      <c r="L184" s="197"/>
      <c r="M184" s="198" t="s">
        <v>1</v>
      </c>
      <c r="N184" s="199" t="s">
        <v>38</v>
      </c>
      <c r="O184" s="59"/>
      <c r="P184" s="159">
        <f>O184*H184</f>
        <v>0</v>
      </c>
      <c r="Q184" s="159">
        <v>0.2</v>
      </c>
      <c r="R184" s="159">
        <f>Q184*H184</f>
        <v>0.1648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177</v>
      </c>
      <c r="AT184" s="161" t="s">
        <v>764</v>
      </c>
      <c r="AU184" s="161" t="s">
        <v>113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4586</v>
      </c>
    </row>
    <row r="185" spans="1:65" s="13" customFormat="1">
      <c r="B185" s="163"/>
      <c r="D185" s="164" t="s">
        <v>190</v>
      </c>
      <c r="E185" s="165" t="s">
        <v>1</v>
      </c>
      <c r="F185" s="166" t="s">
        <v>4587</v>
      </c>
      <c r="H185" s="167">
        <v>8</v>
      </c>
      <c r="I185" s="168"/>
      <c r="L185" s="163"/>
      <c r="M185" s="169"/>
      <c r="N185" s="170"/>
      <c r="O185" s="170"/>
      <c r="P185" s="170"/>
      <c r="Q185" s="170"/>
      <c r="R185" s="170"/>
      <c r="S185" s="170"/>
      <c r="T185" s="171"/>
      <c r="AT185" s="165" t="s">
        <v>190</v>
      </c>
      <c r="AU185" s="165" t="s">
        <v>113</v>
      </c>
      <c r="AV185" s="13" t="s">
        <v>82</v>
      </c>
      <c r="AW185" s="13" t="s">
        <v>29</v>
      </c>
      <c r="AX185" s="13" t="s">
        <v>73</v>
      </c>
      <c r="AY185" s="165" t="s">
        <v>175</v>
      </c>
    </row>
    <row r="186" spans="1:65" s="15" customFormat="1">
      <c r="B186" s="182"/>
      <c r="D186" s="164" t="s">
        <v>190</v>
      </c>
      <c r="E186" s="183" t="s">
        <v>1</v>
      </c>
      <c r="F186" s="184" t="s">
        <v>716</v>
      </c>
      <c r="H186" s="185">
        <v>8</v>
      </c>
      <c r="I186" s="186"/>
      <c r="L186" s="182"/>
      <c r="M186" s="187"/>
      <c r="N186" s="188"/>
      <c r="O186" s="188"/>
      <c r="P186" s="188"/>
      <c r="Q186" s="188"/>
      <c r="R186" s="188"/>
      <c r="S186" s="188"/>
      <c r="T186" s="189"/>
      <c r="AT186" s="183" t="s">
        <v>190</v>
      </c>
      <c r="AU186" s="183" t="s">
        <v>113</v>
      </c>
      <c r="AV186" s="15" t="s">
        <v>184</v>
      </c>
      <c r="AW186" s="15" t="s">
        <v>29</v>
      </c>
      <c r="AX186" s="15" t="s">
        <v>30</v>
      </c>
      <c r="AY186" s="183" t="s">
        <v>175</v>
      </c>
    </row>
    <row r="187" spans="1:65" s="13" customFormat="1">
      <c r="B187" s="163"/>
      <c r="D187" s="164" t="s">
        <v>190</v>
      </c>
      <c r="F187" s="166" t="s">
        <v>4588</v>
      </c>
      <c r="H187" s="167">
        <v>0.82399999999999995</v>
      </c>
      <c r="I187" s="168"/>
      <c r="L187" s="163"/>
      <c r="M187" s="169"/>
      <c r="N187" s="170"/>
      <c r="O187" s="170"/>
      <c r="P187" s="170"/>
      <c r="Q187" s="170"/>
      <c r="R187" s="170"/>
      <c r="S187" s="170"/>
      <c r="T187" s="171"/>
      <c r="AT187" s="165" t="s">
        <v>190</v>
      </c>
      <c r="AU187" s="165" t="s">
        <v>113</v>
      </c>
      <c r="AV187" s="13" t="s">
        <v>82</v>
      </c>
      <c r="AW187" s="13" t="s">
        <v>3</v>
      </c>
      <c r="AX187" s="13" t="s">
        <v>30</v>
      </c>
      <c r="AY187" s="165" t="s">
        <v>175</v>
      </c>
    </row>
    <row r="188" spans="1:65" s="2" customFormat="1" ht="16.5" customHeight="1">
      <c r="A188" s="33"/>
      <c r="B188" s="149"/>
      <c r="C188" s="150" t="s">
        <v>266</v>
      </c>
      <c r="D188" s="150" t="s">
        <v>181</v>
      </c>
      <c r="E188" s="151" t="s">
        <v>4589</v>
      </c>
      <c r="F188" s="152" t="s">
        <v>4590</v>
      </c>
      <c r="G188" s="153" t="s">
        <v>222</v>
      </c>
      <c r="H188" s="154">
        <v>20</v>
      </c>
      <c r="I188" s="155"/>
      <c r="J188" s="156">
        <f>ROUND(I188*H188,2)</f>
        <v>0</v>
      </c>
      <c r="K188" s="152" t="s">
        <v>710</v>
      </c>
      <c r="L188" s="34"/>
      <c r="M188" s="157" t="s">
        <v>1</v>
      </c>
      <c r="N188" s="158" t="s">
        <v>38</v>
      </c>
      <c r="O188" s="59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1" t="s">
        <v>184</v>
      </c>
      <c r="AT188" s="161" t="s">
        <v>181</v>
      </c>
      <c r="AU188" s="161" t="s">
        <v>113</v>
      </c>
      <c r="AY188" s="18" t="s">
        <v>175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8" t="s">
        <v>30</v>
      </c>
      <c r="BK188" s="162">
        <f>ROUND(I188*H188,2)</f>
        <v>0</v>
      </c>
      <c r="BL188" s="18" t="s">
        <v>184</v>
      </c>
      <c r="BM188" s="161" t="s">
        <v>4591</v>
      </c>
    </row>
    <row r="189" spans="1:65" s="13" customFormat="1">
      <c r="B189" s="163"/>
      <c r="D189" s="164" t="s">
        <v>190</v>
      </c>
      <c r="E189" s="165" t="s">
        <v>1</v>
      </c>
      <c r="F189" s="166" t="s">
        <v>255</v>
      </c>
      <c r="H189" s="167">
        <v>20</v>
      </c>
      <c r="I189" s="168"/>
      <c r="L189" s="163"/>
      <c r="M189" s="169"/>
      <c r="N189" s="170"/>
      <c r="O189" s="170"/>
      <c r="P189" s="170"/>
      <c r="Q189" s="170"/>
      <c r="R189" s="170"/>
      <c r="S189" s="170"/>
      <c r="T189" s="171"/>
      <c r="AT189" s="165" t="s">
        <v>190</v>
      </c>
      <c r="AU189" s="165" t="s">
        <v>113</v>
      </c>
      <c r="AV189" s="13" t="s">
        <v>82</v>
      </c>
      <c r="AW189" s="13" t="s">
        <v>29</v>
      </c>
      <c r="AX189" s="13" t="s">
        <v>30</v>
      </c>
      <c r="AY189" s="165" t="s">
        <v>175</v>
      </c>
    </row>
    <row r="190" spans="1:65" s="2" customFormat="1" ht="16.5" customHeight="1">
      <c r="A190" s="33"/>
      <c r="B190" s="149"/>
      <c r="C190" s="190" t="s">
        <v>270</v>
      </c>
      <c r="D190" s="190" t="s">
        <v>764</v>
      </c>
      <c r="E190" s="191" t="s">
        <v>4592</v>
      </c>
      <c r="F190" s="192" t="s">
        <v>4593</v>
      </c>
      <c r="G190" s="193" t="s">
        <v>222</v>
      </c>
      <c r="H190" s="194">
        <v>20</v>
      </c>
      <c r="I190" s="195"/>
      <c r="J190" s="196">
        <f>ROUND(I190*H190,2)</f>
        <v>0</v>
      </c>
      <c r="K190" s="192" t="s">
        <v>710</v>
      </c>
      <c r="L190" s="197"/>
      <c r="M190" s="198" t="s">
        <v>1</v>
      </c>
      <c r="N190" s="199" t="s">
        <v>38</v>
      </c>
      <c r="O190" s="59"/>
      <c r="P190" s="159">
        <f>O190*H190</f>
        <v>0</v>
      </c>
      <c r="Q190" s="159">
        <v>6.9999999999999999E-4</v>
      </c>
      <c r="R190" s="159">
        <f>Q190*H190</f>
        <v>1.4E-2</v>
      </c>
      <c r="S190" s="159">
        <v>0</v>
      </c>
      <c r="T190" s="160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1" t="s">
        <v>177</v>
      </c>
      <c r="AT190" s="161" t="s">
        <v>764</v>
      </c>
      <c r="AU190" s="161" t="s">
        <v>113</v>
      </c>
      <c r="AY190" s="18" t="s">
        <v>175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8" t="s">
        <v>30</v>
      </c>
      <c r="BK190" s="162">
        <f>ROUND(I190*H190,2)</f>
        <v>0</v>
      </c>
      <c r="BL190" s="18" t="s">
        <v>184</v>
      </c>
      <c r="BM190" s="161" t="s">
        <v>4594</v>
      </c>
    </row>
    <row r="191" spans="1:65" s="13" customFormat="1">
      <c r="B191" s="163"/>
      <c r="D191" s="164" t="s">
        <v>190</v>
      </c>
      <c r="E191" s="165" t="s">
        <v>1</v>
      </c>
      <c r="F191" s="166" t="s">
        <v>255</v>
      </c>
      <c r="H191" s="167">
        <v>20</v>
      </c>
      <c r="I191" s="168"/>
      <c r="L191" s="163"/>
      <c r="M191" s="169"/>
      <c r="N191" s="170"/>
      <c r="O191" s="170"/>
      <c r="P191" s="170"/>
      <c r="Q191" s="170"/>
      <c r="R191" s="170"/>
      <c r="S191" s="170"/>
      <c r="T191" s="171"/>
      <c r="AT191" s="165" t="s">
        <v>190</v>
      </c>
      <c r="AU191" s="165" t="s">
        <v>113</v>
      </c>
      <c r="AV191" s="13" t="s">
        <v>82</v>
      </c>
      <c r="AW191" s="13" t="s">
        <v>29</v>
      </c>
      <c r="AX191" s="13" t="s">
        <v>30</v>
      </c>
      <c r="AY191" s="165" t="s">
        <v>175</v>
      </c>
    </row>
    <row r="192" spans="1:65" s="2" customFormat="1" ht="16.5" customHeight="1">
      <c r="A192" s="33"/>
      <c r="B192" s="149"/>
      <c r="C192" s="150" t="s">
        <v>274</v>
      </c>
      <c r="D192" s="150" t="s">
        <v>181</v>
      </c>
      <c r="E192" s="151" t="s">
        <v>4595</v>
      </c>
      <c r="F192" s="152" t="s">
        <v>4596</v>
      </c>
      <c r="G192" s="153" t="s">
        <v>745</v>
      </c>
      <c r="H192" s="154">
        <v>16</v>
      </c>
      <c r="I192" s="155"/>
      <c r="J192" s="156">
        <f>ROUND(I192*H192,2)</f>
        <v>0</v>
      </c>
      <c r="K192" s="152" t="s">
        <v>710</v>
      </c>
      <c r="L192" s="34"/>
      <c r="M192" s="157" t="s">
        <v>1</v>
      </c>
      <c r="N192" s="158" t="s">
        <v>38</v>
      </c>
      <c r="O192" s="59"/>
      <c r="P192" s="159">
        <f>O192*H192</f>
        <v>0</v>
      </c>
      <c r="Q192" s="159">
        <v>0</v>
      </c>
      <c r="R192" s="159">
        <f>Q192*H192</f>
        <v>0</v>
      </c>
      <c r="S192" s="159">
        <v>0</v>
      </c>
      <c r="T192" s="160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1" t="s">
        <v>184</v>
      </c>
      <c r="AT192" s="161" t="s">
        <v>181</v>
      </c>
      <c r="AU192" s="161" t="s">
        <v>113</v>
      </c>
      <c r="AY192" s="18" t="s">
        <v>175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8" t="s">
        <v>30</v>
      </c>
      <c r="BK192" s="162">
        <f>ROUND(I192*H192,2)</f>
        <v>0</v>
      </c>
      <c r="BL192" s="18" t="s">
        <v>184</v>
      </c>
      <c r="BM192" s="161" t="s">
        <v>4597</v>
      </c>
    </row>
    <row r="193" spans="1:65" s="14" customFormat="1">
      <c r="B193" s="172"/>
      <c r="D193" s="164" t="s">
        <v>190</v>
      </c>
      <c r="E193" s="173" t="s">
        <v>1</v>
      </c>
      <c r="F193" s="174" t="s">
        <v>4598</v>
      </c>
      <c r="H193" s="173" t="s">
        <v>1</v>
      </c>
      <c r="I193" s="175"/>
      <c r="L193" s="172"/>
      <c r="M193" s="176"/>
      <c r="N193" s="177"/>
      <c r="O193" s="177"/>
      <c r="P193" s="177"/>
      <c r="Q193" s="177"/>
      <c r="R193" s="177"/>
      <c r="S193" s="177"/>
      <c r="T193" s="178"/>
      <c r="AT193" s="173" t="s">
        <v>190</v>
      </c>
      <c r="AU193" s="173" t="s">
        <v>113</v>
      </c>
      <c r="AV193" s="14" t="s">
        <v>30</v>
      </c>
      <c r="AW193" s="14" t="s">
        <v>29</v>
      </c>
      <c r="AX193" s="14" t="s">
        <v>73</v>
      </c>
      <c r="AY193" s="173" t="s">
        <v>175</v>
      </c>
    </row>
    <row r="194" spans="1:65" s="13" customFormat="1">
      <c r="B194" s="163"/>
      <c r="D194" s="164" t="s">
        <v>190</v>
      </c>
      <c r="E194" s="165" t="s">
        <v>1</v>
      </c>
      <c r="F194" s="166" t="s">
        <v>4599</v>
      </c>
      <c r="H194" s="167">
        <v>16</v>
      </c>
      <c r="I194" s="168"/>
      <c r="L194" s="163"/>
      <c r="M194" s="169"/>
      <c r="N194" s="170"/>
      <c r="O194" s="170"/>
      <c r="P194" s="170"/>
      <c r="Q194" s="170"/>
      <c r="R194" s="170"/>
      <c r="S194" s="170"/>
      <c r="T194" s="171"/>
      <c r="AT194" s="165" t="s">
        <v>190</v>
      </c>
      <c r="AU194" s="165" t="s">
        <v>113</v>
      </c>
      <c r="AV194" s="13" t="s">
        <v>82</v>
      </c>
      <c r="AW194" s="13" t="s">
        <v>29</v>
      </c>
      <c r="AX194" s="13" t="s">
        <v>73</v>
      </c>
      <c r="AY194" s="165" t="s">
        <v>175</v>
      </c>
    </row>
    <row r="195" spans="1:65" s="15" customFormat="1">
      <c r="B195" s="182"/>
      <c r="D195" s="164" t="s">
        <v>190</v>
      </c>
      <c r="E195" s="183" t="s">
        <v>1</v>
      </c>
      <c r="F195" s="184" t="s">
        <v>716</v>
      </c>
      <c r="H195" s="185">
        <v>16</v>
      </c>
      <c r="I195" s="186"/>
      <c r="L195" s="182"/>
      <c r="M195" s="187"/>
      <c r="N195" s="188"/>
      <c r="O195" s="188"/>
      <c r="P195" s="188"/>
      <c r="Q195" s="188"/>
      <c r="R195" s="188"/>
      <c r="S195" s="188"/>
      <c r="T195" s="189"/>
      <c r="AT195" s="183" t="s">
        <v>190</v>
      </c>
      <c r="AU195" s="183" t="s">
        <v>113</v>
      </c>
      <c r="AV195" s="15" t="s">
        <v>184</v>
      </c>
      <c r="AW195" s="15" t="s">
        <v>29</v>
      </c>
      <c r="AX195" s="15" t="s">
        <v>30</v>
      </c>
      <c r="AY195" s="183" t="s">
        <v>175</v>
      </c>
    </row>
    <row r="196" spans="1:65" s="2" customFormat="1" ht="16.5" customHeight="1">
      <c r="A196" s="33"/>
      <c r="B196" s="149"/>
      <c r="C196" s="150" t="s">
        <v>278</v>
      </c>
      <c r="D196" s="150" t="s">
        <v>181</v>
      </c>
      <c r="E196" s="151" t="s">
        <v>4600</v>
      </c>
      <c r="F196" s="152" t="s">
        <v>4601</v>
      </c>
      <c r="G196" s="153" t="s">
        <v>745</v>
      </c>
      <c r="H196" s="154">
        <v>16</v>
      </c>
      <c r="I196" s="155"/>
      <c r="J196" s="156">
        <f>ROUND(I196*H196,2)</f>
        <v>0</v>
      </c>
      <c r="K196" s="152" t="s">
        <v>710</v>
      </c>
      <c r="L196" s="34"/>
      <c r="M196" s="157" t="s">
        <v>1</v>
      </c>
      <c r="N196" s="158" t="s">
        <v>38</v>
      </c>
      <c r="O196" s="59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61" t="s">
        <v>184</v>
      </c>
      <c r="AT196" s="161" t="s">
        <v>181</v>
      </c>
      <c r="AU196" s="161" t="s">
        <v>113</v>
      </c>
      <c r="AY196" s="18" t="s">
        <v>175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8" t="s">
        <v>30</v>
      </c>
      <c r="BK196" s="162">
        <f>ROUND(I196*H196,2)</f>
        <v>0</v>
      </c>
      <c r="BL196" s="18" t="s">
        <v>184</v>
      </c>
      <c r="BM196" s="161" t="s">
        <v>4602</v>
      </c>
    </row>
    <row r="197" spans="1:65" s="13" customFormat="1">
      <c r="B197" s="163"/>
      <c r="D197" s="164" t="s">
        <v>190</v>
      </c>
      <c r="E197" s="165" t="s">
        <v>1</v>
      </c>
      <c r="F197" s="166" t="s">
        <v>239</v>
      </c>
      <c r="H197" s="167">
        <v>16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113</v>
      </c>
      <c r="AV197" s="13" t="s">
        <v>82</v>
      </c>
      <c r="AW197" s="13" t="s">
        <v>29</v>
      </c>
      <c r="AX197" s="13" t="s">
        <v>30</v>
      </c>
      <c r="AY197" s="165" t="s">
        <v>175</v>
      </c>
    </row>
    <row r="198" spans="1:65" s="2" customFormat="1" ht="16.5" customHeight="1">
      <c r="A198" s="33"/>
      <c r="B198" s="149"/>
      <c r="C198" s="150" t="s">
        <v>282</v>
      </c>
      <c r="D198" s="150" t="s">
        <v>181</v>
      </c>
      <c r="E198" s="151" t="s">
        <v>4603</v>
      </c>
      <c r="F198" s="152" t="s">
        <v>4604</v>
      </c>
      <c r="G198" s="153" t="s">
        <v>745</v>
      </c>
      <c r="H198" s="154">
        <v>112</v>
      </c>
      <c r="I198" s="155"/>
      <c r="J198" s="156">
        <f>ROUND(I198*H198,2)</f>
        <v>0</v>
      </c>
      <c r="K198" s="152" t="s">
        <v>710</v>
      </c>
      <c r="L198" s="34"/>
      <c r="M198" s="157" t="s">
        <v>1</v>
      </c>
      <c r="N198" s="158" t="s">
        <v>38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184</v>
      </c>
      <c r="AT198" s="161" t="s">
        <v>181</v>
      </c>
      <c r="AU198" s="161" t="s">
        <v>113</v>
      </c>
      <c r="AY198" s="18" t="s">
        <v>175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30</v>
      </c>
      <c r="BK198" s="162">
        <f>ROUND(I198*H198,2)</f>
        <v>0</v>
      </c>
      <c r="BL198" s="18" t="s">
        <v>184</v>
      </c>
      <c r="BM198" s="161" t="s">
        <v>4605</v>
      </c>
    </row>
    <row r="199" spans="1:65" s="13" customFormat="1">
      <c r="B199" s="163"/>
      <c r="D199" s="164" t="s">
        <v>190</v>
      </c>
      <c r="E199" s="165" t="s">
        <v>1</v>
      </c>
      <c r="F199" s="166" t="s">
        <v>4606</v>
      </c>
      <c r="H199" s="167">
        <v>112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190</v>
      </c>
      <c r="AU199" s="165" t="s">
        <v>113</v>
      </c>
      <c r="AV199" s="13" t="s">
        <v>82</v>
      </c>
      <c r="AW199" s="13" t="s">
        <v>29</v>
      </c>
      <c r="AX199" s="13" t="s">
        <v>73</v>
      </c>
      <c r="AY199" s="165" t="s">
        <v>175</v>
      </c>
    </row>
    <row r="200" spans="1:65" s="15" customFormat="1">
      <c r="B200" s="182"/>
      <c r="D200" s="164" t="s">
        <v>190</v>
      </c>
      <c r="E200" s="183" t="s">
        <v>1</v>
      </c>
      <c r="F200" s="184" t="s">
        <v>716</v>
      </c>
      <c r="H200" s="185">
        <v>112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190</v>
      </c>
      <c r="AU200" s="183" t="s">
        <v>113</v>
      </c>
      <c r="AV200" s="15" t="s">
        <v>184</v>
      </c>
      <c r="AW200" s="15" t="s">
        <v>29</v>
      </c>
      <c r="AX200" s="15" t="s">
        <v>30</v>
      </c>
      <c r="AY200" s="183" t="s">
        <v>175</v>
      </c>
    </row>
    <row r="201" spans="1:65" s="12" customFormat="1" ht="20.85" customHeight="1">
      <c r="B201" s="136"/>
      <c r="D201" s="137" t="s">
        <v>72</v>
      </c>
      <c r="E201" s="147" t="s">
        <v>8</v>
      </c>
      <c r="F201" s="147" t="s">
        <v>4607</v>
      </c>
      <c r="I201" s="139"/>
      <c r="J201" s="148">
        <f>BK201</f>
        <v>0</v>
      </c>
      <c r="L201" s="136"/>
      <c r="M201" s="141"/>
      <c r="N201" s="142"/>
      <c r="O201" s="142"/>
      <c r="P201" s="143">
        <f>SUM(P202:P239)</f>
        <v>0</v>
      </c>
      <c r="Q201" s="142"/>
      <c r="R201" s="143">
        <f>SUM(R202:R239)</f>
        <v>6.2340000000000007E-2</v>
      </c>
      <c r="S201" s="142"/>
      <c r="T201" s="144">
        <f>SUM(T202:T239)</f>
        <v>0</v>
      </c>
      <c r="AR201" s="137" t="s">
        <v>30</v>
      </c>
      <c r="AT201" s="145" t="s">
        <v>72</v>
      </c>
      <c r="AU201" s="145" t="s">
        <v>82</v>
      </c>
      <c r="AY201" s="137" t="s">
        <v>175</v>
      </c>
      <c r="BK201" s="146">
        <f>SUM(BK202:BK239)</f>
        <v>0</v>
      </c>
    </row>
    <row r="202" spans="1:65" s="2" customFormat="1" ht="21.75" customHeight="1">
      <c r="A202" s="33"/>
      <c r="B202" s="149"/>
      <c r="C202" s="150" t="s">
        <v>286</v>
      </c>
      <c r="D202" s="150" t="s">
        <v>181</v>
      </c>
      <c r="E202" s="151" t="s">
        <v>4608</v>
      </c>
      <c r="F202" s="152" t="s">
        <v>4609</v>
      </c>
      <c r="G202" s="153" t="s">
        <v>222</v>
      </c>
      <c r="H202" s="154">
        <v>2</v>
      </c>
      <c r="I202" s="155"/>
      <c r="J202" s="156">
        <f>ROUND(I202*H202,2)</f>
        <v>0</v>
      </c>
      <c r="K202" s="152" t="s">
        <v>710</v>
      </c>
      <c r="L202" s="34"/>
      <c r="M202" s="157" t="s">
        <v>1</v>
      </c>
      <c r="N202" s="158" t="s">
        <v>38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184</v>
      </c>
      <c r="AT202" s="161" t="s">
        <v>181</v>
      </c>
      <c r="AU202" s="161" t="s">
        <v>113</v>
      </c>
      <c r="AY202" s="18" t="s">
        <v>175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30</v>
      </c>
      <c r="BK202" s="162">
        <f>ROUND(I202*H202,2)</f>
        <v>0</v>
      </c>
      <c r="BL202" s="18" t="s">
        <v>184</v>
      </c>
      <c r="BM202" s="161" t="s">
        <v>4610</v>
      </c>
    </row>
    <row r="203" spans="1:65" s="13" customFormat="1">
      <c r="B203" s="163"/>
      <c r="D203" s="164" t="s">
        <v>190</v>
      </c>
      <c r="E203" s="165" t="s">
        <v>1</v>
      </c>
      <c r="F203" s="166" t="s">
        <v>82</v>
      </c>
      <c r="H203" s="167">
        <v>2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113</v>
      </c>
      <c r="AV203" s="13" t="s">
        <v>82</v>
      </c>
      <c r="AW203" s="13" t="s">
        <v>29</v>
      </c>
      <c r="AX203" s="13" t="s">
        <v>30</v>
      </c>
      <c r="AY203" s="165" t="s">
        <v>175</v>
      </c>
    </row>
    <row r="204" spans="1:65" s="2" customFormat="1" ht="16.5" customHeight="1">
      <c r="A204" s="33"/>
      <c r="B204" s="149"/>
      <c r="C204" s="190" t="s">
        <v>290</v>
      </c>
      <c r="D204" s="190" t="s">
        <v>764</v>
      </c>
      <c r="E204" s="191" t="s">
        <v>4518</v>
      </c>
      <c r="F204" s="192" t="s">
        <v>4519</v>
      </c>
      <c r="G204" s="193" t="s">
        <v>745</v>
      </c>
      <c r="H204" s="194">
        <v>0.04</v>
      </c>
      <c r="I204" s="195"/>
      <c r="J204" s="196">
        <f>ROUND(I204*H204,2)</f>
        <v>0</v>
      </c>
      <c r="K204" s="192" t="s">
        <v>710</v>
      </c>
      <c r="L204" s="197"/>
      <c r="M204" s="198" t="s">
        <v>1</v>
      </c>
      <c r="N204" s="199" t="s">
        <v>38</v>
      </c>
      <c r="O204" s="59"/>
      <c r="P204" s="159">
        <f>O204*H204</f>
        <v>0</v>
      </c>
      <c r="Q204" s="159">
        <v>0.22</v>
      </c>
      <c r="R204" s="159">
        <f>Q204*H204</f>
        <v>8.8000000000000005E-3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177</v>
      </c>
      <c r="AT204" s="161" t="s">
        <v>764</v>
      </c>
      <c r="AU204" s="161" t="s">
        <v>113</v>
      </c>
      <c r="AY204" s="18" t="s">
        <v>175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30</v>
      </c>
      <c r="BK204" s="162">
        <f>ROUND(I204*H204,2)</f>
        <v>0</v>
      </c>
      <c r="BL204" s="18" t="s">
        <v>184</v>
      </c>
      <c r="BM204" s="161" t="s">
        <v>4611</v>
      </c>
    </row>
    <row r="205" spans="1:65" s="13" customFormat="1">
      <c r="B205" s="163"/>
      <c r="D205" s="164" t="s">
        <v>190</v>
      </c>
      <c r="E205" s="165" t="s">
        <v>1</v>
      </c>
      <c r="F205" s="166" t="s">
        <v>4612</v>
      </c>
      <c r="H205" s="167">
        <v>0.04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113</v>
      </c>
      <c r="AV205" s="13" t="s">
        <v>82</v>
      </c>
      <c r="AW205" s="13" t="s">
        <v>29</v>
      </c>
      <c r="AX205" s="13" t="s">
        <v>73</v>
      </c>
      <c r="AY205" s="165" t="s">
        <v>175</v>
      </c>
    </row>
    <row r="206" spans="1:65" s="15" customFormat="1">
      <c r="B206" s="182"/>
      <c r="D206" s="164" t="s">
        <v>190</v>
      </c>
      <c r="E206" s="183" t="s">
        <v>1</v>
      </c>
      <c r="F206" s="184" t="s">
        <v>716</v>
      </c>
      <c r="H206" s="185">
        <v>0.04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190</v>
      </c>
      <c r="AU206" s="183" t="s">
        <v>113</v>
      </c>
      <c r="AV206" s="15" t="s">
        <v>184</v>
      </c>
      <c r="AW206" s="15" t="s">
        <v>29</v>
      </c>
      <c r="AX206" s="15" t="s">
        <v>30</v>
      </c>
      <c r="AY206" s="183" t="s">
        <v>175</v>
      </c>
    </row>
    <row r="207" spans="1:65" s="2" customFormat="1" ht="16.5" customHeight="1">
      <c r="A207" s="33"/>
      <c r="B207" s="149"/>
      <c r="C207" s="150" t="s">
        <v>294</v>
      </c>
      <c r="D207" s="150" t="s">
        <v>181</v>
      </c>
      <c r="E207" s="151" t="s">
        <v>4613</v>
      </c>
      <c r="F207" s="152" t="s">
        <v>4614</v>
      </c>
      <c r="G207" s="153" t="s">
        <v>222</v>
      </c>
      <c r="H207" s="154">
        <v>2</v>
      </c>
      <c r="I207" s="155"/>
      <c r="J207" s="156">
        <f>ROUND(I207*H207,2)</f>
        <v>0</v>
      </c>
      <c r="K207" s="152" t="s">
        <v>710</v>
      </c>
      <c r="L207" s="34"/>
      <c r="M207" s="157" t="s">
        <v>1</v>
      </c>
      <c r="N207" s="158" t="s">
        <v>38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184</v>
      </c>
      <c r="AT207" s="161" t="s">
        <v>181</v>
      </c>
      <c r="AU207" s="161" t="s">
        <v>113</v>
      </c>
      <c r="AY207" s="18" t="s">
        <v>175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30</v>
      </c>
      <c r="BK207" s="162">
        <f>ROUND(I207*H207,2)</f>
        <v>0</v>
      </c>
      <c r="BL207" s="18" t="s">
        <v>184</v>
      </c>
      <c r="BM207" s="161" t="s">
        <v>4615</v>
      </c>
    </row>
    <row r="208" spans="1:65" s="13" customFormat="1">
      <c r="B208" s="163"/>
      <c r="D208" s="164" t="s">
        <v>190</v>
      </c>
      <c r="E208" s="165" t="s">
        <v>1</v>
      </c>
      <c r="F208" s="166" t="s">
        <v>82</v>
      </c>
      <c r="H208" s="167">
        <v>2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190</v>
      </c>
      <c r="AU208" s="165" t="s">
        <v>113</v>
      </c>
      <c r="AV208" s="13" t="s">
        <v>82</v>
      </c>
      <c r="AW208" s="13" t="s">
        <v>29</v>
      </c>
      <c r="AX208" s="13" t="s">
        <v>30</v>
      </c>
      <c r="AY208" s="165" t="s">
        <v>175</v>
      </c>
    </row>
    <row r="209" spans="1:65" s="2" customFormat="1" ht="16.5" customHeight="1">
      <c r="A209" s="33"/>
      <c r="B209" s="149"/>
      <c r="C209" s="190" t="s">
        <v>298</v>
      </c>
      <c r="D209" s="190" t="s">
        <v>764</v>
      </c>
      <c r="E209" s="191" t="s">
        <v>4616</v>
      </c>
      <c r="F209" s="192" t="s">
        <v>4617</v>
      </c>
      <c r="G209" s="193" t="s">
        <v>222</v>
      </c>
      <c r="H209" s="194">
        <v>2</v>
      </c>
      <c r="I209" s="195"/>
      <c r="J209" s="196">
        <f>ROUND(I209*H209,2)</f>
        <v>0</v>
      </c>
      <c r="K209" s="192" t="s">
        <v>1</v>
      </c>
      <c r="L209" s="197"/>
      <c r="M209" s="198" t="s">
        <v>1</v>
      </c>
      <c r="N209" s="199" t="s">
        <v>38</v>
      </c>
      <c r="O209" s="59"/>
      <c r="P209" s="159">
        <f>O209*H209</f>
        <v>0</v>
      </c>
      <c r="Q209" s="159">
        <v>1.4999999999999999E-2</v>
      </c>
      <c r="R209" s="159">
        <f>Q209*H209</f>
        <v>0.03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177</v>
      </c>
      <c r="AT209" s="161" t="s">
        <v>764</v>
      </c>
      <c r="AU209" s="161" t="s">
        <v>113</v>
      </c>
      <c r="AY209" s="18" t="s">
        <v>175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30</v>
      </c>
      <c r="BK209" s="162">
        <f>ROUND(I209*H209,2)</f>
        <v>0</v>
      </c>
      <c r="BL209" s="18" t="s">
        <v>184</v>
      </c>
      <c r="BM209" s="161" t="s">
        <v>4618</v>
      </c>
    </row>
    <row r="210" spans="1:65" s="13" customFormat="1">
      <c r="B210" s="163"/>
      <c r="D210" s="164" t="s">
        <v>190</v>
      </c>
      <c r="E210" s="165" t="s">
        <v>1</v>
      </c>
      <c r="F210" s="166" t="s">
        <v>82</v>
      </c>
      <c r="H210" s="167">
        <v>2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113</v>
      </c>
      <c r="AV210" s="13" t="s">
        <v>82</v>
      </c>
      <c r="AW210" s="13" t="s">
        <v>29</v>
      </c>
      <c r="AX210" s="13" t="s">
        <v>30</v>
      </c>
      <c r="AY210" s="165" t="s">
        <v>175</v>
      </c>
    </row>
    <row r="211" spans="1:65" s="2" customFormat="1" ht="16.5" customHeight="1">
      <c r="A211" s="33"/>
      <c r="B211" s="149"/>
      <c r="C211" s="150" t="s">
        <v>302</v>
      </c>
      <c r="D211" s="150" t="s">
        <v>181</v>
      </c>
      <c r="E211" s="151" t="s">
        <v>4580</v>
      </c>
      <c r="F211" s="152" t="s">
        <v>4581</v>
      </c>
      <c r="G211" s="153" t="s">
        <v>709</v>
      </c>
      <c r="H211" s="154">
        <v>0.1</v>
      </c>
      <c r="I211" s="155"/>
      <c r="J211" s="156">
        <f>ROUND(I211*H211,2)</f>
        <v>0</v>
      </c>
      <c r="K211" s="152" t="s">
        <v>710</v>
      </c>
      <c r="L211" s="34"/>
      <c r="M211" s="157" t="s">
        <v>1</v>
      </c>
      <c r="N211" s="158" t="s">
        <v>38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184</v>
      </c>
      <c r="AT211" s="161" t="s">
        <v>181</v>
      </c>
      <c r="AU211" s="161" t="s">
        <v>113</v>
      </c>
      <c r="AY211" s="18" t="s">
        <v>175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30</v>
      </c>
      <c r="BK211" s="162">
        <f>ROUND(I211*H211,2)</f>
        <v>0</v>
      </c>
      <c r="BL211" s="18" t="s">
        <v>184</v>
      </c>
      <c r="BM211" s="161" t="s">
        <v>4619</v>
      </c>
    </row>
    <row r="212" spans="1:65" s="13" customFormat="1">
      <c r="B212" s="163"/>
      <c r="D212" s="164" t="s">
        <v>190</v>
      </c>
      <c r="E212" s="165" t="s">
        <v>1</v>
      </c>
      <c r="F212" s="166" t="s">
        <v>4620</v>
      </c>
      <c r="H212" s="167">
        <v>0.1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190</v>
      </c>
      <c r="AU212" s="165" t="s">
        <v>113</v>
      </c>
      <c r="AV212" s="13" t="s">
        <v>82</v>
      </c>
      <c r="AW212" s="13" t="s">
        <v>29</v>
      </c>
      <c r="AX212" s="13" t="s">
        <v>73</v>
      </c>
      <c r="AY212" s="165" t="s">
        <v>175</v>
      </c>
    </row>
    <row r="213" spans="1:65" s="15" customFormat="1">
      <c r="B213" s="182"/>
      <c r="D213" s="164" t="s">
        <v>190</v>
      </c>
      <c r="E213" s="183" t="s">
        <v>1</v>
      </c>
      <c r="F213" s="184" t="s">
        <v>716</v>
      </c>
      <c r="H213" s="185">
        <v>0.1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190</v>
      </c>
      <c r="AU213" s="183" t="s">
        <v>113</v>
      </c>
      <c r="AV213" s="15" t="s">
        <v>184</v>
      </c>
      <c r="AW213" s="15" t="s">
        <v>29</v>
      </c>
      <c r="AX213" s="15" t="s">
        <v>30</v>
      </c>
      <c r="AY213" s="183" t="s">
        <v>175</v>
      </c>
    </row>
    <row r="214" spans="1:65" s="2" customFormat="1" ht="16.5" customHeight="1">
      <c r="A214" s="33"/>
      <c r="B214" s="149"/>
      <c r="C214" s="190" t="s">
        <v>306</v>
      </c>
      <c r="D214" s="190" t="s">
        <v>764</v>
      </c>
      <c r="E214" s="191" t="s">
        <v>4584</v>
      </c>
      <c r="F214" s="192" t="s">
        <v>4585</v>
      </c>
      <c r="G214" s="193" t="s">
        <v>745</v>
      </c>
      <c r="H214" s="194">
        <v>0.01</v>
      </c>
      <c r="I214" s="195"/>
      <c r="J214" s="196">
        <f>ROUND(I214*H214,2)</f>
        <v>0</v>
      </c>
      <c r="K214" s="192" t="s">
        <v>710</v>
      </c>
      <c r="L214" s="197"/>
      <c r="M214" s="198" t="s">
        <v>1</v>
      </c>
      <c r="N214" s="199" t="s">
        <v>38</v>
      </c>
      <c r="O214" s="59"/>
      <c r="P214" s="159">
        <f>O214*H214</f>
        <v>0</v>
      </c>
      <c r="Q214" s="159">
        <v>0.2</v>
      </c>
      <c r="R214" s="159">
        <f>Q214*H214</f>
        <v>2E-3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177</v>
      </c>
      <c r="AT214" s="161" t="s">
        <v>764</v>
      </c>
      <c r="AU214" s="161" t="s">
        <v>113</v>
      </c>
      <c r="AY214" s="18" t="s">
        <v>175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30</v>
      </c>
      <c r="BK214" s="162">
        <f>ROUND(I214*H214,2)</f>
        <v>0</v>
      </c>
      <c r="BL214" s="18" t="s">
        <v>184</v>
      </c>
      <c r="BM214" s="161" t="s">
        <v>4621</v>
      </c>
    </row>
    <row r="215" spans="1:65" s="13" customFormat="1">
      <c r="B215" s="163"/>
      <c r="D215" s="164" t="s">
        <v>190</v>
      </c>
      <c r="E215" s="165" t="s">
        <v>1</v>
      </c>
      <c r="F215" s="166" t="s">
        <v>4622</v>
      </c>
      <c r="H215" s="167">
        <v>0.1</v>
      </c>
      <c r="I215" s="168"/>
      <c r="L215" s="163"/>
      <c r="M215" s="169"/>
      <c r="N215" s="170"/>
      <c r="O215" s="170"/>
      <c r="P215" s="170"/>
      <c r="Q215" s="170"/>
      <c r="R215" s="170"/>
      <c r="S215" s="170"/>
      <c r="T215" s="171"/>
      <c r="AT215" s="165" t="s">
        <v>190</v>
      </c>
      <c r="AU215" s="165" t="s">
        <v>113</v>
      </c>
      <c r="AV215" s="13" t="s">
        <v>82</v>
      </c>
      <c r="AW215" s="13" t="s">
        <v>29</v>
      </c>
      <c r="AX215" s="13" t="s">
        <v>30</v>
      </c>
      <c r="AY215" s="165" t="s">
        <v>175</v>
      </c>
    </row>
    <row r="216" spans="1:65" s="13" customFormat="1">
      <c r="B216" s="163"/>
      <c r="D216" s="164" t="s">
        <v>190</v>
      </c>
      <c r="F216" s="166" t="s">
        <v>4623</v>
      </c>
      <c r="H216" s="167">
        <v>0.01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113</v>
      </c>
      <c r="AV216" s="13" t="s">
        <v>82</v>
      </c>
      <c r="AW216" s="13" t="s">
        <v>3</v>
      </c>
      <c r="AX216" s="13" t="s">
        <v>30</v>
      </c>
      <c r="AY216" s="165" t="s">
        <v>175</v>
      </c>
    </row>
    <row r="217" spans="1:65" s="2" customFormat="1" ht="16.5" customHeight="1">
      <c r="A217" s="33"/>
      <c r="B217" s="149"/>
      <c r="C217" s="150" t="s">
        <v>310</v>
      </c>
      <c r="D217" s="150" t="s">
        <v>181</v>
      </c>
      <c r="E217" s="151" t="s">
        <v>4561</v>
      </c>
      <c r="F217" s="152" t="s">
        <v>4562</v>
      </c>
      <c r="G217" s="153" t="s">
        <v>767</v>
      </c>
      <c r="H217" s="154">
        <v>2</v>
      </c>
      <c r="I217" s="155"/>
      <c r="J217" s="156">
        <f>ROUND(I217*H217,2)</f>
        <v>0</v>
      </c>
      <c r="K217" s="152" t="s">
        <v>710</v>
      </c>
      <c r="L217" s="34"/>
      <c r="M217" s="157" t="s">
        <v>1</v>
      </c>
      <c r="N217" s="158" t="s">
        <v>38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184</v>
      </c>
      <c r="AT217" s="161" t="s">
        <v>181</v>
      </c>
      <c r="AU217" s="161" t="s">
        <v>113</v>
      </c>
      <c r="AY217" s="18" t="s">
        <v>175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30</v>
      </c>
      <c r="BK217" s="162">
        <f>ROUND(I217*H217,2)</f>
        <v>0</v>
      </c>
      <c r="BL217" s="18" t="s">
        <v>184</v>
      </c>
      <c r="BM217" s="161" t="s">
        <v>4624</v>
      </c>
    </row>
    <row r="218" spans="1:65" s="13" customFormat="1">
      <c r="B218" s="163"/>
      <c r="D218" s="164" t="s">
        <v>190</v>
      </c>
      <c r="E218" s="165" t="s">
        <v>1</v>
      </c>
      <c r="F218" s="166" t="s">
        <v>82</v>
      </c>
      <c r="H218" s="167">
        <v>2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113</v>
      </c>
      <c r="AV218" s="13" t="s">
        <v>82</v>
      </c>
      <c r="AW218" s="13" t="s">
        <v>29</v>
      </c>
      <c r="AX218" s="13" t="s">
        <v>30</v>
      </c>
      <c r="AY218" s="165" t="s">
        <v>175</v>
      </c>
    </row>
    <row r="219" spans="1:65" s="2" customFormat="1" ht="16.5" customHeight="1">
      <c r="A219" s="33"/>
      <c r="B219" s="149"/>
      <c r="C219" s="190" t="s">
        <v>313</v>
      </c>
      <c r="D219" s="190" t="s">
        <v>764</v>
      </c>
      <c r="E219" s="191" t="s">
        <v>4565</v>
      </c>
      <c r="F219" s="192" t="s">
        <v>4566</v>
      </c>
      <c r="G219" s="193" t="s">
        <v>387</v>
      </c>
      <c r="H219" s="194">
        <v>0.2</v>
      </c>
      <c r="I219" s="195"/>
      <c r="J219" s="196">
        <f>ROUND(I219*H219,2)</f>
        <v>0</v>
      </c>
      <c r="K219" s="192" t="s">
        <v>1</v>
      </c>
      <c r="L219" s="197"/>
      <c r="M219" s="198" t="s">
        <v>1</v>
      </c>
      <c r="N219" s="199" t="s">
        <v>38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177</v>
      </c>
      <c r="AT219" s="161" t="s">
        <v>764</v>
      </c>
      <c r="AU219" s="161" t="s">
        <v>113</v>
      </c>
      <c r="AY219" s="18" t="s">
        <v>175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30</v>
      </c>
      <c r="BK219" s="162">
        <f>ROUND(I219*H219,2)</f>
        <v>0</v>
      </c>
      <c r="BL219" s="18" t="s">
        <v>184</v>
      </c>
      <c r="BM219" s="161" t="s">
        <v>4625</v>
      </c>
    </row>
    <row r="220" spans="1:65" s="13" customFormat="1">
      <c r="B220" s="163"/>
      <c r="D220" s="164" t="s">
        <v>190</v>
      </c>
      <c r="E220" s="165" t="s">
        <v>1</v>
      </c>
      <c r="F220" s="166" t="s">
        <v>4626</v>
      </c>
      <c r="H220" s="167">
        <v>0.2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113</v>
      </c>
      <c r="AV220" s="13" t="s">
        <v>82</v>
      </c>
      <c r="AW220" s="13" t="s">
        <v>29</v>
      </c>
      <c r="AX220" s="13" t="s">
        <v>73</v>
      </c>
      <c r="AY220" s="165" t="s">
        <v>175</v>
      </c>
    </row>
    <row r="221" spans="1:65" s="15" customFormat="1">
      <c r="B221" s="182"/>
      <c r="D221" s="164" t="s">
        <v>190</v>
      </c>
      <c r="E221" s="183" t="s">
        <v>1</v>
      </c>
      <c r="F221" s="184" t="s">
        <v>716</v>
      </c>
      <c r="H221" s="185">
        <v>0.2</v>
      </c>
      <c r="I221" s="186"/>
      <c r="L221" s="182"/>
      <c r="M221" s="187"/>
      <c r="N221" s="188"/>
      <c r="O221" s="188"/>
      <c r="P221" s="188"/>
      <c r="Q221" s="188"/>
      <c r="R221" s="188"/>
      <c r="S221" s="188"/>
      <c r="T221" s="189"/>
      <c r="AT221" s="183" t="s">
        <v>190</v>
      </c>
      <c r="AU221" s="183" t="s">
        <v>113</v>
      </c>
      <c r="AV221" s="15" t="s">
        <v>184</v>
      </c>
      <c r="AW221" s="15" t="s">
        <v>29</v>
      </c>
      <c r="AX221" s="15" t="s">
        <v>30</v>
      </c>
      <c r="AY221" s="183" t="s">
        <v>175</v>
      </c>
    </row>
    <row r="222" spans="1:65" s="2" customFormat="1" ht="16.5" customHeight="1">
      <c r="A222" s="33"/>
      <c r="B222" s="149"/>
      <c r="C222" s="190" t="s">
        <v>317</v>
      </c>
      <c r="D222" s="190" t="s">
        <v>764</v>
      </c>
      <c r="E222" s="191" t="s">
        <v>4570</v>
      </c>
      <c r="F222" s="192" t="s">
        <v>4571</v>
      </c>
      <c r="G222" s="193" t="s">
        <v>387</v>
      </c>
      <c r="H222" s="194">
        <v>0.02</v>
      </c>
      <c r="I222" s="195"/>
      <c r="J222" s="196">
        <f>ROUND(I222*H222,2)</f>
        <v>0</v>
      </c>
      <c r="K222" s="192" t="s">
        <v>1</v>
      </c>
      <c r="L222" s="197"/>
      <c r="M222" s="198" t="s">
        <v>1</v>
      </c>
      <c r="N222" s="199" t="s">
        <v>38</v>
      </c>
      <c r="O222" s="59"/>
      <c r="P222" s="159">
        <f>O222*H222</f>
        <v>0</v>
      </c>
      <c r="Q222" s="159">
        <v>0</v>
      </c>
      <c r="R222" s="159">
        <f>Q222*H222</f>
        <v>0</v>
      </c>
      <c r="S222" s="159">
        <v>0</v>
      </c>
      <c r="T222" s="160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1" t="s">
        <v>177</v>
      </c>
      <c r="AT222" s="161" t="s">
        <v>764</v>
      </c>
      <c r="AU222" s="161" t="s">
        <v>113</v>
      </c>
      <c r="AY222" s="18" t="s">
        <v>175</v>
      </c>
      <c r="BE222" s="162">
        <f>IF(N222="základní",J222,0)</f>
        <v>0</v>
      </c>
      <c r="BF222" s="162">
        <f>IF(N222="snížená",J222,0)</f>
        <v>0</v>
      </c>
      <c r="BG222" s="162">
        <f>IF(N222="zákl. přenesená",J222,0)</f>
        <v>0</v>
      </c>
      <c r="BH222" s="162">
        <f>IF(N222="sníž. přenesená",J222,0)</f>
        <v>0</v>
      </c>
      <c r="BI222" s="162">
        <f>IF(N222="nulová",J222,0)</f>
        <v>0</v>
      </c>
      <c r="BJ222" s="18" t="s">
        <v>30</v>
      </c>
      <c r="BK222" s="162">
        <f>ROUND(I222*H222,2)</f>
        <v>0</v>
      </c>
      <c r="BL222" s="18" t="s">
        <v>184</v>
      </c>
      <c r="BM222" s="161" t="s">
        <v>4627</v>
      </c>
    </row>
    <row r="223" spans="1:65" s="13" customFormat="1">
      <c r="B223" s="163"/>
      <c r="D223" s="164" t="s">
        <v>190</v>
      </c>
      <c r="E223" s="165" t="s">
        <v>1</v>
      </c>
      <c r="F223" s="166" t="s">
        <v>4628</v>
      </c>
      <c r="H223" s="167">
        <v>0.02</v>
      </c>
      <c r="I223" s="168"/>
      <c r="L223" s="163"/>
      <c r="M223" s="169"/>
      <c r="N223" s="170"/>
      <c r="O223" s="170"/>
      <c r="P223" s="170"/>
      <c r="Q223" s="170"/>
      <c r="R223" s="170"/>
      <c r="S223" s="170"/>
      <c r="T223" s="171"/>
      <c r="AT223" s="165" t="s">
        <v>190</v>
      </c>
      <c r="AU223" s="165" t="s">
        <v>113</v>
      </c>
      <c r="AV223" s="13" t="s">
        <v>82</v>
      </c>
      <c r="AW223" s="13" t="s">
        <v>29</v>
      </c>
      <c r="AX223" s="13" t="s">
        <v>73</v>
      </c>
      <c r="AY223" s="165" t="s">
        <v>175</v>
      </c>
    </row>
    <row r="224" spans="1:65" s="15" customFormat="1">
      <c r="B224" s="182"/>
      <c r="D224" s="164" t="s">
        <v>190</v>
      </c>
      <c r="E224" s="183" t="s">
        <v>1</v>
      </c>
      <c r="F224" s="184" t="s">
        <v>716</v>
      </c>
      <c r="H224" s="185">
        <v>0.02</v>
      </c>
      <c r="I224" s="186"/>
      <c r="L224" s="182"/>
      <c r="M224" s="187"/>
      <c r="N224" s="188"/>
      <c r="O224" s="188"/>
      <c r="P224" s="188"/>
      <c r="Q224" s="188"/>
      <c r="R224" s="188"/>
      <c r="S224" s="188"/>
      <c r="T224" s="189"/>
      <c r="AT224" s="183" t="s">
        <v>190</v>
      </c>
      <c r="AU224" s="183" t="s">
        <v>113</v>
      </c>
      <c r="AV224" s="15" t="s">
        <v>184</v>
      </c>
      <c r="AW224" s="15" t="s">
        <v>29</v>
      </c>
      <c r="AX224" s="15" t="s">
        <v>30</v>
      </c>
      <c r="AY224" s="183" t="s">
        <v>175</v>
      </c>
    </row>
    <row r="225" spans="1:65" s="2" customFormat="1" ht="16.5" customHeight="1">
      <c r="A225" s="33"/>
      <c r="B225" s="149"/>
      <c r="C225" s="150" t="s">
        <v>321</v>
      </c>
      <c r="D225" s="150" t="s">
        <v>181</v>
      </c>
      <c r="E225" s="151" t="s">
        <v>4629</v>
      </c>
      <c r="F225" s="152" t="s">
        <v>4630</v>
      </c>
      <c r="G225" s="153" t="s">
        <v>222</v>
      </c>
      <c r="H225" s="154">
        <v>6</v>
      </c>
      <c r="I225" s="155"/>
      <c r="J225" s="156">
        <f>ROUND(I225*H225,2)</f>
        <v>0</v>
      </c>
      <c r="K225" s="152" t="s">
        <v>710</v>
      </c>
      <c r="L225" s="34"/>
      <c r="M225" s="157" t="s">
        <v>1</v>
      </c>
      <c r="N225" s="158" t="s">
        <v>38</v>
      </c>
      <c r="O225" s="59"/>
      <c r="P225" s="159">
        <f>O225*H225</f>
        <v>0</v>
      </c>
      <c r="Q225" s="159">
        <v>5.0000000000000002E-5</v>
      </c>
      <c r="R225" s="159">
        <f>Q225*H225</f>
        <v>3.0000000000000003E-4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184</v>
      </c>
      <c r="AT225" s="161" t="s">
        <v>181</v>
      </c>
      <c r="AU225" s="161" t="s">
        <v>113</v>
      </c>
      <c r="AY225" s="18" t="s">
        <v>175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30</v>
      </c>
      <c r="BK225" s="162">
        <f>ROUND(I225*H225,2)</f>
        <v>0</v>
      </c>
      <c r="BL225" s="18" t="s">
        <v>184</v>
      </c>
      <c r="BM225" s="161" t="s">
        <v>4631</v>
      </c>
    </row>
    <row r="226" spans="1:65" s="13" customFormat="1">
      <c r="B226" s="163"/>
      <c r="D226" s="164" t="s">
        <v>190</v>
      </c>
      <c r="E226" s="165" t="s">
        <v>1</v>
      </c>
      <c r="F226" s="166" t="s">
        <v>1560</v>
      </c>
      <c r="H226" s="167">
        <v>6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190</v>
      </c>
      <c r="AU226" s="165" t="s">
        <v>113</v>
      </c>
      <c r="AV226" s="13" t="s">
        <v>82</v>
      </c>
      <c r="AW226" s="13" t="s">
        <v>29</v>
      </c>
      <c r="AX226" s="13" t="s">
        <v>73</v>
      </c>
      <c r="AY226" s="165" t="s">
        <v>175</v>
      </c>
    </row>
    <row r="227" spans="1:65" s="15" customFormat="1">
      <c r="B227" s="182"/>
      <c r="D227" s="164" t="s">
        <v>190</v>
      </c>
      <c r="E227" s="183" t="s">
        <v>1</v>
      </c>
      <c r="F227" s="184" t="s">
        <v>716</v>
      </c>
      <c r="H227" s="185">
        <v>6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190</v>
      </c>
      <c r="AU227" s="183" t="s">
        <v>113</v>
      </c>
      <c r="AV227" s="15" t="s">
        <v>184</v>
      </c>
      <c r="AW227" s="15" t="s">
        <v>29</v>
      </c>
      <c r="AX227" s="15" t="s">
        <v>30</v>
      </c>
      <c r="AY227" s="183" t="s">
        <v>175</v>
      </c>
    </row>
    <row r="228" spans="1:65" s="2" customFormat="1" ht="16.5" customHeight="1">
      <c r="A228" s="33"/>
      <c r="B228" s="149"/>
      <c r="C228" s="190" t="s">
        <v>325</v>
      </c>
      <c r="D228" s="190" t="s">
        <v>764</v>
      </c>
      <c r="E228" s="191" t="s">
        <v>4632</v>
      </c>
      <c r="F228" s="192" t="s">
        <v>4633</v>
      </c>
      <c r="G228" s="193" t="s">
        <v>222</v>
      </c>
      <c r="H228" s="194">
        <v>6</v>
      </c>
      <c r="I228" s="195"/>
      <c r="J228" s="196">
        <f>ROUND(I228*H228,2)</f>
        <v>0</v>
      </c>
      <c r="K228" s="192" t="s">
        <v>710</v>
      </c>
      <c r="L228" s="197"/>
      <c r="M228" s="198" t="s">
        <v>1</v>
      </c>
      <c r="N228" s="199" t="s">
        <v>38</v>
      </c>
      <c r="O228" s="59"/>
      <c r="P228" s="159">
        <f>O228*H228</f>
        <v>0</v>
      </c>
      <c r="Q228" s="159">
        <v>3.5400000000000002E-3</v>
      </c>
      <c r="R228" s="159">
        <f>Q228*H228</f>
        <v>2.1240000000000002E-2</v>
      </c>
      <c r="S228" s="159">
        <v>0</v>
      </c>
      <c r="T228" s="160">
        <f>S228*H228</f>
        <v>0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1" t="s">
        <v>177</v>
      </c>
      <c r="AT228" s="161" t="s">
        <v>764</v>
      </c>
      <c r="AU228" s="161" t="s">
        <v>113</v>
      </c>
      <c r="AY228" s="18" t="s">
        <v>175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8" t="s">
        <v>30</v>
      </c>
      <c r="BK228" s="162">
        <f>ROUND(I228*H228,2)</f>
        <v>0</v>
      </c>
      <c r="BL228" s="18" t="s">
        <v>184</v>
      </c>
      <c r="BM228" s="161" t="s">
        <v>4634</v>
      </c>
    </row>
    <row r="229" spans="1:65" s="13" customFormat="1">
      <c r="B229" s="163"/>
      <c r="D229" s="164" t="s">
        <v>190</v>
      </c>
      <c r="E229" s="165" t="s">
        <v>1</v>
      </c>
      <c r="F229" s="166" t="s">
        <v>203</v>
      </c>
      <c r="H229" s="167">
        <v>6</v>
      </c>
      <c r="I229" s="168"/>
      <c r="L229" s="163"/>
      <c r="M229" s="169"/>
      <c r="N229" s="170"/>
      <c r="O229" s="170"/>
      <c r="P229" s="170"/>
      <c r="Q229" s="170"/>
      <c r="R229" s="170"/>
      <c r="S229" s="170"/>
      <c r="T229" s="171"/>
      <c r="AT229" s="165" t="s">
        <v>190</v>
      </c>
      <c r="AU229" s="165" t="s">
        <v>113</v>
      </c>
      <c r="AV229" s="13" t="s">
        <v>82</v>
      </c>
      <c r="AW229" s="13" t="s">
        <v>29</v>
      </c>
      <c r="AX229" s="13" t="s">
        <v>30</v>
      </c>
      <c r="AY229" s="165" t="s">
        <v>175</v>
      </c>
    </row>
    <row r="230" spans="1:65" s="2" customFormat="1" ht="16.5" customHeight="1">
      <c r="A230" s="33"/>
      <c r="B230" s="149"/>
      <c r="C230" s="150" t="s">
        <v>329</v>
      </c>
      <c r="D230" s="150" t="s">
        <v>181</v>
      </c>
      <c r="E230" s="151" t="s">
        <v>4635</v>
      </c>
      <c r="F230" s="152" t="s">
        <v>4636</v>
      </c>
      <c r="G230" s="153" t="s">
        <v>222</v>
      </c>
      <c r="H230" s="154">
        <v>2</v>
      </c>
      <c r="I230" s="155"/>
      <c r="J230" s="156">
        <f>ROUND(I230*H230,2)</f>
        <v>0</v>
      </c>
      <c r="K230" s="152" t="s">
        <v>1</v>
      </c>
      <c r="L230" s="34"/>
      <c r="M230" s="157" t="s">
        <v>1</v>
      </c>
      <c r="N230" s="158" t="s">
        <v>38</v>
      </c>
      <c r="O230" s="59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1" t="s">
        <v>184</v>
      </c>
      <c r="AT230" s="161" t="s">
        <v>181</v>
      </c>
      <c r="AU230" s="161" t="s">
        <v>113</v>
      </c>
      <c r="AY230" s="18" t="s">
        <v>175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8" t="s">
        <v>30</v>
      </c>
      <c r="BK230" s="162">
        <f>ROUND(I230*H230,2)</f>
        <v>0</v>
      </c>
      <c r="BL230" s="18" t="s">
        <v>184</v>
      </c>
      <c r="BM230" s="161" t="s">
        <v>4637</v>
      </c>
    </row>
    <row r="231" spans="1:65" s="13" customFormat="1">
      <c r="B231" s="163"/>
      <c r="D231" s="164" t="s">
        <v>190</v>
      </c>
      <c r="E231" s="165" t="s">
        <v>1</v>
      </c>
      <c r="F231" s="166" t="s">
        <v>82</v>
      </c>
      <c r="H231" s="167">
        <v>2</v>
      </c>
      <c r="I231" s="168"/>
      <c r="L231" s="163"/>
      <c r="M231" s="169"/>
      <c r="N231" s="170"/>
      <c r="O231" s="170"/>
      <c r="P231" s="170"/>
      <c r="Q231" s="170"/>
      <c r="R231" s="170"/>
      <c r="S231" s="170"/>
      <c r="T231" s="171"/>
      <c r="AT231" s="165" t="s">
        <v>190</v>
      </c>
      <c r="AU231" s="165" t="s">
        <v>113</v>
      </c>
      <c r="AV231" s="13" t="s">
        <v>82</v>
      </c>
      <c r="AW231" s="13" t="s">
        <v>29</v>
      </c>
      <c r="AX231" s="13" t="s">
        <v>73</v>
      </c>
      <c r="AY231" s="165" t="s">
        <v>175</v>
      </c>
    </row>
    <row r="232" spans="1:65" s="2" customFormat="1" ht="16.5" customHeight="1">
      <c r="A232" s="33"/>
      <c r="B232" s="149"/>
      <c r="C232" s="150" t="s">
        <v>333</v>
      </c>
      <c r="D232" s="150" t="s">
        <v>181</v>
      </c>
      <c r="E232" s="151" t="s">
        <v>4595</v>
      </c>
      <c r="F232" s="152" t="s">
        <v>4596</v>
      </c>
      <c r="G232" s="153" t="s">
        <v>745</v>
      </c>
      <c r="H232" s="154">
        <v>0.2</v>
      </c>
      <c r="I232" s="155"/>
      <c r="J232" s="156">
        <f>ROUND(I232*H232,2)</f>
        <v>0</v>
      </c>
      <c r="K232" s="152" t="s">
        <v>710</v>
      </c>
      <c r="L232" s="34"/>
      <c r="M232" s="157" t="s">
        <v>1</v>
      </c>
      <c r="N232" s="158" t="s">
        <v>38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184</v>
      </c>
      <c r="AT232" s="161" t="s">
        <v>181</v>
      </c>
      <c r="AU232" s="161" t="s">
        <v>113</v>
      </c>
      <c r="AY232" s="18" t="s">
        <v>175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30</v>
      </c>
      <c r="BK232" s="162">
        <f>ROUND(I232*H232,2)</f>
        <v>0</v>
      </c>
      <c r="BL232" s="18" t="s">
        <v>184</v>
      </c>
      <c r="BM232" s="161" t="s">
        <v>4638</v>
      </c>
    </row>
    <row r="233" spans="1:65" s="14" customFormat="1">
      <c r="B233" s="172"/>
      <c r="D233" s="164" t="s">
        <v>190</v>
      </c>
      <c r="E233" s="173" t="s">
        <v>1</v>
      </c>
      <c r="F233" s="174" t="s">
        <v>4639</v>
      </c>
      <c r="H233" s="173" t="s">
        <v>1</v>
      </c>
      <c r="I233" s="175"/>
      <c r="L233" s="172"/>
      <c r="M233" s="176"/>
      <c r="N233" s="177"/>
      <c r="O233" s="177"/>
      <c r="P233" s="177"/>
      <c r="Q233" s="177"/>
      <c r="R233" s="177"/>
      <c r="S233" s="177"/>
      <c r="T233" s="178"/>
      <c r="AT233" s="173" t="s">
        <v>190</v>
      </c>
      <c r="AU233" s="173" t="s">
        <v>113</v>
      </c>
      <c r="AV233" s="14" t="s">
        <v>30</v>
      </c>
      <c r="AW233" s="14" t="s">
        <v>29</v>
      </c>
      <c r="AX233" s="14" t="s">
        <v>73</v>
      </c>
      <c r="AY233" s="173" t="s">
        <v>175</v>
      </c>
    </row>
    <row r="234" spans="1:65" s="13" customFormat="1">
      <c r="B234" s="163"/>
      <c r="D234" s="164" t="s">
        <v>190</v>
      </c>
      <c r="E234" s="165" t="s">
        <v>1</v>
      </c>
      <c r="F234" s="166" t="s">
        <v>4640</v>
      </c>
      <c r="H234" s="167">
        <v>0.2</v>
      </c>
      <c r="I234" s="168"/>
      <c r="L234" s="163"/>
      <c r="M234" s="169"/>
      <c r="N234" s="170"/>
      <c r="O234" s="170"/>
      <c r="P234" s="170"/>
      <c r="Q234" s="170"/>
      <c r="R234" s="170"/>
      <c r="S234" s="170"/>
      <c r="T234" s="171"/>
      <c r="AT234" s="165" t="s">
        <v>190</v>
      </c>
      <c r="AU234" s="165" t="s">
        <v>113</v>
      </c>
      <c r="AV234" s="13" t="s">
        <v>82</v>
      </c>
      <c r="AW234" s="13" t="s">
        <v>29</v>
      </c>
      <c r="AX234" s="13" t="s">
        <v>73</v>
      </c>
      <c r="AY234" s="165" t="s">
        <v>175</v>
      </c>
    </row>
    <row r="235" spans="1:65" s="15" customFormat="1">
      <c r="B235" s="182"/>
      <c r="D235" s="164" t="s">
        <v>190</v>
      </c>
      <c r="E235" s="183" t="s">
        <v>1</v>
      </c>
      <c r="F235" s="184" t="s">
        <v>716</v>
      </c>
      <c r="H235" s="185">
        <v>0.2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190</v>
      </c>
      <c r="AU235" s="183" t="s">
        <v>113</v>
      </c>
      <c r="AV235" s="15" t="s">
        <v>184</v>
      </c>
      <c r="AW235" s="15" t="s">
        <v>29</v>
      </c>
      <c r="AX235" s="15" t="s">
        <v>30</v>
      </c>
      <c r="AY235" s="183" t="s">
        <v>175</v>
      </c>
    </row>
    <row r="236" spans="1:65" s="2" customFormat="1" ht="16.5" customHeight="1">
      <c r="A236" s="33"/>
      <c r="B236" s="149"/>
      <c r="C236" s="150" t="s">
        <v>337</v>
      </c>
      <c r="D236" s="150" t="s">
        <v>181</v>
      </c>
      <c r="E236" s="151" t="s">
        <v>4600</v>
      </c>
      <c r="F236" s="152" t="s">
        <v>4601</v>
      </c>
      <c r="G236" s="153" t="s">
        <v>745</v>
      </c>
      <c r="H236" s="154">
        <v>0.2</v>
      </c>
      <c r="I236" s="155"/>
      <c r="J236" s="156">
        <f>ROUND(I236*H236,2)</f>
        <v>0</v>
      </c>
      <c r="K236" s="152" t="s">
        <v>710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184</v>
      </c>
      <c r="AT236" s="161" t="s">
        <v>181</v>
      </c>
      <c r="AU236" s="161" t="s">
        <v>113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4641</v>
      </c>
    </row>
    <row r="237" spans="1:65" s="13" customFormat="1">
      <c r="B237" s="163"/>
      <c r="D237" s="164" t="s">
        <v>190</v>
      </c>
      <c r="E237" s="165" t="s">
        <v>1</v>
      </c>
      <c r="F237" s="166" t="s">
        <v>2787</v>
      </c>
      <c r="H237" s="167">
        <v>0.2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113</v>
      </c>
      <c r="AV237" s="13" t="s">
        <v>82</v>
      </c>
      <c r="AW237" s="13" t="s">
        <v>29</v>
      </c>
      <c r="AX237" s="13" t="s">
        <v>30</v>
      </c>
      <c r="AY237" s="165" t="s">
        <v>175</v>
      </c>
    </row>
    <row r="238" spans="1:65" s="2" customFormat="1" ht="16.5" customHeight="1">
      <c r="A238" s="33"/>
      <c r="B238" s="149"/>
      <c r="C238" s="150" t="s">
        <v>341</v>
      </c>
      <c r="D238" s="150" t="s">
        <v>181</v>
      </c>
      <c r="E238" s="151" t="s">
        <v>4603</v>
      </c>
      <c r="F238" s="152" t="s">
        <v>4604</v>
      </c>
      <c r="G238" s="153" t="s">
        <v>745</v>
      </c>
      <c r="H238" s="154">
        <v>1.4</v>
      </c>
      <c r="I238" s="155"/>
      <c r="J238" s="156">
        <f>ROUND(I238*H238,2)</f>
        <v>0</v>
      </c>
      <c r="K238" s="152" t="s">
        <v>710</v>
      </c>
      <c r="L238" s="34"/>
      <c r="M238" s="157" t="s">
        <v>1</v>
      </c>
      <c r="N238" s="158" t="s">
        <v>38</v>
      </c>
      <c r="O238" s="59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184</v>
      </c>
      <c r="AT238" s="161" t="s">
        <v>181</v>
      </c>
      <c r="AU238" s="161" t="s">
        <v>113</v>
      </c>
      <c r="AY238" s="18" t="s">
        <v>175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30</v>
      </c>
      <c r="BK238" s="162">
        <f>ROUND(I238*H238,2)</f>
        <v>0</v>
      </c>
      <c r="BL238" s="18" t="s">
        <v>184</v>
      </c>
      <c r="BM238" s="161" t="s">
        <v>4642</v>
      </c>
    </row>
    <row r="239" spans="1:65" s="13" customFormat="1">
      <c r="B239" s="163"/>
      <c r="D239" s="164" t="s">
        <v>190</v>
      </c>
      <c r="E239" s="165" t="s">
        <v>1</v>
      </c>
      <c r="F239" s="166" t="s">
        <v>4643</v>
      </c>
      <c r="H239" s="167">
        <v>1.4</v>
      </c>
      <c r="I239" s="168"/>
      <c r="L239" s="163"/>
      <c r="M239" s="169"/>
      <c r="N239" s="170"/>
      <c r="O239" s="170"/>
      <c r="P239" s="170"/>
      <c r="Q239" s="170"/>
      <c r="R239" s="170"/>
      <c r="S239" s="170"/>
      <c r="T239" s="171"/>
      <c r="AT239" s="165" t="s">
        <v>190</v>
      </c>
      <c r="AU239" s="165" t="s">
        <v>113</v>
      </c>
      <c r="AV239" s="13" t="s">
        <v>82</v>
      </c>
      <c r="AW239" s="13" t="s">
        <v>29</v>
      </c>
      <c r="AX239" s="13" t="s">
        <v>30</v>
      </c>
      <c r="AY239" s="165" t="s">
        <v>175</v>
      </c>
    </row>
    <row r="240" spans="1:65" s="12" customFormat="1" ht="22.8" customHeight="1">
      <c r="B240" s="136"/>
      <c r="D240" s="137" t="s">
        <v>72</v>
      </c>
      <c r="E240" s="147" t="s">
        <v>184</v>
      </c>
      <c r="F240" s="147" t="s">
        <v>4644</v>
      </c>
      <c r="I240" s="139"/>
      <c r="J240" s="148">
        <f>BK240</f>
        <v>0</v>
      </c>
      <c r="L240" s="136"/>
      <c r="M240" s="141"/>
      <c r="N240" s="142"/>
      <c r="O240" s="142"/>
      <c r="P240" s="143">
        <f>P241+P277</f>
        <v>0</v>
      </c>
      <c r="Q240" s="142"/>
      <c r="R240" s="143">
        <f>R241+R277</f>
        <v>0</v>
      </c>
      <c r="S240" s="142"/>
      <c r="T240" s="144">
        <f>T241+T277</f>
        <v>0</v>
      </c>
      <c r="AR240" s="137" t="s">
        <v>30</v>
      </c>
      <c r="AT240" s="145" t="s">
        <v>72</v>
      </c>
      <c r="AU240" s="145" t="s">
        <v>30</v>
      </c>
      <c r="AY240" s="137" t="s">
        <v>175</v>
      </c>
      <c r="BK240" s="146">
        <f>BK241+BK277</f>
        <v>0</v>
      </c>
    </row>
    <row r="241" spans="1:65" s="12" customFormat="1" ht="20.85" customHeight="1">
      <c r="B241" s="136"/>
      <c r="D241" s="137" t="s">
        <v>72</v>
      </c>
      <c r="E241" s="147" t="s">
        <v>337</v>
      </c>
      <c r="F241" s="147" t="s">
        <v>4645</v>
      </c>
      <c r="I241" s="139"/>
      <c r="J241" s="148">
        <f>BK241</f>
        <v>0</v>
      </c>
      <c r="L241" s="136"/>
      <c r="M241" s="141"/>
      <c r="N241" s="142"/>
      <c r="O241" s="142"/>
      <c r="P241" s="143">
        <f>SUM(P242:P276)</f>
        <v>0</v>
      </c>
      <c r="Q241" s="142"/>
      <c r="R241" s="143">
        <f>SUM(R242:R276)</f>
        <v>0</v>
      </c>
      <c r="S241" s="142"/>
      <c r="T241" s="144">
        <f>SUM(T242:T276)</f>
        <v>0</v>
      </c>
      <c r="AR241" s="137" t="s">
        <v>30</v>
      </c>
      <c r="AT241" s="145" t="s">
        <v>72</v>
      </c>
      <c r="AU241" s="145" t="s">
        <v>82</v>
      </c>
      <c r="AY241" s="137" t="s">
        <v>175</v>
      </c>
      <c r="BK241" s="146">
        <f>SUM(BK242:BK276)</f>
        <v>0</v>
      </c>
    </row>
    <row r="242" spans="1:65" s="2" customFormat="1" ht="16.5" customHeight="1">
      <c r="A242" s="33"/>
      <c r="B242" s="149"/>
      <c r="C242" s="150" t="s">
        <v>345</v>
      </c>
      <c r="D242" s="150" t="s">
        <v>181</v>
      </c>
      <c r="E242" s="151" t="s">
        <v>4646</v>
      </c>
      <c r="F242" s="152" t="s">
        <v>4647</v>
      </c>
      <c r="G242" s="153" t="s">
        <v>396</v>
      </c>
      <c r="H242" s="154">
        <v>20</v>
      </c>
      <c r="I242" s="155"/>
      <c r="J242" s="156">
        <f>ROUND(I242*H242,2)</f>
        <v>0</v>
      </c>
      <c r="K242" s="152" t="s">
        <v>1</v>
      </c>
      <c r="L242" s="34"/>
      <c r="M242" s="157" t="s">
        <v>1</v>
      </c>
      <c r="N242" s="158" t="s">
        <v>38</v>
      </c>
      <c r="O242" s="59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1" t="s">
        <v>184</v>
      </c>
      <c r="AT242" s="161" t="s">
        <v>181</v>
      </c>
      <c r="AU242" s="161" t="s">
        <v>113</v>
      </c>
      <c r="AY242" s="18" t="s">
        <v>175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8" t="s">
        <v>30</v>
      </c>
      <c r="BK242" s="162">
        <f>ROUND(I242*H242,2)</f>
        <v>0</v>
      </c>
      <c r="BL242" s="18" t="s">
        <v>184</v>
      </c>
      <c r="BM242" s="161" t="s">
        <v>4648</v>
      </c>
    </row>
    <row r="243" spans="1:65" s="14" customFormat="1">
      <c r="B243" s="172"/>
      <c r="D243" s="164" t="s">
        <v>190</v>
      </c>
      <c r="E243" s="173" t="s">
        <v>1</v>
      </c>
      <c r="F243" s="174" t="s">
        <v>4649</v>
      </c>
      <c r="H243" s="173" t="s">
        <v>1</v>
      </c>
      <c r="I243" s="175"/>
      <c r="L243" s="172"/>
      <c r="M243" s="176"/>
      <c r="N243" s="177"/>
      <c r="O243" s="177"/>
      <c r="P243" s="177"/>
      <c r="Q243" s="177"/>
      <c r="R243" s="177"/>
      <c r="S243" s="177"/>
      <c r="T243" s="178"/>
      <c r="AT243" s="173" t="s">
        <v>190</v>
      </c>
      <c r="AU243" s="173" t="s">
        <v>113</v>
      </c>
      <c r="AV243" s="14" t="s">
        <v>30</v>
      </c>
      <c r="AW243" s="14" t="s">
        <v>29</v>
      </c>
      <c r="AX243" s="14" t="s">
        <v>73</v>
      </c>
      <c r="AY243" s="173" t="s">
        <v>175</v>
      </c>
    </row>
    <row r="244" spans="1:65" s="14" customFormat="1">
      <c r="B244" s="172"/>
      <c r="D244" s="164" t="s">
        <v>190</v>
      </c>
      <c r="E244" s="173" t="s">
        <v>1</v>
      </c>
      <c r="F244" s="174" t="s">
        <v>4650</v>
      </c>
      <c r="H244" s="173" t="s">
        <v>1</v>
      </c>
      <c r="I244" s="175"/>
      <c r="L244" s="172"/>
      <c r="M244" s="176"/>
      <c r="N244" s="177"/>
      <c r="O244" s="177"/>
      <c r="P244" s="177"/>
      <c r="Q244" s="177"/>
      <c r="R244" s="177"/>
      <c r="S244" s="177"/>
      <c r="T244" s="178"/>
      <c r="AT244" s="173" t="s">
        <v>190</v>
      </c>
      <c r="AU244" s="173" t="s">
        <v>113</v>
      </c>
      <c r="AV244" s="14" t="s">
        <v>30</v>
      </c>
      <c r="AW244" s="14" t="s">
        <v>29</v>
      </c>
      <c r="AX244" s="14" t="s">
        <v>73</v>
      </c>
      <c r="AY244" s="173" t="s">
        <v>175</v>
      </c>
    </row>
    <row r="245" spans="1:65" s="14" customFormat="1">
      <c r="B245" s="172"/>
      <c r="D245" s="164" t="s">
        <v>190</v>
      </c>
      <c r="E245" s="173" t="s">
        <v>1</v>
      </c>
      <c r="F245" s="174" t="s">
        <v>4651</v>
      </c>
      <c r="H245" s="173" t="s">
        <v>1</v>
      </c>
      <c r="I245" s="175"/>
      <c r="L245" s="172"/>
      <c r="M245" s="176"/>
      <c r="N245" s="177"/>
      <c r="O245" s="177"/>
      <c r="P245" s="177"/>
      <c r="Q245" s="177"/>
      <c r="R245" s="177"/>
      <c r="S245" s="177"/>
      <c r="T245" s="178"/>
      <c r="AT245" s="173" t="s">
        <v>190</v>
      </c>
      <c r="AU245" s="173" t="s">
        <v>113</v>
      </c>
      <c r="AV245" s="14" t="s">
        <v>30</v>
      </c>
      <c r="AW245" s="14" t="s">
        <v>29</v>
      </c>
      <c r="AX245" s="14" t="s">
        <v>73</v>
      </c>
      <c r="AY245" s="173" t="s">
        <v>175</v>
      </c>
    </row>
    <row r="246" spans="1:65" s="14" customFormat="1">
      <c r="B246" s="172"/>
      <c r="D246" s="164" t="s">
        <v>190</v>
      </c>
      <c r="E246" s="173" t="s">
        <v>1</v>
      </c>
      <c r="F246" s="174" t="s">
        <v>4652</v>
      </c>
      <c r="H246" s="173" t="s">
        <v>1</v>
      </c>
      <c r="I246" s="175"/>
      <c r="L246" s="172"/>
      <c r="M246" s="176"/>
      <c r="N246" s="177"/>
      <c r="O246" s="177"/>
      <c r="P246" s="177"/>
      <c r="Q246" s="177"/>
      <c r="R246" s="177"/>
      <c r="S246" s="177"/>
      <c r="T246" s="178"/>
      <c r="AT246" s="173" t="s">
        <v>190</v>
      </c>
      <c r="AU246" s="173" t="s">
        <v>113</v>
      </c>
      <c r="AV246" s="14" t="s">
        <v>30</v>
      </c>
      <c r="AW246" s="14" t="s">
        <v>29</v>
      </c>
      <c r="AX246" s="14" t="s">
        <v>73</v>
      </c>
      <c r="AY246" s="173" t="s">
        <v>175</v>
      </c>
    </row>
    <row r="247" spans="1:65" s="13" customFormat="1">
      <c r="B247" s="163"/>
      <c r="D247" s="164" t="s">
        <v>190</v>
      </c>
      <c r="E247" s="165" t="s">
        <v>1</v>
      </c>
      <c r="F247" s="166" t="s">
        <v>255</v>
      </c>
      <c r="H247" s="167">
        <v>20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113</v>
      </c>
      <c r="AV247" s="13" t="s">
        <v>82</v>
      </c>
      <c r="AW247" s="13" t="s">
        <v>29</v>
      </c>
      <c r="AX247" s="13" t="s">
        <v>30</v>
      </c>
      <c r="AY247" s="165" t="s">
        <v>175</v>
      </c>
    </row>
    <row r="248" spans="1:65" s="2" customFormat="1" ht="16.5" customHeight="1">
      <c r="A248" s="33"/>
      <c r="B248" s="149"/>
      <c r="C248" s="150" t="s">
        <v>349</v>
      </c>
      <c r="D248" s="150" t="s">
        <v>181</v>
      </c>
      <c r="E248" s="151" t="s">
        <v>4653</v>
      </c>
      <c r="F248" s="152" t="s">
        <v>4654</v>
      </c>
      <c r="G248" s="153" t="s">
        <v>396</v>
      </c>
      <c r="H248" s="154">
        <v>20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38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184</v>
      </c>
      <c r="AT248" s="161" t="s">
        <v>181</v>
      </c>
      <c r="AU248" s="161" t="s">
        <v>113</v>
      </c>
      <c r="AY248" s="18" t="s">
        <v>175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30</v>
      </c>
      <c r="BK248" s="162">
        <f>ROUND(I248*H248,2)</f>
        <v>0</v>
      </c>
      <c r="BL248" s="18" t="s">
        <v>184</v>
      </c>
      <c r="BM248" s="161" t="s">
        <v>4655</v>
      </c>
    </row>
    <row r="249" spans="1:65" s="14" customFormat="1">
      <c r="B249" s="172"/>
      <c r="D249" s="164" t="s">
        <v>190</v>
      </c>
      <c r="E249" s="173" t="s">
        <v>1</v>
      </c>
      <c r="F249" s="174" t="s">
        <v>4656</v>
      </c>
      <c r="H249" s="173" t="s">
        <v>1</v>
      </c>
      <c r="I249" s="175"/>
      <c r="L249" s="172"/>
      <c r="M249" s="176"/>
      <c r="N249" s="177"/>
      <c r="O249" s="177"/>
      <c r="P249" s="177"/>
      <c r="Q249" s="177"/>
      <c r="R249" s="177"/>
      <c r="S249" s="177"/>
      <c r="T249" s="178"/>
      <c r="AT249" s="173" t="s">
        <v>190</v>
      </c>
      <c r="AU249" s="173" t="s">
        <v>113</v>
      </c>
      <c r="AV249" s="14" t="s">
        <v>30</v>
      </c>
      <c r="AW249" s="14" t="s">
        <v>29</v>
      </c>
      <c r="AX249" s="14" t="s">
        <v>73</v>
      </c>
      <c r="AY249" s="173" t="s">
        <v>175</v>
      </c>
    </row>
    <row r="250" spans="1:65" s="14" customFormat="1">
      <c r="B250" s="172"/>
      <c r="D250" s="164" t="s">
        <v>190</v>
      </c>
      <c r="E250" s="173" t="s">
        <v>1</v>
      </c>
      <c r="F250" s="174" t="s">
        <v>4650</v>
      </c>
      <c r="H250" s="173" t="s">
        <v>1</v>
      </c>
      <c r="I250" s="175"/>
      <c r="L250" s="172"/>
      <c r="M250" s="176"/>
      <c r="N250" s="177"/>
      <c r="O250" s="177"/>
      <c r="P250" s="177"/>
      <c r="Q250" s="177"/>
      <c r="R250" s="177"/>
      <c r="S250" s="177"/>
      <c r="T250" s="178"/>
      <c r="AT250" s="173" t="s">
        <v>190</v>
      </c>
      <c r="AU250" s="173" t="s">
        <v>113</v>
      </c>
      <c r="AV250" s="14" t="s">
        <v>30</v>
      </c>
      <c r="AW250" s="14" t="s">
        <v>29</v>
      </c>
      <c r="AX250" s="14" t="s">
        <v>73</v>
      </c>
      <c r="AY250" s="173" t="s">
        <v>175</v>
      </c>
    </row>
    <row r="251" spans="1:65" s="14" customFormat="1">
      <c r="B251" s="172"/>
      <c r="D251" s="164" t="s">
        <v>190</v>
      </c>
      <c r="E251" s="173" t="s">
        <v>1</v>
      </c>
      <c r="F251" s="174" t="s">
        <v>4651</v>
      </c>
      <c r="H251" s="173" t="s">
        <v>1</v>
      </c>
      <c r="I251" s="175"/>
      <c r="L251" s="172"/>
      <c r="M251" s="176"/>
      <c r="N251" s="177"/>
      <c r="O251" s="177"/>
      <c r="P251" s="177"/>
      <c r="Q251" s="177"/>
      <c r="R251" s="177"/>
      <c r="S251" s="177"/>
      <c r="T251" s="178"/>
      <c r="AT251" s="173" t="s">
        <v>190</v>
      </c>
      <c r="AU251" s="173" t="s">
        <v>113</v>
      </c>
      <c r="AV251" s="14" t="s">
        <v>30</v>
      </c>
      <c r="AW251" s="14" t="s">
        <v>29</v>
      </c>
      <c r="AX251" s="14" t="s">
        <v>73</v>
      </c>
      <c r="AY251" s="173" t="s">
        <v>175</v>
      </c>
    </row>
    <row r="252" spans="1:65" s="14" customFormat="1">
      <c r="B252" s="172"/>
      <c r="D252" s="164" t="s">
        <v>190</v>
      </c>
      <c r="E252" s="173" t="s">
        <v>1</v>
      </c>
      <c r="F252" s="174" t="s">
        <v>4652</v>
      </c>
      <c r="H252" s="173" t="s">
        <v>1</v>
      </c>
      <c r="I252" s="175"/>
      <c r="L252" s="172"/>
      <c r="M252" s="176"/>
      <c r="N252" s="177"/>
      <c r="O252" s="177"/>
      <c r="P252" s="177"/>
      <c r="Q252" s="177"/>
      <c r="R252" s="177"/>
      <c r="S252" s="177"/>
      <c r="T252" s="178"/>
      <c r="AT252" s="173" t="s">
        <v>190</v>
      </c>
      <c r="AU252" s="173" t="s">
        <v>113</v>
      </c>
      <c r="AV252" s="14" t="s">
        <v>30</v>
      </c>
      <c r="AW252" s="14" t="s">
        <v>29</v>
      </c>
      <c r="AX252" s="14" t="s">
        <v>73</v>
      </c>
      <c r="AY252" s="173" t="s">
        <v>175</v>
      </c>
    </row>
    <row r="253" spans="1:65" s="14" customFormat="1">
      <c r="B253" s="172"/>
      <c r="D253" s="164" t="s">
        <v>190</v>
      </c>
      <c r="E253" s="173" t="s">
        <v>1</v>
      </c>
      <c r="F253" s="174" t="s">
        <v>4657</v>
      </c>
      <c r="H253" s="173" t="s">
        <v>1</v>
      </c>
      <c r="I253" s="175"/>
      <c r="L253" s="172"/>
      <c r="M253" s="176"/>
      <c r="N253" s="177"/>
      <c r="O253" s="177"/>
      <c r="P253" s="177"/>
      <c r="Q253" s="177"/>
      <c r="R253" s="177"/>
      <c r="S253" s="177"/>
      <c r="T253" s="178"/>
      <c r="AT253" s="173" t="s">
        <v>190</v>
      </c>
      <c r="AU253" s="173" t="s">
        <v>113</v>
      </c>
      <c r="AV253" s="14" t="s">
        <v>30</v>
      </c>
      <c r="AW253" s="14" t="s">
        <v>29</v>
      </c>
      <c r="AX253" s="14" t="s">
        <v>73</v>
      </c>
      <c r="AY253" s="173" t="s">
        <v>175</v>
      </c>
    </row>
    <row r="254" spans="1:65" s="14" customFormat="1">
      <c r="B254" s="172"/>
      <c r="D254" s="164" t="s">
        <v>190</v>
      </c>
      <c r="E254" s="173" t="s">
        <v>1</v>
      </c>
      <c r="F254" s="174" t="s">
        <v>4658</v>
      </c>
      <c r="H254" s="173" t="s">
        <v>1</v>
      </c>
      <c r="I254" s="175"/>
      <c r="L254" s="172"/>
      <c r="M254" s="176"/>
      <c r="N254" s="177"/>
      <c r="O254" s="177"/>
      <c r="P254" s="177"/>
      <c r="Q254" s="177"/>
      <c r="R254" s="177"/>
      <c r="S254" s="177"/>
      <c r="T254" s="178"/>
      <c r="AT254" s="173" t="s">
        <v>190</v>
      </c>
      <c r="AU254" s="173" t="s">
        <v>113</v>
      </c>
      <c r="AV254" s="14" t="s">
        <v>30</v>
      </c>
      <c r="AW254" s="14" t="s">
        <v>29</v>
      </c>
      <c r="AX254" s="14" t="s">
        <v>73</v>
      </c>
      <c r="AY254" s="173" t="s">
        <v>175</v>
      </c>
    </row>
    <row r="255" spans="1:65" s="13" customFormat="1">
      <c r="B255" s="163"/>
      <c r="D255" s="164" t="s">
        <v>190</v>
      </c>
      <c r="E255" s="165" t="s">
        <v>1</v>
      </c>
      <c r="F255" s="166" t="s">
        <v>255</v>
      </c>
      <c r="H255" s="167">
        <v>20</v>
      </c>
      <c r="I255" s="168"/>
      <c r="L255" s="163"/>
      <c r="M255" s="169"/>
      <c r="N255" s="170"/>
      <c r="O255" s="170"/>
      <c r="P255" s="170"/>
      <c r="Q255" s="170"/>
      <c r="R255" s="170"/>
      <c r="S255" s="170"/>
      <c r="T255" s="171"/>
      <c r="AT255" s="165" t="s">
        <v>190</v>
      </c>
      <c r="AU255" s="165" t="s">
        <v>113</v>
      </c>
      <c r="AV255" s="13" t="s">
        <v>82</v>
      </c>
      <c r="AW255" s="13" t="s">
        <v>29</v>
      </c>
      <c r="AX255" s="13" t="s">
        <v>30</v>
      </c>
      <c r="AY255" s="165" t="s">
        <v>175</v>
      </c>
    </row>
    <row r="256" spans="1:65" s="2" customFormat="1" ht="16.5" customHeight="1">
      <c r="A256" s="33"/>
      <c r="B256" s="149"/>
      <c r="C256" s="150" t="s">
        <v>353</v>
      </c>
      <c r="D256" s="150" t="s">
        <v>181</v>
      </c>
      <c r="E256" s="151" t="s">
        <v>4659</v>
      </c>
      <c r="F256" s="152" t="s">
        <v>4660</v>
      </c>
      <c r="G256" s="153" t="s">
        <v>396</v>
      </c>
      <c r="H256" s="154">
        <v>20</v>
      </c>
      <c r="I256" s="155"/>
      <c r="J256" s="156">
        <f>ROUND(I256*H256,2)</f>
        <v>0</v>
      </c>
      <c r="K256" s="152" t="s">
        <v>1</v>
      </c>
      <c r="L256" s="34"/>
      <c r="M256" s="157" t="s">
        <v>1</v>
      </c>
      <c r="N256" s="158" t="s">
        <v>38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184</v>
      </c>
      <c r="AT256" s="161" t="s">
        <v>181</v>
      </c>
      <c r="AU256" s="161" t="s">
        <v>113</v>
      </c>
      <c r="AY256" s="18" t="s">
        <v>175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30</v>
      </c>
      <c r="BK256" s="162">
        <f>ROUND(I256*H256,2)</f>
        <v>0</v>
      </c>
      <c r="BL256" s="18" t="s">
        <v>184</v>
      </c>
      <c r="BM256" s="161" t="s">
        <v>4661</v>
      </c>
    </row>
    <row r="257" spans="1:65" s="14" customFormat="1">
      <c r="B257" s="172"/>
      <c r="D257" s="164" t="s">
        <v>190</v>
      </c>
      <c r="E257" s="173" t="s">
        <v>1</v>
      </c>
      <c r="F257" s="174" t="s">
        <v>4662</v>
      </c>
      <c r="H257" s="173" t="s">
        <v>1</v>
      </c>
      <c r="I257" s="175"/>
      <c r="L257" s="172"/>
      <c r="M257" s="176"/>
      <c r="N257" s="177"/>
      <c r="O257" s="177"/>
      <c r="P257" s="177"/>
      <c r="Q257" s="177"/>
      <c r="R257" s="177"/>
      <c r="S257" s="177"/>
      <c r="T257" s="178"/>
      <c r="AT257" s="173" t="s">
        <v>190</v>
      </c>
      <c r="AU257" s="173" t="s">
        <v>113</v>
      </c>
      <c r="AV257" s="14" t="s">
        <v>30</v>
      </c>
      <c r="AW257" s="14" t="s">
        <v>29</v>
      </c>
      <c r="AX257" s="14" t="s">
        <v>73</v>
      </c>
      <c r="AY257" s="173" t="s">
        <v>175</v>
      </c>
    </row>
    <row r="258" spans="1:65" s="14" customFormat="1">
      <c r="B258" s="172"/>
      <c r="D258" s="164" t="s">
        <v>190</v>
      </c>
      <c r="E258" s="173" t="s">
        <v>1</v>
      </c>
      <c r="F258" s="174" t="s">
        <v>4663</v>
      </c>
      <c r="H258" s="173" t="s">
        <v>1</v>
      </c>
      <c r="I258" s="175"/>
      <c r="L258" s="172"/>
      <c r="M258" s="176"/>
      <c r="N258" s="177"/>
      <c r="O258" s="177"/>
      <c r="P258" s="177"/>
      <c r="Q258" s="177"/>
      <c r="R258" s="177"/>
      <c r="S258" s="177"/>
      <c r="T258" s="178"/>
      <c r="AT258" s="173" t="s">
        <v>190</v>
      </c>
      <c r="AU258" s="173" t="s">
        <v>113</v>
      </c>
      <c r="AV258" s="14" t="s">
        <v>30</v>
      </c>
      <c r="AW258" s="14" t="s">
        <v>29</v>
      </c>
      <c r="AX258" s="14" t="s">
        <v>73</v>
      </c>
      <c r="AY258" s="173" t="s">
        <v>175</v>
      </c>
    </row>
    <row r="259" spans="1:65" s="14" customFormat="1">
      <c r="B259" s="172"/>
      <c r="D259" s="164" t="s">
        <v>190</v>
      </c>
      <c r="E259" s="173" t="s">
        <v>1</v>
      </c>
      <c r="F259" s="174" t="s">
        <v>4651</v>
      </c>
      <c r="H259" s="173" t="s">
        <v>1</v>
      </c>
      <c r="I259" s="175"/>
      <c r="L259" s="172"/>
      <c r="M259" s="176"/>
      <c r="N259" s="177"/>
      <c r="O259" s="177"/>
      <c r="P259" s="177"/>
      <c r="Q259" s="177"/>
      <c r="R259" s="177"/>
      <c r="S259" s="177"/>
      <c r="T259" s="178"/>
      <c r="AT259" s="173" t="s">
        <v>190</v>
      </c>
      <c r="AU259" s="173" t="s">
        <v>113</v>
      </c>
      <c r="AV259" s="14" t="s">
        <v>30</v>
      </c>
      <c r="AW259" s="14" t="s">
        <v>29</v>
      </c>
      <c r="AX259" s="14" t="s">
        <v>73</v>
      </c>
      <c r="AY259" s="173" t="s">
        <v>175</v>
      </c>
    </row>
    <row r="260" spans="1:65" s="14" customFormat="1">
      <c r="B260" s="172"/>
      <c r="D260" s="164" t="s">
        <v>190</v>
      </c>
      <c r="E260" s="173" t="s">
        <v>1</v>
      </c>
      <c r="F260" s="174" t="s">
        <v>4652</v>
      </c>
      <c r="H260" s="173" t="s">
        <v>1</v>
      </c>
      <c r="I260" s="175"/>
      <c r="L260" s="172"/>
      <c r="M260" s="176"/>
      <c r="N260" s="177"/>
      <c r="O260" s="177"/>
      <c r="P260" s="177"/>
      <c r="Q260" s="177"/>
      <c r="R260" s="177"/>
      <c r="S260" s="177"/>
      <c r="T260" s="178"/>
      <c r="AT260" s="173" t="s">
        <v>190</v>
      </c>
      <c r="AU260" s="173" t="s">
        <v>113</v>
      </c>
      <c r="AV260" s="14" t="s">
        <v>30</v>
      </c>
      <c r="AW260" s="14" t="s">
        <v>29</v>
      </c>
      <c r="AX260" s="14" t="s">
        <v>73</v>
      </c>
      <c r="AY260" s="173" t="s">
        <v>175</v>
      </c>
    </row>
    <row r="261" spans="1:65" s="14" customFormat="1">
      <c r="B261" s="172"/>
      <c r="D261" s="164" t="s">
        <v>190</v>
      </c>
      <c r="E261" s="173" t="s">
        <v>1</v>
      </c>
      <c r="F261" s="174" t="s">
        <v>4664</v>
      </c>
      <c r="H261" s="173" t="s">
        <v>1</v>
      </c>
      <c r="I261" s="175"/>
      <c r="L261" s="172"/>
      <c r="M261" s="176"/>
      <c r="N261" s="177"/>
      <c r="O261" s="177"/>
      <c r="P261" s="177"/>
      <c r="Q261" s="177"/>
      <c r="R261" s="177"/>
      <c r="S261" s="177"/>
      <c r="T261" s="178"/>
      <c r="AT261" s="173" t="s">
        <v>190</v>
      </c>
      <c r="AU261" s="173" t="s">
        <v>113</v>
      </c>
      <c r="AV261" s="14" t="s">
        <v>30</v>
      </c>
      <c r="AW261" s="14" t="s">
        <v>29</v>
      </c>
      <c r="AX261" s="14" t="s">
        <v>73</v>
      </c>
      <c r="AY261" s="173" t="s">
        <v>175</v>
      </c>
    </row>
    <row r="262" spans="1:65" s="13" customFormat="1">
      <c r="B262" s="163"/>
      <c r="D262" s="164" t="s">
        <v>190</v>
      </c>
      <c r="E262" s="165" t="s">
        <v>1</v>
      </c>
      <c r="F262" s="166" t="s">
        <v>255</v>
      </c>
      <c r="H262" s="167">
        <v>20</v>
      </c>
      <c r="I262" s="168"/>
      <c r="L262" s="163"/>
      <c r="M262" s="169"/>
      <c r="N262" s="170"/>
      <c r="O262" s="170"/>
      <c r="P262" s="170"/>
      <c r="Q262" s="170"/>
      <c r="R262" s="170"/>
      <c r="S262" s="170"/>
      <c r="T262" s="171"/>
      <c r="AT262" s="165" t="s">
        <v>190</v>
      </c>
      <c r="AU262" s="165" t="s">
        <v>113</v>
      </c>
      <c r="AV262" s="13" t="s">
        <v>82</v>
      </c>
      <c r="AW262" s="13" t="s">
        <v>29</v>
      </c>
      <c r="AX262" s="13" t="s">
        <v>30</v>
      </c>
      <c r="AY262" s="165" t="s">
        <v>175</v>
      </c>
    </row>
    <row r="263" spans="1:65" s="2" customFormat="1" ht="16.5" customHeight="1">
      <c r="A263" s="33"/>
      <c r="B263" s="149"/>
      <c r="C263" s="150" t="s">
        <v>357</v>
      </c>
      <c r="D263" s="150" t="s">
        <v>181</v>
      </c>
      <c r="E263" s="151" t="s">
        <v>4665</v>
      </c>
      <c r="F263" s="152" t="s">
        <v>4666</v>
      </c>
      <c r="G263" s="153" t="s">
        <v>396</v>
      </c>
      <c r="H263" s="154">
        <v>20</v>
      </c>
      <c r="I263" s="155"/>
      <c r="J263" s="156">
        <f>ROUND(I263*H263,2)</f>
        <v>0</v>
      </c>
      <c r="K263" s="152" t="s">
        <v>1</v>
      </c>
      <c r="L263" s="34"/>
      <c r="M263" s="157" t="s">
        <v>1</v>
      </c>
      <c r="N263" s="158" t="s">
        <v>38</v>
      </c>
      <c r="O263" s="59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1" t="s">
        <v>184</v>
      </c>
      <c r="AT263" s="161" t="s">
        <v>181</v>
      </c>
      <c r="AU263" s="161" t="s">
        <v>113</v>
      </c>
      <c r="AY263" s="18" t="s">
        <v>175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8" t="s">
        <v>30</v>
      </c>
      <c r="BK263" s="162">
        <f>ROUND(I263*H263,2)</f>
        <v>0</v>
      </c>
      <c r="BL263" s="18" t="s">
        <v>184</v>
      </c>
      <c r="BM263" s="161" t="s">
        <v>4667</v>
      </c>
    </row>
    <row r="264" spans="1:65" s="14" customFormat="1">
      <c r="B264" s="172"/>
      <c r="D264" s="164" t="s">
        <v>190</v>
      </c>
      <c r="E264" s="173" t="s">
        <v>1</v>
      </c>
      <c r="F264" s="174" t="s">
        <v>4662</v>
      </c>
      <c r="H264" s="173" t="s">
        <v>1</v>
      </c>
      <c r="I264" s="175"/>
      <c r="L264" s="172"/>
      <c r="M264" s="176"/>
      <c r="N264" s="177"/>
      <c r="O264" s="177"/>
      <c r="P264" s="177"/>
      <c r="Q264" s="177"/>
      <c r="R264" s="177"/>
      <c r="S264" s="177"/>
      <c r="T264" s="178"/>
      <c r="AT264" s="173" t="s">
        <v>190</v>
      </c>
      <c r="AU264" s="173" t="s">
        <v>113</v>
      </c>
      <c r="AV264" s="14" t="s">
        <v>30</v>
      </c>
      <c r="AW264" s="14" t="s">
        <v>29</v>
      </c>
      <c r="AX264" s="14" t="s">
        <v>73</v>
      </c>
      <c r="AY264" s="173" t="s">
        <v>175</v>
      </c>
    </row>
    <row r="265" spans="1:65" s="14" customFormat="1">
      <c r="B265" s="172"/>
      <c r="D265" s="164" t="s">
        <v>190</v>
      </c>
      <c r="E265" s="173" t="s">
        <v>1</v>
      </c>
      <c r="F265" s="174" t="s">
        <v>4663</v>
      </c>
      <c r="H265" s="173" t="s">
        <v>1</v>
      </c>
      <c r="I265" s="175"/>
      <c r="L265" s="172"/>
      <c r="M265" s="176"/>
      <c r="N265" s="177"/>
      <c r="O265" s="177"/>
      <c r="P265" s="177"/>
      <c r="Q265" s="177"/>
      <c r="R265" s="177"/>
      <c r="S265" s="177"/>
      <c r="T265" s="178"/>
      <c r="AT265" s="173" t="s">
        <v>190</v>
      </c>
      <c r="AU265" s="173" t="s">
        <v>113</v>
      </c>
      <c r="AV265" s="14" t="s">
        <v>30</v>
      </c>
      <c r="AW265" s="14" t="s">
        <v>29</v>
      </c>
      <c r="AX265" s="14" t="s">
        <v>73</v>
      </c>
      <c r="AY265" s="173" t="s">
        <v>175</v>
      </c>
    </row>
    <row r="266" spans="1:65" s="14" customFormat="1">
      <c r="B266" s="172"/>
      <c r="D266" s="164" t="s">
        <v>190</v>
      </c>
      <c r="E266" s="173" t="s">
        <v>1</v>
      </c>
      <c r="F266" s="174" t="s">
        <v>4651</v>
      </c>
      <c r="H266" s="173" t="s">
        <v>1</v>
      </c>
      <c r="I266" s="175"/>
      <c r="L266" s="172"/>
      <c r="M266" s="176"/>
      <c r="N266" s="177"/>
      <c r="O266" s="177"/>
      <c r="P266" s="177"/>
      <c r="Q266" s="177"/>
      <c r="R266" s="177"/>
      <c r="S266" s="177"/>
      <c r="T266" s="178"/>
      <c r="AT266" s="173" t="s">
        <v>190</v>
      </c>
      <c r="AU266" s="173" t="s">
        <v>113</v>
      </c>
      <c r="AV266" s="14" t="s">
        <v>30</v>
      </c>
      <c r="AW266" s="14" t="s">
        <v>29</v>
      </c>
      <c r="AX266" s="14" t="s">
        <v>73</v>
      </c>
      <c r="AY266" s="173" t="s">
        <v>175</v>
      </c>
    </row>
    <row r="267" spans="1:65" s="14" customFormat="1">
      <c r="B267" s="172"/>
      <c r="D267" s="164" t="s">
        <v>190</v>
      </c>
      <c r="E267" s="173" t="s">
        <v>1</v>
      </c>
      <c r="F267" s="174" t="s">
        <v>4652</v>
      </c>
      <c r="H267" s="173" t="s">
        <v>1</v>
      </c>
      <c r="I267" s="175"/>
      <c r="L267" s="172"/>
      <c r="M267" s="176"/>
      <c r="N267" s="177"/>
      <c r="O267" s="177"/>
      <c r="P267" s="177"/>
      <c r="Q267" s="177"/>
      <c r="R267" s="177"/>
      <c r="S267" s="177"/>
      <c r="T267" s="178"/>
      <c r="AT267" s="173" t="s">
        <v>190</v>
      </c>
      <c r="AU267" s="173" t="s">
        <v>113</v>
      </c>
      <c r="AV267" s="14" t="s">
        <v>30</v>
      </c>
      <c r="AW267" s="14" t="s">
        <v>29</v>
      </c>
      <c r="AX267" s="14" t="s">
        <v>73</v>
      </c>
      <c r="AY267" s="173" t="s">
        <v>175</v>
      </c>
    </row>
    <row r="268" spans="1:65" s="14" customFormat="1">
      <c r="B268" s="172"/>
      <c r="D268" s="164" t="s">
        <v>190</v>
      </c>
      <c r="E268" s="173" t="s">
        <v>1</v>
      </c>
      <c r="F268" s="174" t="s">
        <v>4664</v>
      </c>
      <c r="H268" s="173" t="s">
        <v>1</v>
      </c>
      <c r="I268" s="175"/>
      <c r="L268" s="172"/>
      <c r="M268" s="176"/>
      <c r="N268" s="177"/>
      <c r="O268" s="177"/>
      <c r="P268" s="177"/>
      <c r="Q268" s="177"/>
      <c r="R268" s="177"/>
      <c r="S268" s="177"/>
      <c r="T268" s="178"/>
      <c r="AT268" s="173" t="s">
        <v>190</v>
      </c>
      <c r="AU268" s="173" t="s">
        <v>113</v>
      </c>
      <c r="AV268" s="14" t="s">
        <v>30</v>
      </c>
      <c r="AW268" s="14" t="s">
        <v>29</v>
      </c>
      <c r="AX268" s="14" t="s">
        <v>73</v>
      </c>
      <c r="AY268" s="173" t="s">
        <v>175</v>
      </c>
    </row>
    <row r="269" spans="1:65" s="13" customFormat="1">
      <c r="B269" s="163"/>
      <c r="D269" s="164" t="s">
        <v>190</v>
      </c>
      <c r="E269" s="165" t="s">
        <v>1</v>
      </c>
      <c r="F269" s="166" t="s">
        <v>255</v>
      </c>
      <c r="H269" s="167">
        <v>20</v>
      </c>
      <c r="I269" s="168"/>
      <c r="L269" s="163"/>
      <c r="M269" s="169"/>
      <c r="N269" s="170"/>
      <c r="O269" s="170"/>
      <c r="P269" s="170"/>
      <c r="Q269" s="170"/>
      <c r="R269" s="170"/>
      <c r="S269" s="170"/>
      <c r="T269" s="171"/>
      <c r="AT269" s="165" t="s">
        <v>190</v>
      </c>
      <c r="AU269" s="165" t="s">
        <v>113</v>
      </c>
      <c r="AV269" s="13" t="s">
        <v>82</v>
      </c>
      <c r="AW269" s="13" t="s">
        <v>29</v>
      </c>
      <c r="AX269" s="13" t="s">
        <v>30</v>
      </c>
      <c r="AY269" s="165" t="s">
        <v>175</v>
      </c>
    </row>
    <row r="270" spans="1:65" s="2" customFormat="1" ht="16.5" customHeight="1">
      <c r="A270" s="33"/>
      <c r="B270" s="149"/>
      <c r="C270" s="150" t="s">
        <v>361</v>
      </c>
      <c r="D270" s="150" t="s">
        <v>181</v>
      </c>
      <c r="E270" s="151" t="s">
        <v>4668</v>
      </c>
      <c r="F270" s="152" t="s">
        <v>4669</v>
      </c>
      <c r="G270" s="153" t="s">
        <v>396</v>
      </c>
      <c r="H270" s="154">
        <v>20</v>
      </c>
      <c r="I270" s="155"/>
      <c r="J270" s="156">
        <f>ROUND(I270*H270,2)</f>
        <v>0</v>
      </c>
      <c r="K270" s="152" t="s">
        <v>1</v>
      </c>
      <c r="L270" s="34"/>
      <c r="M270" s="157" t="s">
        <v>1</v>
      </c>
      <c r="N270" s="158" t="s">
        <v>38</v>
      </c>
      <c r="O270" s="59"/>
      <c r="P270" s="159">
        <f>O270*H270</f>
        <v>0</v>
      </c>
      <c r="Q270" s="159">
        <v>0</v>
      </c>
      <c r="R270" s="159">
        <f>Q270*H270</f>
        <v>0</v>
      </c>
      <c r="S270" s="159">
        <v>0</v>
      </c>
      <c r="T270" s="160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1" t="s">
        <v>184</v>
      </c>
      <c r="AT270" s="161" t="s">
        <v>181</v>
      </c>
      <c r="AU270" s="161" t="s">
        <v>113</v>
      </c>
      <c r="AY270" s="18" t="s">
        <v>175</v>
      </c>
      <c r="BE270" s="162">
        <f>IF(N270="základní",J270,0)</f>
        <v>0</v>
      </c>
      <c r="BF270" s="162">
        <f>IF(N270="snížená",J270,0)</f>
        <v>0</v>
      </c>
      <c r="BG270" s="162">
        <f>IF(N270="zákl. přenesená",J270,0)</f>
        <v>0</v>
      </c>
      <c r="BH270" s="162">
        <f>IF(N270="sníž. přenesená",J270,0)</f>
        <v>0</v>
      </c>
      <c r="BI270" s="162">
        <f>IF(N270="nulová",J270,0)</f>
        <v>0</v>
      </c>
      <c r="BJ270" s="18" t="s">
        <v>30</v>
      </c>
      <c r="BK270" s="162">
        <f>ROUND(I270*H270,2)</f>
        <v>0</v>
      </c>
      <c r="BL270" s="18" t="s">
        <v>184</v>
      </c>
      <c r="BM270" s="161" t="s">
        <v>4670</v>
      </c>
    </row>
    <row r="271" spans="1:65" s="14" customFormat="1">
      <c r="B271" s="172"/>
      <c r="D271" s="164" t="s">
        <v>190</v>
      </c>
      <c r="E271" s="173" t="s">
        <v>1</v>
      </c>
      <c r="F271" s="174" t="s">
        <v>4662</v>
      </c>
      <c r="H271" s="173" t="s">
        <v>1</v>
      </c>
      <c r="I271" s="175"/>
      <c r="L271" s="172"/>
      <c r="M271" s="176"/>
      <c r="N271" s="177"/>
      <c r="O271" s="177"/>
      <c r="P271" s="177"/>
      <c r="Q271" s="177"/>
      <c r="R271" s="177"/>
      <c r="S271" s="177"/>
      <c r="T271" s="178"/>
      <c r="AT271" s="173" t="s">
        <v>190</v>
      </c>
      <c r="AU271" s="173" t="s">
        <v>113</v>
      </c>
      <c r="AV271" s="14" t="s">
        <v>30</v>
      </c>
      <c r="AW271" s="14" t="s">
        <v>29</v>
      </c>
      <c r="AX271" s="14" t="s">
        <v>73</v>
      </c>
      <c r="AY271" s="173" t="s">
        <v>175</v>
      </c>
    </row>
    <row r="272" spans="1:65" s="14" customFormat="1">
      <c r="B272" s="172"/>
      <c r="D272" s="164" t="s">
        <v>190</v>
      </c>
      <c r="E272" s="173" t="s">
        <v>1</v>
      </c>
      <c r="F272" s="174" t="s">
        <v>4663</v>
      </c>
      <c r="H272" s="173" t="s">
        <v>1</v>
      </c>
      <c r="I272" s="175"/>
      <c r="L272" s="172"/>
      <c r="M272" s="176"/>
      <c r="N272" s="177"/>
      <c r="O272" s="177"/>
      <c r="P272" s="177"/>
      <c r="Q272" s="177"/>
      <c r="R272" s="177"/>
      <c r="S272" s="177"/>
      <c r="T272" s="178"/>
      <c r="AT272" s="173" t="s">
        <v>190</v>
      </c>
      <c r="AU272" s="173" t="s">
        <v>113</v>
      </c>
      <c r="AV272" s="14" t="s">
        <v>30</v>
      </c>
      <c r="AW272" s="14" t="s">
        <v>29</v>
      </c>
      <c r="AX272" s="14" t="s">
        <v>73</v>
      </c>
      <c r="AY272" s="173" t="s">
        <v>175</v>
      </c>
    </row>
    <row r="273" spans="1:65" s="14" customFormat="1">
      <c r="B273" s="172"/>
      <c r="D273" s="164" t="s">
        <v>190</v>
      </c>
      <c r="E273" s="173" t="s">
        <v>1</v>
      </c>
      <c r="F273" s="174" t="s">
        <v>4651</v>
      </c>
      <c r="H273" s="173" t="s">
        <v>1</v>
      </c>
      <c r="I273" s="175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190</v>
      </c>
      <c r="AU273" s="173" t="s">
        <v>113</v>
      </c>
      <c r="AV273" s="14" t="s">
        <v>30</v>
      </c>
      <c r="AW273" s="14" t="s">
        <v>29</v>
      </c>
      <c r="AX273" s="14" t="s">
        <v>73</v>
      </c>
      <c r="AY273" s="173" t="s">
        <v>175</v>
      </c>
    </row>
    <row r="274" spans="1:65" s="14" customFormat="1">
      <c r="B274" s="172"/>
      <c r="D274" s="164" t="s">
        <v>190</v>
      </c>
      <c r="E274" s="173" t="s">
        <v>1</v>
      </c>
      <c r="F274" s="174" t="s">
        <v>4652</v>
      </c>
      <c r="H274" s="173" t="s">
        <v>1</v>
      </c>
      <c r="I274" s="175"/>
      <c r="L274" s="172"/>
      <c r="M274" s="176"/>
      <c r="N274" s="177"/>
      <c r="O274" s="177"/>
      <c r="P274" s="177"/>
      <c r="Q274" s="177"/>
      <c r="R274" s="177"/>
      <c r="S274" s="177"/>
      <c r="T274" s="178"/>
      <c r="AT274" s="173" t="s">
        <v>190</v>
      </c>
      <c r="AU274" s="173" t="s">
        <v>113</v>
      </c>
      <c r="AV274" s="14" t="s">
        <v>30</v>
      </c>
      <c r="AW274" s="14" t="s">
        <v>29</v>
      </c>
      <c r="AX274" s="14" t="s">
        <v>73</v>
      </c>
      <c r="AY274" s="173" t="s">
        <v>175</v>
      </c>
    </row>
    <row r="275" spans="1:65" s="14" customFormat="1">
      <c r="B275" s="172"/>
      <c r="D275" s="164" t="s">
        <v>190</v>
      </c>
      <c r="E275" s="173" t="s">
        <v>1</v>
      </c>
      <c r="F275" s="174" t="s">
        <v>4664</v>
      </c>
      <c r="H275" s="173" t="s">
        <v>1</v>
      </c>
      <c r="I275" s="175"/>
      <c r="L275" s="172"/>
      <c r="M275" s="176"/>
      <c r="N275" s="177"/>
      <c r="O275" s="177"/>
      <c r="P275" s="177"/>
      <c r="Q275" s="177"/>
      <c r="R275" s="177"/>
      <c r="S275" s="177"/>
      <c r="T275" s="178"/>
      <c r="AT275" s="173" t="s">
        <v>190</v>
      </c>
      <c r="AU275" s="173" t="s">
        <v>113</v>
      </c>
      <c r="AV275" s="14" t="s">
        <v>30</v>
      </c>
      <c r="AW275" s="14" t="s">
        <v>29</v>
      </c>
      <c r="AX275" s="14" t="s">
        <v>73</v>
      </c>
      <c r="AY275" s="173" t="s">
        <v>175</v>
      </c>
    </row>
    <row r="276" spans="1:65" s="13" customFormat="1">
      <c r="B276" s="163"/>
      <c r="D276" s="164" t="s">
        <v>190</v>
      </c>
      <c r="E276" s="165" t="s">
        <v>1</v>
      </c>
      <c r="F276" s="166" t="s">
        <v>255</v>
      </c>
      <c r="H276" s="167">
        <v>20</v>
      </c>
      <c r="I276" s="168"/>
      <c r="L276" s="163"/>
      <c r="M276" s="169"/>
      <c r="N276" s="170"/>
      <c r="O276" s="170"/>
      <c r="P276" s="170"/>
      <c r="Q276" s="170"/>
      <c r="R276" s="170"/>
      <c r="S276" s="170"/>
      <c r="T276" s="171"/>
      <c r="AT276" s="165" t="s">
        <v>190</v>
      </c>
      <c r="AU276" s="165" t="s">
        <v>113</v>
      </c>
      <c r="AV276" s="13" t="s">
        <v>82</v>
      </c>
      <c r="AW276" s="13" t="s">
        <v>29</v>
      </c>
      <c r="AX276" s="13" t="s">
        <v>30</v>
      </c>
      <c r="AY276" s="165" t="s">
        <v>175</v>
      </c>
    </row>
    <row r="277" spans="1:65" s="12" customFormat="1" ht="20.85" customHeight="1">
      <c r="B277" s="136"/>
      <c r="D277" s="137" t="s">
        <v>72</v>
      </c>
      <c r="E277" s="147" t="s">
        <v>341</v>
      </c>
      <c r="F277" s="147" t="s">
        <v>4671</v>
      </c>
      <c r="I277" s="139"/>
      <c r="J277" s="148">
        <f>BK277</f>
        <v>0</v>
      </c>
      <c r="L277" s="136"/>
      <c r="M277" s="141"/>
      <c r="N277" s="142"/>
      <c r="O277" s="142"/>
      <c r="P277" s="143">
        <f>SUM(P278:P307)</f>
        <v>0</v>
      </c>
      <c r="Q277" s="142"/>
      <c r="R277" s="143">
        <f>SUM(R278:R307)</f>
        <v>0</v>
      </c>
      <c r="S277" s="142"/>
      <c r="T277" s="144">
        <f>SUM(T278:T307)</f>
        <v>0</v>
      </c>
      <c r="AR277" s="137" t="s">
        <v>30</v>
      </c>
      <c r="AT277" s="145" t="s">
        <v>72</v>
      </c>
      <c r="AU277" s="145" t="s">
        <v>82</v>
      </c>
      <c r="AY277" s="137" t="s">
        <v>175</v>
      </c>
      <c r="BK277" s="146">
        <f>SUM(BK278:BK307)</f>
        <v>0</v>
      </c>
    </row>
    <row r="278" spans="1:65" s="2" customFormat="1" ht="16.5" customHeight="1">
      <c r="A278" s="33"/>
      <c r="B278" s="149"/>
      <c r="C278" s="150" t="s">
        <v>365</v>
      </c>
      <c r="D278" s="150" t="s">
        <v>181</v>
      </c>
      <c r="E278" s="151" t="s">
        <v>4672</v>
      </c>
      <c r="F278" s="152" t="s">
        <v>4673</v>
      </c>
      <c r="G278" s="153" t="s">
        <v>396</v>
      </c>
      <c r="H278" s="154">
        <v>2</v>
      </c>
      <c r="I278" s="155"/>
      <c r="J278" s="156">
        <f>ROUND(I278*H278,2)</f>
        <v>0</v>
      </c>
      <c r="K278" s="152" t="s">
        <v>1</v>
      </c>
      <c r="L278" s="34"/>
      <c r="M278" s="157" t="s">
        <v>1</v>
      </c>
      <c r="N278" s="158" t="s">
        <v>38</v>
      </c>
      <c r="O278" s="59"/>
      <c r="P278" s="159">
        <f>O278*H278</f>
        <v>0</v>
      </c>
      <c r="Q278" s="159">
        <v>0</v>
      </c>
      <c r="R278" s="159">
        <f>Q278*H278</f>
        <v>0</v>
      </c>
      <c r="S278" s="159">
        <v>0</v>
      </c>
      <c r="T278" s="160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61" t="s">
        <v>184</v>
      </c>
      <c r="AT278" s="161" t="s">
        <v>181</v>
      </c>
      <c r="AU278" s="161" t="s">
        <v>113</v>
      </c>
      <c r="AY278" s="18" t="s">
        <v>175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8" t="s">
        <v>30</v>
      </c>
      <c r="BK278" s="162">
        <f>ROUND(I278*H278,2)</f>
        <v>0</v>
      </c>
      <c r="BL278" s="18" t="s">
        <v>184</v>
      </c>
      <c r="BM278" s="161" t="s">
        <v>4674</v>
      </c>
    </row>
    <row r="279" spans="1:65" s="14" customFormat="1">
      <c r="B279" s="172"/>
      <c r="D279" s="164" t="s">
        <v>190</v>
      </c>
      <c r="E279" s="173" t="s">
        <v>1</v>
      </c>
      <c r="F279" s="174" t="s">
        <v>4675</v>
      </c>
      <c r="H279" s="173" t="s">
        <v>1</v>
      </c>
      <c r="I279" s="175"/>
      <c r="L279" s="172"/>
      <c r="M279" s="176"/>
      <c r="N279" s="177"/>
      <c r="O279" s="177"/>
      <c r="P279" s="177"/>
      <c r="Q279" s="177"/>
      <c r="R279" s="177"/>
      <c r="S279" s="177"/>
      <c r="T279" s="178"/>
      <c r="AT279" s="173" t="s">
        <v>190</v>
      </c>
      <c r="AU279" s="173" t="s">
        <v>113</v>
      </c>
      <c r="AV279" s="14" t="s">
        <v>30</v>
      </c>
      <c r="AW279" s="14" t="s">
        <v>29</v>
      </c>
      <c r="AX279" s="14" t="s">
        <v>73</v>
      </c>
      <c r="AY279" s="173" t="s">
        <v>175</v>
      </c>
    </row>
    <row r="280" spans="1:65" s="14" customFormat="1">
      <c r="B280" s="172"/>
      <c r="D280" s="164" t="s">
        <v>190</v>
      </c>
      <c r="E280" s="173" t="s">
        <v>1</v>
      </c>
      <c r="F280" s="174" t="s">
        <v>4676</v>
      </c>
      <c r="H280" s="173" t="s">
        <v>1</v>
      </c>
      <c r="I280" s="175"/>
      <c r="L280" s="172"/>
      <c r="M280" s="176"/>
      <c r="N280" s="177"/>
      <c r="O280" s="177"/>
      <c r="P280" s="177"/>
      <c r="Q280" s="177"/>
      <c r="R280" s="177"/>
      <c r="S280" s="177"/>
      <c r="T280" s="178"/>
      <c r="AT280" s="173" t="s">
        <v>190</v>
      </c>
      <c r="AU280" s="173" t="s">
        <v>113</v>
      </c>
      <c r="AV280" s="14" t="s">
        <v>30</v>
      </c>
      <c r="AW280" s="14" t="s">
        <v>29</v>
      </c>
      <c r="AX280" s="14" t="s">
        <v>73</v>
      </c>
      <c r="AY280" s="173" t="s">
        <v>175</v>
      </c>
    </row>
    <row r="281" spans="1:65" s="14" customFormat="1">
      <c r="B281" s="172"/>
      <c r="D281" s="164" t="s">
        <v>190</v>
      </c>
      <c r="E281" s="173" t="s">
        <v>1</v>
      </c>
      <c r="F281" s="174" t="s">
        <v>4677</v>
      </c>
      <c r="H281" s="173" t="s">
        <v>1</v>
      </c>
      <c r="I281" s="175"/>
      <c r="L281" s="172"/>
      <c r="M281" s="176"/>
      <c r="N281" s="177"/>
      <c r="O281" s="177"/>
      <c r="P281" s="177"/>
      <c r="Q281" s="177"/>
      <c r="R281" s="177"/>
      <c r="S281" s="177"/>
      <c r="T281" s="178"/>
      <c r="AT281" s="173" t="s">
        <v>190</v>
      </c>
      <c r="AU281" s="173" t="s">
        <v>113</v>
      </c>
      <c r="AV281" s="14" t="s">
        <v>30</v>
      </c>
      <c r="AW281" s="14" t="s">
        <v>29</v>
      </c>
      <c r="AX281" s="14" t="s">
        <v>73</v>
      </c>
      <c r="AY281" s="173" t="s">
        <v>175</v>
      </c>
    </row>
    <row r="282" spans="1:65" s="14" customFormat="1">
      <c r="B282" s="172"/>
      <c r="D282" s="164" t="s">
        <v>190</v>
      </c>
      <c r="E282" s="173" t="s">
        <v>1</v>
      </c>
      <c r="F282" s="174" t="s">
        <v>4678</v>
      </c>
      <c r="H282" s="173" t="s">
        <v>1</v>
      </c>
      <c r="I282" s="175"/>
      <c r="L282" s="172"/>
      <c r="M282" s="176"/>
      <c r="N282" s="177"/>
      <c r="O282" s="177"/>
      <c r="P282" s="177"/>
      <c r="Q282" s="177"/>
      <c r="R282" s="177"/>
      <c r="S282" s="177"/>
      <c r="T282" s="178"/>
      <c r="AT282" s="173" t="s">
        <v>190</v>
      </c>
      <c r="AU282" s="173" t="s">
        <v>113</v>
      </c>
      <c r="AV282" s="14" t="s">
        <v>30</v>
      </c>
      <c r="AW282" s="14" t="s">
        <v>29</v>
      </c>
      <c r="AX282" s="14" t="s">
        <v>73</v>
      </c>
      <c r="AY282" s="173" t="s">
        <v>175</v>
      </c>
    </row>
    <row r="283" spans="1:65" s="13" customFormat="1">
      <c r="B283" s="163"/>
      <c r="D283" s="164" t="s">
        <v>190</v>
      </c>
      <c r="E283" s="165" t="s">
        <v>1</v>
      </c>
      <c r="F283" s="166" t="s">
        <v>82</v>
      </c>
      <c r="H283" s="167">
        <v>2</v>
      </c>
      <c r="I283" s="168"/>
      <c r="L283" s="163"/>
      <c r="M283" s="169"/>
      <c r="N283" s="170"/>
      <c r="O283" s="170"/>
      <c r="P283" s="170"/>
      <c r="Q283" s="170"/>
      <c r="R283" s="170"/>
      <c r="S283" s="170"/>
      <c r="T283" s="171"/>
      <c r="AT283" s="165" t="s">
        <v>190</v>
      </c>
      <c r="AU283" s="165" t="s">
        <v>113</v>
      </c>
      <c r="AV283" s="13" t="s">
        <v>82</v>
      </c>
      <c r="AW283" s="13" t="s">
        <v>29</v>
      </c>
      <c r="AX283" s="13" t="s">
        <v>30</v>
      </c>
      <c r="AY283" s="165" t="s">
        <v>175</v>
      </c>
    </row>
    <row r="284" spans="1:65" s="2" customFormat="1" ht="16.5" customHeight="1">
      <c r="A284" s="33"/>
      <c r="B284" s="149"/>
      <c r="C284" s="150" t="s">
        <v>369</v>
      </c>
      <c r="D284" s="150" t="s">
        <v>181</v>
      </c>
      <c r="E284" s="151" t="s">
        <v>4679</v>
      </c>
      <c r="F284" s="152" t="s">
        <v>4680</v>
      </c>
      <c r="G284" s="153" t="s">
        <v>396</v>
      </c>
      <c r="H284" s="154">
        <v>2</v>
      </c>
      <c r="I284" s="155"/>
      <c r="J284" s="156">
        <f>ROUND(I284*H284,2)</f>
        <v>0</v>
      </c>
      <c r="K284" s="152" t="s">
        <v>1</v>
      </c>
      <c r="L284" s="34"/>
      <c r="M284" s="157" t="s">
        <v>1</v>
      </c>
      <c r="N284" s="158" t="s">
        <v>38</v>
      </c>
      <c r="O284" s="59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184</v>
      </c>
      <c r="AT284" s="161" t="s">
        <v>181</v>
      </c>
      <c r="AU284" s="161" t="s">
        <v>113</v>
      </c>
      <c r="AY284" s="18" t="s">
        <v>175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8" t="s">
        <v>30</v>
      </c>
      <c r="BK284" s="162">
        <f>ROUND(I284*H284,2)</f>
        <v>0</v>
      </c>
      <c r="BL284" s="18" t="s">
        <v>184</v>
      </c>
      <c r="BM284" s="161" t="s">
        <v>4681</v>
      </c>
    </row>
    <row r="285" spans="1:65" s="14" customFormat="1">
      <c r="B285" s="172"/>
      <c r="D285" s="164" t="s">
        <v>190</v>
      </c>
      <c r="E285" s="173" t="s">
        <v>1</v>
      </c>
      <c r="F285" s="174" t="s">
        <v>4682</v>
      </c>
      <c r="H285" s="173" t="s">
        <v>1</v>
      </c>
      <c r="I285" s="175"/>
      <c r="L285" s="172"/>
      <c r="M285" s="176"/>
      <c r="N285" s="177"/>
      <c r="O285" s="177"/>
      <c r="P285" s="177"/>
      <c r="Q285" s="177"/>
      <c r="R285" s="177"/>
      <c r="S285" s="177"/>
      <c r="T285" s="178"/>
      <c r="AT285" s="173" t="s">
        <v>190</v>
      </c>
      <c r="AU285" s="173" t="s">
        <v>113</v>
      </c>
      <c r="AV285" s="14" t="s">
        <v>30</v>
      </c>
      <c r="AW285" s="14" t="s">
        <v>29</v>
      </c>
      <c r="AX285" s="14" t="s">
        <v>73</v>
      </c>
      <c r="AY285" s="173" t="s">
        <v>175</v>
      </c>
    </row>
    <row r="286" spans="1:65" s="14" customFormat="1">
      <c r="B286" s="172"/>
      <c r="D286" s="164" t="s">
        <v>190</v>
      </c>
      <c r="E286" s="173" t="s">
        <v>1</v>
      </c>
      <c r="F286" s="174" t="s">
        <v>4677</v>
      </c>
      <c r="H286" s="173" t="s">
        <v>1</v>
      </c>
      <c r="I286" s="175"/>
      <c r="L286" s="172"/>
      <c r="M286" s="176"/>
      <c r="N286" s="177"/>
      <c r="O286" s="177"/>
      <c r="P286" s="177"/>
      <c r="Q286" s="177"/>
      <c r="R286" s="177"/>
      <c r="S286" s="177"/>
      <c r="T286" s="178"/>
      <c r="AT286" s="173" t="s">
        <v>190</v>
      </c>
      <c r="AU286" s="173" t="s">
        <v>113</v>
      </c>
      <c r="AV286" s="14" t="s">
        <v>30</v>
      </c>
      <c r="AW286" s="14" t="s">
        <v>29</v>
      </c>
      <c r="AX286" s="14" t="s">
        <v>73</v>
      </c>
      <c r="AY286" s="173" t="s">
        <v>175</v>
      </c>
    </row>
    <row r="287" spans="1:65" s="14" customFormat="1">
      <c r="B287" s="172"/>
      <c r="D287" s="164" t="s">
        <v>190</v>
      </c>
      <c r="E287" s="173" t="s">
        <v>1</v>
      </c>
      <c r="F287" s="174" t="s">
        <v>4683</v>
      </c>
      <c r="H287" s="173" t="s">
        <v>1</v>
      </c>
      <c r="I287" s="175"/>
      <c r="L287" s="172"/>
      <c r="M287" s="176"/>
      <c r="N287" s="177"/>
      <c r="O287" s="177"/>
      <c r="P287" s="177"/>
      <c r="Q287" s="177"/>
      <c r="R287" s="177"/>
      <c r="S287" s="177"/>
      <c r="T287" s="178"/>
      <c r="AT287" s="173" t="s">
        <v>190</v>
      </c>
      <c r="AU287" s="173" t="s">
        <v>113</v>
      </c>
      <c r="AV287" s="14" t="s">
        <v>30</v>
      </c>
      <c r="AW287" s="14" t="s">
        <v>29</v>
      </c>
      <c r="AX287" s="14" t="s">
        <v>73</v>
      </c>
      <c r="AY287" s="173" t="s">
        <v>175</v>
      </c>
    </row>
    <row r="288" spans="1:65" s="14" customFormat="1">
      <c r="B288" s="172"/>
      <c r="D288" s="164" t="s">
        <v>190</v>
      </c>
      <c r="E288" s="173" t="s">
        <v>1</v>
      </c>
      <c r="F288" s="174" t="s">
        <v>4678</v>
      </c>
      <c r="H288" s="173" t="s">
        <v>1</v>
      </c>
      <c r="I288" s="175"/>
      <c r="L288" s="172"/>
      <c r="M288" s="176"/>
      <c r="N288" s="177"/>
      <c r="O288" s="177"/>
      <c r="P288" s="177"/>
      <c r="Q288" s="177"/>
      <c r="R288" s="177"/>
      <c r="S288" s="177"/>
      <c r="T288" s="178"/>
      <c r="AT288" s="173" t="s">
        <v>190</v>
      </c>
      <c r="AU288" s="173" t="s">
        <v>113</v>
      </c>
      <c r="AV288" s="14" t="s">
        <v>30</v>
      </c>
      <c r="AW288" s="14" t="s">
        <v>29</v>
      </c>
      <c r="AX288" s="14" t="s">
        <v>73</v>
      </c>
      <c r="AY288" s="173" t="s">
        <v>175</v>
      </c>
    </row>
    <row r="289" spans="1:65" s="13" customFormat="1">
      <c r="B289" s="163"/>
      <c r="D289" s="164" t="s">
        <v>190</v>
      </c>
      <c r="E289" s="165" t="s">
        <v>1</v>
      </c>
      <c r="F289" s="166" t="s">
        <v>82</v>
      </c>
      <c r="H289" s="167">
        <v>2</v>
      </c>
      <c r="I289" s="168"/>
      <c r="L289" s="163"/>
      <c r="M289" s="169"/>
      <c r="N289" s="170"/>
      <c r="O289" s="170"/>
      <c r="P289" s="170"/>
      <c r="Q289" s="170"/>
      <c r="R289" s="170"/>
      <c r="S289" s="170"/>
      <c r="T289" s="171"/>
      <c r="AT289" s="165" t="s">
        <v>190</v>
      </c>
      <c r="AU289" s="165" t="s">
        <v>113</v>
      </c>
      <c r="AV289" s="13" t="s">
        <v>82</v>
      </c>
      <c r="AW289" s="13" t="s">
        <v>29</v>
      </c>
      <c r="AX289" s="13" t="s">
        <v>30</v>
      </c>
      <c r="AY289" s="165" t="s">
        <v>175</v>
      </c>
    </row>
    <row r="290" spans="1:65" s="2" customFormat="1" ht="16.5" customHeight="1">
      <c r="A290" s="33"/>
      <c r="B290" s="149"/>
      <c r="C290" s="150" t="s">
        <v>373</v>
      </c>
      <c r="D290" s="150" t="s">
        <v>181</v>
      </c>
      <c r="E290" s="151" t="s">
        <v>4684</v>
      </c>
      <c r="F290" s="152" t="s">
        <v>4685</v>
      </c>
      <c r="G290" s="153" t="s">
        <v>396</v>
      </c>
      <c r="H290" s="154">
        <v>2</v>
      </c>
      <c r="I290" s="155"/>
      <c r="J290" s="156">
        <f>ROUND(I290*H290,2)</f>
        <v>0</v>
      </c>
      <c r="K290" s="152" t="s">
        <v>1</v>
      </c>
      <c r="L290" s="34"/>
      <c r="M290" s="157" t="s">
        <v>1</v>
      </c>
      <c r="N290" s="158" t="s">
        <v>38</v>
      </c>
      <c r="O290" s="59"/>
      <c r="P290" s="159">
        <f>O290*H290</f>
        <v>0</v>
      </c>
      <c r="Q290" s="159">
        <v>0</v>
      </c>
      <c r="R290" s="159">
        <f>Q290*H290</f>
        <v>0</v>
      </c>
      <c r="S290" s="159">
        <v>0</v>
      </c>
      <c r="T290" s="160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1" t="s">
        <v>184</v>
      </c>
      <c r="AT290" s="161" t="s">
        <v>181</v>
      </c>
      <c r="AU290" s="161" t="s">
        <v>113</v>
      </c>
      <c r="AY290" s="18" t="s">
        <v>175</v>
      </c>
      <c r="BE290" s="162">
        <f>IF(N290="základní",J290,0)</f>
        <v>0</v>
      </c>
      <c r="BF290" s="162">
        <f>IF(N290="snížená",J290,0)</f>
        <v>0</v>
      </c>
      <c r="BG290" s="162">
        <f>IF(N290="zákl. přenesená",J290,0)</f>
        <v>0</v>
      </c>
      <c r="BH290" s="162">
        <f>IF(N290="sníž. přenesená",J290,0)</f>
        <v>0</v>
      </c>
      <c r="BI290" s="162">
        <f>IF(N290="nulová",J290,0)</f>
        <v>0</v>
      </c>
      <c r="BJ290" s="18" t="s">
        <v>30</v>
      </c>
      <c r="BK290" s="162">
        <f>ROUND(I290*H290,2)</f>
        <v>0</v>
      </c>
      <c r="BL290" s="18" t="s">
        <v>184</v>
      </c>
      <c r="BM290" s="161" t="s">
        <v>4686</v>
      </c>
    </row>
    <row r="291" spans="1:65" s="14" customFormat="1">
      <c r="B291" s="172"/>
      <c r="D291" s="164" t="s">
        <v>190</v>
      </c>
      <c r="E291" s="173" t="s">
        <v>1</v>
      </c>
      <c r="F291" s="174" t="s">
        <v>4682</v>
      </c>
      <c r="H291" s="173" t="s">
        <v>1</v>
      </c>
      <c r="I291" s="175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190</v>
      </c>
      <c r="AU291" s="173" t="s">
        <v>113</v>
      </c>
      <c r="AV291" s="14" t="s">
        <v>30</v>
      </c>
      <c r="AW291" s="14" t="s">
        <v>29</v>
      </c>
      <c r="AX291" s="14" t="s">
        <v>73</v>
      </c>
      <c r="AY291" s="173" t="s">
        <v>175</v>
      </c>
    </row>
    <row r="292" spans="1:65" s="14" customFormat="1">
      <c r="B292" s="172"/>
      <c r="D292" s="164" t="s">
        <v>190</v>
      </c>
      <c r="E292" s="173" t="s">
        <v>1</v>
      </c>
      <c r="F292" s="174" t="s">
        <v>4677</v>
      </c>
      <c r="H292" s="173" t="s">
        <v>1</v>
      </c>
      <c r="I292" s="175"/>
      <c r="L292" s="172"/>
      <c r="M292" s="176"/>
      <c r="N292" s="177"/>
      <c r="O292" s="177"/>
      <c r="P292" s="177"/>
      <c r="Q292" s="177"/>
      <c r="R292" s="177"/>
      <c r="S292" s="177"/>
      <c r="T292" s="178"/>
      <c r="AT292" s="173" t="s">
        <v>190</v>
      </c>
      <c r="AU292" s="173" t="s">
        <v>113</v>
      </c>
      <c r="AV292" s="14" t="s">
        <v>30</v>
      </c>
      <c r="AW292" s="14" t="s">
        <v>29</v>
      </c>
      <c r="AX292" s="14" t="s">
        <v>73</v>
      </c>
      <c r="AY292" s="173" t="s">
        <v>175</v>
      </c>
    </row>
    <row r="293" spans="1:65" s="14" customFormat="1">
      <c r="B293" s="172"/>
      <c r="D293" s="164" t="s">
        <v>190</v>
      </c>
      <c r="E293" s="173" t="s">
        <v>1</v>
      </c>
      <c r="F293" s="174" t="s">
        <v>4683</v>
      </c>
      <c r="H293" s="173" t="s">
        <v>1</v>
      </c>
      <c r="I293" s="175"/>
      <c r="L293" s="172"/>
      <c r="M293" s="176"/>
      <c r="N293" s="177"/>
      <c r="O293" s="177"/>
      <c r="P293" s="177"/>
      <c r="Q293" s="177"/>
      <c r="R293" s="177"/>
      <c r="S293" s="177"/>
      <c r="T293" s="178"/>
      <c r="AT293" s="173" t="s">
        <v>190</v>
      </c>
      <c r="AU293" s="173" t="s">
        <v>113</v>
      </c>
      <c r="AV293" s="14" t="s">
        <v>30</v>
      </c>
      <c r="AW293" s="14" t="s">
        <v>29</v>
      </c>
      <c r="AX293" s="14" t="s">
        <v>73</v>
      </c>
      <c r="AY293" s="173" t="s">
        <v>175</v>
      </c>
    </row>
    <row r="294" spans="1:65" s="14" customFormat="1">
      <c r="B294" s="172"/>
      <c r="D294" s="164" t="s">
        <v>190</v>
      </c>
      <c r="E294" s="173" t="s">
        <v>1</v>
      </c>
      <c r="F294" s="174" t="s">
        <v>4678</v>
      </c>
      <c r="H294" s="173" t="s">
        <v>1</v>
      </c>
      <c r="I294" s="175"/>
      <c r="L294" s="172"/>
      <c r="M294" s="176"/>
      <c r="N294" s="177"/>
      <c r="O294" s="177"/>
      <c r="P294" s="177"/>
      <c r="Q294" s="177"/>
      <c r="R294" s="177"/>
      <c r="S294" s="177"/>
      <c r="T294" s="178"/>
      <c r="AT294" s="173" t="s">
        <v>190</v>
      </c>
      <c r="AU294" s="173" t="s">
        <v>113</v>
      </c>
      <c r="AV294" s="14" t="s">
        <v>30</v>
      </c>
      <c r="AW294" s="14" t="s">
        <v>29</v>
      </c>
      <c r="AX294" s="14" t="s">
        <v>73</v>
      </c>
      <c r="AY294" s="173" t="s">
        <v>175</v>
      </c>
    </row>
    <row r="295" spans="1:65" s="13" customFormat="1">
      <c r="B295" s="163"/>
      <c r="D295" s="164" t="s">
        <v>190</v>
      </c>
      <c r="E295" s="165" t="s">
        <v>1</v>
      </c>
      <c r="F295" s="166" t="s">
        <v>82</v>
      </c>
      <c r="H295" s="167">
        <v>2</v>
      </c>
      <c r="I295" s="168"/>
      <c r="L295" s="163"/>
      <c r="M295" s="169"/>
      <c r="N295" s="170"/>
      <c r="O295" s="170"/>
      <c r="P295" s="170"/>
      <c r="Q295" s="170"/>
      <c r="R295" s="170"/>
      <c r="S295" s="170"/>
      <c r="T295" s="171"/>
      <c r="AT295" s="165" t="s">
        <v>190</v>
      </c>
      <c r="AU295" s="165" t="s">
        <v>113</v>
      </c>
      <c r="AV295" s="13" t="s">
        <v>82</v>
      </c>
      <c r="AW295" s="13" t="s">
        <v>29</v>
      </c>
      <c r="AX295" s="13" t="s">
        <v>30</v>
      </c>
      <c r="AY295" s="165" t="s">
        <v>175</v>
      </c>
    </row>
    <row r="296" spans="1:65" s="2" customFormat="1" ht="16.5" customHeight="1">
      <c r="A296" s="33"/>
      <c r="B296" s="149"/>
      <c r="C296" s="150" t="s">
        <v>377</v>
      </c>
      <c r="D296" s="150" t="s">
        <v>181</v>
      </c>
      <c r="E296" s="151" t="s">
        <v>4687</v>
      </c>
      <c r="F296" s="152" t="s">
        <v>4688</v>
      </c>
      <c r="G296" s="153" t="s">
        <v>396</v>
      </c>
      <c r="H296" s="154">
        <v>2</v>
      </c>
      <c r="I296" s="155"/>
      <c r="J296" s="156">
        <f>ROUND(I296*H296,2)</f>
        <v>0</v>
      </c>
      <c r="K296" s="152" t="s">
        <v>1</v>
      </c>
      <c r="L296" s="34"/>
      <c r="M296" s="157" t="s">
        <v>1</v>
      </c>
      <c r="N296" s="158" t="s">
        <v>38</v>
      </c>
      <c r="O296" s="59"/>
      <c r="P296" s="159">
        <f>O296*H296</f>
        <v>0</v>
      </c>
      <c r="Q296" s="159">
        <v>0</v>
      </c>
      <c r="R296" s="159">
        <f>Q296*H296</f>
        <v>0</v>
      </c>
      <c r="S296" s="159">
        <v>0</v>
      </c>
      <c r="T296" s="160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1" t="s">
        <v>184</v>
      </c>
      <c r="AT296" s="161" t="s">
        <v>181</v>
      </c>
      <c r="AU296" s="161" t="s">
        <v>113</v>
      </c>
      <c r="AY296" s="18" t="s">
        <v>175</v>
      </c>
      <c r="BE296" s="162">
        <f>IF(N296="základní",J296,0)</f>
        <v>0</v>
      </c>
      <c r="BF296" s="162">
        <f>IF(N296="snížená",J296,0)</f>
        <v>0</v>
      </c>
      <c r="BG296" s="162">
        <f>IF(N296="zákl. přenesená",J296,0)</f>
        <v>0</v>
      </c>
      <c r="BH296" s="162">
        <f>IF(N296="sníž. přenesená",J296,0)</f>
        <v>0</v>
      </c>
      <c r="BI296" s="162">
        <f>IF(N296="nulová",J296,0)</f>
        <v>0</v>
      </c>
      <c r="BJ296" s="18" t="s">
        <v>30</v>
      </c>
      <c r="BK296" s="162">
        <f>ROUND(I296*H296,2)</f>
        <v>0</v>
      </c>
      <c r="BL296" s="18" t="s">
        <v>184</v>
      </c>
      <c r="BM296" s="161" t="s">
        <v>4689</v>
      </c>
    </row>
    <row r="297" spans="1:65" s="14" customFormat="1">
      <c r="B297" s="172"/>
      <c r="D297" s="164" t="s">
        <v>190</v>
      </c>
      <c r="E297" s="173" t="s">
        <v>1</v>
      </c>
      <c r="F297" s="174" t="s">
        <v>4682</v>
      </c>
      <c r="H297" s="173" t="s">
        <v>1</v>
      </c>
      <c r="I297" s="175"/>
      <c r="L297" s="172"/>
      <c r="M297" s="176"/>
      <c r="N297" s="177"/>
      <c r="O297" s="177"/>
      <c r="P297" s="177"/>
      <c r="Q297" s="177"/>
      <c r="R297" s="177"/>
      <c r="S297" s="177"/>
      <c r="T297" s="178"/>
      <c r="AT297" s="173" t="s">
        <v>190</v>
      </c>
      <c r="AU297" s="173" t="s">
        <v>113</v>
      </c>
      <c r="AV297" s="14" t="s">
        <v>30</v>
      </c>
      <c r="AW297" s="14" t="s">
        <v>29</v>
      </c>
      <c r="AX297" s="14" t="s">
        <v>73</v>
      </c>
      <c r="AY297" s="173" t="s">
        <v>175</v>
      </c>
    </row>
    <row r="298" spans="1:65" s="14" customFormat="1">
      <c r="B298" s="172"/>
      <c r="D298" s="164" t="s">
        <v>190</v>
      </c>
      <c r="E298" s="173" t="s">
        <v>1</v>
      </c>
      <c r="F298" s="174" t="s">
        <v>4677</v>
      </c>
      <c r="H298" s="173" t="s">
        <v>1</v>
      </c>
      <c r="I298" s="175"/>
      <c r="L298" s="172"/>
      <c r="M298" s="176"/>
      <c r="N298" s="177"/>
      <c r="O298" s="177"/>
      <c r="P298" s="177"/>
      <c r="Q298" s="177"/>
      <c r="R298" s="177"/>
      <c r="S298" s="177"/>
      <c r="T298" s="178"/>
      <c r="AT298" s="173" t="s">
        <v>190</v>
      </c>
      <c r="AU298" s="173" t="s">
        <v>113</v>
      </c>
      <c r="AV298" s="14" t="s">
        <v>30</v>
      </c>
      <c r="AW298" s="14" t="s">
        <v>29</v>
      </c>
      <c r="AX298" s="14" t="s">
        <v>73</v>
      </c>
      <c r="AY298" s="173" t="s">
        <v>175</v>
      </c>
    </row>
    <row r="299" spans="1:65" s="14" customFormat="1">
      <c r="B299" s="172"/>
      <c r="D299" s="164" t="s">
        <v>190</v>
      </c>
      <c r="E299" s="173" t="s">
        <v>1</v>
      </c>
      <c r="F299" s="174" t="s">
        <v>4683</v>
      </c>
      <c r="H299" s="173" t="s">
        <v>1</v>
      </c>
      <c r="I299" s="175"/>
      <c r="L299" s="172"/>
      <c r="M299" s="176"/>
      <c r="N299" s="177"/>
      <c r="O299" s="177"/>
      <c r="P299" s="177"/>
      <c r="Q299" s="177"/>
      <c r="R299" s="177"/>
      <c r="S299" s="177"/>
      <c r="T299" s="178"/>
      <c r="AT299" s="173" t="s">
        <v>190</v>
      </c>
      <c r="AU299" s="173" t="s">
        <v>113</v>
      </c>
      <c r="AV299" s="14" t="s">
        <v>30</v>
      </c>
      <c r="AW299" s="14" t="s">
        <v>29</v>
      </c>
      <c r="AX299" s="14" t="s">
        <v>73</v>
      </c>
      <c r="AY299" s="173" t="s">
        <v>175</v>
      </c>
    </row>
    <row r="300" spans="1:65" s="14" customFormat="1">
      <c r="B300" s="172"/>
      <c r="D300" s="164" t="s">
        <v>190</v>
      </c>
      <c r="E300" s="173" t="s">
        <v>1</v>
      </c>
      <c r="F300" s="174" t="s">
        <v>4678</v>
      </c>
      <c r="H300" s="173" t="s">
        <v>1</v>
      </c>
      <c r="I300" s="175"/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190</v>
      </c>
      <c r="AU300" s="173" t="s">
        <v>113</v>
      </c>
      <c r="AV300" s="14" t="s">
        <v>30</v>
      </c>
      <c r="AW300" s="14" t="s">
        <v>29</v>
      </c>
      <c r="AX300" s="14" t="s">
        <v>73</v>
      </c>
      <c r="AY300" s="173" t="s">
        <v>175</v>
      </c>
    </row>
    <row r="301" spans="1:65" s="13" customFormat="1">
      <c r="B301" s="163"/>
      <c r="D301" s="164" t="s">
        <v>190</v>
      </c>
      <c r="E301" s="165" t="s">
        <v>1</v>
      </c>
      <c r="F301" s="166" t="s">
        <v>82</v>
      </c>
      <c r="H301" s="167">
        <v>2</v>
      </c>
      <c r="I301" s="168"/>
      <c r="L301" s="163"/>
      <c r="M301" s="169"/>
      <c r="N301" s="170"/>
      <c r="O301" s="170"/>
      <c r="P301" s="170"/>
      <c r="Q301" s="170"/>
      <c r="R301" s="170"/>
      <c r="S301" s="170"/>
      <c r="T301" s="171"/>
      <c r="AT301" s="165" t="s">
        <v>190</v>
      </c>
      <c r="AU301" s="165" t="s">
        <v>113</v>
      </c>
      <c r="AV301" s="13" t="s">
        <v>82</v>
      </c>
      <c r="AW301" s="13" t="s">
        <v>29</v>
      </c>
      <c r="AX301" s="13" t="s">
        <v>30</v>
      </c>
      <c r="AY301" s="165" t="s">
        <v>175</v>
      </c>
    </row>
    <row r="302" spans="1:65" s="2" customFormat="1" ht="16.5" customHeight="1">
      <c r="A302" s="33"/>
      <c r="B302" s="149"/>
      <c r="C302" s="150" t="s">
        <v>381</v>
      </c>
      <c r="D302" s="150" t="s">
        <v>181</v>
      </c>
      <c r="E302" s="151" t="s">
        <v>4690</v>
      </c>
      <c r="F302" s="152" t="s">
        <v>4691</v>
      </c>
      <c r="G302" s="153" t="s">
        <v>396</v>
      </c>
      <c r="H302" s="154">
        <v>2</v>
      </c>
      <c r="I302" s="155"/>
      <c r="J302" s="156">
        <f>ROUND(I302*H302,2)</f>
        <v>0</v>
      </c>
      <c r="K302" s="152" t="s">
        <v>1</v>
      </c>
      <c r="L302" s="34"/>
      <c r="M302" s="157" t="s">
        <v>1</v>
      </c>
      <c r="N302" s="158" t="s">
        <v>38</v>
      </c>
      <c r="O302" s="59"/>
      <c r="P302" s="159">
        <f>O302*H302</f>
        <v>0</v>
      </c>
      <c r="Q302" s="159">
        <v>0</v>
      </c>
      <c r="R302" s="159">
        <f>Q302*H302</f>
        <v>0</v>
      </c>
      <c r="S302" s="159">
        <v>0</v>
      </c>
      <c r="T302" s="160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1" t="s">
        <v>184</v>
      </c>
      <c r="AT302" s="161" t="s">
        <v>181</v>
      </c>
      <c r="AU302" s="161" t="s">
        <v>113</v>
      </c>
      <c r="AY302" s="18" t="s">
        <v>175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8" t="s">
        <v>30</v>
      </c>
      <c r="BK302" s="162">
        <f>ROUND(I302*H302,2)</f>
        <v>0</v>
      </c>
      <c r="BL302" s="18" t="s">
        <v>184</v>
      </c>
      <c r="BM302" s="161" t="s">
        <v>4692</v>
      </c>
    </row>
    <row r="303" spans="1:65" s="14" customFormat="1">
      <c r="B303" s="172"/>
      <c r="D303" s="164" t="s">
        <v>190</v>
      </c>
      <c r="E303" s="173" t="s">
        <v>1</v>
      </c>
      <c r="F303" s="174" t="s">
        <v>4682</v>
      </c>
      <c r="H303" s="173" t="s">
        <v>1</v>
      </c>
      <c r="I303" s="175"/>
      <c r="L303" s="172"/>
      <c r="M303" s="176"/>
      <c r="N303" s="177"/>
      <c r="O303" s="177"/>
      <c r="P303" s="177"/>
      <c r="Q303" s="177"/>
      <c r="R303" s="177"/>
      <c r="S303" s="177"/>
      <c r="T303" s="178"/>
      <c r="AT303" s="173" t="s">
        <v>190</v>
      </c>
      <c r="AU303" s="173" t="s">
        <v>113</v>
      </c>
      <c r="AV303" s="14" t="s">
        <v>30</v>
      </c>
      <c r="AW303" s="14" t="s">
        <v>29</v>
      </c>
      <c r="AX303" s="14" t="s">
        <v>73</v>
      </c>
      <c r="AY303" s="173" t="s">
        <v>175</v>
      </c>
    </row>
    <row r="304" spans="1:65" s="14" customFormat="1">
      <c r="B304" s="172"/>
      <c r="D304" s="164" t="s">
        <v>190</v>
      </c>
      <c r="E304" s="173" t="s">
        <v>1</v>
      </c>
      <c r="F304" s="174" t="s">
        <v>4677</v>
      </c>
      <c r="H304" s="173" t="s">
        <v>1</v>
      </c>
      <c r="I304" s="175"/>
      <c r="L304" s="172"/>
      <c r="M304" s="176"/>
      <c r="N304" s="177"/>
      <c r="O304" s="177"/>
      <c r="P304" s="177"/>
      <c r="Q304" s="177"/>
      <c r="R304" s="177"/>
      <c r="S304" s="177"/>
      <c r="T304" s="178"/>
      <c r="AT304" s="173" t="s">
        <v>190</v>
      </c>
      <c r="AU304" s="173" t="s">
        <v>113</v>
      </c>
      <c r="AV304" s="14" t="s">
        <v>30</v>
      </c>
      <c r="AW304" s="14" t="s">
        <v>29</v>
      </c>
      <c r="AX304" s="14" t="s">
        <v>73</v>
      </c>
      <c r="AY304" s="173" t="s">
        <v>175</v>
      </c>
    </row>
    <row r="305" spans="1:65" s="14" customFormat="1">
      <c r="B305" s="172"/>
      <c r="D305" s="164" t="s">
        <v>190</v>
      </c>
      <c r="E305" s="173" t="s">
        <v>1</v>
      </c>
      <c r="F305" s="174" t="s">
        <v>4683</v>
      </c>
      <c r="H305" s="173" t="s">
        <v>1</v>
      </c>
      <c r="I305" s="175"/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190</v>
      </c>
      <c r="AU305" s="173" t="s">
        <v>113</v>
      </c>
      <c r="AV305" s="14" t="s">
        <v>30</v>
      </c>
      <c r="AW305" s="14" t="s">
        <v>29</v>
      </c>
      <c r="AX305" s="14" t="s">
        <v>73</v>
      </c>
      <c r="AY305" s="173" t="s">
        <v>175</v>
      </c>
    </row>
    <row r="306" spans="1:65" s="14" customFormat="1">
      <c r="B306" s="172"/>
      <c r="D306" s="164" t="s">
        <v>190</v>
      </c>
      <c r="E306" s="173" t="s">
        <v>1</v>
      </c>
      <c r="F306" s="174" t="s">
        <v>4678</v>
      </c>
      <c r="H306" s="173" t="s">
        <v>1</v>
      </c>
      <c r="I306" s="175"/>
      <c r="L306" s="172"/>
      <c r="M306" s="176"/>
      <c r="N306" s="177"/>
      <c r="O306" s="177"/>
      <c r="P306" s="177"/>
      <c r="Q306" s="177"/>
      <c r="R306" s="177"/>
      <c r="S306" s="177"/>
      <c r="T306" s="178"/>
      <c r="AT306" s="173" t="s">
        <v>190</v>
      </c>
      <c r="AU306" s="173" t="s">
        <v>113</v>
      </c>
      <c r="AV306" s="14" t="s">
        <v>30</v>
      </c>
      <c r="AW306" s="14" t="s">
        <v>29</v>
      </c>
      <c r="AX306" s="14" t="s">
        <v>73</v>
      </c>
      <c r="AY306" s="173" t="s">
        <v>175</v>
      </c>
    </row>
    <row r="307" spans="1:65" s="13" customFormat="1">
      <c r="B307" s="163"/>
      <c r="D307" s="164" t="s">
        <v>190</v>
      </c>
      <c r="E307" s="165" t="s">
        <v>1</v>
      </c>
      <c r="F307" s="166" t="s">
        <v>82</v>
      </c>
      <c r="H307" s="167">
        <v>2</v>
      </c>
      <c r="I307" s="168"/>
      <c r="L307" s="163"/>
      <c r="M307" s="169"/>
      <c r="N307" s="170"/>
      <c r="O307" s="170"/>
      <c r="P307" s="170"/>
      <c r="Q307" s="170"/>
      <c r="R307" s="170"/>
      <c r="S307" s="170"/>
      <c r="T307" s="171"/>
      <c r="AT307" s="165" t="s">
        <v>190</v>
      </c>
      <c r="AU307" s="165" t="s">
        <v>113</v>
      </c>
      <c r="AV307" s="13" t="s">
        <v>82</v>
      </c>
      <c r="AW307" s="13" t="s">
        <v>29</v>
      </c>
      <c r="AX307" s="13" t="s">
        <v>30</v>
      </c>
      <c r="AY307" s="165" t="s">
        <v>175</v>
      </c>
    </row>
    <row r="308" spans="1:65" s="12" customFormat="1" ht="22.8" customHeight="1">
      <c r="B308" s="136"/>
      <c r="D308" s="137" t="s">
        <v>72</v>
      </c>
      <c r="E308" s="147" t="s">
        <v>198</v>
      </c>
      <c r="F308" s="147" t="s">
        <v>871</v>
      </c>
      <c r="I308" s="139"/>
      <c r="J308" s="148">
        <f>BK308</f>
        <v>0</v>
      </c>
      <c r="L308" s="136"/>
      <c r="M308" s="141"/>
      <c r="N308" s="142"/>
      <c r="O308" s="142"/>
      <c r="P308" s="143">
        <f>P309</f>
        <v>0</v>
      </c>
      <c r="Q308" s="142"/>
      <c r="R308" s="143">
        <f>R309</f>
        <v>0</v>
      </c>
      <c r="S308" s="142"/>
      <c r="T308" s="144">
        <f>T309</f>
        <v>0</v>
      </c>
      <c r="AR308" s="137" t="s">
        <v>30</v>
      </c>
      <c r="AT308" s="145" t="s">
        <v>72</v>
      </c>
      <c r="AU308" s="145" t="s">
        <v>30</v>
      </c>
      <c r="AY308" s="137" t="s">
        <v>175</v>
      </c>
      <c r="BK308" s="146">
        <f>BK309</f>
        <v>0</v>
      </c>
    </row>
    <row r="309" spans="1:65" s="2" customFormat="1" ht="16.5" customHeight="1">
      <c r="A309" s="33"/>
      <c r="B309" s="149"/>
      <c r="C309" s="150" t="s">
        <v>384</v>
      </c>
      <c r="D309" s="150" t="s">
        <v>181</v>
      </c>
      <c r="E309" s="151" t="s">
        <v>4693</v>
      </c>
      <c r="F309" s="152" t="s">
        <v>4694</v>
      </c>
      <c r="G309" s="153" t="s">
        <v>767</v>
      </c>
      <c r="H309" s="154">
        <v>4.1950000000000003</v>
      </c>
      <c r="I309" s="155"/>
      <c r="J309" s="156">
        <f>ROUND(I309*H309,2)</f>
        <v>0</v>
      </c>
      <c r="K309" s="152" t="s">
        <v>710</v>
      </c>
      <c r="L309" s="34"/>
      <c r="M309" s="200" t="s">
        <v>1</v>
      </c>
      <c r="N309" s="201" t="s">
        <v>38</v>
      </c>
      <c r="O309" s="202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1" t="s">
        <v>184</v>
      </c>
      <c r="AT309" s="161" t="s">
        <v>181</v>
      </c>
      <c r="AU309" s="161" t="s">
        <v>82</v>
      </c>
      <c r="AY309" s="18" t="s">
        <v>175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8" t="s">
        <v>30</v>
      </c>
      <c r="BK309" s="162">
        <f>ROUND(I309*H309,2)</f>
        <v>0</v>
      </c>
      <c r="BL309" s="18" t="s">
        <v>184</v>
      </c>
      <c r="BM309" s="161" t="s">
        <v>4695</v>
      </c>
    </row>
    <row r="310" spans="1:65" s="2" customFormat="1" ht="6.9" customHeight="1">
      <c r="A310" s="33"/>
      <c r="B310" s="48"/>
      <c r="C310" s="49"/>
      <c r="D310" s="49"/>
      <c r="E310" s="49"/>
      <c r="F310" s="49"/>
      <c r="G310" s="49"/>
      <c r="H310" s="49"/>
      <c r="I310" s="49"/>
      <c r="J310" s="49"/>
      <c r="K310" s="49"/>
      <c r="L310" s="34"/>
      <c r="M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</row>
  </sheetData>
  <autoFilter ref="C123:K309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138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4696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4697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ROUND((SUM(BE122:BE155)),  0)</f>
        <v>0</v>
      </c>
      <c r="G35" s="33"/>
      <c r="H35" s="33"/>
      <c r="I35" s="106">
        <v>0.21</v>
      </c>
      <c r="J35" s="105">
        <f>ROUND(((SUM(BE122:BE155))*I35),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ROUND((SUM(BF122:BF155)),  0)</f>
        <v>0</v>
      </c>
      <c r="G36" s="33"/>
      <c r="H36" s="33"/>
      <c r="I36" s="106">
        <v>0.12</v>
      </c>
      <c r="J36" s="105">
        <f>ROUND(((SUM(BF122:BF155))*I36),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ROUND((SUM(BG122:BG155)),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ROUND((SUM(BH122:BH155)),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ROUND((SUM(BI122:BI155)),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4696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901 - Přeložka sloupu trakčního vedeni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153</v>
      </c>
      <c r="E99" s="120"/>
      <c r="F99" s="120"/>
      <c r="G99" s="120"/>
      <c r="H99" s="120"/>
      <c r="I99" s="120"/>
      <c r="J99" s="121">
        <f>J123</f>
        <v>0</v>
      </c>
      <c r="L99" s="118"/>
    </row>
    <row r="100" spans="1:47" s="10" customFormat="1" ht="19.95" customHeight="1">
      <c r="B100" s="122"/>
      <c r="D100" s="123" t="s">
        <v>4698</v>
      </c>
      <c r="E100" s="124"/>
      <c r="F100" s="124"/>
      <c r="G100" s="124"/>
      <c r="H100" s="124"/>
      <c r="I100" s="124"/>
      <c r="J100" s="125">
        <f>J124</f>
        <v>0</v>
      </c>
      <c r="L100" s="122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" customHeight="1">
      <c r="A107" s="33"/>
      <c r="B107" s="34"/>
      <c r="C107" s="22" t="s">
        <v>160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61" t="str">
        <f>E7</f>
        <v>Brno, VMO Kohoutova, Sládkova - rekonstrukce vodovodu -  část I</v>
      </c>
      <c r="F110" s="262"/>
      <c r="G110" s="262"/>
      <c r="H110" s="262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146</v>
      </c>
      <c r="L111" s="21"/>
    </row>
    <row r="112" spans="1:47" s="2" customFormat="1" ht="16.5" customHeight="1">
      <c r="A112" s="33"/>
      <c r="B112" s="34"/>
      <c r="C112" s="33"/>
      <c r="D112" s="33"/>
      <c r="E112" s="261" t="s">
        <v>4696</v>
      </c>
      <c r="F112" s="260"/>
      <c r="G112" s="260"/>
      <c r="H112" s="260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703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8" t="str">
        <f>E11</f>
        <v>SO 901 - Přeložka sloupu trakčního vedeni</v>
      </c>
      <c r="F114" s="260"/>
      <c r="G114" s="260"/>
      <c r="H114" s="260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 xml:space="preserve"> </v>
      </c>
      <c r="G116" s="33"/>
      <c r="H116" s="33"/>
      <c r="I116" s="28" t="s">
        <v>22</v>
      </c>
      <c r="J116" s="56" t="str">
        <f>IF(J14="","",J14)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15" customHeight="1">
      <c r="A118" s="33"/>
      <c r="B118" s="34"/>
      <c r="C118" s="28" t="s">
        <v>23</v>
      </c>
      <c r="D118" s="33"/>
      <c r="E118" s="33"/>
      <c r="F118" s="26" t="str">
        <f>E17</f>
        <v xml:space="preserve"> </v>
      </c>
      <c r="G118" s="33"/>
      <c r="H118" s="33"/>
      <c r="I118" s="28" t="s">
        <v>28</v>
      </c>
      <c r="J118" s="31" t="str">
        <f>E23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15" customHeight="1">
      <c r="A119" s="33"/>
      <c r="B119" s="34"/>
      <c r="C119" s="28" t="s">
        <v>26</v>
      </c>
      <c r="D119" s="33"/>
      <c r="E119" s="33"/>
      <c r="F119" s="26" t="str">
        <f>IF(E20="","",E20)</f>
        <v>Vyplň údaj</v>
      </c>
      <c r="G119" s="33"/>
      <c r="H119" s="33"/>
      <c r="I119" s="28" t="s">
        <v>31</v>
      </c>
      <c r="J119" s="31" t="str">
        <f>E26</f>
        <v xml:space="preserve"> 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6"/>
      <c r="B121" s="127"/>
      <c r="C121" s="128" t="s">
        <v>161</v>
      </c>
      <c r="D121" s="129" t="s">
        <v>58</v>
      </c>
      <c r="E121" s="129" t="s">
        <v>54</v>
      </c>
      <c r="F121" s="129" t="s">
        <v>55</v>
      </c>
      <c r="G121" s="129" t="s">
        <v>162</v>
      </c>
      <c r="H121" s="129" t="s">
        <v>163</v>
      </c>
      <c r="I121" s="129" t="s">
        <v>164</v>
      </c>
      <c r="J121" s="129" t="s">
        <v>150</v>
      </c>
      <c r="K121" s="130" t="s">
        <v>165</v>
      </c>
      <c r="L121" s="131"/>
      <c r="M121" s="63" t="s">
        <v>1</v>
      </c>
      <c r="N121" s="64" t="s">
        <v>37</v>
      </c>
      <c r="O121" s="64" t="s">
        <v>166</v>
      </c>
      <c r="P121" s="64" t="s">
        <v>167</v>
      </c>
      <c r="Q121" s="64" t="s">
        <v>168</v>
      </c>
      <c r="R121" s="64" t="s">
        <v>169</v>
      </c>
      <c r="S121" s="64" t="s">
        <v>170</v>
      </c>
      <c r="T121" s="65" t="s">
        <v>171</v>
      </c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</row>
    <row r="122" spans="1:65" s="2" customFormat="1" ht="22.8" customHeight="1">
      <c r="A122" s="33"/>
      <c r="B122" s="34"/>
      <c r="C122" s="70" t="s">
        <v>172</v>
      </c>
      <c r="D122" s="33"/>
      <c r="E122" s="33"/>
      <c r="F122" s="33"/>
      <c r="G122" s="33"/>
      <c r="H122" s="33"/>
      <c r="I122" s="33"/>
      <c r="J122" s="132">
        <f>BK122</f>
        <v>0</v>
      </c>
      <c r="K122" s="33"/>
      <c r="L122" s="34"/>
      <c r="M122" s="66"/>
      <c r="N122" s="57"/>
      <c r="O122" s="67"/>
      <c r="P122" s="133">
        <f>P123</f>
        <v>0</v>
      </c>
      <c r="Q122" s="67"/>
      <c r="R122" s="133">
        <f>R123</f>
        <v>0</v>
      </c>
      <c r="S122" s="67"/>
      <c r="T122" s="134">
        <f>T123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72</v>
      </c>
      <c r="AU122" s="18" t="s">
        <v>152</v>
      </c>
      <c r="BK122" s="135">
        <f>BK123</f>
        <v>0</v>
      </c>
    </row>
    <row r="123" spans="1:65" s="12" customFormat="1" ht="25.95" customHeight="1">
      <c r="B123" s="136"/>
      <c r="D123" s="137" t="s">
        <v>72</v>
      </c>
      <c r="E123" s="138" t="s">
        <v>173</v>
      </c>
      <c r="F123" s="138" t="s">
        <v>174</v>
      </c>
      <c r="I123" s="139"/>
      <c r="J123" s="140">
        <f>BK123</f>
        <v>0</v>
      </c>
      <c r="L123" s="136"/>
      <c r="M123" s="141"/>
      <c r="N123" s="142"/>
      <c r="O123" s="142"/>
      <c r="P123" s="143">
        <f>P124</f>
        <v>0</v>
      </c>
      <c r="Q123" s="142"/>
      <c r="R123" s="143">
        <f>R124</f>
        <v>0</v>
      </c>
      <c r="S123" s="142"/>
      <c r="T123" s="144">
        <f>T124</f>
        <v>0</v>
      </c>
      <c r="AR123" s="137" t="s">
        <v>30</v>
      </c>
      <c r="AT123" s="145" t="s">
        <v>72</v>
      </c>
      <c r="AU123" s="145" t="s">
        <v>73</v>
      </c>
      <c r="AY123" s="137" t="s">
        <v>175</v>
      </c>
      <c r="BK123" s="146">
        <f>BK124</f>
        <v>0</v>
      </c>
    </row>
    <row r="124" spans="1:65" s="12" customFormat="1" ht="22.8" customHeight="1">
      <c r="B124" s="136"/>
      <c r="D124" s="137" t="s">
        <v>72</v>
      </c>
      <c r="E124" s="147" t="s">
        <v>4699</v>
      </c>
      <c r="F124" s="147" t="s">
        <v>4700</v>
      </c>
      <c r="I124" s="139"/>
      <c r="J124" s="148">
        <f>BK124</f>
        <v>0</v>
      </c>
      <c r="L124" s="136"/>
      <c r="M124" s="141"/>
      <c r="N124" s="142"/>
      <c r="O124" s="142"/>
      <c r="P124" s="143">
        <f>SUM(P125:P155)</f>
        <v>0</v>
      </c>
      <c r="Q124" s="142"/>
      <c r="R124" s="143">
        <f>SUM(R125:R155)</f>
        <v>0</v>
      </c>
      <c r="S124" s="142"/>
      <c r="T124" s="144">
        <f>SUM(T125:T155)</f>
        <v>0</v>
      </c>
      <c r="AR124" s="137" t="s">
        <v>30</v>
      </c>
      <c r="AT124" s="145" t="s">
        <v>72</v>
      </c>
      <c r="AU124" s="145" t="s">
        <v>30</v>
      </c>
      <c r="AY124" s="137" t="s">
        <v>175</v>
      </c>
      <c r="BK124" s="146">
        <f>SUM(BK125:BK155)</f>
        <v>0</v>
      </c>
    </row>
    <row r="125" spans="1:65" s="2" customFormat="1" ht="16.5" customHeight="1">
      <c r="A125" s="33"/>
      <c r="B125" s="149"/>
      <c r="C125" s="150" t="s">
        <v>30</v>
      </c>
      <c r="D125" s="150" t="s">
        <v>181</v>
      </c>
      <c r="E125" s="151" t="s">
        <v>4701</v>
      </c>
      <c r="F125" s="152" t="s">
        <v>4702</v>
      </c>
      <c r="G125" s="153" t="s">
        <v>2131</v>
      </c>
      <c r="H125" s="154">
        <v>3</v>
      </c>
      <c r="I125" s="155"/>
      <c r="J125" s="156">
        <f>ROUND(I125*H125,2)</f>
        <v>0</v>
      </c>
      <c r="K125" s="152" t="s">
        <v>1</v>
      </c>
      <c r="L125" s="34"/>
      <c r="M125" s="157" t="s">
        <v>1</v>
      </c>
      <c r="N125" s="158" t="s">
        <v>38</v>
      </c>
      <c r="O125" s="59"/>
      <c r="P125" s="159">
        <f>O125*H125</f>
        <v>0</v>
      </c>
      <c r="Q125" s="159">
        <v>0</v>
      </c>
      <c r="R125" s="159">
        <f>Q125*H125</f>
        <v>0</v>
      </c>
      <c r="S125" s="159">
        <v>0</v>
      </c>
      <c r="T125" s="160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1" t="s">
        <v>184</v>
      </c>
      <c r="AT125" s="161" t="s">
        <v>181</v>
      </c>
      <c r="AU125" s="161" t="s">
        <v>82</v>
      </c>
      <c r="AY125" s="18" t="s">
        <v>175</v>
      </c>
      <c r="BE125" s="162">
        <f>IF(N125="základní",J125,0)</f>
        <v>0</v>
      </c>
      <c r="BF125" s="162">
        <f>IF(N125="snížená",J125,0)</f>
        <v>0</v>
      </c>
      <c r="BG125" s="162">
        <f>IF(N125="zákl. přenesená",J125,0)</f>
        <v>0</v>
      </c>
      <c r="BH125" s="162">
        <f>IF(N125="sníž. přenesená",J125,0)</f>
        <v>0</v>
      </c>
      <c r="BI125" s="162">
        <f>IF(N125="nulová",J125,0)</f>
        <v>0</v>
      </c>
      <c r="BJ125" s="18" t="s">
        <v>30</v>
      </c>
      <c r="BK125" s="162">
        <f>ROUND(I125*H125,2)</f>
        <v>0</v>
      </c>
      <c r="BL125" s="18" t="s">
        <v>184</v>
      </c>
      <c r="BM125" s="161" t="s">
        <v>4703</v>
      </c>
    </row>
    <row r="126" spans="1:65" s="13" customFormat="1">
      <c r="B126" s="163"/>
      <c r="D126" s="164" t="s">
        <v>190</v>
      </c>
      <c r="E126" s="165" t="s">
        <v>1</v>
      </c>
      <c r="F126" s="166" t="s">
        <v>113</v>
      </c>
      <c r="H126" s="167">
        <v>3</v>
      </c>
      <c r="I126" s="168"/>
      <c r="L126" s="163"/>
      <c r="M126" s="169"/>
      <c r="N126" s="170"/>
      <c r="O126" s="170"/>
      <c r="P126" s="170"/>
      <c r="Q126" s="170"/>
      <c r="R126" s="170"/>
      <c r="S126" s="170"/>
      <c r="T126" s="171"/>
      <c r="AT126" s="165" t="s">
        <v>190</v>
      </c>
      <c r="AU126" s="165" t="s">
        <v>82</v>
      </c>
      <c r="AV126" s="13" t="s">
        <v>82</v>
      </c>
      <c r="AW126" s="13" t="s">
        <v>29</v>
      </c>
      <c r="AX126" s="13" t="s">
        <v>30</v>
      </c>
      <c r="AY126" s="165" t="s">
        <v>175</v>
      </c>
    </row>
    <row r="127" spans="1:65" s="2" customFormat="1" ht="16.5" customHeight="1">
      <c r="A127" s="33"/>
      <c r="B127" s="149"/>
      <c r="C127" s="150" t="s">
        <v>82</v>
      </c>
      <c r="D127" s="150" t="s">
        <v>181</v>
      </c>
      <c r="E127" s="151" t="s">
        <v>4704</v>
      </c>
      <c r="F127" s="152" t="s">
        <v>4705</v>
      </c>
      <c r="G127" s="153" t="s">
        <v>745</v>
      </c>
      <c r="H127" s="154">
        <v>4.5</v>
      </c>
      <c r="I127" s="155"/>
      <c r="J127" s="156">
        <f>ROUND(I127*H127,2)</f>
        <v>0</v>
      </c>
      <c r="K127" s="152" t="s">
        <v>1</v>
      </c>
      <c r="L127" s="34"/>
      <c r="M127" s="157" t="s">
        <v>1</v>
      </c>
      <c r="N127" s="158" t="s">
        <v>38</v>
      </c>
      <c r="O127" s="59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1" t="s">
        <v>184</v>
      </c>
      <c r="AT127" s="161" t="s">
        <v>181</v>
      </c>
      <c r="AU127" s="161" t="s">
        <v>82</v>
      </c>
      <c r="AY127" s="18" t="s">
        <v>175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8" t="s">
        <v>30</v>
      </c>
      <c r="BK127" s="162">
        <f>ROUND(I127*H127,2)</f>
        <v>0</v>
      </c>
      <c r="BL127" s="18" t="s">
        <v>184</v>
      </c>
      <c r="BM127" s="161" t="s">
        <v>4706</v>
      </c>
    </row>
    <row r="128" spans="1:65" s="13" customFormat="1">
      <c r="B128" s="163"/>
      <c r="D128" s="164" t="s">
        <v>190</v>
      </c>
      <c r="E128" s="165" t="s">
        <v>1</v>
      </c>
      <c r="F128" s="166" t="s">
        <v>2010</v>
      </c>
      <c r="H128" s="167">
        <v>4.5</v>
      </c>
      <c r="I128" s="168"/>
      <c r="L128" s="163"/>
      <c r="M128" s="169"/>
      <c r="N128" s="170"/>
      <c r="O128" s="170"/>
      <c r="P128" s="170"/>
      <c r="Q128" s="170"/>
      <c r="R128" s="170"/>
      <c r="S128" s="170"/>
      <c r="T128" s="171"/>
      <c r="AT128" s="165" t="s">
        <v>190</v>
      </c>
      <c r="AU128" s="165" t="s">
        <v>82</v>
      </c>
      <c r="AV128" s="13" t="s">
        <v>82</v>
      </c>
      <c r="AW128" s="13" t="s">
        <v>29</v>
      </c>
      <c r="AX128" s="13" t="s">
        <v>30</v>
      </c>
      <c r="AY128" s="165" t="s">
        <v>175</v>
      </c>
    </row>
    <row r="129" spans="1:65" s="2" customFormat="1" ht="16.5" customHeight="1">
      <c r="A129" s="33"/>
      <c r="B129" s="149"/>
      <c r="C129" s="150" t="s">
        <v>113</v>
      </c>
      <c r="D129" s="150" t="s">
        <v>181</v>
      </c>
      <c r="E129" s="151" t="s">
        <v>4707</v>
      </c>
      <c r="F129" s="152" t="s">
        <v>4708</v>
      </c>
      <c r="G129" s="153" t="s">
        <v>2131</v>
      </c>
      <c r="H129" s="154">
        <v>1</v>
      </c>
      <c r="I129" s="155"/>
      <c r="J129" s="156">
        <f>ROUND(I129*H129,2)</f>
        <v>0</v>
      </c>
      <c r="K129" s="152" t="s">
        <v>1</v>
      </c>
      <c r="L129" s="34"/>
      <c r="M129" s="157" t="s">
        <v>1</v>
      </c>
      <c r="N129" s="158" t="s">
        <v>38</v>
      </c>
      <c r="O129" s="59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1" t="s">
        <v>184</v>
      </c>
      <c r="AT129" s="161" t="s">
        <v>181</v>
      </c>
      <c r="AU129" s="161" t="s">
        <v>82</v>
      </c>
      <c r="AY129" s="18" t="s">
        <v>175</v>
      </c>
      <c r="BE129" s="162">
        <f>IF(N129="základní",J129,0)</f>
        <v>0</v>
      </c>
      <c r="BF129" s="162">
        <f>IF(N129="snížená",J129,0)</f>
        <v>0</v>
      </c>
      <c r="BG129" s="162">
        <f>IF(N129="zákl. přenesená",J129,0)</f>
        <v>0</v>
      </c>
      <c r="BH129" s="162">
        <f>IF(N129="sníž. přenesená",J129,0)</f>
        <v>0</v>
      </c>
      <c r="BI129" s="162">
        <f>IF(N129="nulová",J129,0)</f>
        <v>0</v>
      </c>
      <c r="BJ129" s="18" t="s">
        <v>30</v>
      </c>
      <c r="BK129" s="162">
        <f>ROUND(I129*H129,2)</f>
        <v>0</v>
      </c>
      <c r="BL129" s="18" t="s">
        <v>184</v>
      </c>
      <c r="BM129" s="161" t="s">
        <v>4709</v>
      </c>
    </row>
    <row r="130" spans="1:65" s="13" customFormat="1">
      <c r="B130" s="163"/>
      <c r="D130" s="164" t="s">
        <v>190</v>
      </c>
      <c r="E130" s="165" t="s">
        <v>1</v>
      </c>
      <c r="F130" s="166" t="s">
        <v>30</v>
      </c>
      <c r="H130" s="167">
        <v>1</v>
      </c>
      <c r="I130" s="168"/>
      <c r="L130" s="163"/>
      <c r="M130" s="169"/>
      <c r="N130" s="170"/>
      <c r="O130" s="170"/>
      <c r="P130" s="170"/>
      <c r="Q130" s="170"/>
      <c r="R130" s="170"/>
      <c r="S130" s="170"/>
      <c r="T130" s="171"/>
      <c r="AT130" s="165" t="s">
        <v>190</v>
      </c>
      <c r="AU130" s="165" t="s">
        <v>82</v>
      </c>
      <c r="AV130" s="13" t="s">
        <v>82</v>
      </c>
      <c r="AW130" s="13" t="s">
        <v>29</v>
      </c>
      <c r="AX130" s="13" t="s">
        <v>30</v>
      </c>
      <c r="AY130" s="165" t="s">
        <v>175</v>
      </c>
    </row>
    <row r="131" spans="1:65" s="2" customFormat="1" ht="16.5" customHeight="1">
      <c r="A131" s="33"/>
      <c r="B131" s="149"/>
      <c r="C131" s="150" t="s">
        <v>184</v>
      </c>
      <c r="D131" s="150" t="s">
        <v>181</v>
      </c>
      <c r="E131" s="151" t="s">
        <v>4710</v>
      </c>
      <c r="F131" s="152" t="s">
        <v>4711</v>
      </c>
      <c r="G131" s="153" t="s">
        <v>2131</v>
      </c>
      <c r="H131" s="154">
        <v>2</v>
      </c>
      <c r="I131" s="155"/>
      <c r="J131" s="156">
        <f>ROUND(I131*H131,2)</f>
        <v>0</v>
      </c>
      <c r="K131" s="152" t="s">
        <v>1</v>
      </c>
      <c r="L131" s="34"/>
      <c r="M131" s="157" t="s">
        <v>1</v>
      </c>
      <c r="N131" s="158" t="s">
        <v>38</v>
      </c>
      <c r="O131" s="59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1" t="s">
        <v>184</v>
      </c>
      <c r="AT131" s="161" t="s">
        <v>181</v>
      </c>
      <c r="AU131" s="161" t="s">
        <v>82</v>
      </c>
      <c r="AY131" s="18" t="s">
        <v>175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8" t="s">
        <v>30</v>
      </c>
      <c r="BK131" s="162">
        <f>ROUND(I131*H131,2)</f>
        <v>0</v>
      </c>
      <c r="BL131" s="18" t="s">
        <v>184</v>
      </c>
      <c r="BM131" s="161" t="s">
        <v>4712</v>
      </c>
    </row>
    <row r="132" spans="1:65" s="13" customFormat="1">
      <c r="B132" s="163"/>
      <c r="D132" s="164" t="s">
        <v>190</v>
      </c>
      <c r="E132" s="165" t="s">
        <v>1</v>
      </c>
      <c r="F132" s="166" t="s">
        <v>82</v>
      </c>
      <c r="H132" s="167">
        <v>2</v>
      </c>
      <c r="I132" s="168"/>
      <c r="L132" s="163"/>
      <c r="M132" s="169"/>
      <c r="N132" s="170"/>
      <c r="O132" s="170"/>
      <c r="P132" s="170"/>
      <c r="Q132" s="170"/>
      <c r="R132" s="170"/>
      <c r="S132" s="170"/>
      <c r="T132" s="171"/>
      <c r="AT132" s="165" t="s">
        <v>190</v>
      </c>
      <c r="AU132" s="165" t="s">
        <v>82</v>
      </c>
      <c r="AV132" s="13" t="s">
        <v>82</v>
      </c>
      <c r="AW132" s="13" t="s">
        <v>29</v>
      </c>
      <c r="AX132" s="13" t="s">
        <v>30</v>
      </c>
      <c r="AY132" s="165" t="s">
        <v>175</v>
      </c>
    </row>
    <row r="133" spans="1:65" s="2" customFormat="1" ht="16.5" customHeight="1">
      <c r="A133" s="33"/>
      <c r="B133" s="149"/>
      <c r="C133" s="150" t="s">
        <v>199</v>
      </c>
      <c r="D133" s="150" t="s">
        <v>181</v>
      </c>
      <c r="E133" s="151" t="s">
        <v>4713</v>
      </c>
      <c r="F133" s="152" t="s">
        <v>4714</v>
      </c>
      <c r="G133" s="153" t="s">
        <v>745</v>
      </c>
      <c r="H133" s="154">
        <v>4</v>
      </c>
      <c r="I133" s="155"/>
      <c r="J133" s="156">
        <f>ROUND(I133*H133,2)</f>
        <v>0</v>
      </c>
      <c r="K133" s="152" t="s">
        <v>1</v>
      </c>
      <c r="L133" s="34"/>
      <c r="M133" s="157" t="s">
        <v>1</v>
      </c>
      <c r="N133" s="158" t="s">
        <v>38</v>
      </c>
      <c r="O133" s="59"/>
      <c r="P133" s="159">
        <f>O133*H133</f>
        <v>0</v>
      </c>
      <c r="Q133" s="159">
        <v>0</v>
      </c>
      <c r="R133" s="159">
        <f>Q133*H133</f>
        <v>0</v>
      </c>
      <c r="S133" s="159">
        <v>0</v>
      </c>
      <c r="T133" s="160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1" t="s">
        <v>184</v>
      </c>
      <c r="AT133" s="161" t="s">
        <v>181</v>
      </c>
      <c r="AU133" s="161" t="s">
        <v>82</v>
      </c>
      <c r="AY133" s="18" t="s">
        <v>175</v>
      </c>
      <c r="BE133" s="162">
        <f>IF(N133="základní",J133,0)</f>
        <v>0</v>
      </c>
      <c r="BF133" s="162">
        <f>IF(N133="snížená",J133,0)</f>
        <v>0</v>
      </c>
      <c r="BG133" s="162">
        <f>IF(N133="zákl. přenesená",J133,0)</f>
        <v>0</v>
      </c>
      <c r="BH133" s="162">
        <f>IF(N133="sníž. přenesená",J133,0)</f>
        <v>0</v>
      </c>
      <c r="BI133" s="162">
        <f>IF(N133="nulová",J133,0)</f>
        <v>0</v>
      </c>
      <c r="BJ133" s="18" t="s">
        <v>30</v>
      </c>
      <c r="BK133" s="162">
        <f>ROUND(I133*H133,2)</f>
        <v>0</v>
      </c>
      <c r="BL133" s="18" t="s">
        <v>184</v>
      </c>
      <c r="BM133" s="161" t="s">
        <v>4715</v>
      </c>
    </row>
    <row r="134" spans="1:65" s="13" customFormat="1">
      <c r="B134" s="163"/>
      <c r="D134" s="164" t="s">
        <v>190</v>
      </c>
      <c r="E134" s="165" t="s">
        <v>1</v>
      </c>
      <c r="F134" s="166" t="s">
        <v>184</v>
      </c>
      <c r="H134" s="167">
        <v>4</v>
      </c>
      <c r="I134" s="168"/>
      <c r="L134" s="163"/>
      <c r="M134" s="169"/>
      <c r="N134" s="170"/>
      <c r="O134" s="170"/>
      <c r="P134" s="170"/>
      <c r="Q134" s="170"/>
      <c r="R134" s="170"/>
      <c r="S134" s="170"/>
      <c r="T134" s="171"/>
      <c r="AT134" s="165" t="s">
        <v>190</v>
      </c>
      <c r="AU134" s="165" t="s">
        <v>82</v>
      </c>
      <c r="AV134" s="13" t="s">
        <v>82</v>
      </c>
      <c r="AW134" s="13" t="s">
        <v>29</v>
      </c>
      <c r="AX134" s="13" t="s">
        <v>30</v>
      </c>
      <c r="AY134" s="165" t="s">
        <v>175</v>
      </c>
    </row>
    <row r="135" spans="1:65" s="2" customFormat="1" ht="16.5" customHeight="1">
      <c r="A135" s="33"/>
      <c r="B135" s="149"/>
      <c r="C135" s="150" t="s">
        <v>203</v>
      </c>
      <c r="D135" s="150" t="s">
        <v>181</v>
      </c>
      <c r="E135" s="151" t="s">
        <v>4716</v>
      </c>
      <c r="F135" s="152" t="s">
        <v>4717</v>
      </c>
      <c r="G135" s="153" t="s">
        <v>745</v>
      </c>
      <c r="H135" s="154">
        <v>14</v>
      </c>
      <c r="I135" s="155"/>
      <c r="J135" s="156">
        <f>ROUND(I135*H135,2)</f>
        <v>0</v>
      </c>
      <c r="K135" s="152" t="s">
        <v>1</v>
      </c>
      <c r="L135" s="34"/>
      <c r="M135" s="157" t="s">
        <v>1</v>
      </c>
      <c r="N135" s="158" t="s">
        <v>38</v>
      </c>
      <c r="O135" s="59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1" t="s">
        <v>184</v>
      </c>
      <c r="AT135" s="161" t="s">
        <v>181</v>
      </c>
      <c r="AU135" s="161" t="s">
        <v>82</v>
      </c>
      <c r="AY135" s="18" t="s">
        <v>175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8" t="s">
        <v>30</v>
      </c>
      <c r="BK135" s="162">
        <f>ROUND(I135*H135,2)</f>
        <v>0</v>
      </c>
      <c r="BL135" s="18" t="s">
        <v>184</v>
      </c>
      <c r="BM135" s="161" t="s">
        <v>4718</v>
      </c>
    </row>
    <row r="136" spans="1:65" s="13" customFormat="1">
      <c r="B136" s="163"/>
      <c r="D136" s="164" t="s">
        <v>190</v>
      </c>
      <c r="E136" s="165" t="s">
        <v>1</v>
      </c>
      <c r="F136" s="166" t="s">
        <v>231</v>
      </c>
      <c r="H136" s="167">
        <v>14</v>
      </c>
      <c r="I136" s="168"/>
      <c r="L136" s="163"/>
      <c r="M136" s="169"/>
      <c r="N136" s="170"/>
      <c r="O136" s="170"/>
      <c r="P136" s="170"/>
      <c r="Q136" s="170"/>
      <c r="R136" s="170"/>
      <c r="S136" s="170"/>
      <c r="T136" s="171"/>
      <c r="AT136" s="165" t="s">
        <v>190</v>
      </c>
      <c r="AU136" s="165" t="s">
        <v>82</v>
      </c>
      <c r="AV136" s="13" t="s">
        <v>82</v>
      </c>
      <c r="AW136" s="13" t="s">
        <v>29</v>
      </c>
      <c r="AX136" s="13" t="s">
        <v>30</v>
      </c>
      <c r="AY136" s="165" t="s">
        <v>175</v>
      </c>
    </row>
    <row r="137" spans="1:65" s="2" customFormat="1" ht="16.5" customHeight="1">
      <c r="A137" s="33"/>
      <c r="B137" s="149"/>
      <c r="C137" s="150" t="s">
        <v>207</v>
      </c>
      <c r="D137" s="150" t="s">
        <v>181</v>
      </c>
      <c r="E137" s="151" t="s">
        <v>4719</v>
      </c>
      <c r="F137" s="152" t="s">
        <v>4720</v>
      </c>
      <c r="G137" s="153" t="s">
        <v>2131</v>
      </c>
      <c r="H137" s="154">
        <v>3</v>
      </c>
      <c r="I137" s="155"/>
      <c r="J137" s="156">
        <f>ROUND(I137*H137,2)</f>
        <v>0</v>
      </c>
      <c r="K137" s="152" t="s">
        <v>1</v>
      </c>
      <c r="L137" s="34"/>
      <c r="M137" s="157" t="s">
        <v>1</v>
      </c>
      <c r="N137" s="158" t="s">
        <v>38</v>
      </c>
      <c r="O137" s="59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1" t="s">
        <v>184</v>
      </c>
      <c r="AT137" s="161" t="s">
        <v>181</v>
      </c>
      <c r="AU137" s="161" t="s">
        <v>82</v>
      </c>
      <c r="AY137" s="18" t="s">
        <v>175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8" t="s">
        <v>30</v>
      </c>
      <c r="BK137" s="162">
        <f>ROUND(I137*H137,2)</f>
        <v>0</v>
      </c>
      <c r="BL137" s="18" t="s">
        <v>184</v>
      </c>
      <c r="BM137" s="161" t="s">
        <v>4721</v>
      </c>
    </row>
    <row r="138" spans="1:65" s="13" customFormat="1">
      <c r="B138" s="163"/>
      <c r="D138" s="164" t="s">
        <v>190</v>
      </c>
      <c r="E138" s="165" t="s">
        <v>1</v>
      </c>
      <c r="F138" s="166" t="s">
        <v>113</v>
      </c>
      <c r="H138" s="167">
        <v>3</v>
      </c>
      <c r="I138" s="168"/>
      <c r="L138" s="163"/>
      <c r="M138" s="169"/>
      <c r="N138" s="170"/>
      <c r="O138" s="170"/>
      <c r="P138" s="170"/>
      <c r="Q138" s="170"/>
      <c r="R138" s="170"/>
      <c r="S138" s="170"/>
      <c r="T138" s="171"/>
      <c r="AT138" s="165" t="s">
        <v>190</v>
      </c>
      <c r="AU138" s="165" t="s">
        <v>82</v>
      </c>
      <c r="AV138" s="13" t="s">
        <v>82</v>
      </c>
      <c r="AW138" s="13" t="s">
        <v>29</v>
      </c>
      <c r="AX138" s="13" t="s">
        <v>30</v>
      </c>
      <c r="AY138" s="165" t="s">
        <v>175</v>
      </c>
    </row>
    <row r="139" spans="1:65" s="2" customFormat="1" ht="16.5" customHeight="1">
      <c r="A139" s="33"/>
      <c r="B139" s="149"/>
      <c r="C139" s="150" t="s">
        <v>177</v>
      </c>
      <c r="D139" s="150" t="s">
        <v>181</v>
      </c>
      <c r="E139" s="151" t="s">
        <v>4722</v>
      </c>
      <c r="F139" s="152" t="s">
        <v>4723</v>
      </c>
      <c r="G139" s="153" t="s">
        <v>188</v>
      </c>
      <c r="H139" s="154">
        <v>22</v>
      </c>
      <c r="I139" s="155"/>
      <c r="J139" s="156">
        <f>ROUND(I139*H139,2)</f>
        <v>0</v>
      </c>
      <c r="K139" s="152" t="s">
        <v>1</v>
      </c>
      <c r="L139" s="34"/>
      <c r="M139" s="157" t="s">
        <v>1</v>
      </c>
      <c r="N139" s="158" t="s">
        <v>38</v>
      </c>
      <c r="O139" s="59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1" t="s">
        <v>184</v>
      </c>
      <c r="AT139" s="161" t="s">
        <v>181</v>
      </c>
      <c r="AU139" s="161" t="s">
        <v>82</v>
      </c>
      <c r="AY139" s="18" t="s">
        <v>175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8" t="s">
        <v>30</v>
      </c>
      <c r="BK139" s="162">
        <f>ROUND(I139*H139,2)</f>
        <v>0</v>
      </c>
      <c r="BL139" s="18" t="s">
        <v>184</v>
      </c>
      <c r="BM139" s="161" t="s">
        <v>4724</v>
      </c>
    </row>
    <row r="140" spans="1:65" s="13" customFormat="1">
      <c r="B140" s="163"/>
      <c r="D140" s="164" t="s">
        <v>190</v>
      </c>
      <c r="E140" s="165" t="s">
        <v>1</v>
      </c>
      <c r="F140" s="166" t="s">
        <v>262</v>
      </c>
      <c r="H140" s="167">
        <v>22</v>
      </c>
      <c r="I140" s="168"/>
      <c r="L140" s="163"/>
      <c r="M140" s="169"/>
      <c r="N140" s="170"/>
      <c r="O140" s="170"/>
      <c r="P140" s="170"/>
      <c r="Q140" s="170"/>
      <c r="R140" s="170"/>
      <c r="S140" s="170"/>
      <c r="T140" s="171"/>
      <c r="AT140" s="165" t="s">
        <v>190</v>
      </c>
      <c r="AU140" s="165" t="s">
        <v>82</v>
      </c>
      <c r="AV140" s="13" t="s">
        <v>82</v>
      </c>
      <c r="AW140" s="13" t="s">
        <v>29</v>
      </c>
      <c r="AX140" s="13" t="s">
        <v>30</v>
      </c>
      <c r="AY140" s="165" t="s">
        <v>175</v>
      </c>
    </row>
    <row r="141" spans="1:65" s="2" customFormat="1" ht="16.5" customHeight="1">
      <c r="A141" s="33"/>
      <c r="B141" s="149"/>
      <c r="C141" s="150" t="s">
        <v>198</v>
      </c>
      <c r="D141" s="150" t="s">
        <v>181</v>
      </c>
      <c r="E141" s="151" t="s">
        <v>4725</v>
      </c>
      <c r="F141" s="152" t="s">
        <v>4726</v>
      </c>
      <c r="G141" s="153" t="s">
        <v>2131</v>
      </c>
      <c r="H141" s="154">
        <v>4</v>
      </c>
      <c r="I141" s="155"/>
      <c r="J141" s="156">
        <f>ROUND(I141*H141,2)</f>
        <v>0</v>
      </c>
      <c r="K141" s="152" t="s">
        <v>1</v>
      </c>
      <c r="L141" s="34"/>
      <c r="M141" s="157" t="s">
        <v>1</v>
      </c>
      <c r="N141" s="158" t="s">
        <v>38</v>
      </c>
      <c r="O141" s="59"/>
      <c r="P141" s="159">
        <f>O141*H141</f>
        <v>0</v>
      </c>
      <c r="Q141" s="159">
        <v>0</v>
      </c>
      <c r="R141" s="159">
        <f>Q141*H141</f>
        <v>0</v>
      </c>
      <c r="S141" s="159">
        <v>0</v>
      </c>
      <c r="T141" s="160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1" t="s">
        <v>184</v>
      </c>
      <c r="AT141" s="161" t="s">
        <v>181</v>
      </c>
      <c r="AU141" s="161" t="s">
        <v>82</v>
      </c>
      <c r="AY141" s="18" t="s">
        <v>175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8" t="s">
        <v>30</v>
      </c>
      <c r="BK141" s="162">
        <f>ROUND(I141*H141,2)</f>
        <v>0</v>
      </c>
      <c r="BL141" s="18" t="s">
        <v>184</v>
      </c>
      <c r="BM141" s="161" t="s">
        <v>4727</v>
      </c>
    </row>
    <row r="142" spans="1:65" s="13" customFormat="1">
      <c r="B142" s="163"/>
      <c r="D142" s="164" t="s">
        <v>190</v>
      </c>
      <c r="E142" s="165" t="s">
        <v>1</v>
      </c>
      <c r="F142" s="166" t="s">
        <v>184</v>
      </c>
      <c r="H142" s="167">
        <v>4</v>
      </c>
      <c r="I142" s="168"/>
      <c r="L142" s="163"/>
      <c r="M142" s="169"/>
      <c r="N142" s="170"/>
      <c r="O142" s="170"/>
      <c r="P142" s="170"/>
      <c r="Q142" s="170"/>
      <c r="R142" s="170"/>
      <c r="S142" s="170"/>
      <c r="T142" s="171"/>
      <c r="AT142" s="165" t="s">
        <v>190</v>
      </c>
      <c r="AU142" s="165" t="s">
        <v>82</v>
      </c>
      <c r="AV142" s="13" t="s">
        <v>82</v>
      </c>
      <c r="AW142" s="13" t="s">
        <v>29</v>
      </c>
      <c r="AX142" s="13" t="s">
        <v>30</v>
      </c>
      <c r="AY142" s="165" t="s">
        <v>175</v>
      </c>
    </row>
    <row r="143" spans="1:65" s="2" customFormat="1" ht="16.5" customHeight="1">
      <c r="A143" s="33"/>
      <c r="B143" s="149"/>
      <c r="C143" s="150" t="s">
        <v>217</v>
      </c>
      <c r="D143" s="150" t="s">
        <v>181</v>
      </c>
      <c r="E143" s="151" t="s">
        <v>4728</v>
      </c>
      <c r="F143" s="152" t="s">
        <v>4729</v>
      </c>
      <c r="G143" s="153" t="s">
        <v>2131</v>
      </c>
      <c r="H143" s="154">
        <v>2</v>
      </c>
      <c r="I143" s="155"/>
      <c r="J143" s="156">
        <f>ROUND(I143*H143,2)</f>
        <v>0</v>
      </c>
      <c r="K143" s="152" t="s">
        <v>1</v>
      </c>
      <c r="L143" s="34"/>
      <c r="M143" s="157" t="s">
        <v>1</v>
      </c>
      <c r="N143" s="158" t="s">
        <v>38</v>
      </c>
      <c r="O143" s="59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1" t="s">
        <v>184</v>
      </c>
      <c r="AT143" s="161" t="s">
        <v>181</v>
      </c>
      <c r="AU143" s="161" t="s">
        <v>82</v>
      </c>
      <c r="AY143" s="18" t="s">
        <v>175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8" t="s">
        <v>30</v>
      </c>
      <c r="BK143" s="162">
        <f>ROUND(I143*H143,2)</f>
        <v>0</v>
      </c>
      <c r="BL143" s="18" t="s">
        <v>184</v>
      </c>
      <c r="BM143" s="161" t="s">
        <v>4730</v>
      </c>
    </row>
    <row r="144" spans="1:65" s="13" customFormat="1">
      <c r="B144" s="163"/>
      <c r="D144" s="164" t="s">
        <v>190</v>
      </c>
      <c r="E144" s="165" t="s">
        <v>1</v>
      </c>
      <c r="F144" s="166" t="s">
        <v>82</v>
      </c>
      <c r="H144" s="167">
        <v>2</v>
      </c>
      <c r="I144" s="168"/>
      <c r="L144" s="163"/>
      <c r="M144" s="169"/>
      <c r="N144" s="170"/>
      <c r="O144" s="170"/>
      <c r="P144" s="170"/>
      <c r="Q144" s="170"/>
      <c r="R144" s="170"/>
      <c r="S144" s="170"/>
      <c r="T144" s="171"/>
      <c r="AT144" s="165" t="s">
        <v>190</v>
      </c>
      <c r="AU144" s="165" t="s">
        <v>82</v>
      </c>
      <c r="AV144" s="13" t="s">
        <v>82</v>
      </c>
      <c r="AW144" s="13" t="s">
        <v>29</v>
      </c>
      <c r="AX144" s="13" t="s">
        <v>30</v>
      </c>
      <c r="AY144" s="165" t="s">
        <v>175</v>
      </c>
    </row>
    <row r="145" spans="1:65" s="2" customFormat="1" ht="16.5" customHeight="1">
      <c r="A145" s="33"/>
      <c r="B145" s="149"/>
      <c r="C145" s="150" t="s">
        <v>182</v>
      </c>
      <c r="D145" s="150" t="s">
        <v>181</v>
      </c>
      <c r="E145" s="151" t="s">
        <v>4731</v>
      </c>
      <c r="F145" s="152" t="s">
        <v>4732</v>
      </c>
      <c r="G145" s="153" t="s">
        <v>2131</v>
      </c>
      <c r="H145" s="154">
        <v>1</v>
      </c>
      <c r="I145" s="155"/>
      <c r="J145" s="156">
        <f>ROUND(I145*H145,2)</f>
        <v>0</v>
      </c>
      <c r="K145" s="152" t="s">
        <v>1</v>
      </c>
      <c r="L145" s="34"/>
      <c r="M145" s="157" t="s">
        <v>1</v>
      </c>
      <c r="N145" s="158" t="s">
        <v>38</v>
      </c>
      <c r="O145" s="59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1" t="s">
        <v>184</v>
      </c>
      <c r="AT145" s="161" t="s">
        <v>181</v>
      </c>
      <c r="AU145" s="161" t="s">
        <v>82</v>
      </c>
      <c r="AY145" s="18" t="s">
        <v>175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8" t="s">
        <v>30</v>
      </c>
      <c r="BK145" s="162">
        <f>ROUND(I145*H145,2)</f>
        <v>0</v>
      </c>
      <c r="BL145" s="18" t="s">
        <v>184</v>
      </c>
      <c r="BM145" s="161" t="s">
        <v>4733</v>
      </c>
    </row>
    <row r="146" spans="1:65" s="13" customFormat="1">
      <c r="B146" s="163"/>
      <c r="D146" s="164" t="s">
        <v>190</v>
      </c>
      <c r="E146" s="165" t="s">
        <v>1</v>
      </c>
      <c r="F146" s="166" t="s">
        <v>30</v>
      </c>
      <c r="H146" s="167">
        <v>1</v>
      </c>
      <c r="I146" s="168"/>
      <c r="L146" s="163"/>
      <c r="M146" s="169"/>
      <c r="N146" s="170"/>
      <c r="O146" s="170"/>
      <c r="P146" s="170"/>
      <c r="Q146" s="170"/>
      <c r="R146" s="170"/>
      <c r="S146" s="170"/>
      <c r="T146" s="171"/>
      <c r="AT146" s="165" t="s">
        <v>190</v>
      </c>
      <c r="AU146" s="165" t="s">
        <v>82</v>
      </c>
      <c r="AV146" s="13" t="s">
        <v>82</v>
      </c>
      <c r="AW146" s="13" t="s">
        <v>29</v>
      </c>
      <c r="AX146" s="13" t="s">
        <v>30</v>
      </c>
      <c r="AY146" s="165" t="s">
        <v>175</v>
      </c>
    </row>
    <row r="147" spans="1:65" s="2" customFormat="1" ht="16.5" customHeight="1">
      <c r="A147" s="33"/>
      <c r="B147" s="149"/>
      <c r="C147" s="150" t="s">
        <v>8</v>
      </c>
      <c r="D147" s="150" t="s">
        <v>181</v>
      </c>
      <c r="E147" s="151" t="s">
        <v>4734</v>
      </c>
      <c r="F147" s="152" t="s">
        <v>4735</v>
      </c>
      <c r="G147" s="153" t="s">
        <v>4736</v>
      </c>
      <c r="H147" s="154">
        <v>0.4</v>
      </c>
      <c r="I147" s="155"/>
      <c r="J147" s="156">
        <f>ROUND(I147*H147,2)</f>
        <v>0</v>
      </c>
      <c r="K147" s="152" t="s">
        <v>1</v>
      </c>
      <c r="L147" s="34"/>
      <c r="M147" s="157" t="s">
        <v>1</v>
      </c>
      <c r="N147" s="158" t="s">
        <v>38</v>
      </c>
      <c r="O147" s="59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1" t="s">
        <v>184</v>
      </c>
      <c r="AT147" s="161" t="s">
        <v>181</v>
      </c>
      <c r="AU147" s="161" t="s">
        <v>82</v>
      </c>
      <c r="AY147" s="18" t="s">
        <v>175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8" t="s">
        <v>30</v>
      </c>
      <c r="BK147" s="162">
        <f>ROUND(I147*H147,2)</f>
        <v>0</v>
      </c>
      <c r="BL147" s="18" t="s">
        <v>184</v>
      </c>
      <c r="BM147" s="161" t="s">
        <v>4737</v>
      </c>
    </row>
    <row r="148" spans="1:65" s="13" customFormat="1">
      <c r="B148" s="163"/>
      <c r="D148" s="164" t="s">
        <v>190</v>
      </c>
      <c r="E148" s="165" t="s">
        <v>1</v>
      </c>
      <c r="F148" s="166" t="s">
        <v>3999</v>
      </c>
      <c r="H148" s="167">
        <v>0.4</v>
      </c>
      <c r="I148" s="168"/>
      <c r="L148" s="163"/>
      <c r="M148" s="169"/>
      <c r="N148" s="170"/>
      <c r="O148" s="170"/>
      <c r="P148" s="170"/>
      <c r="Q148" s="170"/>
      <c r="R148" s="170"/>
      <c r="S148" s="170"/>
      <c r="T148" s="171"/>
      <c r="AT148" s="165" t="s">
        <v>190</v>
      </c>
      <c r="AU148" s="165" t="s">
        <v>82</v>
      </c>
      <c r="AV148" s="13" t="s">
        <v>82</v>
      </c>
      <c r="AW148" s="13" t="s">
        <v>29</v>
      </c>
      <c r="AX148" s="13" t="s">
        <v>30</v>
      </c>
      <c r="AY148" s="165" t="s">
        <v>175</v>
      </c>
    </row>
    <row r="149" spans="1:65" s="2" customFormat="1" ht="16.5" customHeight="1">
      <c r="A149" s="33"/>
      <c r="B149" s="149"/>
      <c r="C149" s="150" t="s">
        <v>227</v>
      </c>
      <c r="D149" s="150" t="s">
        <v>181</v>
      </c>
      <c r="E149" s="151" t="s">
        <v>4738</v>
      </c>
      <c r="F149" s="152" t="s">
        <v>4739</v>
      </c>
      <c r="G149" s="153" t="s">
        <v>1565</v>
      </c>
      <c r="H149" s="154">
        <v>32</v>
      </c>
      <c r="I149" s="155"/>
      <c r="J149" s="156">
        <f>ROUND(I149*H149,2)</f>
        <v>0</v>
      </c>
      <c r="K149" s="152" t="s">
        <v>1</v>
      </c>
      <c r="L149" s="34"/>
      <c r="M149" s="157" t="s">
        <v>1</v>
      </c>
      <c r="N149" s="158" t="s">
        <v>38</v>
      </c>
      <c r="O149" s="59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1" t="s">
        <v>184</v>
      </c>
      <c r="AT149" s="161" t="s">
        <v>181</v>
      </c>
      <c r="AU149" s="161" t="s">
        <v>82</v>
      </c>
      <c r="AY149" s="18" t="s">
        <v>175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8" t="s">
        <v>30</v>
      </c>
      <c r="BK149" s="162">
        <f>ROUND(I149*H149,2)</f>
        <v>0</v>
      </c>
      <c r="BL149" s="18" t="s">
        <v>184</v>
      </c>
      <c r="BM149" s="161" t="s">
        <v>4740</v>
      </c>
    </row>
    <row r="150" spans="1:65" s="13" customFormat="1">
      <c r="B150" s="163"/>
      <c r="D150" s="164" t="s">
        <v>190</v>
      </c>
      <c r="E150" s="165" t="s">
        <v>1</v>
      </c>
      <c r="F150" s="166" t="s">
        <v>302</v>
      </c>
      <c r="H150" s="167">
        <v>32</v>
      </c>
      <c r="I150" s="168"/>
      <c r="L150" s="163"/>
      <c r="M150" s="169"/>
      <c r="N150" s="170"/>
      <c r="O150" s="170"/>
      <c r="P150" s="170"/>
      <c r="Q150" s="170"/>
      <c r="R150" s="170"/>
      <c r="S150" s="170"/>
      <c r="T150" s="171"/>
      <c r="AT150" s="165" t="s">
        <v>190</v>
      </c>
      <c r="AU150" s="165" t="s">
        <v>82</v>
      </c>
      <c r="AV150" s="13" t="s">
        <v>82</v>
      </c>
      <c r="AW150" s="13" t="s">
        <v>29</v>
      </c>
      <c r="AX150" s="13" t="s">
        <v>30</v>
      </c>
      <c r="AY150" s="165" t="s">
        <v>175</v>
      </c>
    </row>
    <row r="151" spans="1:65" s="2" customFormat="1" ht="16.5" customHeight="1">
      <c r="A151" s="33"/>
      <c r="B151" s="149"/>
      <c r="C151" s="150" t="s">
        <v>231</v>
      </c>
      <c r="D151" s="150" t="s">
        <v>181</v>
      </c>
      <c r="E151" s="151" t="s">
        <v>4741</v>
      </c>
      <c r="F151" s="152" t="s">
        <v>4742</v>
      </c>
      <c r="G151" s="153" t="s">
        <v>396</v>
      </c>
      <c r="H151" s="154">
        <v>1</v>
      </c>
      <c r="I151" s="155"/>
      <c r="J151" s="156">
        <f>ROUND(I151*H151,2)</f>
        <v>0</v>
      </c>
      <c r="K151" s="152" t="s">
        <v>1</v>
      </c>
      <c r="L151" s="34"/>
      <c r="M151" s="157" t="s">
        <v>1</v>
      </c>
      <c r="N151" s="158" t="s">
        <v>38</v>
      </c>
      <c r="O151" s="59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1" t="s">
        <v>184</v>
      </c>
      <c r="AT151" s="161" t="s">
        <v>181</v>
      </c>
      <c r="AU151" s="161" t="s">
        <v>82</v>
      </c>
      <c r="AY151" s="18" t="s">
        <v>175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8" t="s">
        <v>30</v>
      </c>
      <c r="BK151" s="162">
        <f>ROUND(I151*H151,2)</f>
        <v>0</v>
      </c>
      <c r="BL151" s="18" t="s">
        <v>184</v>
      </c>
      <c r="BM151" s="161" t="s">
        <v>4743</v>
      </c>
    </row>
    <row r="152" spans="1:65" s="14" customFormat="1">
      <c r="B152" s="172"/>
      <c r="D152" s="164" t="s">
        <v>190</v>
      </c>
      <c r="E152" s="173" t="s">
        <v>1</v>
      </c>
      <c r="F152" s="174" t="s">
        <v>4744</v>
      </c>
      <c r="H152" s="173" t="s">
        <v>1</v>
      </c>
      <c r="I152" s="175"/>
      <c r="L152" s="172"/>
      <c r="M152" s="176"/>
      <c r="N152" s="177"/>
      <c r="O152" s="177"/>
      <c r="P152" s="177"/>
      <c r="Q152" s="177"/>
      <c r="R152" s="177"/>
      <c r="S152" s="177"/>
      <c r="T152" s="178"/>
      <c r="AT152" s="173" t="s">
        <v>190</v>
      </c>
      <c r="AU152" s="173" t="s">
        <v>82</v>
      </c>
      <c r="AV152" s="14" t="s">
        <v>30</v>
      </c>
      <c r="AW152" s="14" t="s">
        <v>29</v>
      </c>
      <c r="AX152" s="14" t="s">
        <v>73</v>
      </c>
      <c r="AY152" s="173" t="s">
        <v>175</v>
      </c>
    </row>
    <row r="153" spans="1:65" s="14" customFormat="1">
      <c r="B153" s="172"/>
      <c r="D153" s="164" t="s">
        <v>190</v>
      </c>
      <c r="E153" s="173" t="s">
        <v>1</v>
      </c>
      <c r="F153" s="174" t="s">
        <v>4745</v>
      </c>
      <c r="H153" s="173" t="s">
        <v>1</v>
      </c>
      <c r="I153" s="175"/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190</v>
      </c>
      <c r="AU153" s="173" t="s">
        <v>82</v>
      </c>
      <c r="AV153" s="14" t="s">
        <v>30</v>
      </c>
      <c r="AW153" s="14" t="s">
        <v>29</v>
      </c>
      <c r="AX153" s="14" t="s">
        <v>73</v>
      </c>
      <c r="AY153" s="173" t="s">
        <v>175</v>
      </c>
    </row>
    <row r="154" spans="1:65" s="14" customFormat="1">
      <c r="B154" s="172"/>
      <c r="D154" s="164" t="s">
        <v>190</v>
      </c>
      <c r="E154" s="173" t="s">
        <v>1</v>
      </c>
      <c r="F154" s="174" t="s">
        <v>4746</v>
      </c>
      <c r="H154" s="173" t="s">
        <v>1</v>
      </c>
      <c r="I154" s="175"/>
      <c r="L154" s="172"/>
      <c r="M154" s="176"/>
      <c r="N154" s="177"/>
      <c r="O154" s="177"/>
      <c r="P154" s="177"/>
      <c r="Q154" s="177"/>
      <c r="R154" s="177"/>
      <c r="S154" s="177"/>
      <c r="T154" s="178"/>
      <c r="AT154" s="173" t="s">
        <v>190</v>
      </c>
      <c r="AU154" s="173" t="s">
        <v>82</v>
      </c>
      <c r="AV154" s="14" t="s">
        <v>30</v>
      </c>
      <c r="AW154" s="14" t="s">
        <v>29</v>
      </c>
      <c r="AX154" s="14" t="s">
        <v>73</v>
      </c>
      <c r="AY154" s="173" t="s">
        <v>175</v>
      </c>
    </row>
    <row r="155" spans="1:65" s="13" customFormat="1">
      <c r="B155" s="163"/>
      <c r="D155" s="164" t="s">
        <v>190</v>
      </c>
      <c r="E155" s="165" t="s">
        <v>1</v>
      </c>
      <c r="F155" s="166" t="s">
        <v>30</v>
      </c>
      <c r="H155" s="167">
        <v>1</v>
      </c>
      <c r="I155" s="168"/>
      <c r="L155" s="163"/>
      <c r="M155" s="179"/>
      <c r="N155" s="180"/>
      <c r="O155" s="180"/>
      <c r="P155" s="180"/>
      <c r="Q155" s="180"/>
      <c r="R155" s="180"/>
      <c r="S155" s="180"/>
      <c r="T155" s="18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6.9" customHeight="1">
      <c r="A156" s="33"/>
      <c r="B156" s="48"/>
      <c r="C156" s="49"/>
      <c r="D156" s="49"/>
      <c r="E156" s="49"/>
      <c r="F156" s="49"/>
      <c r="G156" s="49"/>
      <c r="H156" s="49"/>
      <c r="I156" s="49"/>
      <c r="J156" s="49"/>
      <c r="K156" s="49"/>
      <c r="L156" s="34"/>
      <c r="M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</row>
  </sheetData>
  <autoFilter ref="C121:K155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8"/>
  <sheetViews>
    <sheetView showGridLines="0" workbookViewId="0">
      <selection activeCell="J14" sqref="J1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141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1" customFormat="1" ht="12" customHeight="1">
      <c r="B8" s="21"/>
      <c r="D8" s="28" t="s">
        <v>146</v>
      </c>
      <c r="L8" s="21"/>
    </row>
    <row r="9" spans="1:46" s="2" customFormat="1" ht="16.5" customHeight="1">
      <c r="A9" s="33"/>
      <c r="B9" s="34"/>
      <c r="C9" s="33"/>
      <c r="D9" s="33"/>
      <c r="E9" s="261" t="s">
        <v>4696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703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4747</v>
      </c>
      <c r="F11" s="260"/>
      <c r="G11" s="260"/>
      <c r="H11" s="260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8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tr">
        <f>IF('Rekapitulace stavby'!AN10="","",'Rekapitulace stavby'!AN10)</f>
        <v/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tr">
        <f>IF('Rekapitulace stavby'!E11="","",'Rekapitulace stavby'!E11)</f>
        <v xml:space="preserve"> </v>
      </c>
      <c r="F17" s="33"/>
      <c r="G17" s="33"/>
      <c r="H17" s="33"/>
      <c r="I17" s="28" t="s">
        <v>25</v>
      </c>
      <c r="J17" s="26" t="str">
        <f>IF('Rekapitulace stavby'!AN11="","",'Rekapitulace stavby'!AN11)</f>
        <v/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26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63" t="str">
        <f>'Rekapitulace stavby'!E14</f>
        <v>Vyplň údaj</v>
      </c>
      <c r="F20" s="249"/>
      <c r="G20" s="249"/>
      <c r="H20" s="249"/>
      <c r="I20" s="28" t="s">
        <v>25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28</v>
      </c>
      <c r="E22" s="33"/>
      <c r="F22" s="33"/>
      <c r="G22" s="33"/>
      <c r="H22" s="33"/>
      <c r="I22" s="28" t="s">
        <v>24</v>
      </c>
      <c r="J22" s="26" t="str">
        <f>IF('Rekapitulace stavby'!AN16="","",'Rekapitulace stavby'!AN16)</f>
        <v/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tr">
        <f>IF('Rekapitulace stavby'!E17="","",'Rekapitulace stavby'!E17)</f>
        <v xml:space="preserve"> </v>
      </c>
      <c r="F23" s="33"/>
      <c r="G23" s="33"/>
      <c r="H23" s="33"/>
      <c r="I23" s="28" t="s">
        <v>25</v>
      </c>
      <c r="J23" s="26" t="str">
        <f>IF('Rekapitulace stavby'!AN17="","",'Rekapitulace stavby'!AN17)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31</v>
      </c>
      <c r="E25" s="33"/>
      <c r="F25" s="33"/>
      <c r="G25" s="33"/>
      <c r="H25" s="33"/>
      <c r="I25" s="28" t="s">
        <v>24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28" t="s">
        <v>25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32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0"/>
      <c r="B29" s="101"/>
      <c r="C29" s="100"/>
      <c r="D29" s="100"/>
      <c r="E29" s="253" t="s">
        <v>1</v>
      </c>
      <c r="F29" s="253"/>
      <c r="G29" s="253"/>
      <c r="H29" s="253"/>
      <c r="I29" s="100"/>
      <c r="J29" s="100"/>
      <c r="K29" s="100"/>
      <c r="L29" s="102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</row>
    <row r="30" spans="1:31" s="2" customFormat="1" ht="6.9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3" t="s">
        <v>33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33"/>
      <c r="F34" s="37" t="s">
        <v>35</v>
      </c>
      <c r="G34" s="33"/>
      <c r="H34" s="33"/>
      <c r="I34" s="37" t="s">
        <v>34</v>
      </c>
      <c r="J34" s="37" t="s">
        <v>36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customHeight="1">
      <c r="A35" s="33"/>
      <c r="B35" s="34"/>
      <c r="C35" s="33"/>
      <c r="D35" s="104" t="s">
        <v>37</v>
      </c>
      <c r="E35" s="28" t="s">
        <v>38</v>
      </c>
      <c r="F35" s="105">
        <f>ROUND((SUM(BE129:BE307)),  0)</f>
        <v>0</v>
      </c>
      <c r="G35" s="33"/>
      <c r="H35" s="33"/>
      <c r="I35" s="106">
        <v>0.21</v>
      </c>
      <c r="J35" s="105">
        <f>ROUND(((SUM(BE129:BE307))*I35),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customHeight="1">
      <c r="A36" s="33"/>
      <c r="B36" s="34"/>
      <c r="C36" s="33"/>
      <c r="D36" s="33"/>
      <c r="E36" s="28" t="s">
        <v>39</v>
      </c>
      <c r="F36" s="105">
        <f>ROUND((SUM(BF129:BF307)),  0)</f>
        <v>0</v>
      </c>
      <c r="G36" s="33"/>
      <c r="H36" s="33"/>
      <c r="I36" s="106">
        <v>0.12</v>
      </c>
      <c r="J36" s="105">
        <f>ROUND(((SUM(BF129:BF307))*I36),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40</v>
      </c>
      <c r="F37" s="105">
        <f>ROUND((SUM(BG129:BG307)),  0)</f>
        <v>0</v>
      </c>
      <c r="G37" s="33"/>
      <c r="H37" s="33"/>
      <c r="I37" s="106">
        <v>0.21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" hidden="1" customHeight="1">
      <c r="A38" s="33"/>
      <c r="B38" s="34"/>
      <c r="C38" s="33"/>
      <c r="D38" s="33"/>
      <c r="E38" s="28" t="s">
        <v>41</v>
      </c>
      <c r="F38" s="105">
        <f>ROUND((SUM(BH129:BH307)),  0)</f>
        <v>0</v>
      </c>
      <c r="G38" s="33"/>
      <c r="H38" s="33"/>
      <c r="I38" s="106">
        <v>0.12</v>
      </c>
      <c r="J38" s="105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" hidden="1" customHeight="1">
      <c r="A39" s="33"/>
      <c r="B39" s="34"/>
      <c r="C39" s="33"/>
      <c r="D39" s="33"/>
      <c r="E39" s="28" t="s">
        <v>42</v>
      </c>
      <c r="F39" s="105">
        <f>ROUND((SUM(BI129:BI307)),  0)</f>
        <v>0</v>
      </c>
      <c r="G39" s="33"/>
      <c r="H39" s="33"/>
      <c r="I39" s="106">
        <v>0</v>
      </c>
      <c r="J39" s="105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7"/>
      <c r="D41" s="108" t="s">
        <v>43</v>
      </c>
      <c r="E41" s="61"/>
      <c r="F41" s="61"/>
      <c r="G41" s="109" t="s">
        <v>44</v>
      </c>
      <c r="H41" s="110" t="s">
        <v>45</v>
      </c>
      <c r="I41" s="61"/>
      <c r="J41" s="111">
        <f>SUM(J32:J39)</f>
        <v>0</v>
      </c>
      <c r="K41" s="112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146</v>
      </c>
      <c r="L86" s="21"/>
    </row>
    <row r="87" spans="1:31" s="2" customFormat="1" ht="16.5" customHeight="1">
      <c r="A87" s="33"/>
      <c r="B87" s="34"/>
      <c r="C87" s="33"/>
      <c r="D87" s="33"/>
      <c r="E87" s="261" t="s">
        <v>4696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703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SO 902 - Přeložka vedení veřejného osvětlení</v>
      </c>
      <c r="F89" s="260"/>
      <c r="G89" s="260"/>
      <c r="H89" s="260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15" customHeight="1">
      <c r="A93" s="33"/>
      <c r="B93" s="34"/>
      <c r="C93" s="28" t="s">
        <v>23</v>
      </c>
      <c r="D93" s="33"/>
      <c r="E93" s="33"/>
      <c r="F93" s="26" t="str">
        <f>E17</f>
        <v xml:space="preserve"> </v>
      </c>
      <c r="G93" s="33"/>
      <c r="H93" s="33"/>
      <c r="I93" s="28" t="s">
        <v>28</v>
      </c>
      <c r="J93" s="31" t="str">
        <f>E23</f>
        <v xml:space="preserve"> 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15" customHeight="1">
      <c r="A94" s="33"/>
      <c r="B94" s="34"/>
      <c r="C94" s="28" t="s">
        <v>26</v>
      </c>
      <c r="D94" s="33"/>
      <c r="E94" s="33"/>
      <c r="F94" s="26" t="str">
        <f>IF(E20="","",E20)</f>
        <v>Vyplň údaj</v>
      </c>
      <c r="G94" s="33"/>
      <c r="H94" s="33"/>
      <c r="I94" s="28" t="s">
        <v>31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5" t="s">
        <v>149</v>
      </c>
      <c r="D96" s="107"/>
      <c r="E96" s="107"/>
      <c r="F96" s="107"/>
      <c r="G96" s="107"/>
      <c r="H96" s="107"/>
      <c r="I96" s="107"/>
      <c r="J96" s="116" t="s">
        <v>150</v>
      </c>
      <c r="K96" s="107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8" customHeight="1">
      <c r="A98" s="33"/>
      <c r="B98" s="34"/>
      <c r="C98" s="117" t="s">
        <v>151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152</v>
      </c>
    </row>
    <row r="99" spans="1:47" s="9" customFormat="1" ht="24.9" customHeight="1">
      <c r="B99" s="118"/>
      <c r="D99" s="119" t="s">
        <v>4748</v>
      </c>
      <c r="E99" s="120"/>
      <c r="F99" s="120"/>
      <c r="G99" s="120"/>
      <c r="H99" s="120"/>
      <c r="I99" s="120"/>
      <c r="J99" s="121">
        <f>J130</f>
        <v>0</v>
      </c>
      <c r="L99" s="118"/>
    </row>
    <row r="100" spans="1:47" s="10" customFormat="1" ht="19.95" customHeight="1">
      <c r="B100" s="122"/>
      <c r="D100" s="123" t="s">
        <v>4749</v>
      </c>
      <c r="E100" s="124"/>
      <c r="F100" s="124"/>
      <c r="G100" s="124"/>
      <c r="H100" s="124"/>
      <c r="I100" s="124"/>
      <c r="J100" s="125">
        <f>J131</f>
        <v>0</v>
      </c>
      <c r="L100" s="122"/>
    </row>
    <row r="101" spans="1:47" s="10" customFormat="1" ht="19.95" customHeight="1">
      <c r="B101" s="122"/>
      <c r="D101" s="123" t="s">
        <v>4750</v>
      </c>
      <c r="E101" s="124"/>
      <c r="F101" s="124"/>
      <c r="G101" s="124"/>
      <c r="H101" s="124"/>
      <c r="I101" s="124"/>
      <c r="J101" s="125">
        <f>J176</f>
        <v>0</v>
      </c>
      <c r="L101" s="122"/>
    </row>
    <row r="102" spans="1:47" s="10" customFormat="1" ht="19.95" customHeight="1">
      <c r="B102" s="122"/>
      <c r="D102" s="123" t="s">
        <v>4751</v>
      </c>
      <c r="E102" s="124"/>
      <c r="F102" s="124"/>
      <c r="G102" s="124"/>
      <c r="H102" s="124"/>
      <c r="I102" s="124"/>
      <c r="J102" s="125">
        <f>J231</f>
        <v>0</v>
      </c>
      <c r="L102" s="122"/>
    </row>
    <row r="103" spans="1:47" s="10" customFormat="1" ht="19.95" customHeight="1">
      <c r="B103" s="122"/>
      <c r="D103" s="123" t="s">
        <v>4752</v>
      </c>
      <c r="E103" s="124"/>
      <c r="F103" s="124"/>
      <c r="G103" s="124"/>
      <c r="H103" s="124"/>
      <c r="I103" s="124"/>
      <c r="J103" s="125">
        <f>J238</f>
        <v>0</v>
      </c>
      <c r="L103" s="122"/>
    </row>
    <row r="104" spans="1:47" s="10" customFormat="1" ht="19.95" customHeight="1">
      <c r="B104" s="122"/>
      <c r="D104" s="123" t="s">
        <v>4753</v>
      </c>
      <c r="E104" s="124"/>
      <c r="F104" s="124"/>
      <c r="G104" s="124"/>
      <c r="H104" s="124"/>
      <c r="I104" s="124"/>
      <c r="J104" s="125">
        <f>J255</f>
        <v>0</v>
      </c>
      <c r="L104" s="122"/>
    </row>
    <row r="105" spans="1:47" s="10" customFormat="1" ht="19.95" customHeight="1">
      <c r="B105" s="122"/>
      <c r="D105" s="123" t="s">
        <v>4754</v>
      </c>
      <c r="E105" s="124"/>
      <c r="F105" s="124"/>
      <c r="G105" s="124"/>
      <c r="H105" s="124"/>
      <c r="I105" s="124"/>
      <c r="J105" s="125">
        <f>J278</f>
        <v>0</v>
      </c>
      <c r="L105" s="122"/>
    </row>
    <row r="106" spans="1:47" s="10" customFormat="1" ht="19.95" customHeight="1">
      <c r="B106" s="122"/>
      <c r="D106" s="123" t="s">
        <v>4755</v>
      </c>
      <c r="E106" s="124"/>
      <c r="F106" s="124"/>
      <c r="G106" s="124"/>
      <c r="H106" s="124"/>
      <c r="I106" s="124"/>
      <c r="J106" s="125">
        <f>J283</f>
        <v>0</v>
      </c>
      <c r="L106" s="122"/>
    </row>
    <row r="107" spans="1:47" s="10" customFormat="1" ht="19.95" customHeight="1">
      <c r="B107" s="122"/>
      <c r="D107" s="123" t="s">
        <v>4756</v>
      </c>
      <c r="E107" s="124"/>
      <c r="F107" s="124"/>
      <c r="G107" s="124"/>
      <c r="H107" s="124"/>
      <c r="I107" s="124"/>
      <c r="J107" s="125">
        <f>J297</f>
        <v>0</v>
      </c>
      <c r="L107" s="122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" customHeight="1">
      <c r="A114" s="33"/>
      <c r="B114" s="34"/>
      <c r="C114" s="22" t="s">
        <v>160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61" t="str">
        <f>E7</f>
        <v>Brno, VMO Kohoutova, Sládkova - rekonstrukce vodovodu -  část I</v>
      </c>
      <c r="F117" s="262"/>
      <c r="G117" s="262"/>
      <c r="H117" s="262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146</v>
      </c>
      <c r="L118" s="21"/>
    </row>
    <row r="119" spans="1:31" s="2" customFormat="1" ht="16.5" customHeight="1">
      <c r="A119" s="33"/>
      <c r="B119" s="34"/>
      <c r="C119" s="33"/>
      <c r="D119" s="33"/>
      <c r="E119" s="261" t="s">
        <v>4696</v>
      </c>
      <c r="F119" s="260"/>
      <c r="G119" s="260"/>
      <c r="H119" s="260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703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8" t="str">
        <f>E11</f>
        <v>SO 902 - Přeložka vedení veřejného osvětlení</v>
      </c>
      <c r="F121" s="260"/>
      <c r="G121" s="260"/>
      <c r="H121" s="260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 xml:space="preserve"> </v>
      </c>
      <c r="G123" s="33"/>
      <c r="H123" s="33"/>
      <c r="I123" s="28" t="s">
        <v>22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15" customHeight="1">
      <c r="A125" s="33"/>
      <c r="B125" s="34"/>
      <c r="C125" s="28" t="s">
        <v>23</v>
      </c>
      <c r="D125" s="33"/>
      <c r="E125" s="33"/>
      <c r="F125" s="26" t="str">
        <f>E17</f>
        <v xml:space="preserve"> </v>
      </c>
      <c r="G125" s="33"/>
      <c r="H125" s="33"/>
      <c r="I125" s="28" t="s">
        <v>28</v>
      </c>
      <c r="J125" s="31" t="str">
        <f>E23</f>
        <v xml:space="preserve"> 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15" customHeight="1">
      <c r="A126" s="33"/>
      <c r="B126" s="34"/>
      <c r="C126" s="28" t="s">
        <v>26</v>
      </c>
      <c r="D126" s="33"/>
      <c r="E126" s="33"/>
      <c r="F126" s="26" t="str">
        <f>IF(E20="","",E20)</f>
        <v>Vyplň údaj</v>
      </c>
      <c r="G126" s="33"/>
      <c r="H126" s="33"/>
      <c r="I126" s="28" t="s">
        <v>31</v>
      </c>
      <c r="J126" s="31" t="str">
        <f>E26</f>
        <v xml:space="preserve"> 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6"/>
      <c r="B128" s="127"/>
      <c r="C128" s="128" t="s">
        <v>161</v>
      </c>
      <c r="D128" s="129" t="s">
        <v>58</v>
      </c>
      <c r="E128" s="129" t="s">
        <v>54</v>
      </c>
      <c r="F128" s="129" t="s">
        <v>55</v>
      </c>
      <c r="G128" s="129" t="s">
        <v>162</v>
      </c>
      <c r="H128" s="129" t="s">
        <v>163</v>
      </c>
      <c r="I128" s="129" t="s">
        <v>164</v>
      </c>
      <c r="J128" s="129" t="s">
        <v>150</v>
      </c>
      <c r="K128" s="130" t="s">
        <v>165</v>
      </c>
      <c r="L128" s="131"/>
      <c r="M128" s="63" t="s">
        <v>1</v>
      </c>
      <c r="N128" s="64" t="s">
        <v>37</v>
      </c>
      <c r="O128" s="64" t="s">
        <v>166</v>
      </c>
      <c r="P128" s="64" t="s">
        <v>167</v>
      </c>
      <c r="Q128" s="64" t="s">
        <v>168</v>
      </c>
      <c r="R128" s="64" t="s">
        <v>169</v>
      </c>
      <c r="S128" s="64" t="s">
        <v>170</v>
      </c>
      <c r="T128" s="65" t="s">
        <v>171</v>
      </c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</row>
    <row r="129" spans="1:65" s="2" customFormat="1" ht="22.8" customHeight="1">
      <c r="A129" s="33"/>
      <c r="B129" s="34"/>
      <c r="C129" s="70" t="s">
        <v>172</v>
      </c>
      <c r="D129" s="33"/>
      <c r="E129" s="33"/>
      <c r="F129" s="33"/>
      <c r="G129" s="33"/>
      <c r="H129" s="33"/>
      <c r="I129" s="33"/>
      <c r="J129" s="132">
        <f>BK129</f>
        <v>0</v>
      </c>
      <c r="K129" s="33"/>
      <c r="L129" s="34"/>
      <c r="M129" s="66"/>
      <c r="N129" s="57"/>
      <c r="O129" s="67"/>
      <c r="P129" s="133">
        <f>P130</f>
        <v>0</v>
      </c>
      <c r="Q129" s="67"/>
      <c r="R129" s="133">
        <f>R130</f>
        <v>0</v>
      </c>
      <c r="S129" s="67"/>
      <c r="T129" s="134">
        <f>T130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72</v>
      </c>
      <c r="AU129" s="18" t="s">
        <v>152</v>
      </c>
      <c r="BK129" s="135">
        <f>BK130</f>
        <v>0</v>
      </c>
    </row>
    <row r="130" spans="1:65" s="12" customFormat="1" ht="25.95" customHeight="1">
      <c r="B130" s="136"/>
      <c r="D130" s="137" t="s">
        <v>72</v>
      </c>
      <c r="E130" s="138" t="s">
        <v>764</v>
      </c>
      <c r="F130" s="138" t="s">
        <v>4757</v>
      </c>
      <c r="I130" s="139"/>
      <c r="J130" s="140">
        <f>BK130</f>
        <v>0</v>
      </c>
      <c r="L130" s="136"/>
      <c r="M130" s="141"/>
      <c r="N130" s="142"/>
      <c r="O130" s="142"/>
      <c r="P130" s="143">
        <f>P131+P176+P231+P238+P255+P278+P283+P297</f>
        <v>0</v>
      </c>
      <c r="Q130" s="142"/>
      <c r="R130" s="143">
        <f>R131+R176+R231+R238+R255+R278+R283+R297</f>
        <v>0</v>
      </c>
      <c r="S130" s="142"/>
      <c r="T130" s="144">
        <f>T131+T176+T231+T238+T255+T278+T283+T297</f>
        <v>0</v>
      </c>
      <c r="AR130" s="137" t="s">
        <v>113</v>
      </c>
      <c r="AT130" s="145" t="s">
        <v>72</v>
      </c>
      <c r="AU130" s="145" t="s">
        <v>73</v>
      </c>
      <c r="AY130" s="137" t="s">
        <v>175</v>
      </c>
      <c r="BK130" s="146">
        <f>BK131+BK176+BK231+BK238+BK255+BK278+BK283+BK297</f>
        <v>0</v>
      </c>
    </row>
    <row r="131" spans="1:65" s="12" customFormat="1" ht="22.8" customHeight="1">
      <c r="B131" s="136"/>
      <c r="D131" s="137" t="s">
        <v>72</v>
      </c>
      <c r="E131" s="147" t="s">
        <v>4758</v>
      </c>
      <c r="F131" s="147" t="s">
        <v>4759</v>
      </c>
      <c r="I131" s="139"/>
      <c r="J131" s="148">
        <f>BK131</f>
        <v>0</v>
      </c>
      <c r="L131" s="136"/>
      <c r="M131" s="141"/>
      <c r="N131" s="142"/>
      <c r="O131" s="142"/>
      <c r="P131" s="143">
        <f>SUM(P132:P175)</f>
        <v>0</v>
      </c>
      <c r="Q131" s="142"/>
      <c r="R131" s="143">
        <f>SUM(R132:R175)</f>
        <v>0</v>
      </c>
      <c r="S131" s="142"/>
      <c r="T131" s="144">
        <f>SUM(T132:T175)</f>
        <v>0</v>
      </c>
      <c r="AR131" s="137" t="s">
        <v>30</v>
      </c>
      <c r="AT131" s="145" t="s">
        <v>72</v>
      </c>
      <c r="AU131" s="145" t="s">
        <v>30</v>
      </c>
      <c r="AY131" s="137" t="s">
        <v>175</v>
      </c>
      <c r="BK131" s="146">
        <f>SUM(BK132:BK175)</f>
        <v>0</v>
      </c>
    </row>
    <row r="132" spans="1:65" s="2" customFormat="1" ht="16.5" customHeight="1">
      <c r="A132" s="33"/>
      <c r="B132" s="149"/>
      <c r="C132" s="150" t="s">
        <v>30</v>
      </c>
      <c r="D132" s="150" t="s">
        <v>181</v>
      </c>
      <c r="E132" s="151" t="s">
        <v>4760</v>
      </c>
      <c r="F132" s="152" t="s">
        <v>4761</v>
      </c>
      <c r="G132" s="153" t="s">
        <v>396</v>
      </c>
      <c r="H132" s="154">
        <v>1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184</v>
      </c>
      <c r="AT132" s="161" t="s">
        <v>181</v>
      </c>
      <c r="AU132" s="161" t="s">
        <v>82</v>
      </c>
      <c r="AY132" s="18" t="s">
        <v>175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30</v>
      </c>
      <c r="BK132" s="162">
        <f>ROUND(I132*H132,2)</f>
        <v>0</v>
      </c>
      <c r="BL132" s="18" t="s">
        <v>184</v>
      </c>
      <c r="BM132" s="161" t="s">
        <v>4762</v>
      </c>
    </row>
    <row r="133" spans="1:65" s="14" customFormat="1">
      <c r="B133" s="172"/>
      <c r="D133" s="164" t="s">
        <v>190</v>
      </c>
      <c r="E133" s="173" t="s">
        <v>1</v>
      </c>
      <c r="F133" s="174" t="s">
        <v>4763</v>
      </c>
      <c r="H133" s="173" t="s">
        <v>1</v>
      </c>
      <c r="I133" s="175"/>
      <c r="L133" s="172"/>
      <c r="M133" s="176"/>
      <c r="N133" s="177"/>
      <c r="O133" s="177"/>
      <c r="P133" s="177"/>
      <c r="Q133" s="177"/>
      <c r="R133" s="177"/>
      <c r="S133" s="177"/>
      <c r="T133" s="178"/>
      <c r="AT133" s="173" t="s">
        <v>190</v>
      </c>
      <c r="AU133" s="173" t="s">
        <v>82</v>
      </c>
      <c r="AV133" s="14" t="s">
        <v>30</v>
      </c>
      <c r="AW133" s="14" t="s">
        <v>29</v>
      </c>
      <c r="AX133" s="14" t="s">
        <v>73</v>
      </c>
      <c r="AY133" s="173" t="s">
        <v>175</v>
      </c>
    </row>
    <row r="134" spans="1:65" s="14" customFormat="1">
      <c r="B134" s="172"/>
      <c r="D134" s="164" t="s">
        <v>190</v>
      </c>
      <c r="E134" s="173" t="s">
        <v>1</v>
      </c>
      <c r="F134" s="174" t="s">
        <v>4764</v>
      </c>
      <c r="H134" s="173" t="s">
        <v>1</v>
      </c>
      <c r="I134" s="175"/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190</v>
      </c>
      <c r="AU134" s="173" t="s">
        <v>82</v>
      </c>
      <c r="AV134" s="14" t="s">
        <v>30</v>
      </c>
      <c r="AW134" s="14" t="s">
        <v>29</v>
      </c>
      <c r="AX134" s="14" t="s">
        <v>73</v>
      </c>
      <c r="AY134" s="173" t="s">
        <v>175</v>
      </c>
    </row>
    <row r="135" spans="1:65" s="14" customFormat="1">
      <c r="B135" s="172"/>
      <c r="D135" s="164" t="s">
        <v>190</v>
      </c>
      <c r="E135" s="173" t="s">
        <v>1</v>
      </c>
      <c r="F135" s="174" t="s">
        <v>4765</v>
      </c>
      <c r="H135" s="173" t="s">
        <v>1</v>
      </c>
      <c r="I135" s="175"/>
      <c r="L135" s="172"/>
      <c r="M135" s="176"/>
      <c r="N135" s="177"/>
      <c r="O135" s="177"/>
      <c r="P135" s="177"/>
      <c r="Q135" s="177"/>
      <c r="R135" s="177"/>
      <c r="S135" s="177"/>
      <c r="T135" s="178"/>
      <c r="AT135" s="173" t="s">
        <v>190</v>
      </c>
      <c r="AU135" s="173" t="s">
        <v>82</v>
      </c>
      <c r="AV135" s="14" t="s">
        <v>30</v>
      </c>
      <c r="AW135" s="14" t="s">
        <v>29</v>
      </c>
      <c r="AX135" s="14" t="s">
        <v>73</v>
      </c>
      <c r="AY135" s="173" t="s">
        <v>175</v>
      </c>
    </row>
    <row r="136" spans="1:65" s="14" customFormat="1">
      <c r="B136" s="172"/>
      <c r="D136" s="164" t="s">
        <v>190</v>
      </c>
      <c r="E136" s="173" t="s">
        <v>1</v>
      </c>
      <c r="F136" s="174" t="s">
        <v>4766</v>
      </c>
      <c r="H136" s="173" t="s">
        <v>1</v>
      </c>
      <c r="I136" s="175"/>
      <c r="L136" s="172"/>
      <c r="M136" s="176"/>
      <c r="N136" s="177"/>
      <c r="O136" s="177"/>
      <c r="P136" s="177"/>
      <c r="Q136" s="177"/>
      <c r="R136" s="177"/>
      <c r="S136" s="177"/>
      <c r="T136" s="178"/>
      <c r="AT136" s="173" t="s">
        <v>190</v>
      </c>
      <c r="AU136" s="173" t="s">
        <v>82</v>
      </c>
      <c r="AV136" s="14" t="s">
        <v>30</v>
      </c>
      <c r="AW136" s="14" t="s">
        <v>29</v>
      </c>
      <c r="AX136" s="14" t="s">
        <v>73</v>
      </c>
      <c r="AY136" s="173" t="s">
        <v>175</v>
      </c>
    </row>
    <row r="137" spans="1:65" s="14" customFormat="1">
      <c r="B137" s="172"/>
      <c r="D137" s="164" t="s">
        <v>190</v>
      </c>
      <c r="E137" s="173" t="s">
        <v>1</v>
      </c>
      <c r="F137" s="174" t="s">
        <v>4767</v>
      </c>
      <c r="H137" s="173" t="s">
        <v>1</v>
      </c>
      <c r="I137" s="175"/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190</v>
      </c>
      <c r="AU137" s="173" t="s">
        <v>82</v>
      </c>
      <c r="AV137" s="14" t="s">
        <v>30</v>
      </c>
      <c r="AW137" s="14" t="s">
        <v>29</v>
      </c>
      <c r="AX137" s="14" t="s">
        <v>73</v>
      </c>
      <c r="AY137" s="173" t="s">
        <v>175</v>
      </c>
    </row>
    <row r="138" spans="1:65" s="14" customFormat="1">
      <c r="B138" s="172"/>
      <c r="D138" s="164" t="s">
        <v>190</v>
      </c>
      <c r="E138" s="173" t="s">
        <v>1</v>
      </c>
      <c r="F138" s="174" t="s">
        <v>4768</v>
      </c>
      <c r="H138" s="173" t="s">
        <v>1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190</v>
      </c>
      <c r="AU138" s="173" t="s">
        <v>82</v>
      </c>
      <c r="AV138" s="14" t="s">
        <v>30</v>
      </c>
      <c r="AW138" s="14" t="s">
        <v>29</v>
      </c>
      <c r="AX138" s="14" t="s">
        <v>73</v>
      </c>
      <c r="AY138" s="173" t="s">
        <v>175</v>
      </c>
    </row>
    <row r="139" spans="1:65" s="14" customFormat="1">
      <c r="B139" s="172"/>
      <c r="D139" s="164" t="s">
        <v>190</v>
      </c>
      <c r="E139" s="173" t="s">
        <v>1</v>
      </c>
      <c r="F139" s="174" t="s">
        <v>4769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190</v>
      </c>
      <c r="AU139" s="173" t="s">
        <v>82</v>
      </c>
      <c r="AV139" s="14" t="s">
        <v>30</v>
      </c>
      <c r="AW139" s="14" t="s">
        <v>29</v>
      </c>
      <c r="AX139" s="14" t="s">
        <v>73</v>
      </c>
      <c r="AY139" s="173" t="s">
        <v>175</v>
      </c>
    </row>
    <row r="140" spans="1:65" s="14" customFormat="1">
      <c r="B140" s="172"/>
      <c r="D140" s="164" t="s">
        <v>190</v>
      </c>
      <c r="E140" s="173" t="s">
        <v>1</v>
      </c>
      <c r="F140" s="174" t="s">
        <v>4770</v>
      </c>
      <c r="H140" s="173" t="s">
        <v>1</v>
      </c>
      <c r="I140" s="175"/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190</v>
      </c>
      <c r="AU140" s="173" t="s">
        <v>82</v>
      </c>
      <c r="AV140" s="14" t="s">
        <v>30</v>
      </c>
      <c r="AW140" s="14" t="s">
        <v>29</v>
      </c>
      <c r="AX140" s="14" t="s">
        <v>73</v>
      </c>
      <c r="AY140" s="173" t="s">
        <v>175</v>
      </c>
    </row>
    <row r="141" spans="1:65" s="13" customFormat="1">
      <c r="B141" s="163"/>
      <c r="D141" s="164" t="s">
        <v>190</v>
      </c>
      <c r="E141" s="165" t="s">
        <v>1</v>
      </c>
      <c r="F141" s="166" t="s">
        <v>30</v>
      </c>
      <c r="H141" s="167">
        <v>1</v>
      </c>
      <c r="I141" s="168"/>
      <c r="L141" s="163"/>
      <c r="M141" s="169"/>
      <c r="N141" s="170"/>
      <c r="O141" s="170"/>
      <c r="P141" s="170"/>
      <c r="Q141" s="170"/>
      <c r="R141" s="170"/>
      <c r="S141" s="170"/>
      <c r="T141" s="171"/>
      <c r="AT141" s="165" t="s">
        <v>190</v>
      </c>
      <c r="AU141" s="165" t="s">
        <v>82</v>
      </c>
      <c r="AV141" s="13" t="s">
        <v>82</v>
      </c>
      <c r="AW141" s="13" t="s">
        <v>29</v>
      </c>
      <c r="AX141" s="13" t="s">
        <v>30</v>
      </c>
      <c r="AY141" s="165" t="s">
        <v>175</v>
      </c>
    </row>
    <row r="142" spans="1:65" s="2" customFormat="1" ht="16.5" customHeight="1">
      <c r="A142" s="33"/>
      <c r="B142" s="149"/>
      <c r="C142" s="150" t="s">
        <v>82</v>
      </c>
      <c r="D142" s="150" t="s">
        <v>181</v>
      </c>
      <c r="E142" s="151" t="s">
        <v>4771</v>
      </c>
      <c r="F142" s="152" t="s">
        <v>4772</v>
      </c>
      <c r="G142" s="153" t="s">
        <v>222</v>
      </c>
      <c r="H142" s="154">
        <v>3</v>
      </c>
      <c r="I142" s="155"/>
      <c r="J142" s="156">
        <f>ROUND(I142*H142,2)</f>
        <v>0</v>
      </c>
      <c r="K142" s="152" t="s">
        <v>1</v>
      </c>
      <c r="L142" s="34"/>
      <c r="M142" s="157" t="s">
        <v>1</v>
      </c>
      <c r="N142" s="158" t="s">
        <v>38</v>
      </c>
      <c r="O142" s="59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1" t="s">
        <v>184</v>
      </c>
      <c r="AT142" s="161" t="s">
        <v>181</v>
      </c>
      <c r="AU142" s="161" t="s">
        <v>82</v>
      </c>
      <c r="AY142" s="18" t="s">
        <v>175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8" t="s">
        <v>30</v>
      </c>
      <c r="BK142" s="162">
        <f>ROUND(I142*H142,2)</f>
        <v>0</v>
      </c>
      <c r="BL142" s="18" t="s">
        <v>184</v>
      </c>
      <c r="BM142" s="161" t="s">
        <v>4773</v>
      </c>
    </row>
    <row r="143" spans="1:65" s="14" customFormat="1">
      <c r="B143" s="172"/>
      <c r="D143" s="164" t="s">
        <v>190</v>
      </c>
      <c r="E143" s="173" t="s">
        <v>1</v>
      </c>
      <c r="F143" s="174" t="s">
        <v>4774</v>
      </c>
      <c r="H143" s="173" t="s">
        <v>1</v>
      </c>
      <c r="I143" s="175"/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190</v>
      </c>
      <c r="AU143" s="173" t="s">
        <v>82</v>
      </c>
      <c r="AV143" s="14" t="s">
        <v>30</v>
      </c>
      <c r="AW143" s="14" t="s">
        <v>29</v>
      </c>
      <c r="AX143" s="14" t="s">
        <v>73</v>
      </c>
      <c r="AY143" s="173" t="s">
        <v>175</v>
      </c>
    </row>
    <row r="144" spans="1:65" s="14" customFormat="1">
      <c r="B144" s="172"/>
      <c r="D144" s="164" t="s">
        <v>190</v>
      </c>
      <c r="E144" s="173" t="s">
        <v>1</v>
      </c>
      <c r="F144" s="174" t="s">
        <v>4775</v>
      </c>
      <c r="H144" s="173" t="s">
        <v>1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190</v>
      </c>
      <c r="AU144" s="173" t="s">
        <v>82</v>
      </c>
      <c r="AV144" s="14" t="s">
        <v>30</v>
      </c>
      <c r="AW144" s="14" t="s">
        <v>29</v>
      </c>
      <c r="AX144" s="14" t="s">
        <v>73</v>
      </c>
      <c r="AY144" s="173" t="s">
        <v>175</v>
      </c>
    </row>
    <row r="145" spans="1:65" s="13" customFormat="1">
      <c r="B145" s="163"/>
      <c r="D145" s="164" t="s">
        <v>190</v>
      </c>
      <c r="E145" s="165" t="s">
        <v>1</v>
      </c>
      <c r="F145" s="166" t="s">
        <v>113</v>
      </c>
      <c r="H145" s="167">
        <v>3</v>
      </c>
      <c r="I145" s="168"/>
      <c r="L145" s="163"/>
      <c r="M145" s="169"/>
      <c r="N145" s="170"/>
      <c r="O145" s="170"/>
      <c r="P145" s="170"/>
      <c r="Q145" s="170"/>
      <c r="R145" s="170"/>
      <c r="S145" s="170"/>
      <c r="T145" s="171"/>
      <c r="AT145" s="165" t="s">
        <v>190</v>
      </c>
      <c r="AU145" s="165" t="s">
        <v>82</v>
      </c>
      <c r="AV145" s="13" t="s">
        <v>82</v>
      </c>
      <c r="AW145" s="13" t="s">
        <v>29</v>
      </c>
      <c r="AX145" s="13" t="s">
        <v>30</v>
      </c>
      <c r="AY145" s="165" t="s">
        <v>175</v>
      </c>
    </row>
    <row r="146" spans="1:65" s="2" customFormat="1" ht="16.5" customHeight="1">
      <c r="A146" s="33"/>
      <c r="B146" s="149"/>
      <c r="C146" s="150" t="s">
        <v>113</v>
      </c>
      <c r="D146" s="150" t="s">
        <v>181</v>
      </c>
      <c r="E146" s="151" t="s">
        <v>4776</v>
      </c>
      <c r="F146" s="152" t="s">
        <v>4777</v>
      </c>
      <c r="G146" s="153" t="s">
        <v>222</v>
      </c>
      <c r="H146" s="154">
        <v>3</v>
      </c>
      <c r="I146" s="155"/>
      <c r="J146" s="156">
        <f>ROUND(I146*H146,2)</f>
        <v>0</v>
      </c>
      <c r="K146" s="152" t="s">
        <v>1</v>
      </c>
      <c r="L146" s="34"/>
      <c r="M146" s="157" t="s">
        <v>1</v>
      </c>
      <c r="N146" s="158" t="s">
        <v>38</v>
      </c>
      <c r="O146" s="59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1" t="s">
        <v>184</v>
      </c>
      <c r="AT146" s="161" t="s">
        <v>181</v>
      </c>
      <c r="AU146" s="161" t="s">
        <v>82</v>
      </c>
      <c r="AY146" s="18" t="s">
        <v>175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8" t="s">
        <v>30</v>
      </c>
      <c r="BK146" s="162">
        <f>ROUND(I146*H146,2)</f>
        <v>0</v>
      </c>
      <c r="BL146" s="18" t="s">
        <v>184</v>
      </c>
      <c r="BM146" s="161" t="s">
        <v>4778</v>
      </c>
    </row>
    <row r="147" spans="1:65" s="13" customFormat="1">
      <c r="B147" s="163"/>
      <c r="D147" s="164" t="s">
        <v>190</v>
      </c>
      <c r="E147" s="165" t="s">
        <v>1</v>
      </c>
      <c r="F147" s="166" t="s">
        <v>113</v>
      </c>
      <c r="H147" s="167">
        <v>3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190</v>
      </c>
      <c r="AU147" s="165" t="s">
        <v>82</v>
      </c>
      <c r="AV147" s="13" t="s">
        <v>82</v>
      </c>
      <c r="AW147" s="13" t="s">
        <v>29</v>
      </c>
      <c r="AX147" s="13" t="s">
        <v>30</v>
      </c>
      <c r="AY147" s="165" t="s">
        <v>175</v>
      </c>
    </row>
    <row r="148" spans="1:65" s="2" customFormat="1" ht="16.5" customHeight="1">
      <c r="A148" s="33"/>
      <c r="B148" s="149"/>
      <c r="C148" s="150" t="s">
        <v>184</v>
      </c>
      <c r="D148" s="150" t="s">
        <v>181</v>
      </c>
      <c r="E148" s="151" t="s">
        <v>4779</v>
      </c>
      <c r="F148" s="152" t="s">
        <v>4780</v>
      </c>
      <c r="G148" s="153" t="s">
        <v>188</v>
      </c>
      <c r="H148" s="154">
        <v>175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184</v>
      </c>
      <c r="AT148" s="161" t="s">
        <v>181</v>
      </c>
      <c r="AU148" s="161" t="s">
        <v>82</v>
      </c>
      <c r="AY148" s="18" t="s">
        <v>175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30</v>
      </c>
      <c r="BK148" s="162">
        <f>ROUND(I148*H148,2)</f>
        <v>0</v>
      </c>
      <c r="BL148" s="18" t="s">
        <v>184</v>
      </c>
      <c r="BM148" s="161" t="s">
        <v>4781</v>
      </c>
    </row>
    <row r="149" spans="1:65" s="13" customFormat="1">
      <c r="B149" s="163"/>
      <c r="D149" s="164" t="s">
        <v>190</v>
      </c>
      <c r="E149" s="165" t="s">
        <v>1</v>
      </c>
      <c r="F149" s="166" t="s">
        <v>2418</v>
      </c>
      <c r="H149" s="167">
        <v>175</v>
      </c>
      <c r="I149" s="168"/>
      <c r="L149" s="163"/>
      <c r="M149" s="169"/>
      <c r="N149" s="170"/>
      <c r="O149" s="170"/>
      <c r="P149" s="170"/>
      <c r="Q149" s="170"/>
      <c r="R149" s="170"/>
      <c r="S149" s="170"/>
      <c r="T149" s="171"/>
      <c r="AT149" s="165" t="s">
        <v>190</v>
      </c>
      <c r="AU149" s="165" t="s">
        <v>82</v>
      </c>
      <c r="AV149" s="13" t="s">
        <v>82</v>
      </c>
      <c r="AW149" s="13" t="s">
        <v>29</v>
      </c>
      <c r="AX149" s="13" t="s">
        <v>30</v>
      </c>
      <c r="AY149" s="165" t="s">
        <v>175</v>
      </c>
    </row>
    <row r="150" spans="1:65" s="2" customFormat="1" ht="16.5" customHeight="1">
      <c r="A150" s="33"/>
      <c r="B150" s="149"/>
      <c r="C150" s="150" t="s">
        <v>199</v>
      </c>
      <c r="D150" s="150" t="s">
        <v>181</v>
      </c>
      <c r="E150" s="151" t="s">
        <v>4782</v>
      </c>
      <c r="F150" s="152" t="s">
        <v>4783</v>
      </c>
      <c r="G150" s="153" t="s">
        <v>188</v>
      </c>
      <c r="H150" s="154">
        <v>50</v>
      </c>
      <c r="I150" s="155"/>
      <c r="J150" s="156">
        <f>ROUND(I150*H150,2)</f>
        <v>0</v>
      </c>
      <c r="K150" s="152" t="s">
        <v>1</v>
      </c>
      <c r="L150" s="34"/>
      <c r="M150" s="157" t="s">
        <v>1</v>
      </c>
      <c r="N150" s="158" t="s">
        <v>38</v>
      </c>
      <c r="O150" s="59"/>
      <c r="P150" s="159">
        <f>O150*H150</f>
        <v>0</v>
      </c>
      <c r="Q150" s="159">
        <v>0</v>
      </c>
      <c r="R150" s="159">
        <f>Q150*H150</f>
        <v>0</v>
      </c>
      <c r="S150" s="159">
        <v>0</v>
      </c>
      <c r="T150" s="160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1" t="s">
        <v>184</v>
      </c>
      <c r="AT150" s="161" t="s">
        <v>181</v>
      </c>
      <c r="AU150" s="161" t="s">
        <v>82</v>
      </c>
      <c r="AY150" s="18" t="s">
        <v>175</v>
      </c>
      <c r="BE150" s="162">
        <f>IF(N150="základní",J150,0)</f>
        <v>0</v>
      </c>
      <c r="BF150" s="162">
        <f>IF(N150="snížená",J150,0)</f>
        <v>0</v>
      </c>
      <c r="BG150" s="162">
        <f>IF(N150="zákl. přenesená",J150,0)</f>
        <v>0</v>
      </c>
      <c r="BH150" s="162">
        <f>IF(N150="sníž. přenesená",J150,0)</f>
        <v>0</v>
      </c>
      <c r="BI150" s="162">
        <f>IF(N150="nulová",J150,0)</f>
        <v>0</v>
      </c>
      <c r="BJ150" s="18" t="s">
        <v>30</v>
      </c>
      <c r="BK150" s="162">
        <f>ROUND(I150*H150,2)</f>
        <v>0</v>
      </c>
      <c r="BL150" s="18" t="s">
        <v>184</v>
      </c>
      <c r="BM150" s="161" t="s">
        <v>4784</v>
      </c>
    </row>
    <row r="151" spans="1:65" s="13" customFormat="1">
      <c r="B151" s="163"/>
      <c r="D151" s="164" t="s">
        <v>190</v>
      </c>
      <c r="E151" s="165" t="s">
        <v>1</v>
      </c>
      <c r="F151" s="166" t="s">
        <v>373</v>
      </c>
      <c r="H151" s="167">
        <v>50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190</v>
      </c>
      <c r="AU151" s="165" t="s">
        <v>82</v>
      </c>
      <c r="AV151" s="13" t="s">
        <v>82</v>
      </c>
      <c r="AW151" s="13" t="s">
        <v>29</v>
      </c>
      <c r="AX151" s="13" t="s">
        <v>30</v>
      </c>
      <c r="AY151" s="165" t="s">
        <v>175</v>
      </c>
    </row>
    <row r="152" spans="1:65" s="2" customFormat="1" ht="16.5" customHeight="1">
      <c r="A152" s="33"/>
      <c r="B152" s="149"/>
      <c r="C152" s="150" t="s">
        <v>203</v>
      </c>
      <c r="D152" s="150" t="s">
        <v>181</v>
      </c>
      <c r="E152" s="151" t="s">
        <v>4785</v>
      </c>
      <c r="F152" s="152" t="s">
        <v>4786</v>
      </c>
      <c r="G152" s="153" t="s">
        <v>188</v>
      </c>
      <c r="H152" s="154">
        <v>175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184</v>
      </c>
      <c r="AT152" s="161" t="s">
        <v>181</v>
      </c>
      <c r="AU152" s="161" t="s">
        <v>82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4787</v>
      </c>
    </row>
    <row r="153" spans="1:65" s="13" customFormat="1">
      <c r="B153" s="163"/>
      <c r="D153" s="164" t="s">
        <v>190</v>
      </c>
      <c r="E153" s="165" t="s">
        <v>1</v>
      </c>
      <c r="F153" s="166" t="s">
        <v>2418</v>
      </c>
      <c r="H153" s="167">
        <v>175</v>
      </c>
      <c r="I153" s="168"/>
      <c r="L153" s="163"/>
      <c r="M153" s="169"/>
      <c r="N153" s="170"/>
      <c r="O153" s="170"/>
      <c r="P153" s="170"/>
      <c r="Q153" s="170"/>
      <c r="R153" s="170"/>
      <c r="S153" s="170"/>
      <c r="T153" s="171"/>
      <c r="AT153" s="165" t="s">
        <v>190</v>
      </c>
      <c r="AU153" s="165" t="s">
        <v>82</v>
      </c>
      <c r="AV153" s="13" t="s">
        <v>82</v>
      </c>
      <c r="AW153" s="13" t="s">
        <v>29</v>
      </c>
      <c r="AX153" s="13" t="s">
        <v>30</v>
      </c>
      <c r="AY153" s="165" t="s">
        <v>175</v>
      </c>
    </row>
    <row r="154" spans="1:65" s="2" customFormat="1" ht="16.5" customHeight="1">
      <c r="A154" s="33"/>
      <c r="B154" s="149"/>
      <c r="C154" s="150" t="s">
        <v>207</v>
      </c>
      <c r="D154" s="150" t="s">
        <v>181</v>
      </c>
      <c r="E154" s="151" t="s">
        <v>4788</v>
      </c>
      <c r="F154" s="152" t="s">
        <v>4789</v>
      </c>
      <c r="G154" s="153" t="s">
        <v>188</v>
      </c>
      <c r="H154" s="154">
        <v>175</v>
      </c>
      <c r="I154" s="155"/>
      <c r="J154" s="156">
        <f>ROUND(I154*H154,2)</f>
        <v>0</v>
      </c>
      <c r="K154" s="152" t="s">
        <v>1</v>
      </c>
      <c r="L154" s="34"/>
      <c r="M154" s="157" t="s">
        <v>1</v>
      </c>
      <c r="N154" s="158" t="s">
        <v>38</v>
      </c>
      <c r="O154" s="59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1" t="s">
        <v>184</v>
      </c>
      <c r="AT154" s="161" t="s">
        <v>181</v>
      </c>
      <c r="AU154" s="161" t="s">
        <v>82</v>
      </c>
      <c r="AY154" s="18" t="s">
        <v>175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8" t="s">
        <v>30</v>
      </c>
      <c r="BK154" s="162">
        <f>ROUND(I154*H154,2)</f>
        <v>0</v>
      </c>
      <c r="BL154" s="18" t="s">
        <v>184</v>
      </c>
      <c r="BM154" s="161" t="s">
        <v>4790</v>
      </c>
    </row>
    <row r="155" spans="1:65" s="13" customFormat="1">
      <c r="B155" s="163"/>
      <c r="D155" s="164" t="s">
        <v>190</v>
      </c>
      <c r="E155" s="165" t="s">
        <v>1</v>
      </c>
      <c r="F155" s="166" t="s">
        <v>2418</v>
      </c>
      <c r="H155" s="167">
        <v>175</v>
      </c>
      <c r="I155" s="168"/>
      <c r="L155" s="163"/>
      <c r="M155" s="169"/>
      <c r="N155" s="170"/>
      <c r="O155" s="170"/>
      <c r="P155" s="170"/>
      <c r="Q155" s="170"/>
      <c r="R155" s="170"/>
      <c r="S155" s="170"/>
      <c r="T155" s="171"/>
      <c r="AT155" s="165" t="s">
        <v>190</v>
      </c>
      <c r="AU155" s="165" t="s">
        <v>82</v>
      </c>
      <c r="AV155" s="13" t="s">
        <v>82</v>
      </c>
      <c r="AW155" s="13" t="s">
        <v>29</v>
      </c>
      <c r="AX155" s="13" t="s">
        <v>30</v>
      </c>
      <c r="AY155" s="165" t="s">
        <v>175</v>
      </c>
    </row>
    <row r="156" spans="1:65" s="2" customFormat="1" ht="16.5" customHeight="1">
      <c r="A156" s="33"/>
      <c r="B156" s="149"/>
      <c r="C156" s="150" t="s">
        <v>177</v>
      </c>
      <c r="D156" s="150" t="s">
        <v>181</v>
      </c>
      <c r="E156" s="151" t="s">
        <v>4791</v>
      </c>
      <c r="F156" s="152" t="s">
        <v>4792</v>
      </c>
      <c r="G156" s="153" t="s">
        <v>188</v>
      </c>
      <c r="H156" s="154">
        <v>30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4793</v>
      </c>
    </row>
    <row r="157" spans="1:65" s="13" customFormat="1">
      <c r="B157" s="163"/>
      <c r="D157" s="164" t="s">
        <v>190</v>
      </c>
      <c r="E157" s="165" t="s">
        <v>1</v>
      </c>
      <c r="F157" s="166" t="s">
        <v>294</v>
      </c>
      <c r="H157" s="167">
        <v>30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198</v>
      </c>
      <c r="D158" s="150" t="s">
        <v>181</v>
      </c>
      <c r="E158" s="151" t="s">
        <v>4794</v>
      </c>
      <c r="F158" s="152" t="s">
        <v>4795</v>
      </c>
      <c r="G158" s="153" t="s">
        <v>222</v>
      </c>
      <c r="H158" s="154">
        <v>3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82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4796</v>
      </c>
    </row>
    <row r="159" spans="1:65" s="13" customFormat="1">
      <c r="B159" s="163"/>
      <c r="D159" s="164" t="s">
        <v>190</v>
      </c>
      <c r="E159" s="165" t="s">
        <v>1</v>
      </c>
      <c r="F159" s="166" t="s">
        <v>113</v>
      </c>
      <c r="H159" s="167">
        <v>3</v>
      </c>
      <c r="I159" s="168"/>
      <c r="L159" s="163"/>
      <c r="M159" s="169"/>
      <c r="N159" s="170"/>
      <c r="O159" s="170"/>
      <c r="P159" s="170"/>
      <c r="Q159" s="170"/>
      <c r="R159" s="170"/>
      <c r="S159" s="170"/>
      <c r="T159" s="171"/>
      <c r="AT159" s="165" t="s">
        <v>190</v>
      </c>
      <c r="AU159" s="165" t="s">
        <v>82</v>
      </c>
      <c r="AV159" s="13" t="s">
        <v>82</v>
      </c>
      <c r="AW159" s="13" t="s">
        <v>29</v>
      </c>
      <c r="AX159" s="13" t="s">
        <v>30</v>
      </c>
      <c r="AY159" s="165" t="s">
        <v>175</v>
      </c>
    </row>
    <row r="160" spans="1:65" s="2" customFormat="1" ht="16.5" customHeight="1">
      <c r="A160" s="33"/>
      <c r="B160" s="149"/>
      <c r="C160" s="150" t="s">
        <v>217</v>
      </c>
      <c r="D160" s="150" t="s">
        <v>181</v>
      </c>
      <c r="E160" s="151" t="s">
        <v>4797</v>
      </c>
      <c r="F160" s="152" t="s">
        <v>4798</v>
      </c>
      <c r="G160" s="153" t="s">
        <v>222</v>
      </c>
      <c r="H160" s="154">
        <v>3</v>
      </c>
      <c r="I160" s="155"/>
      <c r="J160" s="156">
        <f>ROUND(I160*H160,2)</f>
        <v>0</v>
      </c>
      <c r="K160" s="152" t="s">
        <v>1</v>
      </c>
      <c r="L160" s="34"/>
      <c r="M160" s="157" t="s">
        <v>1</v>
      </c>
      <c r="N160" s="158" t="s">
        <v>38</v>
      </c>
      <c r="O160" s="59"/>
      <c r="P160" s="159">
        <f>O160*H160</f>
        <v>0</v>
      </c>
      <c r="Q160" s="159">
        <v>0</v>
      </c>
      <c r="R160" s="159">
        <f>Q160*H160</f>
        <v>0</v>
      </c>
      <c r="S160" s="159">
        <v>0</v>
      </c>
      <c r="T160" s="160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1" t="s">
        <v>184</v>
      </c>
      <c r="AT160" s="161" t="s">
        <v>181</v>
      </c>
      <c r="AU160" s="161" t="s">
        <v>82</v>
      </c>
      <c r="AY160" s="18" t="s">
        <v>175</v>
      </c>
      <c r="BE160" s="162">
        <f>IF(N160="základní",J160,0)</f>
        <v>0</v>
      </c>
      <c r="BF160" s="162">
        <f>IF(N160="snížená",J160,0)</f>
        <v>0</v>
      </c>
      <c r="BG160" s="162">
        <f>IF(N160="zákl. přenesená",J160,0)</f>
        <v>0</v>
      </c>
      <c r="BH160" s="162">
        <f>IF(N160="sníž. přenesená",J160,0)</f>
        <v>0</v>
      </c>
      <c r="BI160" s="162">
        <f>IF(N160="nulová",J160,0)</f>
        <v>0</v>
      </c>
      <c r="BJ160" s="18" t="s">
        <v>30</v>
      </c>
      <c r="BK160" s="162">
        <f>ROUND(I160*H160,2)</f>
        <v>0</v>
      </c>
      <c r="BL160" s="18" t="s">
        <v>184</v>
      </c>
      <c r="BM160" s="161" t="s">
        <v>4799</v>
      </c>
    </row>
    <row r="161" spans="1:65" s="13" customFormat="1">
      <c r="B161" s="163"/>
      <c r="D161" s="164" t="s">
        <v>190</v>
      </c>
      <c r="E161" s="165" t="s">
        <v>1</v>
      </c>
      <c r="F161" s="166" t="s">
        <v>113</v>
      </c>
      <c r="H161" s="167">
        <v>3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190</v>
      </c>
      <c r="AU161" s="165" t="s">
        <v>82</v>
      </c>
      <c r="AV161" s="13" t="s">
        <v>82</v>
      </c>
      <c r="AW161" s="13" t="s">
        <v>29</v>
      </c>
      <c r="AX161" s="13" t="s">
        <v>30</v>
      </c>
      <c r="AY161" s="165" t="s">
        <v>175</v>
      </c>
    </row>
    <row r="162" spans="1:65" s="2" customFormat="1" ht="16.5" customHeight="1">
      <c r="A162" s="33"/>
      <c r="B162" s="149"/>
      <c r="C162" s="150" t="s">
        <v>182</v>
      </c>
      <c r="D162" s="150" t="s">
        <v>181</v>
      </c>
      <c r="E162" s="151" t="s">
        <v>4800</v>
      </c>
      <c r="F162" s="152" t="s">
        <v>4801</v>
      </c>
      <c r="G162" s="153" t="s">
        <v>188</v>
      </c>
      <c r="H162" s="154">
        <v>6</v>
      </c>
      <c r="I162" s="155"/>
      <c r="J162" s="156">
        <f>ROUND(I162*H162,2)</f>
        <v>0</v>
      </c>
      <c r="K162" s="152" t="s">
        <v>1</v>
      </c>
      <c r="L162" s="34"/>
      <c r="M162" s="157" t="s">
        <v>1</v>
      </c>
      <c r="N162" s="158" t="s">
        <v>38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184</v>
      </c>
      <c r="AT162" s="161" t="s">
        <v>181</v>
      </c>
      <c r="AU162" s="161" t="s">
        <v>82</v>
      </c>
      <c r="AY162" s="18" t="s">
        <v>175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30</v>
      </c>
      <c r="BK162" s="162">
        <f>ROUND(I162*H162,2)</f>
        <v>0</v>
      </c>
      <c r="BL162" s="18" t="s">
        <v>184</v>
      </c>
      <c r="BM162" s="161" t="s">
        <v>4802</v>
      </c>
    </row>
    <row r="163" spans="1:65" s="13" customFormat="1">
      <c r="B163" s="163"/>
      <c r="D163" s="164" t="s">
        <v>190</v>
      </c>
      <c r="E163" s="165" t="s">
        <v>1</v>
      </c>
      <c r="F163" s="166" t="s">
        <v>203</v>
      </c>
      <c r="H163" s="167">
        <v>6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82</v>
      </c>
      <c r="AV163" s="13" t="s">
        <v>82</v>
      </c>
      <c r="AW163" s="13" t="s">
        <v>29</v>
      </c>
      <c r="AX163" s="13" t="s">
        <v>30</v>
      </c>
      <c r="AY163" s="165" t="s">
        <v>175</v>
      </c>
    </row>
    <row r="164" spans="1:65" s="2" customFormat="1" ht="16.5" customHeight="1">
      <c r="A164" s="33"/>
      <c r="B164" s="149"/>
      <c r="C164" s="150" t="s">
        <v>8</v>
      </c>
      <c r="D164" s="150" t="s">
        <v>181</v>
      </c>
      <c r="E164" s="151" t="s">
        <v>4803</v>
      </c>
      <c r="F164" s="152" t="s">
        <v>4804</v>
      </c>
      <c r="G164" s="153" t="s">
        <v>188</v>
      </c>
      <c r="H164" s="154">
        <v>175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38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184</v>
      </c>
      <c r="AT164" s="161" t="s">
        <v>181</v>
      </c>
      <c r="AU164" s="161" t="s">
        <v>82</v>
      </c>
      <c r="AY164" s="18" t="s">
        <v>175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30</v>
      </c>
      <c r="BK164" s="162">
        <f>ROUND(I164*H164,2)</f>
        <v>0</v>
      </c>
      <c r="BL164" s="18" t="s">
        <v>184</v>
      </c>
      <c r="BM164" s="161" t="s">
        <v>4805</v>
      </c>
    </row>
    <row r="165" spans="1:65" s="13" customFormat="1">
      <c r="B165" s="163"/>
      <c r="D165" s="164" t="s">
        <v>190</v>
      </c>
      <c r="E165" s="165" t="s">
        <v>1</v>
      </c>
      <c r="F165" s="166" t="s">
        <v>2418</v>
      </c>
      <c r="H165" s="167">
        <v>175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82</v>
      </c>
      <c r="AV165" s="13" t="s">
        <v>82</v>
      </c>
      <c r="AW165" s="13" t="s">
        <v>29</v>
      </c>
      <c r="AX165" s="13" t="s">
        <v>30</v>
      </c>
      <c r="AY165" s="165" t="s">
        <v>175</v>
      </c>
    </row>
    <row r="166" spans="1:65" s="2" customFormat="1" ht="16.5" customHeight="1">
      <c r="A166" s="33"/>
      <c r="B166" s="149"/>
      <c r="C166" s="150" t="s">
        <v>227</v>
      </c>
      <c r="D166" s="150" t="s">
        <v>181</v>
      </c>
      <c r="E166" s="151" t="s">
        <v>4806</v>
      </c>
      <c r="F166" s="152" t="s">
        <v>4807</v>
      </c>
      <c r="G166" s="153" t="s">
        <v>222</v>
      </c>
      <c r="H166" s="154">
        <v>10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38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184</v>
      </c>
      <c r="AT166" s="161" t="s">
        <v>181</v>
      </c>
      <c r="AU166" s="161" t="s">
        <v>82</v>
      </c>
      <c r="AY166" s="18" t="s">
        <v>175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30</v>
      </c>
      <c r="BK166" s="162">
        <f>ROUND(I166*H166,2)</f>
        <v>0</v>
      </c>
      <c r="BL166" s="18" t="s">
        <v>184</v>
      </c>
      <c r="BM166" s="161" t="s">
        <v>4808</v>
      </c>
    </row>
    <row r="167" spans="1:65" s="13" customFormat="1">
      <c r="B167" s="163"/>
      <c r="D167" s="164" t="s">
        <v>190</v>
      </c>
      <c r="E167" s="165" t="s">
        <v>1</v>
      </c>
      <c r="F167" s="166" t="s">
        <v>217</v>
      </c>
      <c r="H167" s="167">
        <v>10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190</v>
      </c>
      <c r="AU167" s="165" t="s">
        <v>82</v>
      </c>
      <c r="AV167" s="13" t="s">
        <v>82</v>
      </c>
      <c r="AW167" s="13" t="s">
        <v>29</v>
      </c>
      <c r="AX167" s="13" t="s">
        <v>30</v>
      </c>
      <c r="AY167" s="165" t="s">
        <v>175</v>
      </c>
    </row>
    <row r="168" spans="1:65" s="2" customFormat="1" ht="16.5" customHeight="1">
      <c r="A168" s="33"/>
      <c r="B168" s="149"/>
      <c r="C168" s="150" t="s">
        <v>231</v>
      </c>
      <c r="D168" s="150" t="s">
        <v>181</v>
      </c>
      <c r="E168" s="151" t="s">
        <v>4809</v>
      </c>
      <c r="F168" s="152" t="s">
        <v>4810</v>
      </c>
      <c r="G168" s="153" t="s">
        <v>2131</v>
      </c>
      <c r="H168" s="154">
        <v>3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38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184</v>
      </c>
      <c r="AT168" s="161" t="s">
        <v>181</v>
      </c>
      <c r="AU168" s="161" t="s">
        <v>82</v>
      </c>
      <c r="AY168" s="18" t="s">
        <v>175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30</v>
      </c>
      <c r="BK168" s="162">
        <f>ROUND(I168*H168,2)</f>
        <v>0</v>
      </c>
      <c r="BL168" s="18" t="s">
        <v>184</v>
      </c>
      <c r="BM168" s="161" t="s">
        <v>4811</v>
      </c>
    </row>
    <row r="169" spans="1:65" s="13" customFormat="1">
      <c r="B169" s="163"/>
      <c r="D169" s="164" t="s">
        <v>190</v>
      </c>
      <c r="E169" s="165" t="s">
        <v>1</v>
      </c>
      <c r="F169" s="166" t="s">
        <v>113</v>
      </c>
      <c r="H169" s="167">
        <v>3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82</v>
      </c>
      <c r="AV169" s="13" t="s">
        <v>82</v>
      </c>
      <c r="AW169" s="13" t="s">
        <v>29</v>
      </c>
      <c r="AX169" s="13" t="s">
        <v>30</v>
      </c>
      <c r="AY169" s="165" t="s">
        <v>175</v>
      </c>
    </row>
    <row r="170" spans="1:65" s="2" customFormat="1" ht="16.5" customHeight="1">
      <c r="A170" s="33"/>
      <c r="B170" s="149"/>
      <c r="C170" s="150" t="s">
        <v>235</v>
      </c>
      <c r="D170" s="150" t="s">
        <v>181</v>
      </c>
      <c r="E170" s="151" t="s">
        <v>4812</v>
      </c>
      <c r="F170" s="152" t="s">
        <v>4813</v>
      </c>
      <c r="G170" s="153" t="s">
        <v>222</v>
      </c>
      <c r="H170" s="154">
        <v>1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184</v>
      </c>
      <c r="AT170" s="161" t="s">
        <v>181</v>
      </c>
      <c r="AU170" s="161" t="s">
        <v>82</v>
      </c>
      <c r="AY170" s="18" t="s">
        <v>175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30</v>
      </c>
      <c r="BK170" s="162">
        <f>ROUND(I170*H170,2)</f>
        <v>0</v>
      </c>
      <c r="BL170" s="18" t="s">
        <v>184</v>
      </c>
      <c r="BM170" s="161" t="s">
        <v>4814</v>
      </c>
    </row>
    <row r="171" spans="1:65" s="13" customFormat="1">
      <c r="B171" s="163"/>
      <c r="D171" s="164" t="s">
        <v>190</v>
      </c>
      <c r="E171" s="165" t="s">
        <v>1</v>
      </c>
      <c r="F171" s="166" t="s">
        <v>30</v>
      </c>
      <c r="H171" s="167">
        <v>1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30</v>
      </c>
      <c r="AY171" s="165" t="s">
        <v>175</v>
      </c>
    </row>
    <row r="172" spans="1:65" s="2" customFormat="1" ht="16.5" customHeight="1">
      <c r="A172" s="33"/>
      <c r="B172" s="149"/>
      <c r="C172" s="150" t="s">
        <v>239</v>
      </c>
      <c r="D172" s="150" t="s">
        <v>181</v>
      </c>
      <c r="E172" s="151" t="s">
        <v>4815</v>
      </c>
      <c r="F172" s="152" t="s">
        <v>4816</v>
      </c>
      <c r="G172" s="153" t="s">
        <v>396</v>
      </c>
      <c r="H172" s="154">
        <v>1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82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4817</v>
      </c>
    </row>
    <row r="173" spans="1:65" s="13" customFormat="1">
      <c r="B173" s="163"/>
      <c r="D173" s="164" t="s">
        <v>190</v>
      </c>
      <c r="E173" s="165" t="s">
        <v>1</v>
      </c>
      <c r="F173" s="166" t="s">
        <v>30</v>
      </c>
      <c r="H173" s="167">
        <v>1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190</v>
      </c>
      <c r="AU173" s="165" t="s">
        <v>82</v>
      </c>
      <c r="AV173" s="13" t="s">
        <v>82</v>
      </c>
      <c r="AW173" s="13" t="s">
        <v>29</v>
      </c>
      <c r="AX173" s="13" t="s">
        <v>30</v>
      </c>
      <c r="AY173" s="165" t="s">
        <v>175</v>
      </c>
    </row>
    <row r="174" spans="1:65" s="2" customFormat="1" ht="16.5" customHeight="1">
      <c r="A174" s="33"/>
      <c r="B174" s="149"/>
      <c r="C174" s="150" t="s">
        <v>243</v>
      </c>
      <c r="D174" s="150" t="s">
        <v>181</v>
      </c>
      <c r="E174" s="151" t="s">
        <v>4818</v>
      </c>
      <c r="F174" s="152" t="s">
        <v>4819</v>
      </c>
      <c r="G174" s="153" t="s">
        <v>396</v>
      </c>
      <c r="H174" s="154">
        <v>1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38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184</v>
      </c>
      <c r="AT174" s="161" t="s">
        <v>181</v>
      </c>
      <c r="AU174" s="161" t="s">
        <v>82</v>
      </c>
      <c r="AY174" s="18" t="s">
        <v>175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30</v>
      </c>
      <c r="BK174" s="162">
        <f>ROUND(I174*H174,2)</f>
        <v>0</v>
      </c>
      <c r="BL174" s="18" t="s">
        <v>184</v>
      </c>
      <c r="BM174" s="161" t="s">
        <v>4820</v>
      </c>
    </row>
    <row r="175" spans="1:65" s="13" customFormat="1">
      <c r="B175" s="163"/>
      <c r="D175" s="164" t="s">
        <v>190</v>
      </c>
      <c r="E175" s="165" t="s">
        <v>1</v>
      </c>
      <c r="F175" s="166" t="s">
        <v>30</v>
      </c>
      <c r="H175" s="167">
        <v>1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190</v>
      </c>
      <c r="AU175" s="165" t="s">
        <v>82</v>
      </c>
      <c r="AV175" s="13" t="s">
        <v>82</v>
      </c>
      <c r="AW175" s="13" t="s">
        <v>29</v>
      </c>
      <c r="AX175" s="13" t="s">
        <v>30</v>
      </c>
      <c r="AY175" s="165" t="s">
        <v>175</v>
      </c>
    </row>
    <row r="176" spans="1:65" s="12" customFormat="1" ht="22.8" customHeight="1">
      <c r="B176" s="136"/>
      <c r="D176" s="137" t="s">
        <v>72</v>
      </c>
      <c r="E176" s="147" t="s">
        <v>4821</v>
      </c>
      <c r="F176" s="147" t="s">
        <v>4822</v>
      </c>
      <c r="I176" s="139"/>
      <c r="J176" s="148">
        <f>BK176</f>
        <v>0</v>
      </c>
      <c r="L176" s="136"/>
      <c r="M176" s="141"/>
      <c r="N176" s="142"/>
      <c r="O176" s="142"/>
      <c r="P176" s="143">
        <f>SUM(P177:P230)</f>
        <v>0</v>
      </c>
      <c r="Q176" s="142"/>
      <c r="R176" s="143">
        <f>SUM(R177:R230)</f>
        <v>0</v>
      </c>
      <c r="S176" s="142"/>
      <c r="T176" s="144">
        <f>SUM(T177:T230)</f>
        <v>0</v>
      </c>
      <c r="AR176" s="137" t="s">
        <v>30</v>
      </c>
      <c r="AT176" s="145" t="s">
        <v>72</v>
      </c>
      <c r="AU176" s="145" t="s">
        <v>30</v>
      </c>
      <c r="AY176" s="137" t="s">
        <v>175</v>
      </c>
      <c r="BK176" s="146">
        <f>SUM(BK177:BK230)</f>
        <v>0</v>
      </c>
    </row>
    <row r="177" spans="1:65" s="2" customFormat="1" ht="16.5" customHeight="1">
      <c r="A177" s="33"/>
      <c r="B177" s="149"/>
      <c r="C177" s="150" t="s">
        <v>247</v>
      </c>
      <c r="D177" s="150" t="s">
        <v>181</v>
      </c>
      <c r="E177" s="151" t="s">
        <v>4823</v>
      </c>
      <c r="F177" s="152" t="s">
        <v>4824</v>
      </c>
      <c r="G177" s="153" t="s">
        <v>188</v>
      </c>
      <c r="H177" s="154">
        <v>70</v>
      </c>
      <c r="I177" s="155"/>
      <c r="J177" s="156">
        <f>ROUND(I177*H177,2)</f>
        <v>0</v>
      </c>
      <c r="K177" s="152" t="s">
        <v>1</v>
      </c>
      <c r="L177" s="34"/>
      <c r="M177" s="157" t="s">
        <v>1</v>
      </c>
      <c r="N177" s="158" t="s">
        <v>38</v>
      </c>
      <c r="O177" s="59"/>
      <c r="P177" s="159">
        <f>O177*H177</f>
        <v>0</v>
      </c>
      <c r="Q177" s="159">
        <v>0</v>
      </c>
      <c r="R177" s="159">
        <f>Q177*H177</f>
        <v>0</v>
      </c>
      <c r="S177" s="159">
        <v>0</v>
      </c>
      <c r="T177" s="160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1" t="s">
        <v>184</v>
      </c>
      <c r="AT177" s="161" t="s">
        <v>181</v>
      </c>
      <c r="AU177" s="161" t="s">
        <v>82</v>
      </c>
      <c r="AY177" s="18" t="s">
        <v>175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8" t="s">
        <v>30</v>
      </c>
      <c r="BK177" s="162">
        <f>ROUND(I177*H177,2)</f>
        <v>0</v>
      </c>
      <c r="BL177" s="18" t="s">
        <v>184</v>
      </c>
      <c r="BM177" s="161" t="s">
        <v>4825</v>
      </c>
    </row>
    <row r="178" spans="1:65" s="13" customFormat="1">
      <c r="B178" s="163"/>
      <c r="D178" s="164" t="s">
        <v>190</v>
      </c>
      <c r="E178" s="165" t="s">
        <v>1</v>
      </c>
      <c r="F178" s="166" t="s">
        <v>454</v>
      </c>
      <c r="H178" s="167">
        <v>70</v>
      </c>
      <c r="I178" s="168"/>
      <c r="L178" s="163"/>
      <c r="M178" s="169"/>
      <c r="N178" s="170"/>
      <c r="O178" s="170"/>
      <c r="P178" s="170"/>
      <c r="Q178" s="170"/>
      <c r="R178" s="170"/>
      <c r="S178" s="170"/>
      <c r="T178" s="171"/>
      <c r="AT178" s="165" t="s">
        <v>190</v>
      </c>
      <c r="AU178" s="165" t="s">
        <v>82</v>
      </c>
      <c r="AV178" s="13" t="s">
        <v>82</v>
      </c>
      <c r="AW178" s="13" t="s">
        <v>29</v>
      </c>
      <c r="AX178" s="13" t="s">
        <v>30</v>
      </c>
      <c r="AY178" s="165" t="s">
        <v>175</v>
      </c>
    </row>
    <row r="179" spans="1:65" s="2" customFormat="1" ht="16.5" customHeight="1">
      <c r="A179" s="33"/>
      <c r="B179" s="149"/>
      <c r="C179" s="150" t="s">
        <v>251</v>
      </c>
      <c r="D179" s="150" t="s">
        <v>181</v>
      </c>
      <c r="E179" s="151" t="s">
        <v>4826</v>
      </c>
      <c r="F179" s="152" t="s">
        <v>4827</v>
      </c>
      <c r="G179" s="153" t="s">
        <v>188</v>
      </c>
      <c r="H179" s="154">
        <v>105</v>
      </c>
      <c r="I179" s="155"/>
      <c r="J179" s="156">
        <f>ROUND(I179*H179,2)</f>
        <v>0</v>
      </c>
      <c r="K179" s="152" t="s">
        <v>1</v>
      </c>
      <c r="L179" s="34"/>
      <c r="M179" s="157" t="s">
        <v>1</v>
      </c>
      <c r="N179" s="158" t="s">
        <v>38</v>
      </c>
      <c r="O179" s="59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1" t="s">
        <v>184</v>
      </c>
      <c r="AT179" s="161" t="s">
        <v>181</v>
      </c>
      <c r="AU179" s="161" t="s">
        <v>82</v>
      </c>
      <c r="AY179" s="18" t="s">
        <v>175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8" t="s">
        <v>30</v>
      </c>
      <c r="BK179" s="162">
        <f>ROUND(I179*H179,2)</f>
        <v>0</v>
      </c>
      <c r="BL179" s="18" t="s">
        <v>184</v>
      </c>
      <c r="BM179" s="161" t="s">
        <v>4828</v>
      </c>
    </row>
    <row r="180" spans="1:65" s="13" customFormat="1">
      <c r="B180" s="163"/>
      <c r="D180" s="164" t="s">
        <v>190</v>
      </c>
      <c r="E180" s="165" t="s">
        <v>1</v>
      </c>
      <c r="F180" s="166" t="s">
        <v>582</v>
      </c>
      <c r="H180" s="167">
        <v>105</v>
      </c>
      <c r="I180" s="168"/>
      <c r="L180" s="163"/>
      <c r="M180" s="169"/>
      <c r="N180" s="170"/>
      <c r="O180" s="170"/>
      <c r="P180" s="170"/>
      <c r="Q180" s="170"/>
      <c r="R180" s="170"/>
      <c r="S180" s="170"/>
      <c r="T180" s="171"/>
      <c r="AT180" s="165" t="s">
        <v>190</v>
      </c>
      <c r="AU180" s="165" t="s">
        <v>82</v>
      </c>
      <c r="AV180" s="13" t="s">
        <v>82</v>
      </c>
      <c r="AW180" s="13" t="s">
        <v>29</v>
      </c>
      <c r="AX180" s="13" t="s">
        <v>30</v>
      </c>
      <c r="AY180" s="165" t="s">
        <v>175</v>
      </c>
    </row>
    <row r="181" spans="1:65" s="2" customFormat="1" ht="16.5" customHeight="1">
      <c r="A181" s="33"/>
      <c r="B181" s="149"/>
      <c r="C181" s="150" t="s">
        <v>255</v>
      </c>
      <c r="D181" s="150" t="s">
        <v>181</v>
      </c>
      <c r="E181" s="151" t="s">
        <v>4829</v>
      </c>
      <c r="F181" s="152" t="s">
        <v>4783</v>
      </c>
      <c r="G181" s="153" t="s">
        <v>188</v>
      </c>
      <c r="H181" s="154">
        <v>12</v>
      </c>
      <c r="I181" s="155"/>
      <c r="J181" s="156">
        <f>ROUND(I181*H181,2)</f>
        <v>0</v>
      </c>
      <c r="K181" s="152" t="s">
        <v>1</v>
      </c>
      <c r="L181" s="34"/>
      <c r="M181" s="157" t="s">
        <v>1</v>
      </c>
      <c r="N181" s="158" t="s">
        <v>38</v>
      </c>
      <c r="O181" s="59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1" t="s">
        <v>184</v>
      </c>
      <c r="AT181" s="161" t="s">
        <v>181</v>
      </c>
      <c r="AU181" s="161" t="s">
        <v>82</v>
      </c>
      <c r="AY181" s="18" t="s">
        <v>175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8" t="s">
        <v>30</v>
      </c>
      <c r="BK181" s="162">
        <f>ROUND(I181*H181,2)</f>
        <v>0</v>
      </c>
      <c r="BL181" s="18" t="s">
        <v>184</v>
      </c>
      <c r="BM181" s="161" t="s">
        <v>4830</v>
      </c>
    </row>
    <row r="182" spans="1:65" s="13" customFormat="1">
      <c r="B182" s="163"/>
      <c r="D182" s="164" t="s">
        <v>190</v>
      </c>
      <c r="E182" s="165" t="s">
        <v>1</v>
      </c>
      <c r="F182" s="166" t="s">
        <v>8</v>
      </c>
      <c r="H182" s="167">
        <v>12</v>
      </c>
      <c r="I182" s="168"/>
      <c r="L182" s="163"/>
      <c r="M182" s="169"/>
      <c r="N182" s="170"/>
      <c r="O182" s="170"/>
      <c r="P182" s="170"/>
      <c r="Q182" s="170"/>
      <c r="R182" s="170"/>
      <c r="S182" s="170"/>
      <c r="T182" s="171"/>
      <c r="AT182" s="165" t="s">
        <v>190</v>
      </c>
      <c r="AU182" s="165" t="s">
        <v>82</v>
      </c>
      <c r="AV182" s="13" t="s">
        <v>82</v>
      </c>
      <c r="AW182" s="13" t="s">
        <v>29</v>
      </c>
      <c r="AX182" s="13" t="s">
        <v>30</v>
      </c>
      <c r="AY182" s="165" t="s">
        <v>175</v>
      </c>
    </row>
    <row r="183" spans="1:65" s="2" customFormat="1" ht="16.5" customHeight="1">
      <c r="A183" s="33"/>
      <c r="B183" s="149"/>
      <c r="C183" s="150" t="s">
        <v>7</v>
      </c>
      <c r="D183" s="150" t="s">
        <v>181</v>
      </c>
      <c r="E183" s="151" t="s">
        <v>4831</v>
      </c>
      <c r="F183" s="152" t="s">
        <v>4832</v>
      </c>
      <c r="G183" s="153" t="s">
        <v>222</v>
      </c>
      <c r="H183" s="154">
        <v>1</v>
      </c>
      <c r="I183" s="155"/>
      <c r="J183" s="156">
        <f>ROUND(I183*H183,2)</f>
        <v>0</v>
      </c>
      <c r="K183" s="152" t="s">
        <v>1</v>
      </c>
      <c r="L183" s="34"/>
      <c r="M183" s="157" t="s">
        <v>1</v>
      </c>
      <c r="N183" s="158" t="s">
        <v>38</v>
      </c>
      <c r="O183" s="59"/>
      <c r="P183" s="159">
        <f>O183*H183</f>
        <v>0</v>
      </c>
      <c r="Q183" s="159">
        <v>0</v>
      </c>
      <c r="R183" s="159">
        <f>Q183*H183</f>
        <v>0</v>
      </c>
      <c r="S183" s="159">
        <v>0</v>
      </c>
      <c r="T183" s="160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1" t="s">
        <v>184</v>
      </c>
      <c r="AT183" s="161" t="s">
        <v>181</v>
      </c>
      <c r="AU183" s="161" t="s">
        <v>82</v>
      </c>
      <c r="AY183" s="18" t="s">
        <v>175</v>
      </c>
      <c r="BE183" s="162">
        <f>IF(N183="základní",J183,0)</f>
        <v>0</v>
      </c>
      <c r="BF183" s="162">
        <f>IF(N183="snížená",J183,0)</f>
        <v>0</v>
      </c>
      <c r="BG183" s="162">
        <f>IF(N183="zákl. přenesená",J183,0)</f>
        <v>0</v>
      </c>
      <c r="BH183" s="162">
        <f>IF(N183="sníž. přenesená",J183,0)</f>
        <v>0</v>
      </c>
      <c r="BI183" s="162">
        <f>IF(N183="nulová",J183,0)</f>
        <v>0</v>
      </c>
      <c r="BJ183" s="18" t="s">
        <v>30</v>
      </c>
      <c r="BK183" s="162">
        <f>ROUND(I183*H183,2)</f>
        <v>0</v>
      </c>
      <c r="BL183" s="18" t="s">
        <v>184</v>
      </c>
      <c r="BM183" s="161" t="s">
        <v>4833</v>
      </c>
    </row>
    <row r="184" spans="1:65" s="14" customFormat="1">
      <c r="B184" s="172"/>
      <c r="D184" s="164" t="s">
        <v>190</v>
      </c>
      <c r="E184" s="173" t="s">
        <v>1</v>
      </c>
      <c r="F184" s="174" t="s">
        <v>4834</v>
      </c>
      <c r="H184" s="173" t="s">
        <v>1</v>
      </c>
      <c r="I184" s="175"/>
      <c r="L184" s="172"/>
      <c r="M184" s="176"/>
      <c r="N184" s="177"/>
      <c r="O184" s="177"/>
      <c r="P184" s="177"/>
      <c r="Q184" s="177"/>
      <c r="R184" s="177"/>
      <c r="S184" s="177"/>
      <c r="T184" s="178"/>
      <c r="AT184" s="173" t="s">
        <v>190</v>
      </c>
      <c r="AU184" s="173" t="s">
        <v>82</v>
      </c>
      <c r="AV184" s="14" t="s">
        <v>30</v>
      </c>
      <c r="AW184" s="14" t="s">
        <v>29</v>
      </c>
      <c r="AX184" s="14" t="s">
        <v>73</v>
      </c>
      <c r="AY184" s="173" t="s">
        <v>175</v>
      </c>
    </row>
    <row r="185" spans="1:65" s="14" customFormat="1">
      <c r="B185" s="172"/>
      <c r="D185" s="164" t="s">
        <v>190</v>
      </c>
      <c r="E185" s="173" t="s">
        <v>1</v>
      </c>
      <c r="F185" s="174" t="s">
        <v>4835</v>
      </c>
      <c r="H185" s="173" t="s">
        <v>1</v>
      </c>
      <c r="I185" s="175"/>
      <c r="L185" s="172"/>
      <c r="M185" s="176"/>
      <c r="N185" s="177"/>
      <c r="O185" s="177"/>
      <c r="P185" s="177"/>
      <c r="Q185" s="177"/>
      <c r="R185" s="177"/>
      <c r="S185" s="177"/>
      <c r="T185" s="178"/>
      <c r="AT185" s="173" t="s">
        <v>190</v>
      </c>
      <c r="AU185" s="173" t="s">
        <v>82</v>
      </c>
      <c r="AV185" s="14" t="s">
        <v>30</v>
      </c>
      <c r="AW185" s="14" t="s">
        <v>29</v>
      </c>
      <c r="AX185" s="14" t="s">
        <v>73</v>
      </c>
      <c r="AY185" s="173" t="s">
        <v>175</v>
      </c>
    </row>
    <row r="186" spans="1:65" s="14" customFormat="1">
      <c r="B186" s="172"/>
      <c r="D186" s="164" t="s">
        <v>190</v>
      </c>
      <c r="E186" s="173" t="s">
        <v>1</v>
      </c>
      <c r="F186" s="174" t="s">
        <v>4836</v>
      </c>
      <c r="H186" s="173" t="s">
        <v>1</v>
      </c>
      <c r="I186" s="175"/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190</v>
      </c>
      <c r="AU186" s="173" t="s">
        <v>82</v>
      </c>
      <c r="AV186" s="14" t="s">
        <v>30</v>
      </c>
      <c r="AW186" s="14" t="s">
        <v>29</v>
      </c>
      <c r="AX186" s="14" t="s">
        <v>73</v>
      </c>
      <c r="AY186" s="173" t="s">
        <v>175</v>
      </c>
    </row>
    <row r="187" spans="1:65" s="14" customFormat="1">
      <c r="B187" s="172"/>
      <c r="D187" s="164" t="s">
        <v>190</v>
      </c>
      <c r="E187" s="173" t="s">
        <v>1</v>
      </c>
      <c r="F187" s="174" t="s">
        <v>4837</v>
      </c>
      <c r="H187" s="173" t="s">
        <v>1</v>
      </c>
      <c r="I187" s="175"/>
      <c r="L187" s="172"/>
      <c r="M187" s="176"/>
      <c r="N187" s="177"/>
      <c r="O187" s="177"/>
      <c r="P187" s="177"/>
      <c r="Q187" s="177"/>
      <c r="R187" s="177"/>
      <c r="S187" s="177"/>
      <c r="T187" s="178"/>
      <c r="AT187" s="173" t="s">
        <v>190</v>
      </c>
      <c r="AU187" s="173" t="s">
        <v>82</v>
      </c>
      <c r="AV187" s="14" t="s">
        <v>30</v>
      </c>
      <c r="AW187" s="14" t="s">
        <v>29</v>
      </c>
      <c r="AX187" s="14" t="s">
        <v>73</v>
      </c>
      <c r="AY187" s="173" t="s">
        <v>175</v>
      </c>
    </row>
    <row r="188" spans="1:65" s="14" customFormat="1">
      <c r="B188" s="172"/>
      <c r="D188" s="164" t="s">
        <v>190</v>
      </c>
      <c r="E188" s="173" t="s">
        <v>1</v>
      </c>
      <c r="F188" s="174" t="s">
        <v>4838</v>
      </c>
      <c r="H188" s="173" t="s">
        <v>1</v>
      </c>
      <c r="I188" s="175"/>
      <c r="L188" s="172"/>
      <c r="M188" s="176"/>
      <c r="N188" s="177"/>
      <c r="O188" s="177"/>
      <c r="P188" s="177"/>
      <c r="Q188" s="177"/>
      <c r="R188" s="177"/>
      <c r="S188" s="177"/>
      <c r="T188" s="178"/>
      <c r="AT188" s="173" t="s">
        <v>190</v>
      </c>
      <c r="AU188" s="173" t="s">
        <v>82</v>
      </c>
      <c r="AV188" s="14" t="s">
        <v>30</v>
      </c>
      <c r="AW188" s="14" t="s">
        <v>29</v>
      </c>
      <c r="AX188" s="14" t="s">
        <v>73</v>
      </c>
      <c r="AY188" s="173" t="s">
        <v>175</v>
      </c>
    </row>
    <row r="189" spans="1:65" s="14" customFormat="1">
      <c r="B189" s="172"/>
      <c r="D189" s="164" t="s">
        <v>190</v>
      </c>
      <c r="E189" s="173" t="s">
        <v>1</v>
      </c>
      <c r="F189" s="174" t="s">
        <v>4839</v>
      </c>
      <c r="H189" s="173" t="s">
        <v>1</v>
      </c>
      <c r="I189" s="175"/>
      <c r="L189" s="172"/>
      <c r="M189" s="176"/>
      <c r="N189" s="177"/>
      <c r="O189" s="177"/>
      <c r="P189" s="177"/>
      <c r="Q189" s="177"/>
      <c r="R189" s="177"/>
      <c r="S189" s="177"/>
      <c r="T189" s="178"/>
      <c r="AT189" s="173" t="s">
        <v>190</v>
      </c>
      <c r="AU189" s="173" t="s">
        <v>82</v>
      </c>
      <c r="AV189" s="14" t="s">
        <v>30</v>
      </c>
      <c r="AW189" s="14" t="s">
        <v>29</v>
      </c>
      <c r="AX189" s="14" t="s">
        <v>73</v>
      </c>
      <c r="AY189" s="173" t="s">
        <v>175</v>
      </c>
    </row>
    <row r="190" spans="1:65" s="13" customFormat="1">
      <c r="B190" s="163"/>
      <c r="D190" s="164" t="s">
        <v>190</v>
      </c>
      <c r="E190" s="165" t="s">
        <v>1</v>
      </c>
      <c r="F190" s="166" t="s">
        <v>30</v>
      </c>
      <c r="H190" s="167">
        <v>1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30</v>
      </c>
      <c r="AY190" s="165" t="s">
        <v>175</v>
      </c>
    </row>
    <row r="191" spans="1:65" s="2" customFormat="1" ht="16.5" customHeight="1">
      <c r="A191" s="33"/>
      <c r="B191" s="149"/>
      <c r="C191" s="150" t="s">
        <v>262</v>
      </c>
      <c r="D191" s="150" t="s">
        <v>181</v>
      </c>
      <c r="E191" s="151" t="s">
        <v>4840</v>
      </c>
      <c r="F191" s="152" t="s">
        <v>4841</v>
      </c>
      <c r="G191" s="153" t="s">
        <v>222</v>
      </c>
      <c r="H191" s="154">
        <v>1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4842</v>
      </c>
    </row>
    <row r="192" spans="1:65" s="14" customFormat="1">
      <c r="B192" s="172"/>
      <c r="D192" s="164" t="s">
        <v>190</v>
      </c>
      <c r="E192" s="173" t="s">
        <v>1</v>
      </c>
      <c r="F192" s="174" t="s">
        <v>4843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190</v>
      </c>
      <c r="AU192" s="173" t="s">
        <v>82</v>
      </c>
      <c r="AV192" s="14" t="s">
        <v>30</v>
      </c>
      <c r="AW192" s="14" t="s">
        <v>29</v>
      </c>
      <c r="AX192" s="14" t="s">
        <v>73</v>
      </c>
      <c r="AY192" s="173" t="s">
        <v>175</v>
      </c>
    </row>
    <row r="193" spans="1:65" s="13" customFormat="1">
      <c r="B193" s="163"/>
      <c r="D193" s="164" t="s">
        <v>190</v>
      </c>
      <c r="E193" s="165" t="s">
        <v>1</v>
      </c>
      <c r="F193" s="166" t="s">
        <v>30</v>
      </c>
      <c r="H193" s="167">
        <v>1</v>
      </c>
      <c r="I193" s="168"/>
      <c r="L193" s="163"/>
      <c r="M193" s="169"/>
      <c r="N193" s="170"/>
      <c r="O193" s="170"/>
      <c r="P193" s="170"/>
      <c r="Q193" s="170"/>
      <c r="R193" s="170"/>
      <c r="S193" s="170"/>
      <c r="T193" s="171"/>
      <c r="AT193" s="165" t="s">
        <v>190</v>
      </c>
      <c r="AU193" s="165" t="s">
        <v>82</v>
      </c>
      <c r="AV193" s="13" t="s">
        <v>82</v>
      </c>
      <c r="AW193" s="13" t="s">
        <v>29</v>
      </c>
      <c r="AX193" s="13" t="s">
        <v>30</v>
      </c>
      <c r="AY193" s="165" t="s">
        <v>175</v>
      </c>
    </row>
    <row r="194" spans="1:65" s="2" customFormat="1" ht="16.5" customHeight="1">
      <c r="A194" s="33"/>
      <c r="B194" s="149"/>
      <c r="C194" s="150" t="s">
        <v>266</v>
      </c>
      <c r="D194" s="150" t="s">
        <v>181</v>
      </c>
      <c r="E194" s="151" t="s">
        <v>4844</v>
      </c>
      <c r="F194" s="152" t="s">
        <v>4772</v>
      </c>
      <c r="G194" s="153" t="s">
        <v>222</v>
      </c>
      <c r="H194" s="154">
        <v>1</v>
      </c>
      <c r="I194" s="155"/>
      <c r="J194" s="156">
        <f>ROUND(I194*H194,2)</f>
        <v>0</v>
      </c>
      <c r="K194" s="152" t="s">
        <v>1</v>
      </c>
      <c r="L194" s="34"/>
      <c r="M194" s="157" t="s">
        <v>1</v>
      </c>
      <c r="N194" s="158" t="s">
        <v>38</v>
      </c>
      <c r="O194" s="59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61" t="s">
        <v>184</v>
      </c>
      <c r="AT194" s="161" t="s">
        <v>181</v>
      </c>
      <c r="AU194" s="161" t="s">
        <v>82</v>
      </c>
      <c r="AY194" s="18" t="s">
        <v>175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8" t="s">
        <v>30</v>
      </c>
      <c r="BK194" s="162">
        <f>ROUND(I194*H194,2)</f>
        <v>0</v>
      </c>
      <c r="BL194" s="18" t="s">
        <v>184</v>
      </c>
      <c r="BM194" s="161" t="s">
        <v>4845</v>
      </c>
    </row>
    <row r="195" spans="1:65" s="14" customFormat="1">
      <c r="B195" s="172"/>
      <c r="D195" s="164" t="s">
        <v>190</v>
      </c>
      <c r="E195" s="173" t="s">
        <v>1</v>
      </c>
      <c r="F195" s="174" t="s">
        <v>4846</v>
      </c>
      <c r="H195" s="173" t="s">
        <v>1</v>
      </c>
      <c r="I195" s="175"/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190</v>
      </c>
      <c r="AU195" s="173" t="s">
        <v>82</v>
      </c>
      <c r="AV195" s="14" t="s">
        <v>30</v>
      </c>
      <c r="AW195" s="14" t="s">
        <v>29</v>
      </c>
      <c r="AX195" s="14" t="s">
        <v>73</v>
      </c>
      <c r="AY195" s="173" t="s">
        <v>175</v>
      </c>
    </row>
    <row r="196" spans="1:65" s="14" customFormat="1">
      <c r="B196" s="172"/>
      <c r="D196" s="164" t="s">
        <v>190</v>
      </c>
      <c r="E196" s="173" t="s">
        <v>1</v>
      </c>
      <c r="F196" s="174" t="s">
        <v>4847</v>
      </c>
      <c r="H196" s="173" t="s">
        <v>1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190</v>
      </c>
      <c r="AU196" s="173" t="s">
        <v>82</v>
      </c>
      <c r="AV196" s="14" t="s">
        <v>30</v>
      </c>
      <c r="AW196" s="14" t="s">
        <v>29</v>
      </c>
      <c r="AX196" s="14" t="s">
        <v>73</v>
      </c>
      <c r="AY196" s="173" t="s">
        <v>175</v>
      </c>
    </row>
    <row r="197" spans="1:65" s="13" customFormat="1">
      <c r="B197" s="163"/>
      <c r="D197" s="164" t="s">
        <v>190</v>
      </c>
      <c r="E197" s="165" t="s">
        <v>1</v>
      </c>
      <c r="F197" s="166" t="s">
        <v>30</v>
      </c>
      <c r="H197" s="167">
        <v>1</v>
      </c>
      <c r="I197" s="168"/>
      <c r="L197" s="163"/>
      <c r="M197" s="169"/>
      <c r="N197" s="170"/>
      <c r="O197" s="170"/>
      <c r="P197" s="170"/>
      <c r="Q197" s="170"/>
      <c r="R197" s="170"/>
      <c r="S197" s="170"/>
      <c r="T197" s="171"/>
      <c r="AT197" s="165" t="s">
        <v>190</v>
      </c>
      <c r="AU197" s="165" t="s">
        <v>82</v>
      </c>
      <c r="AV197" s="13" t="s">
        <v>82</v>
      </c>
      <c r="AW197" s="13" t="s">
        <v>29</v>
      </c>
      <c r="AX197" s="13" t="s">
        <v>30</v>
      </c>
      <c r="AY197" s="165" t="s">
        <v>175</v>
      </c>
    </row>
    <row r="198" spans="1:65" s="2" customFormat="1" ht="16.5" customHeight="1">
      <c r="A198" s="33"/>
      <c r="B198" s="149"/>
      <c r="C198" s="150" t="s">
        <v>270</v>
      </c>
      <c r="D198" s="150" t="s">
        <v>181</v>
      </c>
      <c r="E198" s="151" t="s">
        <v>4848</v>
      </c>
      <c r="F198" s="152" t="s">
        <v>4849</v>
      </c>
      <c r="G198" s="153" t="s">
        <v>222</v>
      </c>
      <c r="H198" s="154">
        <v>1</v>
      </c>
      <c r="I198" s="155"/>
      <c r="J198" s="156">
        <f>ROUND(I198*H198,2)</f>
        <v>0</v>
      </c>
      <c r="K198" s="152" t="s">
        <v>1</v>
      </c>
      <c r="L198" s="34"/>
      <c r="M198" s="157" t="s">
        <v>1</v>
      </c>
      <c r="N198" s="158" t="s">
        <v>38</v>
      </c>
      <c r="O198" s="59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61" t="s">
        <v>184</v>
      </c>
      <c r="AT198" s="161" t="s">
        <v>181</v>
      </c>
      <c r="AU198" s="161" t="s">
        <v>82</v>
      </c>
      <c r="AY198" s="18" t="s">
        <v>175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8" t="s">
        <v>30</v>
      </c>
      <c r="BK198" s="162">
        <f>ROUND(I198*H198,2)</f>
        <v>0</v>
      </c>
      <c r="BL198" s="18" t="s">
        <v>184</v>
      </c>
      <c r="BM198" s="161" t="s">
        <v>4850</v>
      </c>
    </row>
    <row r="199" spans="1:65" s="13" customFormat="1">
      <c r="B199" s="163"/>
      <c r="D199" s="164" t="s">
        <v>190</v>
      </c>
      <c r="E199" s="165" t="s">
        <v>1</v>
      </c>
      <c r="F199" s="166" t="s">
        <v>30</v>
      </c>
      <c r="H199" s="167">
        <v>1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190</v>
      </c>
      <c r="AU199" s="165" t="s">
        <v>82</v>
      </c>
      <c r="AV199" s="13" t="s">
        <v>82</v>
      </c>
      <c r="AW199" s="13" t="s">
        <v>29</v>
      </c>
      <c r="AX199" s="13" t="s">
        <v>30</v>
      </c>
      <c r="AY199" s="165" t="s">
        <v>175</v>
      </c>
    </row>
    <row r="200" spans="1:65" s="2" customFormat="1" ht="16.5" customHeight="1">
      <c r="A200" s="33"/>
      <c r="B200" s="149"/>
      <c r="C200" s="150" t="s">
        <v>274</v>
      </c>
      <c r="D200" s="150" t="s">
        <v>181</v>
      </c>
      <c r="E200" s="151" t="s">
        <v>4851</v>
      </c>
      <c r="F200" s="152" t="s">
        <v>4852</v>
      </c>
      <c r="G200" s="153" t="s">
        <v>222</v>
      </c>
      <c r="H200" s="154">
        <v>2</v>
      </c>
      <c r="I200" s="155"/>
      <c r="J200" s="156">
        <f>ROUND(I200*H200,2)</f>
        <v>0</v>
      </c>
      <c r="K200" s="152" t="s">
        <v>1</v>
      </c>
      <c r="L200" s="34"/>
      <c r="M200" s="157" t="s">
        <v>1</v>
      </c>
      <c r="N200" s="158" t="s">
        <v>38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184</v>
      </c>
      <c r="AT200" s="161" t="s">
        <v>181</v>
      </c>
      <c r="AU200" s="161" t="s">
        <v>82</v>
      </c>
      <c r="AY200" s="18" t="s">
        <v>175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30</v>
      </c>
      <c r="BK200" s="162">
        <f>ROUND(I200*H200,2)</f>
        <v>0</v>
      </c>
      <c r="BL200" s="18" t="s">
        <v>184</v>
      </c>
      <c r="BM200" s="161" t="s">
        <v>4853</v>
      </c>
    </row>
    <row r="201" spans="1:65" s="14" customFormat="1">
      <c r="B201" s="172"/>
      <c r="D201" s="164" t="s">
        <v>190</v>
      </c>
      <c r="E201" s="173" t="s">
        <v>1</v>
      </c>
      <c r="F201" s="174" t="s">
        <v>4854</v>
      </c>
      <c r="H201" s="173" t="s">
        <v>1</v>
      </c>
      <c r="I201" s="175"/>
      <c r="L201" s="172"/>
      <c r="M201" s="176"/>
      <c r="N201" s="177"/>
      <c r="O201" s="177"/>
      <c r="P201" s="177"/>
      <c r="Q201" s="177"/>
      <c r="R201" s="177"/>
      <c r="S201" s="177"/>
      <c r="T201" s="178"/>
      <c r="AT201" s="173" t="s">
        <v>190</v>
      </c>
      <c r="AU201" s="173" t="s">
        <v>82</v>
      </c>
      <c r="AV201" s="14" t="s">
        <v>30</v>
      </c>
      <c r="AW201" s="14" t="s">
        <v>29</v>
      </c>
      <c r="AX201" s="14" t="s">
        <v>73</v>
      </c>
      <c r="AY201" s="173" t="s">
        <v>175</v>
      </c>
    </row>
    <row r="202" spans="1:65" s="14" customFormat="1">
      <c r="B202" s="172"/>
      <c r="D202" s="164" t="s">
        <v>190</v>
      </c>
      <c r="E202" s="173" t="s">
        <v>1</v>
      </c>
      <c r="F202" s="174" t="s">
        <v>4855</v>
      </c>
      <c r="H202" s="173" t="s">
        <v>1</v>
      </c>
      <c r="I202" s="175"/>
      <c r="L202" s="172"/>
      <c r="M202" s="176"/>
      <c r="N202" s="177"/>
      <c r="O202" s="177"/>
      <c r="P202" s="177"/>
      <c r="Q202" s="177"/>
      <c r="R202" s="177"/>
      <c r="S202" s="177"/>
      <c r="T202" s="178"/>
      <c r="AT202" s="173" t="s">
        <v>190</v>
      </c>
      <c r="AU202" s="173" t="s">
        <v>82</v>
      </c>
      <c r="AV202" s="14" t="s">
        <v>30</v>
      </c>
      <c r="AW202" s="14" t="s">
        <v>29</v>
      </c>
      <c r="AX202" s="14" t="s">
        <v>73</v>
      </c>
      <c r="AY202" s="173" t="s">
        <v>175</v>
      </c>
    </row>
    <row r="203" spans="1:65" s="13" customFormat="1">
      <c r="B203" s="163"/>
      <c r="D203" s="164" t="s">
        <v>190</v>
      </c>
      <c r="E203" s="165" t="s">
        <v>1</v>
      </c>
      <c r="F203" s="166" t="s">
        <v>82</v>
      </c>
      <c r="H203" s="167">
        <v>2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30</v>
      </c>
      <c r="AY203" s="165" t="s">
        <v>175</v>
      </c>
    </row>
    <row r="204" spans="1:65" s="2" customFormat="1" ht="16.5" customHeight="1">
      <c r="A204" s="33"/>
      <c r="B204" s="149"/>
      <c r="C204" s="150" t="s">
        <v>278</v>
      </c>
      <c r="D204" s="150" t="s">
        <v>181</v>
      </c>
      <c r="E204" s="151" t="s">
        <v>4856</v>
      </c>
      <c r="F204" s="152" t="s">
        <v>4857</v>
      </c>
      <c r="G204" s="153" t="s">
        <v>222</v>
      </c>
      <c r="H204" s="154">
        <v>1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38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184</v>
      </c>
      <c r="AT204" s="161" t="s">
        <v>181</v>
      </c>
      <c r="AU204" s="161" t="s">
        <v>82</v>
      </c>
      <c r="AY204" s="18" t="s">
        <v>175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30</v>
      </c>
      <c r="BK204" s="162">
        <f>ROUND(I204*H204,2)</f>
        <v>0</v>
      </c>
      <c r="BL204" s="18" t="s">
        <v>184</v>
      </c>
      <c r="BM204" s="161" t="s">
        <v>4858</v>
      </c>
    </row>
    <row r="205" spans="1:65" s="14" customFormat="1">
      <c r="B205" s="172"/>
      <c r="D205" s="164" t="s">
        <v>190</v>
      </c>
      <c r="E205" s="173" t="s">
        <v>1</v>
      </c>
      <c r="F205" s="174" t="s">
        <v>4859</v>
      </c>
      <c r="H205" s="173" t="s">
        <v>1</v>
      </c>
      <c r="I205" s="175"/>
      <c r="L205" s="172"/>
      <c r="M205" s="176"/>
      <c r="N205" s="177"/>
      <c r="O205" s="177"/>
      <c r="P205" s="177"/>
      <c r="Q205" s="177"/>
      <c r="R205" s="177"/>
      <c r="S205" s="177"/>
      <c r="T205" s="178"/>
      <c r="AT205" s="173" t="s">
        <v>190</v>
      </c>
      <c r="AU205" s="173" t="s">
        <v>82</v>
      </c>
      <c r="AV205" s="14" t="s">
        <v>30</v>
      </c>
      <c r="AW205" s="14" t="s">
        <v>29</v>
      </c>
      <c r="AX205" s="14" t="s">
        <v>73</v>
      </c>
      <c r="AY205" s="173" t="s">
        <v>175</v>
      </c>
    </row>
    <row r="206" spans="1:65" s="13" customFormat="1">
      <c r="B206" s="163"/>
      <c r="D206" s="164" t="s">
        <v>190</v>
      </c>
      <c r="E206" s="165" t="s">
        <v>1</v>
      </c>
      <c r="F206" s="166" t="s">
        <v>30</v>
      </c>
      <c r="H206" s="167">
        <v>1</v>
      </c>
      <c r="I206" s="168"/>
      <c r="L206" s="163"/>
      <c r="M206" s="169"/>
      <c r="N206" s="170"/>
      <c r="O206" s="170"/>
      <c r="P206" s="170"/>
      <c r="Q206" s="170"/>
      <c r="R206" s="170"/>
      <c r="S206" s="170"/>
      <c r="T206" s="171"/>
      <c r="AT206" s="165" t="s">
        <v>190</v>
      </c>
      <c r="AU206" s="165" t="s">
        <v>82</v>
      </c>
      <c r="AV206" s="13" t="s">
        <v>82</v>
      </c>
      <c r="AW206" s="13" t="s">
        <v>29</v>
      </c>
      <c r="AX206" s="13" t="s">
        <v>30</v>
      </c>
      <c r="AY206" s="165" t="s">
        <v>175</v>
      </c>
    </row>
    <row r="207" spans="1:65" s="2" customFormat="1" ht="16.5" customHeight="1">
      <c r="A207" s="33"/>
      <c r="B207" s="149"/>
      <c r="C207" s="150" t="s">
        <v>282</v>
      </c>
      <c r="D207" s="150" t="s">
        <v>181</v>
      </c>
      <c r="E207" s="151" t="s">
        <v>4860</v>
      </c>
      <c r="F207" s="152" t="s">
        <v>4861</v>
      </c>
      <c r="G207" s="153" t="s">
        <v>188</v>
      </c>
      <c r="H207" s="154">
        <v>70</v>
      </c>
      <c r="I207" s="155"/>
      <c r="J207" s="156">
        <f>ROUND(I207*H207,2)</f>
        <v>0</v>
      </c>
      <c r="K207" s="152" t="s">
        <v>1</v>
      </c>
      <c r="L207" s="34"/>
      <c r="M207" s="157" t="s">
        <v>1</v>
      </c>
      <c r="N207" s="158" t="s">
        <v>38</v>
      </c>
      <c r="O207" s="59"/>
      <c r="P207" s="159">
        <f>O207*H207</f>
        <v>0</v>
      </c>
      <c r="Q207" s="159">
        <v>0</v>
      </c>
      <c r="R207" s="159">
        <f>Q207*H207</f>
        <v>0</v>
      </c>
      <c r="S207" s="159">
        <v>0</v>
      </c>
      <c r="T207" s="160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1" t="s">
        <v>184</v>
      </c>
      <c r="AT207" s="161" t="s">
        <v>181</v>
      </c>
      <c r="AU207" s="161" t="s">
        <v>82</v>
      </c>
      <c r="AY207" s="18" t="s">
        <v>175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8" t="s">
        <v>30</v>
      </c>
      <c r="BK207" s="162">
        <f>ROUND(I207*H207,2)</f>
        <v>0</v>
      </c>
      <c r="BL207" s="18" t="s">
        <v>184</v>
      </c>
      <c r="BM207" s="161" t="s">
        <v>4862</v>
      </c>
    </row>
    <row r="208" spans="1:65" s="13" customFormat="1">
      <c r="B208" s="163"/>
      <c r="D208" s="164" t="s">
        <v>190</v>
      </c>
      <c r="E208" s="165" t="s">
        <v>1</v>
      </c>
      <c r="F208" s="166" t="s">
        <v>454</v>
      </c>
      <c r="H208" s="167">
        <v>70</v>
      </c>
      <c r="I208" s="168"/>
      <c r="L208" s="163"/>
      <c r="M208" s="169"/>
      <c r="N208" s="170"/>
      <c r="O208" s="170"/>
      <c r="P208" s="170"/>
      <c r="Q208" s="170"/>
      <c r="R208" s="170"/>
      <c r="S208" s="170"/>
      <c r="T208" s="171"/>
      <c r="AT208" s="165" t="s">
        <v>190</v>
      </c>
      <c r="AU208" s="165" t="s">
        <v>82</v>
      </c>
      <c r="AV208" s="13" t="s">
        <v>82</v>
      </c>
      <c r="AW208" s="13" t="s">
        <v>29</v>
      </c>
      <c r="AX208" s="13" t="s">
        <v>30</v>
      </c>
      <c r="AY208" s="165" t="s">
        <v>175</v>
      </c>
    </row>
    <row r="209" spans="1:65" s="2" customFormat="1" ht="16.5" customHeight="1">
      <c r="A209" s="33"/>
      <c r="B209" s="149"/>
      <c r="C209" s="150" t="s">
        <v>286</v>
      </c>
      <c r="D209" s="150" t="s">
        <v>181</v>
      </c>
      <c r="E209" s="151" t="s">
        <v>4863</v>
      </c>
      <c r="F209" s="152" t="s">
        <v>4864</v>
      </c>
      <c r="G209" s="153" t="s">
        <v>188</v>
      </c>
      <c r="H209" s="154">
        <v>100</v>
      </c>
      <c r="I209" s="155"/>
      <c r="J209" s="156">
        <f>ROUND(I209*H209,2)</f>
        <v>0</v>
      </c>
      <c r="K209" s="152" t="s">
        <v>1</v>
      </c>
      <c r="L209" s="34"/>
      <c r="M209" s="157" t="s">
        <v>1</v>
      </c>
      <c r="N209" s="158" t="s">
        <v>38</v>
      </c>
      <c r="O209" s="59"/>
      <c r="P209" s="159">
        <f>O209*H209</f>
        <v>0</v>
      </c>
      <c r="Q209" s="159">
        <v>0</v>
      </c>
      <c r="R209" s="159">
        <f>Q209*H209</f>
        <v>0</v>
      </c>
      <c r="S209" s="159">
        <v>0</v>
      </c>
      <c r="T209" s="160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1" t="s">
        <v>184</v>
      </c>
      <c r="AT209" s="161" t="s">
        <v>181</v>
      </c>
      <c r="AU209" s="161" t="s">
        <v>82</v>
      </c>
      <c r="AY209" s="18" t="s">
        <v>175</v>
      </c>
      <c r="BE209" s="162">
        <f>IF(N209="základní",J209,0)</f>
        <v>0</v>
      </c>
      <c r="BF209" s="162">
        <f>IF(N209="snížená",J209,0)</f>
        <v>0</v>
      </c>
      <c r="BG209" s="162">
        <f>IF(N209="zákl. přenesená",J209,0)</f>
        <v>0</v>
      </c>
      <c r="BH209" s="162">
        <f>IF(N209="sníž. přenesená",J209,0)</f>
        <v>0</v>
      </c>
      <c r="BI209" s="162">
        <f>IF(N209="nulová",J209,0)</f>
        <v>0</v>
      </c>
      <c r="BJ209" s="18" t="s">
        <v>30</v>
      </c>
      <c r="BK209" s="162">
        <f>ROUND(I209*H209,2)</f>
        <v>0</v>
      </c>
      <c r="BL209" s="18" t="s">
        <v>184</v>
      </c>
      <c r="BM209" s="161" t="s">
        <v>4865</v>
      </c>
    </row>
    <row r="210" spans="1:65" s="13" customFormat="1">
      <c r="B210" s="163"/>
      <c r="D210" s="164" t="s">
        <v>190</v>
      </c>
      <c r="E210" s="165" t="s">
        <v>1</v>
      </c>
      <c r="F210" s="166" t="s">
        <v>566</v>
      </c>
      <c r="H210" s="167">
        <v>100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82</v>
      </c>
      <c r="AV210" s="13" t="s">
        <v>82</v>
      </c>
      <c r="AW210" s="13" t="s">
        <v>29</v>
      </c>
      <c r="AX210" s="13" t="s">
        <v>30</v>
      </c>
      <c r="AY210" s="165" t="s">
        <v>175</v>
      </c>
    </row>
    <row r="211" spans="1:65" s="2" customFormat="1" ht="16.5" customHeight="1">
      <c r="A211" s="33"/>
      <c r="B211" s="149"/>
      <c r="C211" s="150" t="s">
        <v>290</v>
      </c>
      <c r="D211" s="150" t="s">
        <v>181</v>
      </c>
      <c r="E211" s="151" t="s">
        <v>4866</v>
      </c>
      <c r="F211" s="152" t="s">
        <v>4789</v>
      </c>
      <c r="G211" s="153" t="s">
        <v>188</v>
      </c>
      <c r="H211" s="154">
        <v>100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38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184</v>
      </c>
      <c r="AT211" s="161" t="s">
        <v>181</v>
      </c>
      <c r="AU211" s="161" t="s">
        <v>82</v>
      </c>
      <c r="AY211" s="18" t="s">
        <v>175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30</v>
      </c>
      <c r="BK211" s="162">
        <f>ROUND(I211*H211,2)</f>
        <v>0</v>
      </c>
      <c r="BL211" s="18" t="s">
        <v>184</v>
      </c>
      <c r="BM211" s="161" t="s">
        <v>4867</v>
      </c>
    </row>
    <row r="212" spans="1:65" s="13" customFormat="1">
      <c r="B212" s="163"/>
      <c r="D212" s="164" t="s">
        <v>190</v>
      </c>
      <c r="E212" s="165" t="s">
        <v>1</v>
      </c>
      <c r="F212" s="166" t="s">
        <v>566</v>
      </c>
      <c r="H212" s="167">
        <v>100</v>
      </c>
      <c r="I212" s="168"/>
      <c r="L212" s="163"/>
      <c r="M212" s="169"/>
      <c r="N212" s="170"/>
      <c r="O212" s="170"/>
      <c r="P212" s="170"/>
      <c r="Q212" s="170"/>
      <c r="R212" s="170"/>
      <c r="S212" s="170"/>
      <c r="T212" s="171"/>
      <c r="AT212" s="165" t="s">
        <v>190</v>
      </c>
      <c r="AU212" s="165" t="s">
        <v>82</v>
      </c>
      <c r="AV212" s="13" t="s">
        <v>82</v>
      </c>
      <c r="AW212" s="13" t="s">
        <v>29</v>
      </c>
      <c r="AX212" s="13" t="s">
        <v>30</v>
      </c>
      <c r="AY212" s="165" t="s">
        <v>175</v>
      </c>
    </row>
    <row r="213" spans="1:65" s="2" customFormat="1" ht="16.5" customHeight="1">
      <c r="A213" s="33"/>
      <c r="B213" s="149"/>
      <c r="C213" s="150" t="s">
        <v>294</v>
      </c>
      <c r="D213" s="150" t="s">
        <v>181</v>
      </c>
      <c r="E213" s="151" t="s">
        <v>4868</v>
      </c>
      <c r="F213" s="152" t="s">
        <v>4792</v>
      </c>
      <c r="G213" s="153" t="s">
        <v>188</v>
      </c>
      <c r="H213" s="154">
        <v>10</v>
      </c>
      <c r="I213" s="155"/>
      <c r="J213" s="156">
        <f>ROUND(I213*H213,2)</f>
        <v>0</v>
      </c>
      <c r="K213" s="152" t="s">
        <v>1</v>
      </c>
      <c r="L213" s="34"/>
      <c r="M213" s="157" t="s">
        <v>1</v>
      </c>
      <c r="N213" s="158" t="s">
        <v>38</v>
      </c>
      <c r="O213" s="59"/>
      <c r="P213" s="159">
        <f>O213*H213</f>
        <v>0</v>
      </c>
      <c r="Q213" s="159">
        <v>0</v>
      </c>
      <c r="R213" s="159">
        <f>Q213*H213</f>
        <v>0</v>
      </c>
      <c r="S213" s="159">
        <v>0</v>
      </c>
      <c r="T213" s="160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1" t="s">
        <v>184</v>
      </c>
      <c r="AT213" s="161" t="s">
        <v>181</v>
      </c>
      <c r="AU213" s="161" t="s">
        <v>82</v>
      </c>
      <c r="AY213" s="18" t="s">
        <v>175</v>
      </c>
      <c r="BE213" s="162">
        <f>IF(N213="základní",J213,0)</f>
        <v>0</v>
      </c>
      <c r="BF213" s="162">
        <f>IF(N213="snížená",J213,0)</f>
        <v>0</v>
      </c>
      <c r="BG213" s="162">
        <f>IF(N213="zákl. přenesená",J213,0)</f>
        <v>0</v>
      </c>
      <c r="BH213" s="162">
        <f>IF(N213="sníž. přenesená",J213,0)</f>
        <v>0</v>
      </c>
      <c r="BI213" s="162">
        <f>IF(N213="nulová",J213,0)</f>
        <v>0</v>
      </c>
      <c r="BJ213" s="18" t="s">
        <v>30</v>
      </c>
      <c r="BK213" s="162">
        <f>ROUND(I213*H213,2)</f>
        <v>0</v>
      </c>
      <c r="BL213" s="18" t="s">
        <v>184</v>
      </c>
      <c r="BM213" s="161" t="s">
        <v>4869</v>
      </c>
    </row>
    <row r="214" spans="1:65" s="13" customFormat="1">
      <c r="B214" s="163"/>
      <c r="D214" s="164" t="s">
        <v>190</v>
      </c>
      <c r="E214" s="165" t="s">
        <v>1</v>
      </c>
      <c r="F214" s="166" t="s">
        <v>217</v>
      </c>
      <c r="H214" s="167">
        <v>10</v>
      </c>
      <c r="I214" s="168"/>
      <c r="L214" s="163"/>
      <c r="M214" s="169"/>
      <c r="N214" s="170"/>
      <c r="O214" s="170"/>
      <c r="P214" s="170"/>
      <c r="Q214" s="170"/>
      <c r="R214" s="170"/>
      <c r="S214" s="170"/>
      <c r="T214" s="171"/>
      <c r="AT214" s="165" t="s">
        <v>190</v>
      </c>
      <c r="AU214" s="165" t="s">
        <v>82</v>
      </c>
      <c r="AV214" s="13" t="s">
        <v>82</v>
      </c>
      <c r="AW214" s="13" t="s">
        <v>29</v>
      </c>
      <c r="AX214" s="13" t="s">
        <v>30</v>
      </c>
      <c r="AY214" s="165" t="s">
        <v>175</v>
      </c>
    </row>
    <row r="215" spans="1:65" s="2" customFormat="1" ht="16.5" customHeight="1">
      <c r="A215" s="33"/>
      <c r="B215" s="149"/>
      <c r="C215" s="150" t="s">
        <v>298</v>
      </c>
      <c r="D215" s="150" t="s">
        <v>181</v>
      </c>
      <c r="E215" s="151" t="s">
        <v>4870</v>
      </c>
      <c r="F215" s="152" t="s">
        <v>4795</v>
      </c>
      <c r="G215" s="153" t="s">
        <v>222</v>
      </c>
      <c r="H215" s="154">
        <v>2</v>
      </c>
      <c r="I215" s="155"/>
      <c r="J215" s="156">
        <f>ROUND(I215*H215,2)</f>
        <v>0</v>
      </c>
      <c r="K215" s="152" t="s">
        <v>1</v>
      </c>
      <c r="L215" s="34"/>
      <c r="M215" s="157" t="s">
        <v>1</v>
      </c>
      <c r="N215" s="158" t="s">
        <v>38</v>
      </c>
      <c r="O215" s="59"/>
      <c r="P215" s="159">
        <f>O215*H215</f>
        <v>0</v>
      </c>
      <c r="Q215" s="159">
        <v>0</v>
      </c>
      <c r="R215" s="159">
        <f>Q215*H215</f>
        <v>0</v>
      </c>
      <c r="S215" s="159">
        <v>0</v>
      </c>
      <c r="T215" s="160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1" t="s">
        <v>184</v>
      </c>
      <c r="AT215" s="161" t="s">
        <v>181</v>
      </c>
      <c r="AU215" s="161" t="s">
        <v>82</v>
      </c>
      <c r="AY215" s="18" t="s">
        <v>175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8" t="s">
        <v>30</v>
      </c>
      <c r="BK215" s="162">
        <f>ROUND(I215*H215,2)</f>
        <v>0</v>
      </c>
      <c r="BL215" s="18" t="s">
        <v>184</v>
      </c>
      <c r="BM215" s="161" t="s">
        <v>4871</v>
      </c>
    </row>
    <row r="216" spans="1:65" s="13" customFormat="1">
      <c r="B216" s="163"/>
      <c r="D216" s="164" t="s">
        <v>190</v>
      </c>
      <c r="E216" s="165" t="s">
        <v>1</v>
      </c>
      <c r="F216" s="166" t="s">
        <v>82</v>
      </c>
      <c r="H216" s="167">
        <v>2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82</v>
      </c>
      <c r="AV216" s="13" t="s">
        <v>82</v>
      </c>
      <c r="AW216" s="13" t="s">
        <v>29</v>
      </c>
      <c r="AX216" s="13" t="s">
        <v>30</v>
      </c>
      <c r="AY216" s="165" t="s">
        <v>175</v>
      </c>
    </row>
    <row r="217" spans="1:65" s="2" customFormat="1" ht="16.5" customHeight="1">
      <c r="A217" s="33"/>
      <c r="B217" s="149"/>
      <c r="C217" s="150" t="s">
        <v>302</v>
      </c>
      <c r="D217" s="150" t="s">
        <v>181</v>
      </c>
      <c r="E217" s="151" t="s">
        <v>4872</v>
      </c>
      <c r="F217" s="152" t="s">
        <v>4798</v>
      </c>
      <c r="G217" s="153" t="s">
        <v>222</v>
      </c>
      <c r="H217" s="154">
        <v>1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38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184</v>
      </c>
      <c r="AT217" s="161" t="s">
        <v>181</v>
      </c>
      <c r="AU217" s="161" t="s">
        <v>82</v>
      </c>
      <c r="AY217" s="18" t="s">
        <v>175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30</v>
      </c>
      <c r="BK217" s="162">
        <f>ROUND(I217*H217,2)</f>
        <v>0</v>
      </c>
      <c r="BL217" s="18" t="s">
        <v>184</v>
      </c>
      <c r="BM217" s="161" t="s">
        <v>4873</v>
      </c>
    </row>
    <row r="218" spans="1:65" s="13" customFormat="1">
      <c r="B218" s="163"/>
      <c r="D218" s="164" t="s">
        <v>190</v>
      </c>
      <c r="E218" s="165" t="s">
        <v>1</v>
      </c>
      <c r="F218" s="166" t="s">
        <v>30</v>
      </c>
      <c r="H218" s="167">
        <v>1</v>
      </c>
      <c r="I218" s="168"/>
      <c r="L218" s="163"/>
      <c r="M218" s="169"/>
      <c r="N218" s="170"/>
      <c r="O218" s="170"/>
      <c r="P218" s="170"/>
      <c r="Q218" s="170"/>
      <c r="R218" s="170"/>
      <c r="S218" s="170"/>
      <c r="T218" s="171"/>
      <c r="AT218" s="165" t="s">
        <v>190</v>
      </c>
      <c r="AU218" s="165" t="s">
        <v>82</v>
      </c>
      <c r="AV218" s="13" t="s">
        <v>82</v>
      </c>
      <c r="AW218" s="13" t="s">
        <v>29</v>
      </c>
      <c r="AX218" s="13" t="s">
        <v>30</v>
      </c>
      <c r="AY218" s="165" t="s">
        <v>175</v>
      </c>
    </row>
    <row r="219" spans="1:65" s="2" customFormat="1" ht="16.5" customHeight="1">
      <c r="A219" s="33"/>
      <c r="B219" s="149"/>
      <c r="C219" s="150" t="s">
        <v>306</v>
      </c>
      <c r="D219" s="150" t="s">
        <v>181</v>
      </c>
      <c r="E219" s="151" t="s">
        <v>4874</v>
      </c>
      <c r="F219" s="152" t="s">
        <v>4801</v>
      </c>
      <c r="G219" s="153" t="s">
        <v>188</v>
      </c>
      <c r="H219" s="154">
        <v>4</v>
      </c>
      <c r="I219" s="155"/>
      <c r="J219" s="156">
        <f>ROUND(I219*H219,2)</f>
        <v>0</v>
      </c>
      <c r="K219" s="152" t="s">
        <v>1</v>
      </c>
      <c r="L219" s="34"/>
      <c r="M219" s="157" t="s">
        <v>1</v>
      </c>
      <c r="N219" s="158" t="s">
        <v>38</v>
      </c>
      <c r="O219" s="59"/>
      <c r="P219" s="159">
        <f>O219*H219</f>
        <v>0</v>
      </c>
      <c r="Q219" s="159">
        <v>0</v>
      </c>
      <c r="R219" s="159">
        <f>Q219*H219</f>
        <v>0</v>
      </c>
      <c r="S219" s="159">
        <v>0</v>
      </c>
      <c r="T219" s="160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1" t="s">
        <v>184</v>
      </c>
      <c r="AT219" s="161" t="s">
        <v>181</v>
      </c>
      <c r="AU219" s="161" t="s">
        <v>82</v>
      </c>
      <c r="AY219" s="18" t="s">
        <v>175</v>
      </c>
      <c r="BE219" s="162">
        <f>IF(N219="základní",J219,0)</f>
        <v>0</v>
      </c>
      <c r="BF219" s="162">
        <f>IF(N219="snížená",J219,0)</f>
        <v>0</v>
      </c>
      <c r="BG219" s="162">
        <f>IF(N219="zákl. přenesená",J219,0)</f>
        <v>0</v>
      </c>
      <c r="BH219" s="162">
        <f>IF(N219="sníž. přenesená",J219,0)</f>
        <v>0</v>
      </c>
      <c r="BI219" s="162">
        <f>IF(N219="nulová",J219,0)</f>
        <v>0</v>
      </c>
      <c r="BJ219" s="18" t="s">
        <v>30</v>
      </c>
      <c r="BK219" s="162">
        <f>ROUND(I219*H219,2)</f>
        <v>0</v>
      </c>
      <c r="BL219" s="18" t="s">
        <v>184</v>
      </c>
      <c r="BM219" s="161" t="s">
        <v>4875</v>
      </c>
    </row>
    <row r="220" spans="1:65" s="13" customFormat="1">
      <c r="B220" s="163"/>
      <c r="D220" s="164" t="s">
        <v>190</v>
      </c>
      <c r="E220" s="165" t="s">
        <v>1</v>
      </c>
      <c r="F220" s="166" t="s">
        <v>184</v>
      </c>
      <c r="H220" s="167">
        <v>4</v>
      </c>
      <c r="I220" s="168"/>
      <c r="L220" s="163"/>
      <c r="M220" s="169"/>
      <c r="N220" s="170"/>
      <c r="O220" s="170"/>
      <c r="P220" s="170"/>
      <c r="Q220" s="170"/>
      <c r="R220" s="170"/>
      <c r="S220" s="170"/>
      <c r="T220" s="171"/>
      <c r="AT220" s="165" t="s">
        <v>190</v>
      </c>
      <c r="AU220" s="165" t="s">
        <v>82</v>
      </c>
      <c r="AV220" s="13" t="s">
        <v>82</v>
      </c>
      <c r="AW220" s="13" t="s">
        <v>29</v>
      </c>
      <c r="AX220" s="13" t="s">
        <v>30</v>
      </c>
      <c r="AY220" s="165" t="s">
        <v>175</v>
      </c>
    </row>
    <row r="221" spans="1:65" s="2" customFormat="1" ht="16.5" customHeight="1">
      <c r="A221" s="33"/>
      <c r="B221" s="149"/>
      <c r="C221" s="150" t="s">
        <v>310</v>
      </c>
      <c r="D221" s="150" t="s">
        <v>181</v>
      </c>
      <c r="E221" s="151" t="s">
        <v>4876</v>
      </c>
      <c r="F221" s="152" t="s">
        <v>4804</v>
      </c>
      <c r="G221" s="153" t="s">
        <v>188</v>
      </c>
      <c r="H221" s="154">
        <v>100</v>
      </c>
      <c r="I221" s="155"/>
      <c r="J221" s="156">
        <f>ROUND(I221*H221,2)</f>
        <v>0</v>
      </c>
      <c r="K221" s="152" t="s">
        <v>1</v>
      </c>
      <c r="L221" s="34"/>
      <c r="M221" s="157" t="s">
        <v>1</v>
      </c>
      <c r="N221" s="158" t="s">
        <v>38</v>
      </c>
      <c r="O221" s="59"/>
      <c r="P221" s="159">
        <f>O221*H221</f>
        <v>0</v>
      </c>
      <c r="Q221" s="159">
        <v>0</v>
      </c>
      <c r="R221" s="159">
        <f>Q221*H221</f>
        <v>0</v>
      </c>
      <c r="S221" s="159">
        <v>0</v>
      </c>
      <c r="T221" s="160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1" t="s">
        <v>184</v>
      </c>
      <c r="AT221" s="161" t="s">
        <v>181</v>
      </c>
      <c r="AU221" s="161" t="s">
        <v>82</v>
      </c>
      <c r="AY221" s="18" t="s">
        <v>175</v>
      </c>
      <c r="BE221" s="162">
        <f>IF(N221="základní",J221,0)</f>
        <v>0</v>
      </c>
      <c r="BF221" s="162">
        <f>IF(N221="snížená",J221,0)</f>
        <v>0</v>
      </c>
      <c r="BG221" s="162">
        <f>IF(N221="zákl. přenesená",J221,0)</f>
        <v>0</v>
      </c>
      <c r="BH221" s="162">
        <f>IF(N221="sníž. přenesená",J221,0)</f>
        <v>0</v>
      </c>
      <c r="BI221" s="162">
        <f>IF(N221="nulová",J221,0)</f>
        <v>0</v>
      </c>
      <c r="BJ221" s="18" t="s">
        <v>30</v>
      </c>
      <c r="BK221" s="162">
        <f>ROUND(I221*H221,2)</f>
        <v>0</v>
      </c>
      <c r="BL221" s="18" t="s">
        <v>184</v>
      </c>
      <c r="BM221" s="161" t="s">
        <v>4877</v>
      </c>
    </row>
    <row r="222" spans="1:65" s="13" customFormat="1">
      <c r="B222" s="163"/>
      <c r="D222" s="164" t="s">
        <v>190</v>
      </c>
      <c r="E222" s="165" t="s">
        <v>1</v>
      </c>
      <c r="F222" s="166" t="s">
        <v>566</v>
      </c>
      <c r="H222" s="167">
        <v>100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82</v>
      </c>
      <c r="AV222" s="13" t="s">
        <v>82</v>
      </c>
      <c r="AW222" s="13" t="s">
        <v>29</v>
      </c>
      <c r="AX222" s="13" t="s">
        <v>30</v>
      </c>
      <c r="AY222" s="165" t="s">
        <v>175</v>
      </c>
    </row>
    <row r="223" spans="1:65" s="2" customFormat="1" ht="16.5" customHeight="1">
      <c r="A223" s="33"/>
      <c r="B223" s="149"/>
      <c r="C223" s="150" t="s">
        <v>313</v>
      </c>
      <c r="D223" s="150" t="s">
        <v>181</v>
      </c>
      <c r="E223" s="151" t="s">
        <v>4878</v>
      </c>
      <c r="F223" s="152" t="s">
        <v>4879</v>
      </c>
      <c r="G223" s="153" t="s">
        <v>222</v>
      </c>
      <c r="H223" s="154">
        <v>6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184</v>
      </c>
      <c r="AT223" s="161" t="s">
        <v>181</v>
      </c>
      <c r="AU223" s="161" t="s">
        <v>82</v>
      </c>
      <c r="AY223" s="18" t="s">
        <v>175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30</v>
      </c>
      <c r="BK223" s="162">
        <f>ROUND(I223*H223,2)</f>
        <v>0</v>
      </c>
      <c r="BL223" s="18" t="s">
        <v>184</v>
      </c>
      <c r="BM223" s="161" t="s">
        <v>4880</v>
      </c>
    </row>
    <row r="224" spans="1:65" s="13" customFormat="1">
      <c r="B224" s="163"/>
      <c r="D224" s="164" t="s">
        <v>190</v>
      </c>
      <c r="E224" s="165" t="s">
        <v>1</v>
      </c>
      <c r="F224" s="166" t="s">
        <v>203</v>
      </c>
      <c r="H224" s="167">
        <v>6</v>
      </c>
      <c r="I224" s="168"/>
      <c r="L224" s="163"/>
      <c r="M224" s="169"/>
      <c r="N224" s="170"/>
      <c r="O224" s="170"/>
      <c r="P224" s="170"/>
      <c r="Q224" s="170"/>
      <c r="R224" s="170"/>
      <c r="S224" s="170"/>
      <c r="T224" s="171"/>
      <c r="AT224" s="165" t="s">
        <v>190</v>
      </c>
      <c r="AU224" s="165" t="s">
        <v>82</v>
      </c>
      <c r="AV224" s="13" t="s">
        <v>82</v>
      </c>
      <c r="AW224" s="13" t="s">
        <v>29</v>
      </c>
      <c r="AX224" s="13" t="s">
        <v>30</v>
      </c>
      <c r="AY224" s="165" t="s">
        <v>175</v>
      </c>
    </row>
    <row r="225" spans="1:65" s="2" customFormat="1" ht="16.5" customHeight="1">
      <c r="A225" s="33"/>
      <c r="B225" s="149"/>
      <c r="C225" s="150" t="s">
        <v>317</v>
      </c>
      <c r="D225" s="150" t="s">
        <v>181</v>
      </c>
      <c r="E225" s="151" t="s">
        <v>4881</v>
      </c>
      <c r="F225" s="152" t="s">
        <v>4813</v>
      </c>
      <c r="G225" s="153" t="s">
        <v>396</v>
      </c>
      <c r="H225" s="154">
        <v>1</v>
      </c>
      <c r="I225" s="155"/>
      <c r="J225" s="156">
        <f>ROUND(I225*H225,2)</f>
        <v>0</v>
      </c>
      <c r="K225" s="152" t="s">
        <v>1</v>
      </c>
      <c r="L225" s="34"/>
      <c r="M225" s="157" t="s">
        <v>1</v>
      </c>
      <c r="N225" s="158" t="s">
        <v>38</v>
      </c>
      <c r="O225" s="59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1" t="s">
        <v>184</v>
      </c>
      <c r="AT225" s="161" t="s">
        <v>181</v>
      </c>
      <c r="AU225" s="161" t="s">
        <v>82</v>
      </c>
      <c r="AY225" s="18" t="s">
        <v>175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8" t="s">
        <v>30</v>
      </c>
      <c r="BK225" s="162">
        <f>ROUND(I225*H225,2)</f>
        <v>0</v>
      </c>
      <c r="BL225" s="18" t="s">
        <v>184</v>
      </c>
      <c r="BM225" s="161" t="s">
        <v>4882</v>
      </c>
    </row>
    <row r="226" spans="1:65" s="13" customFormat="1">
      <c r="B226" s="163"/>
      <c r="D226" s="164" t="s">
        <v>190</v>
      </c>
      <c r="E226" s="165" t="s">
        <v>1</v>
      </c>
      <c r="F226" s="166" t="s">
        <v>30</v>
      </c>
      <c r="H226" s="167">
        <v>1</v>
      </c>
      <c r="I226" s="168"/>
      <c r="L226" s="163"/>
      <c r="M226" s="169"/>
      <c r="N226" s="170"/>
      <c r="O226" s="170"/>
      <c r="P226" s="170"/>
      <c r="Q226" s="170"/>
      <c r="R226" s="170"/>
      <c r="S226" s="170"/>
      <c r="T226" s="171"/>
      <c r="AT226" s="165" t="s">
        <v>190</v>
      </c>
      <c r="AU226" s="165" t="s">
        <v>82</v>
      </c>
      <c r="AV226" s="13" t="s">
        <v>82</v>
      </c>
      <c r="AW226" s="13" t="s">
        <v>29</v>
      </c>
      <c r="AX226" s="13" t="s">
        <v>30</v>
      </c>
      <c r="AY226" s="165" t="s">
        <v>175</v>
      </c>
    </row>
    <row r="227" spans="1:65" s="2" customFormat="1" ht="16.5" customHeight="1">
      <c r="A227" s="33"/>
      <c r="B227" s="149"/>
      <c r="C227" s="150" t="s">
        <v>321</v>
      </c>
      <c r="D227" s="150" t="s">
        <v>181</v>
      </c>
      <c r="E227" s="151" t="s">
        <v>4883</v>
      </c>
      <c r="F227" s="152" t="s">
        <v>4816</v>
      </c>
      <c r="G227" s="153" t="s">
        <v>396</v>
      </c>
      <c r="H227" s="154">
        <v>1</v>
      </c>
      <c r="I227" s="155"/>
      <c r="J227" s="156">
        <f>ROUND(I227*H227,2)</f>
        <v>0</v>
      </c>
      <c r="K227" s="152" t="s">
        <v>1</v>
      </c>
      <c r="L227" s="34"/>
      <c r="M227" s="157" t="s">
        <v>1</v>
      </c>
      <c r="N227" s="158" t="s">
        <v>38</v>
      </c>
      <c r="O227" s="59"/>
      <c r="P227" s="159">
        <f>O227*H227</f>
        <v>0</v>
      </c>
      <c r="Q227" s="159">
        <v>0</v>
      </c>
      <c r="R227" s="159">
        <f>Q227*H227</f>
        <v>0</v>
      </c>
      <c r="S227" s="159">
        <v>0</v>
      </c>
      <c r="T227" s="160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1" t="s">
        <v>184</v>
      </c>
      <c r="AT227" s="161" t="s">
        <v>181</v>
      </c>
      <c r="AU227" s="161" t="s">
        <v>82</v>
      </c>
      <c r="AY227" s="18" t="s">
        <v>175</v>
      </c>
      <c r="BE227" s="162">
        <f>IF(N227="základní",J227,0)</f>
        <v>0</v>
      </c>
      <c r="BF227" s="162">
        <f>IF(N227="snížená",J227,0)</f>
        <v>0</v>
      </c>
      <c r="BG227" s="162">
        <f>IF(N227="zákl. přenesená",J227,0)</f>
        <v>0</v>
      </c>
      <c r="BH227" s="162">
        <f>IF(N227="sníž. přenesená",J227,0)</f>
        <v>0</v>
      </c>
      <c r="BI227" s="162">
        <f>IF(N227="nulová",J227,0)</f>
        <v>0</v>
      </c>
      <c r="BJ227" s="18" t="s">
        <v>30</v>
      </c>
      <c r="BK227" s="162">
        <f>ROUND(I227*H227,2)</f>
        <v>0</v>
      </c>
      <c r="BL227" s="18" t="s">
        <v>184</v>
      </c>
      <c r="BM227" s="161" t="s">
        <v>4884</v>
      </c>
    </row>
    <row r="228" spans="1:65" s="13" customFormat="1">
      <c r="B228" s="163"/>
      <c r="D228" s="164" t="s">
        <v>190</v>
      </c>
      <c r="E228" s="165" t="s">
        <v>1</v>
      </c>
      <c r="F228" s="166" t="s">
        <v>30</v>
      </c>
      <c r="H228" s="167">
        <v>1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30</v>
      </c>
      <c r="AY228" s="165" t="s">
        <v>175</v>
      </c>
    </row>
    <row r="229" spans="1:65" s="2" customFormat="1" ht="16.5" customHeight="1">
      <c r="A229" s="33"/>
      <c r="B229" s="149"/>
      <c r="C229" s="150" t="s">
        <v>325</v>
      </c>
      <c r="D229" s="150" t="s">
        <v>181</v>
      </c>
      <c r="E229" s="151" t="s">
        <v>4885</v>
      </c>
      <c r="F229" s="152" t="s">
        <v>4819</v>
      </c>
      <c r="G229" s="153" t="s">
        <v>396</v>
      </c>
      <c r="H229" s="154">
        <v>1</v>
      </c>
      <c r="I229" s="155"/>
      <c r="J229" s="156">
        <f>ROUND(I229*H229,2)</f>
        <v>0</v>
      </c>
      <c r="K229" s="152" t="s">
        <v>1</v>
      </c>
      <c r="L229" s="34"/>
      <c r="M229" s="157" t="s">
        <v>1</v>
      </c>
      <c r="N229" s="158" t="s">
        <v>38</v>
      </c>
      <c r="O229" s="59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184</v>
      </c>
      <c r="AT229" s="161" t="s">
        <v>181</v>
      </c>
      <c r="AU229" s="161" t="s">
        <v>82</v>
      </c>
      <c r="AY229" s="18" t="s">
        <v>175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30</v>
      </c>
      <c r="BK229" s="162">
        <f>ROUND(I229*H229,2)</f>
        <v>0</v>
      </c>
      <c r="BL229" s="18" t="s">
        <v>184</v>
      </c>
      <c r="BM229" s="161" t="s">
        <v>4886</v>
      </c>
    </row>
    <row r="230" spans="1:65" s="13" customFormat="1">
      <c r="B230" s="163"/>
      <c r="D230" s="164" t="s">
        <v>190</v>
      </c>
      <c r="E230" s="165" t="s">
        <v>1</v>
      </c>
      <c r="F230" s="166" t="s">
        <v>30</v>
      </c>
      <c r="H230" s="167">
        <v>1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190</v>
      </c>
      <c r="AU230" s="165" t="s">
        <v>82</v>
      </c>
      <c r="AV230" s="13" t="s">
        <v>82</v>
      </c>
      <c r="AW230" s="13" t="s">
        <v>29</v>
      </c>
      <c r="AX230" s="13" t="s">
        <v>30</v>
      </c>
      <c r="AY230" s="165" t="s">
        <v>175</v>
      </c>
    </row>
    <row r="231" spans="1:65" s="12" customFormat="1" ht="22.8" customHeight="1">
      <c r="B231" s="136"/>
      <c r="D231" s="137" t="s">
        <v>72</v>
      </c>
      <c r="E231" s="147" t="s">
        <v>4887</v>
      </c>
      <c r="F231" s="147" t="s">
        <v>4888</v>
      </c>
      <c r="I231" s="139"/>
      <c r="J231" s="148">
        <f>BK231</f>
        <v>0</v>
      </c>
      <c r="L231" s="136"/>
      <c r="M231" s="141"/>
      <c r="N231" s="142"/>
      <c r="O231" s="142"/>
      <c r="P231" s="143">
        <f>SUM(P232:P237)</f>
        <v>0</v>
      </c>
      <c r="Q231" s="142"/>
      <c r="R231" s="143">
        <f>SUM(R232:R237)</f>
        <v>0</v>
      </c>
      <c r="S231" s="142"/>
      <c r="T231" s="144">
        <f>SUM(T232:T237)</f>
        <v>0</v>
      </c>
      <c r="AR231" s="137" t="s">
        <v>30</v>
      </c>
      <c r="AT231" s="145" t="s">
        <v>72</v>
      </c>
      <c r="AU231" s="145" t="s">
        <v>30</v>
      </c>
      <c r="AY231" s="137" t="s">
        <v>175</v>
      </c>
      <c r="BK231" s="146">
        <f>SUM(BK232:BK237)</f>
        <v>0</v>
      </c>
    </row>
    <row r="232" spans="1:65" s="2" customFormat="1" ht="16.5" customHeight="1">
      <c r="A232" s="33"/>
      <c r="B232" s="149"/>
      <c r="C232" s="150" t="s">
        <v>329</v>
      </c>
      <c r="D232" s="150" t="s">
        <v>181</v>
      </c>
      <c r="E232" s="151" t="s">
        <v>4889</v>
      </c>
      <c r="F232" s="152" t="s">
        <v>4792</v>
      </c>
      <c r="G232" s="153" t="s">
        <v>188</v>
      </c>
      <c r="H232" s="154">
        <v>20</v>
      </c>
      <c r="I232" s="155"/>
      <c r="J232" s="156">
        <f>ROUND(I232*H232,2)</f>
        <v>0</v>
      </c>
      <c r="K232" s="152" t="s">
        <v>1</v>
      </c>
      <c r="L232" s="34"/>
      <c r="M232" s="157" t="s">
        <v>1</v>
      </c>
      <c r="N232" s="158" t="s">
        <v>38</v>
      </c>
      <c r="O232" s="59"/>
      <c r="P232" s="159">
        <f>O232*H232</f>
        <v>0</v>
      </c>
      <c r="Q232" s="159">
        <v>0</v>
      </c>
      <c r="R232" s="159">
        <f>Q232*H232</f>
        <v>0</v>
      </c>
      <c r="S232" s="159">
        <v>0</v>
      </c>
      <c r="T232" s="160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1" t="s">
        <v>184</v>
      </c>
      <c r="AT232" s="161" t="s">
        <v>181</v>
      </c>
      <c r="AU232" s="161" t="s">
        <v>82</v>
      </c>
      <c r="AY232" s="18" t="s">
        <v>175</v>
      </c>
      <c r="BE232" s="162">
        <f>IF(N232="základní",J232,0)</f>
        <v>0</v>
      </c>
      <c r="BF232" s="162">
        <f>IF(N232="snížená",J232,0)</f>
        <v>0</v>
      </c>
      <c r="BG232" s="162">
        <f>IF(N232="zákl. přenesená",J232,0)</f>
        <v>0</v>
      </c>
      <c r="BH232" s="162">
        <f>IF(N232="sníž. přenesená",J232,0)</f>
        <v>0</v>
      </c>
      <c r="BI232" s="162">
        <f>IF(N232="nulová",J232,0)</f>
        <v>0</v>
      </c>
      <c r="BJ232" s="18" t="s">
        <v>30</v>
      </c>
      <c r="BK232" s="162">
        <f>ROUND(I232*H232,2)</f>
        <v>0</v>
      </c>
      <c r="BL232" s="18" t="s">
        <v>184</v>
      </c>
      <c r="BM232" s="161" t="s">
        <v>4890</v>
      </c>
    </row>
    <row r="233" spans="1:65" s="13" customFormat="1">
      <c r="B233" s="163"/>
      <c r="D233" s="164" t="s">
        <v>190</v>
      </c>
      <c r="E233" s="165" t="s">
        <v>1</v>
      </c>
      <c r="F233" s="166" t="s">
        <v>255</v>
      </c>
      <c r="H233" s="167">
        <v>20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30</v>
      </c>
      <c r="AY233" s="165" t="s">
        <v>175</v>
      </c>
    </row>
    <row r="234" spans="1:65" s="2" customFormat="1" ht="16.5" customHeight="1">
      <c r="A234" s="33"/>
      <c r="B234" s="149"/>
      <c r="C234" s="150" t="s">
        <v>333</v>
      </c>
      <c r="D234" s="150" t="s">
        <v>181</v>
      </c>
      <c r="E234" s="151" t="s">
        <v>4891</v>
      </c>
      <c r="F234" s="152" t="s">
        <v>4789</v>
      </c>
      <c r="G234" s="153" t="s">
        <v>188</v>
      </c>
      <c r="H234" s="154">
        <v>40</v>
      </c>
      <c r="I234" s="155"/>
      <c r="J234" s="156">
        <f>ROUND(I234*H234,2)</f>
        <v>0</v>
      </c>
      <c r="K234" s="152" t="s">
        <v>1</v>
      </c>
      <c r="L234" s="34"/>
      <c r="M234" s="157" t="s">
        <v>1</v>
      </c>
      <c r="N234" s="158" t="s">
        <v>38</v>
      </c>
      <c r="O234" s="59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184</v>
      </c>
      <c r="AT234" s="161" t="s">
        <v>181</v>
      </c>
      <c r="AU234" s="161" t="s">
        <v>82</v>
      </c>
      <c r="AY234" s="18" t="s">
        <v>175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30</v>
      </c>
      <c r="BK234" s="162">
        <f>ROUND(I234*H234,2)</f>
        <v>0</v>
      </c>
      <c r="BL234" s="18" t="s">
        <v>184</v>
      </c>
      <c r="BM234" s="161" t="s">
        <v>4892</v>
      </c>
    </row>
    <row r="235" spans="1:65" s="13" customFormat="1">
      <c r="B235" s="163"/>
      <c r="D235" s="164" t="s">
        <v>190</v>
      </c>
      <c r="E235" s="165" t="s">
        <v>1</v>
      </c>
      <c r="F235" s="166" t="s">
        <v>333</v>
      </c>
      <c r="H235" s="167">
        <v>40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190</v>
      </c>
      <c r="AU235" s="165" t="s">
        <v>82</v>
      </c>
      <c r="AV235" s="13" t="s">
        <v>82</v>
      </c>
      <c r="AW235" s="13" t="s">
        <v>29</v>
      </c>
      <c r="AX235" s="13" t="s">
        <v>30</v>
      </c>
      <c r="AY235" s="165" t="s">
        <v>175</v>
      </c>
    </row>
    <row r="236" spans="1:65" s="2" customFormat="1" ht="16.5" customHeight="1">
      <c r="A236" s="33"/>
      <c r="B236" s="149"/>
      <c r="C236" s="150" t="s">
        <v>337</v>
      </c>
      <c r="D236" s="150" t="s">
        <v>181</v>
      </c>
      <c r="E236" s="151" t="s">
        <v>4893</v>
      </c>
      <c r="F236" s="152" t="s">
        <v>4894</v>
      </c>
      <c r="G236" s="153" t="s">
        <v>222</v>
      </c>
      <c r="H236" s="154">
        <v>4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184</v>
      </c>
      <c r="AT236" s="161" t="s">
        <v>181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4895</v>
      </c>
    </row>
    <row r="237" spans="1:65" s="13" customFormat="1">
      <c r="B237" s="163"/>
      <c r="D237" s="164" t="s">
        <v>190</v>
      </c>
      <c r="E237" s="165" t="s">
        <v>1</v>
      </c>
      <c r="F237" s="166" t="s">
        <v>184</v>
      </c>
      <c r="H237" s="167">
        <v>4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29</v>
      </c>
      <c r="AX237" s="13" t="s">
        <v>30</v>
      </c>
      <c r="AY237" s="165" t="s">
        <v>175</v>
      </c>
    </row>
    <row r="238" spans="1:65" s="12" customFormat="1" ht="22.8" customHeight="1">
      <c r="B238" s="136"/>
      <c r="D238" s="137" t="s">
        <v>72</v>
      </c>
      <c r="E238" s="147" t="s">
        <v>4896</v>
      </c>
      <c r="F238" s="147" t="s">
        <v>4897</v>
      </c>
      <c r="I238" s="139"/>
      <c r="J238" s="148">
        <f>BK238</f>
        <v>0</v>
      </c>
      <c r="L238" s="136"/>
      <c r="M238" s="141"/>
      <c r="N238" s="142"/>
      <c r="O238" s="142"/>
      <c r="P238" s="143">
        <f>SUM(P239:P254)</f>
        <v>0</v>
      </c>
      <c r="Q238" s="142"/>
      <c r="R238" s="143">
        <f>SUM(R239:R254)</f>
        <v>0</v>
      </c>
      <c r="S238" s="142"/>
      <c r="T238" s="144">
        <f>SUM(T239:T254)</f>
        <v>0</v>
      </c>
      <c r="AR238" s="137" t="s">
        <v>30</v>
      </c>
      <c r="AT238" s="145" t="s">
        <v>72</v>
      </c>
      <c r="AU238" s="145" t="s">
        <v>30</v>
      </c>
      <c r="AY238" s="137" t="s">
        <v>175</v>
      </c>
      <c r="BK238" s="146">
        <f>SUM(BK239:BK254)</f>
        <v>0</v>
      </c>
    </row>
    <row r="239" spans="1:65" s="2" customFormat="1" ht="16.5" customHeight="1">
      <c r="A239" s="33"/>
      <c r="B239" s="149"/>
      <c r="C239" s="150" t="s">
        <v>341</v>
      </c>
      <c r="D239" s="150" t="s">
        <v>181</v>
      </c>
      <c r="E239" s="151" t="s">
        <v>4898</v>
      </c>
      <c r="F239" s="152" t="s">
        <v>4899</v>
      </c>
      <c r="G239" s="153" t="s">
        <v>188</v>
      </c>
      <c r="H239" s="154">
        <v>133</v>
      </c>
      <c r="I239" s="155"/>
      <c r="J239" s="156">
        <f>ROUND(I239*H239,2)</f>
        <v>0</v>
      </c>
      <c r="K239" s="152" t="s">
        <v>1</v>
      </c>
      <c r="L239" s="34"/>
      <c r="M239" s="157" t="s">
        <v>1</v>
      </c>
      <c r="N239" s="158" t="s">
        <v>38</v>
      </c>
      <c r="O239" s="59"/>
      <c r="P239" s="159">
        <f>O239*H239</f>
        <v>0</v>
      </c>
      <c r="Q239" s="159">
        <v>0</v>
      </c>
      <c r="R239" s="159">
        <f>Q239*H239</f>
        <v>0</v>
      </c>
      <c r="S239" s="159">
        <v>0</v>
      </c>
      <c r="T239" s="160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1" t="s">
        <v>184</v>
      </c>
      <c r="AT239" s="161" t="s">
        <v>181</v>
      </c>
      <c r="AU239" s="161" t="s">
        <v>82</v>
      </c>
      <c r="AY239" s="18" t="s">
        <v>175</v>
      </c>
      <c r="BE239" s="162">
        <f>IF(N239="základní",J239,0)</f>
        <v>0</v>
      </c>
      <c r="BF239" s="162">
        <f>IF(N239="snížená",J239,0)</f>
        <v>0</v>
      </c>
      <c r="BG239" s="162">
        <f>IF(N239="zákl. přenesená",J239,0)</f>
        <v>0</v>
      </c>
      <c r="BH239" s="162">
        <f>IF(N239="sníž. přenesená",J239,0)</f>
        <v>0</v>
      </c>
      <c r="BI239" s="162">
        <f>IF(N239="nulová",J239,0)</f>
        <v>0</v>
      </c>
      <c r="BJ239" s="18" t="s">
        <v>30</v>
      </c>
      <c r="BK239" s="162">
        <f>ROUND(I239*H239,2)</f>
        <v>0</v>
      </c>
      <c r="BL239" s="18" t="s">
        <v>184</v>
      </c>
      <c r="BM239" s="161" t="s">
        <v>4900</v>
      </c>
    </row>
    <row r="240" spans="1:65" s="13" customFormat="1">
      <c r="B240" s="163"/>
      <c r="D240" s="164" t="s">
        <v>190</v>
      </c>
      <c r="E240" s="165" t="s">
        <v>1</v>
      </c>
      <c r="F240" s="166" t="s">
        <v>529</v>
      </c>
      <c r="H240" s="167">
        <v>133</v>
      </c>
      <c r="I240" s="168"/>
      <c r="L240" s="163"/>
      <c r="M240" s="169"/>
      <c r="N240" s="170"/>
      <c r="O240" s="170"/>
      <c r="P240" s="170"/>
      <c r="Q240" s="170"/>
      <c r="R240" s="170"/>
      <c r="S240" s="170"/>
      <c r="T240" s="171"/>
      <c r="AT240" s="165" t="s">
        <v>190</v>
      </c>
      <c r="AU240" s="165" t="s">
        <v>82</v>
      </c>
      <c r="AV240" s="13" t="s">
        <v>82</v>
      </c>
      <c r="AW240" s="13" t="s">
        <v>29</v>
      </c>
      <c r="AX240" s="13" t="s">
        <v>30</v>
      </c>
      <c r="AY240" s="165" t="s">
        <v>175</v>
      </c>
    </row>
    <row r="241" spans="1:65" s="2" customFormat="1" ht="16.5" customHeight="1">
      <c r="A241" s="33"/>
      <c r="B241" s="149"/>
      <c r="C241" s="150" t="s">
        <v>345</v>
      </c>
      <c r="D241" s="150" t="s">
        <v>181</v>
      </c>
      <c r="E241" s="151" t="s">
        <v>4901</v>
      </c>
      <c r="F241" s="152" t="s">
        <v>4902</v>
      </c>
      <c r="G241" s="153" t="s">
        <v>396</v>
      </c>
      <c r="H241" s="154">
        <v>1</v>
      </c>
      <c r="I241" s="155"/>
      <c r="J241" s="156">
        <f>ROUND(I241*H241,2)</f>
        <v>0</v>
      </c>
      <c r="K241" s="152" t="s">
        <v>1</v>
      </c>
      <c r="L241" s="34"/>
      <c r="M241" s="157" t="s">
        <v>1</v>
      </c>
      <c r="N241" s="158" t="s">
        <v>38</v>
      </c>
      <c r="O241" s="59"/>
      <c r="P241" s="159">
        <f>O241*H241</f>
        <v>0</v>
      </c>
      <c r="Q241" s="159">
        <v>0</v>
      </c>
      <c r="R241" s="159">
        <f>Q241*H241</f>
        <v>0</v>
      </c>
      <c r="S241" s="159">
        <v>0</v>
      </c>
      <c r="T241" s="160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1" t="s">
        <v>184</v>
      </c>
      <c r="AT241" s="161" t="s">
        <v>181</v>
      </c>
      <c r="AU241" s="161" t="s">
        <v>82</v>
      </c>
      <c r="AY241" s="18" t="s">
        <v>175</v>
      </c>
      <c r="BE241" s="162">
        <f>IF(N241="základní",J241,0)</f>
        <v>0</v>
      </c>
      <c r="BF241" s="162">
        <f>IF(N241="snížená",J241,0)</f>
        <v>0</v>
      </c>
      <c r="BG241" s="162">
        <f>IF(N241="zákl. přenesená",J241,0)</f>
        <v>0</v>
      </c>
      <c r="BH241" s="162">
        <f>IF(N241="sníž. přenesená",J241,0)</f>
        <v>0</v>
      </c>
      <c r="BI241" s="162">
        <f>IF(N241="nulová",J241,0)</f>
        <v>0</v>
      </c>
      <c r="BJ241" s="18" t="s">
        <v>30</v>
      </c>
      <c r="BK241" s="162">
        <f>ROUND(I241*H241,2)</f>
        <v>0</v>
      </c>
      <c r="BL241" s="18" t="s">
        <v>184</v>
      </c>
      <c r="BM241" s="161" t="s">
        <v>4903</v>
      </c>
    </row>
    <row r="242" spans="1:65" s="13" customFormat="1">
      <c r="B242" s="163"/>
      <c r="D242" s="164" t="s">
        <v>190</v>
      </c>
      <c r="E242" s="165" t="s">
        <v>1</v>
      </c>
      <c r="F242" s="166" t="s">
        <v>30</v>
      </c>
      <c r="H242" s="167">
        <v>1</v>
      </c>
      <c r="I242" s="168"/>
      <c r="L242" s="163"/>
      <c r="M242" s="169"/>
      <c r="N242" s="170"/>
      <c r="O242" s="170"/>
      <c r="P242" s="170"/>
      <c r="Q242" s="170"/>
      <c r="R242" s="170"/>
      <c r="S242" s="170"/>
      <c r="T242" s="171"/>
      <c r="AT242" s="165" t="s">
        <v>190</v>
      </c>
      <c r="AU242" s="165" t="s">
        <v>82</v>
      </c>
      <c r="AV242" s="13" t="s">
        <v>82</v>
      </c>
      <c r="AW242" s="13" t="s">
        <v>29</v>
      </c>
      <c r="AX242" s="13" t="s">
        <v>30</v>
      </c>
      <c r="AY242" s="165" t="s">
        <v>175</v>
      </c>
    </row>
    <row r="243" spans="1:65" s="2" customFormat="1" ht="16.5" customHeight="1">
      <c r="A243" s="33"/>
      <c r="B243" s="149"/>
      <c r="C243" s="150" t="s">
        <v>349</v>
      </c>
      <c r="D243" s="150" t="s">
        <v>181</v>
      </c>
      <c r="E243" s="151" t="s">
        <v>4904</v>
      </c>
      <c r="F243" s="152" t="s">
        <v>4905</v>
      </c>
      <c r="G243" s="153" t="s">
        <v>188</v>
      </c>
      <c r="H243" s="154">
        <v>106</v>
      </c>
      <c r="I243" s="155"/>
      <c r="J243" s="156">
        <f>ROUND(I243*H243,2)</f>
        <v>0</v>
      </c>
      <c r="K243" s="152" t="s">
        <v>1</v>
      </c>
      <c r="L243" s="34"/>
      <c r="M243" s="157" t="s">
        <v>1</v>
      </c>
      <c r="N243" s="158" t="s">
        <v>38</v>
      </c>
      <c r="O243" s="59"/>
      <c r="P243" s="159">
        <f>O243*H243</f>
        <v>0</v>
      </c>
      <c r="Q243" s="159">
        <v>0</v>
      </c>
      <c r="R243" s="159">
        <f>Q243*H243</f>
        <v>0</v>
      </c>
      <c r="S243" s="159">
        <v>0</v>
      </c>
      <c r="T243" s="160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1" t="s">
        <v>184</v>
      </c>
      <c r="AT243" s="161" t="s">
        <v>181</v>
      </c>
      <c r="AU243" s="161" t="s">
        <v>82</v>
      </c>
      <c r="AY243" s="18" t="s">
        <v>175</v>
      </c>
      <c r="BE243" s="162">
        <f>IF(N243="základní",J243,0)</f>
        <v>0</v>
      </c>
      <c r="BF243" s="162">
        <f>IF(N243="snížená",J243,0)</f>
        <v>0</v>
      </c>
      <c r="BG243" s="162">
        <f>IF(N243="zákl. přenesená",J243,0)</f>
        <v>0</v>
      </c>
      <c r="BH243" s="162">
        <f>IF(N243="sníž. přenesená",J243,0)</f>
        <v>0</v>
      </c>
      <c r="BI243" s="162">
        <f>IF(N243="nulová",J243,0)</f>
        <v>0</v>
      </c>
      <c r="BJ243" s="18" t="s">
        <v>30</v>
      </c>
      <c r="BK243" s="162">
        <f>ROUND(I243*H243,2)</f>
        <v>0</v>
      </c>
      <c r="BL243" s="18" t="s">
        <v>184</v>
      </c>
      <c r="BM243" s="161" t="s">
        <v>4906</v>
      </c>
    </row>
    <row r="244" spans="1:65" s="14" customFormat="1">
      <c r="B244" s="172"/>
      <c r="D244" s="164" t="s">
        <v>190</v>
      </c>
      <c r="E244" s="173" t="s">
        <v>1</v>
      </c>
      <c r="F244" s="174" t="s">
        <v>4907</v>
      </c>
      <c r="H244" s="173" t="s">
        <v>1</v>
      </c>
      <c r="I244" s="175"/>
      <c r="L244" s="172"/>
      <c r="M244" s="176"/>
      <c r="N244" s="177"/>
      <c r="O244" s="177"/>
      <c r="P244" s="177"/>
      <c r="Q244" s="177"/>
      <c r="R244" s="177"/>
      <c r="S244" s="177"/>
      <c r="T244" s="178"/>
      <c r="AT244" s="173" t="s">
        <v>190</v>
      </c>
      <c r="AU244" s="173" t="s">
        <v>82</v>
      </c>
      <c r="AV244" s="14" t="s">
        <v>30</v>
      </c>
      <c r="AW244" s="14" t="s">
        <v>29</v>
      </c>
      <c r="AX244" s="14" t="s">
        <v>73</v>
      </c>
      <c r="AY244" s="173" t="s">
        <v>175</v>
      </c>
    </row>
    <row r="245" spans="1:65" s="14" customFormat="1">
      <c r="B245" s="172"/>
      <c r="D245" s="164" t="s">
        <v>190</v>
      </c>
      <c r="E245" s="173" t="s">
        <v>1</v>
      </c>
      <c r="F245" s="174" t="s">
        <v>4908</v>
      </c>
      <c r="H245" s="173" t="s">
        <v>1</v>
      </c>
      <c r="I245" s="175"/>
      <c r="L245" s="172"/>
      <c r="M245" s="176"/>
      <c r="N245" s="177"/>
      <c r="O245" s="177"/>
      <c r="P245" s="177"/>
      <c r="Q245" s="177"/>
      <c r="R245" s="177"/>
      <c r="S245" s="177"/>
      <c r="T245" s="178"/>
      <c r="AT245" s="173" t="s">
        <v>190</v>
      </c>
      <c r="AU245" s="173" t="s">
        <v>82</v>
      </c>
      <c r="AV245" s="14" t="s">
        <v>30</v>
      </c>
      <c r="AW245" s="14" t="s">
        <v>29</v>
      </c>
      <c r="AX245" s="14" t="s">
        <v>73</v>
      </c>
      <c r="AY245" s="173" t="s">
        <v>175</v>
      </c>
    </row>
    <row r="246" spans="1:65" s="13" customFormat="1">
      <c r="B246" s="163"/>
      <c r="D246" s="164" t="s">
        <v>190</v>
      </c>
      <c r="E246" s="165" t="s">
        <v>1</v>
      </c>
      <c r="F246" s="166" t="s">
        <v>586</v>
      </c>
      <c r="H246" s="167">
        <v>106</v>
      </c>
      <c r="I246" s="168"/>
      <c r="L246" s="163"/>
      <c r="M246" s="169"/>
      <c r="N246" s="170"/>
      <c r="O246" s="170"/>
      <c r="P246" s="170"/>
      <c r="Q246" s="170"/>
      <c r="R246" s="170"/>
      <c r="S246" s="170"/>
      <c r="T246" s="171"/>
      <c r="AT246" s="165" t="s">
        <v>190</v>
      </c>
      <c r="AU246" s="165" t="s">
        <v>82</v>
      </c>
      <c r="AV246" s="13" t="s">
        <v>82</v>
      </c>
      <c r="AW246" s="13" t="s">
        <v>29</v>
      </c>
      <c r="AX246" s="13" t="s">
        <v>30</v>
      </c>
      <c r="AY246" s="165" t="s">
        <v>175</v>
      </c>
    </row>
    <row r="247" spans="1:65" s="2" customFormat="1" ht="16.5" customHeight="1">
      <c r="A247" s="33"/>
      <c r="B247" s="149"/>
      <c r="C247" s="150" t="s">
        <v>353</v>
      </c>
      <c r="D247" s="150" t="s">
        <v>181</v>
      </c>
      <c r="E247" s="151" t="s">
        <v>4909</v>
      </c>
      <c r="F247" s="152" t="s">
        <v>4910</v>
      </c>
      <c r="G247" s="153" t="s">
        <v>188</v>
      </c>
      <c r="H247" s="154">
        <v>10</v>
      </c>
      <c r="I247" s="155"/>
      <c r="J247" s="156">
        <f>ROUND(I247*H247,2)</f>
        <v>0</v>
      </c>
      <c r="K247" s="152" t="s">
        <v>1</v>
      </c>
      <c r="L247" s="34"/>
      <c r="M247" s="157" t="s">
        <v>1</v>
      </c>
      <c r="N247" s="158" t="s">
        <v>38</v>
      </c>
      <c r="O247" s="59"/>
      <c r="P247" s="159">
        <f>O247*H247</f>
        <v>0</v>
      </c>
      <c r="Q247" s="159">
        <v>0</v>
      </c>
      <c r="R247" s="159">
        <f>Q247*H247</f>
        <v>0</v>
      </c>
      <c r="S247" s="159">
        <v>0</v>
      </c>
      <c r="T247" s="160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1" t="s">
        <v>184</v>
      </c>
      <c r="AT247" s="161" t="s">
        <v>181</v>
      </c>
      <c r="AU247" s="161" t="s">
        <v>82</v>
      </c>
      <c r="AY247" s="18" t="s">
        <v>175</v>
      </c>
      <c r="BE247" s="162">
        <f>IF(N247="základní",J247,0)</f>
        <v>0</v>
      </c>
      <c r="BF247" s="162">
        <f>IF(N247="snížená",J247,0)</f>
        <v>0</v>
      </c>
      <c r="BG247" s="162">
        <f>IF(N247="zákl. přenesená",J247,0)</f>
        <v>0</v>
      </c>
      <c r="BH247" s="162">
        <f>IF(N247="sníž. přenesená",J247,0)</f>
        <v>0</v>
      </c>
      <c r="BI247" s="162">
        <f>IF(N247="nulová",J247,0)</f>
        <v>0</v>
      </c>
      <c r="BJ247" s="18" t="s">
        <v>30</v>
      </c>
      <c r="BK247" s="162">
        <f>ROUND(I247*H247,2)</f>
        <v>0</v>
      </c>
      <c r="BL247" s="18" t="s">
        <v>184</v>
      </c>
      <c r="BM247" s="161" t="s">
        <v>4911</v>
      </c>
    </row>
    <row r="248" spans="1:65" s="14" customFormat="1">
      <c r="B248" s="172"/>
      <c r="D248" s="164" t="s">
        <v>190</v>
      </c>
      <c r="E248" s="173" t="s">
        <v>1</v>
      </c>
      <c r="F248" s="174" t="s">
        <v>4912</v>
      </c>
      <c r="H248" s="173" t="s">
        <v>1</v>
      </c>
      <c r="I248" s="175"/>
      <c r="L248" s="172"/>
      <c r="M248" s="176"/>
      <c r="N248" s="177"/>
      <c r="O248" s="177"/>
      <c r="P248" s="177"/>
      <c r="Q248" s="177"/>
      <c r="R248" s="177"/>
      <c r="S248" s="177"/>
      <c r="T248" s="178"/>
      <c r="AT248" s="173" t="s">
        <v>190</v>
      </c>
      <c r="AU248" s="173" t="s">
        <v>82</v>
      </c>
      <c r="AV248" s="14" t="s">
        <v>30</v>
      </c>
      <c r="AW248" s="14" t="s">
        <v>29</v>
      </c>
      <c r="AX248" s="14" t="s">
        <v>73</v>
      </c>
      <c r="AY248" s="173" t="s">
        <v>175</v>
      </c>
    </row>
    <row r="249" spans="1:65" s="14" customFormat="1">
      <c r="B249" s="172"/>
      <c r="D249" s="164" t="s">
        <v>190</v>
      </c>
      <c r="E249" s="173" t="s">
        <v>1</v>
      </c>
      <c r="F249" s="174" t="s">
        <v>4913</v>
      </c>
      <c r="H249" s="173" t="s">
        <v>1</v>
      </c>
      <c r="I249" s="175"/>
      <c r="L249" s="172"/>
      <c r="M249" s="176"/>
      <c r="N249" s="177"/>
      <c r="O249" s="177"/>
      <c r="P249" s="177"/>
      <c r="Q249" s="177"/>
      <c r="R249" s="177"/>
      <c r="S249" s="177"/>
      <c r="T249" s="178"/>
      <c r="AT249" s="173" t="s">
        <v>190</v>
      </c>
      <c r="AU249" s="173" t="s">
        <v>82</v>
      </c>
      <c r="AV249" s="14" t="s">
        <v>30</v>
      </c>
      <c r="AW249" s="14" t="s">
        <v>29</v>
      </c>
      <c r="AX249" s="14" t="s">
        <v>73</v>
      </c>
      <c r="AY249" s="173" t="s">
        <v>175</v>
      </c>
    </row>
    <row r="250" spans="1:65" s="13" customFormat="1">
      <c r="B250" s="163"/>
      <c r="D250" s="164" t="s">
        <v>190</v>
      </c>
      <c r="E250" s="165" t="s">
        <v>1</v>
      </c>
      <c r="F250" s="166" t="s">
        <v>217</v>
      </c>
      <c r="H250" s="167">
        <v>10</v>
      </c>
      <c r="I250" s="168"/>
      <c r="L250" s="163"/>
      <c r="M250" s="169"/>
      <c r="N250" s="170"/>
      <c r="O250" s="170"/>
      <c r="P250" s="170"/>
      <c r="Q250" s="170"/>
      <c r="R250" s="170"/>
      <c r="S250" s="170"/>
      <c r="T250" s="171"/>
      <c r="AT250" s="165" t="s">
        <v>190</v>
      </c>
      <c r="AU250" s="165" t="s">
        <v>82</v>
      </c>
      <c r="AV250" s="13" t="s">
        <v>82</v>
      </c>
      <c r="AW250" s="13" t="s">
        <v>29</v>
      </c>
      <c r="AX250" s="13" t="s">
        <v>30</v>
      </c>
      <c r="AY250" s="165" t="s">
        <v>175</v>
      </c>
    </row>
    <row r="251" spans="1:65" s="2" customFormat="1" ht="16.5" customHeight="1">
      <c r="A251" s="33"/>
      <c r="B251" s="149"/>
      <c r="C251" s="150" t="s">
        <v>357</v>
      </c>
      <c r="D251" s="150" t="s">
        <v>181</v>
      </c>
      <c r="E251" s="151" t="s">
        <v>4914</v>
      </c>
      <c r="F251" s="152" t="s">
        <v>4915</v>
      </c>
      <c r="G251" s="153" t="s">
        <v>188</v>
      </c>
      <c r="H251" s="154">
        <v>17</v>
      </c>
      <c r="I251" s="155"/>
      <c r="J251" s="156">
        <f>ROUND(I251*H251,2)</f>
        <v>0</v>
      </c>
      <c r="K251" s="152" t="s">
        <v>1</v>
      </c>
      <c r="L251" s="34"/>
      <c r="M251" s="157" t="s">
        <v>1</v>
      </c>
      <c r="N251" s="158" t="s">
        <v>38</v>
      </c>
      <c r="O251" s="59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1" t="s">
        <v>184</v>
      </c>
      <c r="AT251" s="161" t="s">
        <v>181</v>
      </c>
      <c r="AU251" s="161" t="s">
        <v>82</v>
      </c>
      <c r="AY251" s="18" t="s">
        <v>175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8" t="s">
        <v>30</v>
      </c>
      <c r="BK251" s="162">
        <f>ROUND(I251*H251,2)</f>
        <v>0</v>
      </c>
      <c r="BL251" s="18" t="s">
        <v>184</v>
      </c>
      <c r="BM251" s="161" t="s">
        <v>4916</v>
      </c>
    </row>
    <row r="252" spans="1:65" s="13" customFormat="1">
      <c r="B252" s="163"/>
      <c r="D252" s="164" t="s">
        <v>190</v>
      </c>
      <c r="E252" s="165" t="s">
        <v>1</v>
      </c>
      <c r="F252" s="166" t="s">
        <v>243</v>
      </c>
      <c r="H252" s="167">
        <v>17</v>
      </c>
      <c r="I252" s="168"/>
      <c r="L252" s="163"/>
      <c r="M252" s="169"/>
      <c r="N252" s="170"/>
      <c r="O252" s="170"/>
      <c r="P252" s="170"/>
      <c r="Q252" s="170"/>
      <c r="R252" s="170"/>
      <c r="S252" s="170"/>
      <c r="T252" s="171"/>
      <c r="AT252" s="165" t="s">
        <v>190</v>
      </c>
      <c r="AU252" s="165" t="s">
        <v>82</v>
      </c>
      <c r="AV252" s="13" t="s">
        <v>82</v>
      </c>
      <c r="AW252" s="13" t="s">
        <v>29</v>
      </c>
      <c r="AX252" s="13" t="s">
        <v>30</v>
      </c>
      <c r="AY252" s="165" t="s">
        <v>175</v>
      </c>
    </row>
    <row r="253" spans="1:65" s="2" customFormat="1" ht="16.5" customHeight="1">
      <c r="A253" s="33"/>
      <c r="B253" s="149"/>
      <c r="C253" s="150" t="s">
        <v>361</v>
      </c>
      <c r="D253" s="150" t="s">
        <v>181</v>
      </c>
      <c r="E253" s="151" t="s">
        <v>4917</v>
      </c>
      <c r="F253" s="152" t="s">
        <v>4918</v>
      </c>
      <c r="G253" s="153" t="s">
        <v>745</v>
      </c>
      <c r="H253" s="154">
        <v>5</v>
      </c>
      <c r="I253" s="155"/>
      <c r="J253" s="156">
        <f>ROUND(I253*H253,2)</f>
        <v>0</v>
      </c>
      <c r="K253" s="152" t="s">
        <v>1</v>
      </c>
      <c r="L253" s="34"/>
      <c r="M253" s="157" t="s">
        <v>1</v>
      </c>
      <c r="N253" s="158" t="s">
        <v>38</v>
      </c>
      <c r="O253" s="59"/>
      <c r="P253" s="159">
        <f>O253*H253</f>
        <v>0</v>
      </c>
      <c r="Q253" s="159">
        <v>0</v>
      </c>
      <c r="R253" s="159">
        <f>Q253*H253</f>
        <v>0</v>
      </c>
      <c r="S253" s="159">
        <v>0</v>
      </c>
      <c r="T253" s="160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1" t="s">
        <v>184</v>
      </c>
      <c r="AT253" s="161" t="s">
        <v>181</v>
      </c>
      <c r="AU253" s="161" t="s">
        <v>82</v>
      </c>
      <c r="AY253" s="18" t="s">
        <v>175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8" t="s">
        <v>30</v>
      </c>
      <c r="BK253" s="162">
        <f>ROUND(I253*H253,2)</f>
        <v>0</v>
      </c>
      <c r="BL253" s="18" t="s">
        <v>184</v>
      </c>
      <c r="BM253" s="161" t="s">
        <v>4919</v>
      </c>
    </row>
    <row r="254" spans="1:65" s="13" customFormat="1">
      <c r="B254" s="163"/>
      <c r="D254" s="164" t="s">
        <v>190</v>
      </c>
      <c r="E254" s="165" t="s">
        <v>1</v>
      </c>
      <c r="F254" s="166" t="s">
        <v>199</v>
      </c>
      <c r="H254" s="167">
        <v>5</v>
      </c>
      <c r="I254" s="168"/>
      <c r="L254" s="163"/>
      <c r="M254" s="169"/>
      <c r="N254" s="170"/>
      <c r="O254" s="170"/>
      <c r="P254" s="170"/>
      <c r="Q254" s="170"/>
      <c r="R254" s="170"/>
      <c r="S254" s="170"/>
      <c r="T254" s="171"/>
      <c r="AT254" s="165" t="s">
        <v>190</v>
      </c>
      <c r="AU254" s="165" t="s">
        <v>82</v>
      </c>
      <c r="AV254" s="13" t="s">
        <v>82</v>
      </c>
      <c r="AW254" s="13" t="s">
        <v>29</v>
      </c>
      <c r="AX254" s="13" t="s">
        <v>30</v>
      </c>
      <c r="AY254" s="165" t="s">
        <v>175</v>
      </c>
    </row>
    <row r="255" spans="1:65" s="12" customFormat="1" ht="22.8" customHeight="1">
      <c r="B255" s="136"/>
      <c r="D255" s="137" t="s">
        <v>72</v>
      </c>
      <c r="E255" s="147" t="s">
        <v>4920</v>
      </c>
      <c r="F255" s="147" t="s">
        <v>4921</v>
      </c>
      <c r="I255" s="139"/>
      <c r="J255" s="148">
        <f>BK255</f>
        <v>0</v>
      </c>
      <c r="L255" s="136"/>
      <c r="M255" s="141"/>
      <c r="N255" s="142"/>
      <c r="O255" s="142"/>
      <c r="P255" s="143">
        <f>SUM(P256:P277)</f>
        <v>0</v>
      </c>
      <c r="Q255" s="142"/>
      <c r="R255" s="143">
        <f>SUM(R256:R277)</f>
        <v>0</v>
      </c>
      <c r="S255" s="142"/>
      <c r="T255" s="144">
        <f>SUM(T256:T277)</f>
        <v>0</v>
      </c>
      <c r="AR255" s="137" t="s">
        <v>30</v>
      </c>
      <c r="AT255" s="145" t="s">
        <v>72</v>
      </c>
      <c r="AU255" s="145" t="s">
        <v>30</v>
      </c>
      <c r="AY255" s="137" t="s">
        <v>175</v>
      </c>
      <c r="BK255" s="146">
        <f>SUM(BK256:BK277)</f>
        <v>0</v>
      </c>
    </row>
    <row r="256" spans="1:65" s="2" customFormat="1" ht="16.5" customHeight="1">
      <c r="A256" s="33"/>
      <c r="B256" s="149"/>
      <c r="C256" s="150" t="s">
        <v>365</v>
      </c>
      <c r="D256" s="150" t="s">
        <v>181</v>
      </c>
      <c r="E256" s="151" t="s">
        <v>4922</v>
      </c>
      <c r="F256" s="152" t="s">
        <v>4899</v>
      </c>
      <c r="G256" s="153" t="s">
        <v>188</v>
      </c>
      <c r="H256" s="154">
        <v>96</v>
      </c>
      <c r="I256" s="155"/>
      <c r="J256" s="156">
        <f>ROUND(I256*H256,2)</f>
        <v>0</v>
      </c>
      <c r="K256" s="152" t="s">
        <v>1</v>
      </c>
      <c r="L256" s="34"/>
      <c r="M256" s="157" t="s">
        <v>1</v>
      </c>
      <c r="N256" s="158" t="s">
        <v>38</v>
      </c>
      <c r="O256" s="59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1" t="s">
        <v>184</v>
      </c>
      <c r="AT256" s="161" t="s">
        <v>181</v>
      </c>
      <c r="AU256" s="161" t="s">
        <v>82</v>
      </c>
      <c r="AY256" s="18" t="s">
        <v>175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8" t="s">
        <v>30</v>
      </c>
      <c r="BK256" s="162">
        <f>ROUND(I256*H256,2)</f>
        <v>0</v>
      </c>
      <c r="BL256" s="18" t="s">
        <v>184</v>
      </c>
      <c r="BM256" s="161" t="s">
        <v>4923</v>
      </c>
    </row>
    <row r="257" spans="1:65" s="13" customFormat="1">
      <c r="B257" s="163"/>
      <c r="D257" s="164" t="s">
        <v>190</v>
      </c>
      <c r="E257" s="165" t="s">
        <v>1</v>
      </c>
      <c r="F257" s="166" t="s">
        <v>552</v>
      </c>
      <c r="H257" s="167">
        <v>96</v>
      </c>
      <c r="I257" s="168"/>
      <c r="L257" s="163"/>
      <c r="M257" s="169"/>
      <c r="N257" s="170"/>
      <c r="O257" s="170"/>
      <c r="P257" s="170"/>
      <c r="Q257" s="170"/>
      <c r="R257" s="170"/>
      <c r="S257" s="170"/>
      <c r="T257" s="171"/>
      <c r="AT257" s="165" t="s">
        <v>190</v>
      </c>
      <c r="AU257" s="165" t="s">
        <v>82</v>
      </c>
      <c r="AV257" s="13" t="s">
        <v>82</v>
      </c>
      <c r="AW257" s="13" t="s">
        <v>29</v>
      </c>
      <c r="AX257" s="13" t="s">
        <v>30</v>
      </c>
      <c r="AY257" s="165" t="s">
        <v>175</v>
      </c>
    </row>
    <row r="258" spans="1:65" s="2" customFormat="1" ht="16.5" customHeight="1">
      <c r="A258" s="33"/>
      <c r="B258" s="149"/>
      <c r="C258" s="150" t="s">
        <v>369</v>
      </c>
      <c r="D258" s="150" t="s">
        <v>181</v>
      </c>
      <c r="E258" s="151" t="s">
        <v>4924</v>
      </c>
      <c r="F258" s="152" t="s">
        <v>4902</v>
      </c>
      <c r="G258" s="153" t="s">
        <v>396</v>
      </c>
      <c r="H258" s="154">
        <v>1</v>
      </c>
      <c r="I258" s="155"/>
      <c r="J258" s="156">
        <f>ROUND(I258*H258,2)</f>
        <v>0</v>
      </c>
      <c r="K258" s="152" t="s">
        <v>1</v>
      </c>
      <c r="L258" s="34"/>
      <c r="M258" s="157" t="s">
        <v>1</v>
      </c>
      <c r="N258" s="158" t="s">
        <v>38</v>
      </c>
      <c r="O258" s="59"/>
      <c r="P258" s="159">
        <f>O258*H258</f>
        <v>0</v>
      </c>
      <c r="Q258" s="159">
        <v>0</v>
      </c>
      <c r="R258" s="159">
        <f>Q258*H258</f>
        <v>0</v>
      </c>
      <c r="S258" s="159">
        <v>0</v>
      </c>
      <c r="T258" s="160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1" t="s">
        <v>184</v>
      </c>
      <c r="AT258" s="161" t="s">
        <v>181</v>
      </c>
      <c r="AU258" s="161" t="s">
        <v>82</v>
      </c>
      <c r="AY258" s="18" t="s">
        <v>175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8" t="s">
        <v>30</v>
      </c>
      <c r="BK258" s="162">
        <f>ROUND(I258*H258,2)</f>
        <v>0</v>
      </c>
      <c r="BL258" s="18" t="s">
        <v>184</v>
      </c>
      <c r="BM258" s="161" t="s">
        <v>4925</v>
      </c>
    </row>
    <row r="259" spans="1:65" s="13" customFormat="1">
      <c r="B259" s="163"/>
      <c r="D259" s="164" t="s">
        <v>190</v>
      </c>
      <c r="E259" s="165" t="s">
        <v>1</v>
      </c>
      <c r="F259" s="166" t="s">
        <v>30</v>
      </c>
      <c r="H259" s="167">
        <v>1</v>
      </c>
      <c r="I259" s="168"/>
      <c r="L259" s="163"/>
      <c r="M259" s="169"/>
      <c r="N259" s="170"/>
      <c r="O259" s="170"/>
      <c r="P259" s="170"/>
      <c r="Q259" s="170"/>
      <c r="R259" s="170"/>
      <c r="S259" s="170"/>
      <c r="T259" s="171"/>
      <c r="AT259" s="165" t="s">
        <v>190</v>
      </c>
      <c r="AU259" s="165" t="s">
        <v>82</v>
      </c>
      <c r="AV259" s="13" t="s">
        <v>82</v>
      </c>
      <c r="AW259" s="13" t="s">
        <v>29</v>
      </c>
      <c r="AX259" s="13" t="s">
        <v>30</v>
      </c>
      <c r="AY259" s="165" t="s">
        <v>175</v>
      </c>
    </row>
    <row r="260" spans="1:65" s="2" customFormat="1" ht="16.5" customHeight="1">
      <c r="A260" s="33"/>
      <c r="B260" s="149"/>
      <c r="C260" s="150" t="s">
        <v>373</v>
      </c>
      <c r="D260" s="150" t="s">
        <v>181</v>
      </c>
      <c r="E260" s="151" t="s">
        <v>4926</v>
      </c>
      <c r="F260" s="152" t="s">
        <v>4927</v>
      </c>
      <c r="G260" s="153" t="s">
        <v>222</v>
      </c>
      <c r="H260" s="154">
        <v>2</v>
      </c>
      <c r="I260" s="155"/>
      <c r="J260" s="156">
        <f>ROUND(I260*H260,2)</f>
        <v>0</v>
      </c>
      <c r="K260" s="152" t="s">
        <v>1</v>
      </c>
      <c r="L260" s="34"/>
      <c r="M260" s="157" t="s">
        <v>1</v>
      </c>
      <c r="N260" s="158" t="s">
        <v>38</v>
      </c>
      <c r="O260" s="59"/>
      <c r="P260" s="159">
        <f>O260*H260</f>
        <v>0</v>
      </c>
      <c r="Q260" s="159">
        <v>0</v>
      </c>
      <c r="R260" s="159">
        <f>Q260*H260</f>
        <v>0</v>
      </c>
      <c r="S260" s="159">
        <v>0</v>
      </c>
      <c r="T260" s="160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1" t="s">
        <v>184</v>
      </c>
      <c r="AT260" s="161" t="s">
        <v>181</v>
      </c>
      <c r="AU260" s="161" t="s">
        <v>82</v>
      </c>
      <c r="AY260" s="18" t="s">
        <v>175</v>
      </c>
      <c r="BE260" s="162">
        <f>IF(N260="základní",J260,0)</f>
        <v>0</v>
      </c>
      <c r="BF260" s="162">
        <f>IF(N260="snížená",J260,0)</f>
        <v>0</v>
      </c>
      <c r="BG260" s="162">
        <f>IF(N260="zákl. přenesená",J260,0)</f>
        <v>0</v>
      </c>
      <c r="BH260" s="162">
        <f>IF(N260="sníž. přenesená",J260,0)</f>
        <v>0</v>
      </c>
      <c r="BI260" s="162">
        <f>IF(N260="nulová",J260,0)</f>
        <v>0</v>
      </c>
      <c r="BJ260" s="18" t="s">
        <v>30</v>
      </c>
      <c r="BK260" s="162">
        <f>ROUND(I260*H260,2)</f>
        <v>0</v>
      </c>
      <c r="BL260" s="18" t="s">
        <v>184</v>
      </c>
      <c r="BM260" s="161" t="s">
        <v>4928</v>
      </c>
    </row>
    <row r="261" spans="1:65" s="14" customFormat="1">
      <c r="B261" s="172"/>
      <c r="D261" s="164" t="s">
        <v>190</v>
      </c>
      <c r="E261" s="173" t="s">
        <v>1</v>
      </c>
      <c r="F261" s="174" t="s">
        <v>4929</v>
      </c>
      <c r="H261" s="173" t="s">
        <v>1</v>
      </c>
      <c r="I261" s="175"/>
      <c r="L261" s="172"/>
      <c r="M261" s="176"/>
      <c r="N261" s="177"/>
      <c r="O261" s="177"/>
      <c r="P261" s="177"/>
      <c r="Q261" s="177"/>
      <c r="R261" s="177"/>
      <c r="S261" s="177"/>
      <c r="T261" s="178"/>
      <c r="AT261" s="173" t="s">
        <v>190</v>
      </c>
      <c r="AU261" s="173" t="s">
        <v>82</v>
      </c>
      <c r="AV261" s="14" t="s">
        <v>30</v>
      </c>
      <c r="AW261" s="14" t="s">
        <v>29</v>
      </c>
      <c r="AX261" s="14" t="s">
        <v>73</v>
      </c>
      <c r="AY261" s="173" t="s">
        <v>175</v>
      </c>
    </row>
    <row r="262" spans="1:65" s="14" customFormat="1">
      <c r="B262" s="172"/>
      <c r="D262" s="164" t="s">
        <v>190</v>
      </c>
      <c r="E262" s="173" t="s">
        <v>1</v>
      </c>
      <c r="F262" s="174" t="s">
        <v>4930</v>
      </c>
      <c r="H262" s="173" t="s">
        <v>1</v>
      </c>
      <c r="I262" s="175"/>
      <c r="L262" s="172"/>
      <c r="M262" s="176"/>
      <c r="N262" s="177"/>
      <c r="O262" s="177"/>
      <c r="P262" s="177"/>
      <c r="Q262" s="177"/>
      <c r="R262" s="177"/>
      <c r="S262" s="177"/>
      <c r="T262" s="178"/>
      <c r="AT262" s="173" t="s">
        <v>190</v>
      </c>
      <c r="AU262" s="173" t="s">
        <v>82</v>
      </c>
      <c r="AV262" s="14" t="s">
        <v>30</v>
      </c>
      <c r="AW262" s="14" t="s">
        <v>29</v>
      </c>
      <c r="AX262" s="14" t="s">
        <v>73</v>
      </c>
      <c r="AY262" s="173" t="s">
        <v>175</v>
      </c>
    </row>
    <row r="263" spans="1:65" s="13" customFormat="1">
      <c r="B263" s="163"/>
      <c r="D263" s="164" t="s">
        <v>190</v>
      </c>
      <c r="E263" s="165" t="s">
        <v>1</v>
      </c>
      <c r="F263" s="166" t="s">
        <v>82</v>
      </c>
      <c r="H263" s="167">
        <v>2</v>
      </c>
      <c r="I263" s="168"/>
      <c r="L263" s="163"/>
      <c r="M263" s="169"/>
      <c r="N263" s="170"/>
      <c r="O263" s="170"/>
      <c r="P263" s="170"/>
      <c r="Q263" s="170"/>
      <c r="R263" s="170"/>
      <c r="S263" s="170"/>
      <c r="T263" s="171"/>
      <c r="AT263" s="165" t="s">
        <v>190</v>
      </c>
      <c r="AU263" s="165" t="s">
        <v>82</v>
      </c>
      <c r="AV263" s="13" t="s">
        <v>82</v>
      </c>
      <c r="AW263" s="13" t="s">
        <v>29</v>
      </c>
      <c r="AX263" s="13" t="s">
        <v>30</v>
      </c>
      <c r="AY263" s="165" t="s">
        <v>175</v>
      </c>
    </row>
    <row r="264" spans="1:65" s="2" customFormat="1" ht="16.5" customHeight="1">
      <c r="A264" s="33"/>
      <c r="B264" s="149"/>
      <c r="C264" s="150" t="s">
        <v>377</v>
      </c>
      <c r="D264" s="150" t="s">
        <v>181</v>
      </c>
      <c r="E264" s="151" t="s">
        <v>4931</v>
      </c>
      <c r="F264" s="152" t="s">
        <v>4932</v>
      </c>
      <c r="G264" s="153" t="s">
        <v>222</v>
      </c>
      <c r="H264" s="154">
        <v>2</v>
      </c>
      <c r="I264" s="155"/>
      <c r="J264" s="156">
        <f>ROUND(I264*H264,2)</f>
        <v>0</v>
      </c>
      <c r="K264" s="152" t="s">
        <v>1</v>
      </c>
      <c r="L264" s="34"/>
      <c r="M264" s="157" t="s">
        <v>1</v>
      </c>
      <c r="N264" s="158" t="s">
        <v>38</v>
      </c>
      <c r="O264" s="59"/>
      <c r="P264" s="159">
        <f>O264*H264</f>
        <v>0</v>
      </c>
      <c r="Q264" s="159">
        <v>0</v>
      </c>
      <c r="R264" s="159">
        <f>Q264*H264</f>
        <v>0</v>
      </c>
      <c r="S264" s="159">
        <v>0</v>
      </c>
      <c r="T264" s="160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1" t="s">
        <v>184</v>
      </c>
      <c r="AT264" s="161" t="s">
        <v>181</v>
      </c>
      <c r="AU264" s="161" t="s">
        <v>82</v>
      </c>
      <c r="AY264" s="18" t="s">
        <v>175</v>
      </c>
      <c r="BE264" s="162">
        <f>IF(N264="základní",J264,0)</f>
        <v>0</v>
      </c>
      <c r="BF264" s="162">
        <f>IF(N264="snížená",J264,0)</f>
        <v>0</v>
      </c>
      <c r="BG264" s="162">
        <f>IF(N264="zákl. přenesená",J264,0)</f>
        <v>0</v>
      </c>
      <c r="BH264" s="162">
        <f>IF(N264="sníž. přenesená",J264,0)</f>
        <v>0</v>
      </c>
      <c r="BI264" s="162">
        <f>IF(N264="nulová",J264,0)</f>
        <v>0</v>
      </c>
      <c r="BJ264" s="18" t="s">
        <v>30</v>
      </c>
      <c r="BK264" s="162">
        <f>ROUND(I264*H264,2)</f>
        <v>0</v>
      </c>
      <c r="BL264" s="18" t="s">
        <v>184</v>
      </c>
      <c r="BM264" s="161" t="s">
        <v>4933</v>
      </c>
    </row>
    <row r="265" spans="1:65" s="14" customFormat="1">
      <c r="B265" s="172"/>
      <c r="D265" s="164" t="s">
        <v>190</v>
      </c>
      <c r="E265" s="173" t="s">
        <v>1</v>
      </c>
      <c r="F265" s="174" t="s">
        <v>4934</v>
      </c>
      <c r="H265" s="173" t="s">
        <v>1</v>
      </c>
      <c r="I265" s="175"/>
      <c r="L265" s="172"/>
      <c r="M265" s="176"/>
      <c r="N265" s="177"/>
      <c r="O265" s="177"/>
      <c r="P265" s="177"/>
      <c r="Q265" s="177"/>
      <c r="R265" s="177"/>
      <c r="S265" s="177"/>
      <c r="T265" s="178"/>
      <c r="AT265" s="173" t="s">
        <v>190</v>
      </c>
      <c r="AU265" s="173" t="s">
        <v>82</v>
      </c>
      <c r="AV265" s="14" t="s">
        <v>30</v>
      </c>
      <c r="AW265" s="14" t="s">
        <v>29</v>
      </c>
      <c r="AX265" s="14" t="s">
        <v>73</v>
      </c>
      <c r="AY265" s="173" t="s">
        <v>175</v>
      </c>
    </row>
    <row r="266" spans="1:65" s="14" customFormat="1">
      <c r="B266" s="172"/>
      <c r="D266" s="164" t="s">
        <v>190</v>
      </c>
      <c r="E266" s="173" t="s">
        <v>1</v>
      </c>
      <c r="F266" s="174" t="s">
        <v>4935</v>
      </c>
      <c r="H266" s="173" t="s">
        <v>1</v>
      </c>
      <c r="I266" s="175"/>
      <c r="L266" s="172"/>
      <c r="M266" s="176"/>
      <c r="N266" s="177"/>
      <c r="O266" s="177"/>
      <c r="P266" s="177"/>
      <c r="Q266" s="177"/>
      <c r="R266" s="177"/>
      <c r="S266" s="177"/>
      <c r="T266" s="178"/>
      <c r="AT266" s="173" t="s">
        <v>190</v>
      </c>
      <c r="AU266" s="173" t="s">
        <v>82</v>
      </c>
      <c r="AV266" s="14" t="s">
        <v>30</v>
      </c>
      <c r="AW266" s="14" t="s">
        <v>29</v>
      </c>
      <c r="AX266" s="14" t="s">
        <v>73</v>
      </c>
      <c r="AY266" s="173" t="s">
        <v>175</v>
      </c>
    </row>
    <row r="267" spans="1:65" s="13" customFormat="1">
      <c r="B267" s="163"/>
      <c r="D267" s="164" t="s">
        <v>190</v>
      </c>
      <c r="E267" s="165" t="s">
        <v>1</v>
      </c>
      <c r="F267" s="166" t="s">
        <v>82</v>
      </c>
      <c r="H267" s="167">
        <v>2</v>
      </c>
      <c r="I267" s="168"/>
      <c r="L267" s="163"/>
      <c r="M267" s="169"/>
      <c r="N267" s="170"/>
      <c r="O267" s="170"/>
      <c r="P267" s="170"/>
      <c r="Q267" s="170"/>
      <c r="R267" s="170"/>
      <c r="S267" s="170"/>
      <c r="T267" s="171"/>
      <c r="AT267" s="165" t="s">
        <v>190</v>
      </c>
      <c r="AU267" s="165" t="s">
        <v>82</v>
      </c>
      <c r="AV267" s="13" t="s">
        <v>82</v>
      </c>
      <c r="AW267" s="13" t="s">
        <v>29</v>
      </c>
      <c r="AX267" s="13" t="s">
        <v>30</v>
      </c>
      <c r="AY267" s="165" t="s">
        <v>175</v>
      </c>
    </row>
    <row r="268" spans="1:65" s="2" customFormat="1" ht="16.5" customHeight="1">
      <c r="A268" s="33"/>
      <c r="B268" s="149"/>
      <c r="C268" s="150" t="s">
        <v>381</v>
      </c>
      <c r="D268" s="150" t="s">
        <v>181</v>
      </c>
      <c r="E268" s="151" t="s">
        <v>4936</v>
      </c>
      <c r="F268" s="152" t="s">
        <v>4910</v>
      </c>
      <c r="G268" s="153" t="s">
        <v>188</v>
      </c>
      <c r="H268" s="154">
        <v>73</v>
      </c>
      <c r="I268" s="155"/>
      <c r="J268" s="156">
        <f>ROUND(I268*H268,2)</f>
        <v>0</v>
      </c>
      <c r="K268" s="152" t="s">
        <v>1</v>
      </c>
      <c r="L268" s="34"/>
      <c r="M268" s="157" t="s">
        <v>1</v>
      </c>
      <c r="N268" s="158" t="s">
        <v>38</v>
      </c>
      <c r="O268" s="59"/>
      <c r="P268" s="159">
        <f>O268*H268</f>
        <v>0</v>
      </c>
      <c r="Q268" s="159">
        <v>0</v>
      </c>
      <c r="R268" s="159">
        <f>Q268*H268</f>
        <v>0</v>
      </c>
      <c r="S268" s="159">
        <v>0</v>
      </c>
      <c r="T268" s="160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1" t="s">
        <v>184</v>
      </c>
      <c r="AT268" s="161" t="s">
        <v>181</v>
      </c>
      <c r="AU268" s="161" t="s">
        <v>82</v>
      </c>
      <c r="AY268" s="18" t="s">
        <v>175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8" t="s">
        <v>30</v>
      </c>
      <c r="BK268" s="162">
        <f>ROUND(I268*H268,2)</f>
        <v>0</v>
      </c>
      <c r="BL268" s="18" t="s">
        <v>184</v>
      </c>
      <c r="BM268" s="161" t="s">
        <v>4937</v>
      </c>
    </row>
    <row r="269" spans="1:65" s="14" customFormat="1">
      <c r="B269" s="172"/>
      <c r="D269" s="164" t="s">
        <v>190</v>
      </c>
      <c r="E269" s="173" t="s">
        <v>1</v>
      </c>
      <c r="F269" s="174" t="s">
        <v>4912</v>
      </c>
      <c r="H269" s="173" t="s">
        <v>1</v>
      </c>
      <c r="I269" s="175"/>
      <c r="L269" s="172"/>
      <c r="M269" s="176"/>
      <c r="N269" s="177"/>
      <c r="O269" s="177"/>
      <c r="P269" s="177"/>
      <c r="Q269" s="177"/>
      <c r="R269" s="177"/>
      <c r="S269" s="177"/>
      <c r="T269" s="178"/>
      <c r="AT269" s="173" t="s">
        <v>190</v>
      </c>
      <c r="AU269" s="173" t="s">
        <v>82</v>
      </c>
      <c r="AV269" s="14" t="s">
        <v>30</v>
      </c>
      <c r="AW269" s="14" t="s">
        <v>29</v>
      </c>
      <c r="AX269" s="14" t="s">
        <v>73</v>
      </c>
      <c r="AY269" s="173" t="s">
        <v>175</v>
      </c>
    </row>
    <row r="270" spans="1:65" s="14" customFormat="1">
      <c r="B270" s="172"/>
      <c r="D270" s="164" t="s">
        <v>190</v>
      </c>
      <c r="E270" s="173" t="s">
        <v>1</v>
      </c>
      <c r="F270" s="174" t="s">
        <v>4908</v>
      </c>
      <c r="H270" s="173" t="s">
        <v>1</v>
      </c>
      <c r="I270" s="175"/>
      <c r="L270" s="172"/>
      <c r="M270" s="176"/>
      <c r="N270" s="177"/>
      <c r="O270" s="177"/>
      <c r="P270" s="177"/>
      <c r="Q270" s="177"/>
      <c r="R270" s="177"/>
      <c r="S270" s="177"/>
      <c r="T270" s="178"/>
      <c r="AT270" s="173" t="s">
        <v>190</v>
      </c>
      <c r="AU270" s="173" t="s">
        <v>82</v>
      </c>
      <c r="AV270" s="14" t="s">
        <v>30</v>
      </c>
      <c r="AW270" s="14" t="s">
        <v>29</v>
      </c>
      <c r="AX270" s="14" t="s">
        <v>73</v>
      </c>
      <c r="AY270" s="173" t="s">
        <v>175</v>
      </c>
    </row>
    <row r="271" spans="1:65" s="13" customFormat="1">
      <c r="B271" s="163"/>
      <c r="D271" s="164" t="s">
        <v>190</v>
      </c>
      <c r="E271" s="165" t="s">
        <v>1</v>
      </c>
      <c r="F271" s="166" t="s">
        <v>466</v>
      </c>
      <c r="H271" s="167">
        <v>73</v>
      </c>
      <c r="I271" s="168"/>
      <c r="L271" s="163"/>
      <c r="M271" s="169"/>
      <c r="N271" s="170"/>
      <c r="O271" s="170"/>
      <c r="P271" s="170"/>
      <c r="Q271" s="170"/>
      <c r="R271" s="170"/>
      <c r="S271" s="170"/>
      <c r="T271" s="171"/>
      <c r="AT271" s="165" t="s">
        <v>190</v>
      </c>
      <c r="AU271" s="165" t="s">
        <v>82</v>
      </c>
      <c r="AV271" s="13" t="s">
        <v>82</v>
      </c>
      <c r="AW271" s="13" t="s">
        <v>29</v>
      </c>
      <c r="AX271" s="13" t="s">
        <v>30</v>
      </c>
      <c r="AY271" s="165" t="s">
        <v>175</v>
      </c>
    </row>
    <row r="272" spans="1:65" s="2" customFormat="1" ht="16.5" customHeight="1">
      <c r="A272" s="33"/>
      <c r="B272" s="149"/>
      <c r="C272" s="150" t="s">
        <v>384</v>
      </c>
      <c r="D272" s="150" t="s">
        <v>181</v>
      </c>
      <c r="E272" s="151" t="s">
        <v>4938</v>
      </c>
      <c r="F272" s="152" t="s">
        <v>4939</v>
      </c>
      <c r="G272" s="153" t="s">
        <v>188</v>
      </c>
      <c r="H272" s="154">
        <v>23</v>
      </c>
      <c r="I272" s="155"/>
      <c r="J272" s="156">
        <f>ROUND(I272*H272,2)</f>
        <v>0</v>
      </c>
      <c r="K272" s="152" t="s">
        <v>1</v>
      </c>
      <c r="L272" s="34"/>
      <c r="M272" s="157" t="s">
        <v>1</v>
      </c>
      <c r="N272" s="158" t="s">
        <v>38</v>
      </c>
      <c r="O272" s="59"/>
      <c r="P272" s="159">
        <f>O272*H272</f>
        <v>0</v>
      </c>
      <c r="Q272" s="159">
        <v>0</v>
      </c>
      <c r="R272" s="159">
        <f>Q272*H272</f>
        <v>0</v>
      </c>
      <c r="S272" s="159">
        <v>0</v>
      </c>
      <c r="T272" s="160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1" t="s">
        <v>184</v>
      </c>
      <c r="AT272" s="161" t="s">
        <v>181</v>
      </c>
      <c r="AU272" s="161" t="s">
        <v>82</v>
      </c>
      <c r="AY272" s="18" t="s">
        <v>175</v>
      </c>
      <c r="BE272" s="162">
        <f>IF(N272="základní",J272,0)</f>
        <v>0</v>
      </c>
      <c r="BF272" s="162">
        <f>IF(N272="snížená",J272,0)</f>
        <v>0</v>
      </c>
      <c r="BG272" s="162">
        <f>IF(N272="zákl. přenesená",J272,0)</f>
        <v>0</v>
      </c>
      <c r="BH272" s="162">
        <f>IF(N272="sníž. přenesená",J272,0)</f>
        <v>0</v>
      </c>
      <c r="BI272" s="162">
        <f>IF(N272="nulová",J272,0)</f>
        <v>0</v>
      </c>
      <c r="BJ272" s="18" t="s">
        <v>30</v>
      </c>
      <c r="BK272" s="162">
        <f>ROUND(I272*H272,2)</f>
        <v>0</v>
      </c>
      <c r="BL272" s="18" t="s">
        <v>184</v>
      </c>
      <c r="BM272" s="161" t="s">
        <v>4940</v>
      </c>
    </row>
    <row r="273" spans="1:65" s="14" customFormat="1">
      <c r="B273" s="172"/>
      <c r="D273" s="164" t="s">
        <v>190</v>
      </c>
      <c r="E273" s="173" t="s">
        <v>1</v>
      </c>
      <c r="F273" s="174" t="s">
        <v>4941</v>
      </c>
      <c r="H273" s="173" t="s">
        <v>1</v>
      </c>
      <c r="I273" s="175"/>
      <c r="L273" s="172"/>
      <c r="M273" s="176"/>
      <c r="N273" s="177"/>
      <c r="O273" s="177"/>
      <c r="P273" s="177"/>
      <c r="Q273" s="177"/>
      <c r="R273" s="177"/>
      <c r="S273" s="177"/>
      <c r="T273" s="178"/>
      <c r="AT273" s="173" t="s">
        <v>190</v>
      </c>
      <c r="AU273" s="173" t="s">
        <v>82</v>
      </c>
      <c r="AV273" s="14" t="s">
        <v>30</v>
      </c>
      <c r="AW273" s="14" t="s">
        <v>29</v>
      </c>
      <c r="AX273" s="14" t="s">
        <v>73</v>
      </c>
      <c r="AY273" s="173" t="s">
        <v>175</v>
      </c>
    </row>
    <row r="274" spans="1:65" s="14" customFormat="1">
      <c r="B274" s="172"/>
      <c r="D274" s="164" t="s">
        <v>190</v>
      </c>
      <c r="E274" s="173" t="s">
        <v>1</v>
      </c>
      <c r="F274" s="174" t="s">
        <v>4942</v>
      </c>
      <c r="H274" s="173" t="s">
        <v>1</v>
      </c>
      <c r="I274" s="175"/>
      <c r="L274" s="172"/>
      <c r="M274" s="176"/>
      <c r="N274" s="177"/>
      <c r="O274" s="177"/>
      <c r="P274" s="177"/>
      <c r="Q274" s="177"/>
      <c r="R274" s="177"/>
      <c r="S274" s="177"/>
      <c r="T274" s="178"/>
      <c r="AT274" s="173" t="s">
        <v>190</v>
      </c>
      <c r="AU274" s="173" t="s">
        <v>82</v>
      </c>
      <c r="AV274" s="14" t="s">
        <v>30</v>
      </c>
      <c r="AW274" s="14" t="s">
        <v>29</v>
      </c>
      <c r="AX274" s="14" t="s">
        <v>73</v>
      </c>
      <c r="AY274" s="173" t="s">
        <v>175</v>
      </c>
    </row>
    <row r="275" spans="1:65" s="13" customFormat="1">
      <c r="B275" s="163"/>
      <c r="D275" s="164" t="s">
        <v>190</v>
      </c>
      <c r="E275" s="165" t="s">
        <v>1</v>
      </c>
      <c r="F275" s="166" t="s">
        <v>266</v>
      </c>
      <c r="H275" s="167">
        <v>23</v>
      </c>
      <c r="I275" s="168"/>
      <c r="L275" s="163"/>
      <c r="M275" s="169"/>
      <c r="N275" s="170"/>
      <c r="O275" s="170"/>
      <c r="P275" s="170"/>
      <c r="Q275" s="170"/>
      <c r="R275" s="170"/>
      <c r="S275" s="170"/>
      <c r="T275" s="171"/>
      <c r="AT275" s="165" t="s">
        <v>190</v>
      </c>
      <c r="AU275" s="165" t="s">
        <v>82</v>
      </c>
      <c r="AV275" s="13" t="s">
        <v>82</v>
      </c>
      <c r="AW275" s="13" t="s">
        <v>29</v>
      </c>
      <c r="AX275" s="13" t="s">
        <v>30</v>
      </c>
      <c r="AY275" s="165" t="s">
        <v>175</v>
      </c>
    </row>
    <row r="276" spans="1:65" s="2" customFormat="1" ht="16.5" customHeight="1">
      <c r="A276" s="33"/>
      <c r="B276" s="149"/>
      <c r="C276" s="150" t="s">
        <v>393</v>
      </c>
      <c r="D276" s="150" t="s">
        <v>181</v>
      </c>
      <c r="E276" s="151" t="s">
        <v>4943</v>
      </c>
      <c r="F276" s="152" t="s">
        <v>4944</v>
      </c>
      <c r="G276" s="153" t="s">
        <v>745</v>
      </c>
      <c r="H276" s="154">
        <v>3</v>
      </c>
      <c r="I276" s="155"/>
      <c r="J276" s="156">
        <f>ROUND(I276*H276,2)</f>
        <v>0</v>
      </c>
      <c r="K276" s="152" t="s">
        <v>1</v>
      </c>
      <c r="L276" s="34"/>
      <c r="M276" s="157" t="s">
        <v>1</v>
      </c>
      <c r="N276" s="158" t="s">
        <v>38</v>
      </c>
      <c r="O276" s="59"/>
      <c r="P276" s="159">
        <f>O276*H276</f>
        <v>0</v>
      </c>
      <c r="Q276" s="159">
        <v>0</v>
      </c>
      <c r="R276" s="159">
        <f>Q276*H276</f>
        <v>0</v>
      </c>
      <c r="S276" s="159">
        <v>0</v>
      </c>
      <c r="T276" s="160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1" t="s">
        <v>184</v>
      </c>
      <c r="AT276" s="161" t="s">
        <v>181</v>
      </c>
      <c r="AU276" s="161" t="s">
        <v>82</v>
      </c>
      <c r="AY276" s="18" t="s">
        <v>175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8" t="s">
        <v>30</v>
      </c>
      <c r="BK276" s="162">
        <f>ROUND(I276*H276,2)</f>
        <v>0</v>
      </c>
      <c r="BL276" s="18" t="s">
        <v>184</v>
      </c>
      <c r="BM276" s="161" t="s">
        <v>4945</v>
      </c>
    </row>
    <row r="277" spans="1:65" s="13" customFormat="1">
      <c r="B277" s="163"/>
      <c r="D277" s="164" t="s">
        <v>190</v>
      </c>
      <c r="E277" s="165" t="s">
        <v>1</v>
      </c>
      <c r="F277" s="166" t="s">
        <v>113</v>
      </c>
      <c r="H277" s="167">
        <v>3</v>
      </c>
      <c r="I277" s="168"/>
      <c r="L277" s="163"/>
      <c r="M277" s="169"/>
      <c r="N277" s="170"/>
      <c r="O277" s="170"/>
      <c r="P277" s="170"/>
      <c r="Q277" s="170"/>
      <c r="R277" s="170"/>
      <c r="S277" s="170"/>
      <c r="T277" s="171"/>
      <c r="AT277" s="165" t="s">
        <v>190</v>
      </c>
      <c r="AU277" s="165" t="s">
        <v>82</v>
      </c>
      <c r="AV277" s="13" t="s">
        <v>82</v>
      </c>
      <c r="AW277" s="13" t="s">
        <v>29</v>
      </c>
      <c r="AX277" s="13" t="s">
        <v>30</v>
      </c>
      <c r="AY277" s="165" t="s">
        <v>175</v>
      </c>
    </row>
    <row r="278" spans="1:65" s="12" customFormat="1" ht="22.8" customHeight="1">
      <c r="B278" s="136"/>
      <c r="D278" s="137" t="s">
        <v>72</v>
      </c>
      <c r="E278" s="147" t="s">
        <v>4946</v>
      </c>
      <c r="F278" s="147" t="s">
        <v>4947</v>
      </c>
      <c r="I278" s="139"/>
      <c r="J278" s="148">
        <f>BK278</f>
        <v>0</v>
      </c>
      <c r="L278" s="136"/>
      <c r="M278" s="141"/>
      <c r="N278" s="142"/>
      <c r="O278" s="142"/>
      <c r="P278" s="143">
        <f>SUM(P279:P282)</f>
        <v>0</v>
      </c>
      <c r="Q278" s="142"/>
      <c r="R278" s="143">
        <f>SUM(R279:R282)</f>
        <v>0</v>
      </c>
      <c r="S278" s="142"/>
      <c r="T278" s="144">
        <f>SUM(T279:T282)</f>
        <v>0</v>
      </c>
      <c r="AR278" s="137" t="s">
        <v>30</v>
      </c>
      <c r="AT278" s="145" t="s">
        <v>72</v>
      </c>
      <c r="AU278" s="145" t="s">
        <v>30</v>
      </c>
      <c r="AY278" s="137" t="s">
        <v>175</v>
      </c>
      <c r="BK278" s="146">
        <f>SUM(BK279:BK282)</f>
        <v>0</v>
      </c>
    </row>
    <row r="279" spans="1:65" s="2" customFormat="1" ht="16.5" customHeight="1">
      <c r="A279" s="33"/>
      <c r="B279" s="149"/>
      <c r="C279" s="150" t="s">
        <v>398</v>
      </c>
      <c r="D279" s="150" t="s">
        <v>181</v>
      </c>
      <c r="E279" s="151" t="s">
        <v>4948</v>
      </c>
      <c r="F279" s="152" t="s">
        <v>4949</v>
      </c>
      <c r="G279" s="153" t="s">
        <v>222</v>
      </c>
      <c r="H279" s="154">
        <v>3</v>
      </c>
      <c r="I279" s="155"/>
      <c r="J279" s="156">
        <f>ROUND(I279*H279,2)</f>
        <v>0</v>
      </c>
      <c r="K279" s="152" t="s">
        <v>1</v>
      </c>
      <c r="L279" s="34"/>
      <c r="M279" s="157" t="s">
        <v>1</v>
      </c>
      <c r="N279" s="158" t="s">
        <v>38</v>
      </c>
      <c r="O279" s="59"/>
      <c r="P279" s="159">
        <f>O279*H279</f>
        <v>0</v>
      </c>
      <c r="Q279" s="159">
        <v>0</v>
      </c>
      <c r="R279" s="159">
        <f>Q279*H279</f>
        <v>0</v>
      </c>
      <c r="S279" s="159">
        <v>0</v>
      </c>
      <c r="T279" s="160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1" t="s">
        <v>184</v>
      </c>
      <c r="AT279" s="161" t="s">
        <v>181</v>
      </c>
      <c r="AU279" s="161" t="s">
        <v>82</v>
      </c>
      <c r="AY279" s="18" t="s">
        <v>175</v>
      </c>
      <c r="BE279" s="162">
        <f>IF(N279="základní",J279,0)</f>
        <v>0</v>
      </c>
      <c r="BF279" s="162">
        <f>IF(N279="snížená",J279,0)</f>
        <v>0</v>
      </c>
      <c r="BG279" s="162">
        <f>IF(N279="zákl. přenesená",J279,0)</f>
        <v>0</v>
      </c>
      <c r="BH279" s="162">
        <f>IF(N279="sníž. přenesená",J279,0)</f>
        <v>0</v>
      </c>
      <c r="BI279" s="162">
        <f>IF(N279="nulová",J279,0)</f>
        <v>0</v>
      </c>
      <c r="BJ279" s="18" t="s">
        <v>30</v>
      </c>
      <c r="BK279" s="162">
        <f>ROUND(I279*H279,2)</f>
        <v>0</v>
      </c>
      <c r="BL279" s="18" t="s">
        <v>184</v>
      </c>
      <c r="BM279" s="161" t="s">
        <v>4950</v>
      </c>
    </row>
    <row r="280" spans="1:65" s="13" customFormat="1">
      <c r="B280" s="163"/>
      <c r="D280" s="164" t="s">
        <v>190</v>
      </c>
      <c r="E280" s="165" t="s">
        <v>1</v>
      </c>
      <c r="F280" s="166" t="s">
        <v>113</v>
      </c>
      <c r="H280" s="167">
        <v>3</v>
      </c>
      <c r="I280" s="168"/>
      <c r="L280" s="163"/>
      <c r="M280" s="169"/>
      <c r="N280" s="170"/>
      <c r="O280" s="170"/>
      <c r="P280" s="170"/>
      <c r="Q280" s="170"/>
      <c r="R280" s="170"/>
      <c r="S280" s="170"/>
      <c r="T280" s="171"/>
      <c r="AT280" s="165" t="s">
        <v>190</v>
      </c>
      <c r="AU280" s="165" t="s">
        <v>82</v>
      </c>
      <c r="AV280" s="13" t="s">
        <v>82</v>
      </c>
      <c r="AW280" s="13" t="s">
        <v>29</v>
      </c>
      <c r="AX280" s="13" t="s">
        <v>30</v>
      </c>
      <c r="AY280" s="165" t="s">
        <v>175</v>
      </c>
    </row>
    <row r="281" spans="1:65" s="2" customFormat="1" ht="21.75" customHeight="1">
      <c r="A281" s="33"/>
      <c r="B281" s="149"/>
      <c r="C281" s="150" t="s">
        <v>402</v>
      </c>
      <c r="D281" s="150" t="s">
        <v>181</v>
      </c>
      <c r="E281" s="151" t="s">
        <v>4951</v>
      </c>
      <c r="F281" s="152" t="s">
        <v>4952</v>
      </c>
      <c r="G281" s="153" t="s">
        <v>188</v>
      </c>
      <c r="H281" s="154">
        <v>26</v>
      </c>
      <c r="I281" s="155"/>
      <c r="J281" s="156">
        <f>ROUND(I281*H281,2)</f>
        <v>0</v>
      </c>
      <c r="K281" s="152" t="s">
        <v>1</v>
      </c>
      <c r="L281" s="34"/>
      <c r="M281" s="157" t="s">
        <v>1</v>
      </c>
      <c r="N281" s="158" t="s">
        <v>38</v>
      </c>
      <c r="O281" s="59"/>
      <c r="P281" s="159">
        <f>O281*H281</f>
        <v>0</v>
      </c>
      <c r="Q281" s="159">
        <v>0</v>
      </c>
      <c r="R281" s="159">
        <f>Q281*H281</f>
        <v>0</v>
      </c>
      <c r="S281" s="159">
        <v>0</v>
      </c>
      <c r="T281" s="160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61" t="s">
        <v>184</v>
      </c>
      <c r="AT281" s="161" t="s">
        <v>181</v>
      </c>
      <c r="AU281" s="161" t="s">
        <v>82</v>
      </c>
      <c r="AY281" s="18" t="s">
        <v>175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8" t="s">
        <v>30</v>
      </c>
      <c r="BK281" s="162">
        <f>ROUND(I281*H281,2)</f>
        <v>0</v>
      </c>
      <c r="BL281" s="18" t="s">
        <v>184</v>
      </c>
      <c r="BM281" s="161" t="s">
        <v>4953</v>
      </c>
    </row>
    <row r="282" spans="1:65" s="13" customFormat="1">
      <c r="B282" s="163"/>
      <c r="D282" s="164" t="s">
        <v>190</v>
      </c>
      <c r="E282" s="165" t="s">
        <v>1</v>
      </c>
      <c r="F282" s="166" t="s">
        <v>278</v>
      </c>
      <c r="H282" s="167">
        <v>26</v>
      </c>
      <c r="I282" s="168"/>
      <c r="L282" s="163"/>
      <c r="M282" s="169"/>
      <c r="N282" s="170"/>
      <c r="O282" s="170"/>
      <c r="P282" s="170"/>
      <c r="Q282" s="170"/>
      <c r="R282" s="170"/>
      <c r="S282" s="170"/>
      <c r="T282" s="171"/>
      <c r="AT282" s="165" t="s">
        <v>190</v>
      </c>
      <c r="AU282" s="165" t="s">
        <v>82</v>
      </c>
      <c r="AV282" s="13" t="s">
        <v>82</v>
      </c>
      <c r="AW282" s="13" t="s">
        <v>29</v>
      </c>
      <c r="AX282" s="13" t="s">
        <v>30</v>
      </c>
      <c r="AY282" s="165" t="s">
        <v>175</v>
      </c>
    </row>
    <row r="283" spans="1:65" s="12" customFormat="1" ht="22.8" customHeight="1">
      <c r="B283" s="136"/>
      <c r="D283" s="137" t="s">
        <v>72</v>
      </c>
      <c r="E283" s="147" t="s">
        <v>4954</v>
      </c>
      <c r="F283" s="147" t="s">
        <v>4955</v>
      </c>
      <c r="I283" s="139"/>
      <c r="J283" s="148">
        <f>BK283</f>
        <v>0</v>
      </c>
      <c r="L283" s="136"/>
      <c r="M283" s="141"/>
      <c r="N283" s="142"/>
      <c r="O283" s="142"/>
      <c r="P283" s="143">
        <f>SUM(P284:P296)</f>
        <v>0</v>
      </c>
      <c r="Q283" s="142"/>
      <c r="R283" s="143">
        <f>SUM(R284:R296)</f>
        <v>0</v>
      </c>
      <c r="S283" s="142"/>
      <c r="T283" s="144">
        <f>SUM(T284:T296)</f>
        <v>0</v>
      </c>
      <c r="AR283" s="137" t="s">
        <v>30</v>
      </c>
      <c r="AT283" s="145" t="s">
        <v>72</v>
      </c>
      <c r="AU283" s="145" t="s">
        <v>30</v>
      </c>
      <c r="AY283" s="137" t="s">
        <v>175</v>
      </c>
      <c r="BK283" s="146">
        <f>SUM(BK284:BK296)</f>
        <v>0</v>
      </c>
    </row>
    <row r="284" spans="1:65" s="2" customFormat="1" ht="16.5" customHeight="1">
      <c r="A284" s="33"/>
      <c r="B284" s="149"/>
      <c r="C284" s="150" t="s">
        <v>406</v>
      </c>
      <c r="D284" s="150" t="s">
        <v>181</v>
      </c>
      <c r="E284" s="151" t="s">
        <v>4956</v>
      </c>
      <c r="F284" s="152" t="s">
        <v>4957</v>
      </c>
      <c r="G284" s="153" t="s">
        <v>222</v>
      </c>
      <c r="H284" s="154">
        <v>1</v>
      </c>
      <c r="I284" s="155"/>
      <c r="J284" s="156">
        <f>ROUND(I284*H284,2)</f>
        <v>0</v>
      </c>
      <c r="K284" s="152" t="s">
        <v>1</v>
      </c>
      <c r="L284" s="34"/>
      <c r="M284" s="157" t="s">
        <v>1</v>
      </c>
      <c r="N284" s="158" t="s">
        <v>38</v>
      </c>
      <c r="O284" s="59"/>
      <c r="P284" s="159">
        <f>O284*H284</f>
        <v>0</v>
      </c>
      <c r="Q284" s="159">
        <v>0</v>
      </c>
      <c r="R284" s="159">
        <f>Q284*H284</f>
        <v>0</v>
      </c>
      <c r="S284" s="159">
        <v>0</v>
      </c>
      <c r="T284" s="160">
        <f>S284*H284</f>
        <v>0</v>
      </c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R284" s="161" t="s">
        <v>184</v>
      </c>
      <c r="AT284" s="161" t="s">
        <v>181</v>
      </c>
      <c r="AU284" s="161" t="s">
        <v>82</v>
      </c>
      <c r="AY284" s="18" t="s">
        <v>175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8" t="s">
        <v>30</v>
      </c>
      <c r="BK284" s="162">
        <f>ROUND(I284*H284,2)</f>
        <v>0</v>
      </c>
      <c r="BL284" s="18" t="s">
        <v>184</v>
      </c>
      <c r="BM284" s="161" t="s">
        <v>4958</v>
      </c>
    </row>
    <row r="285" spans="1:65" s="14" customFormat="1">
      <c r="B285" s="172"/>
      <c r="D285" s="164" t="s">
        <v>190</v>
      </c>
      <c r="E285" s="173" t="s">
        <v>1</v>
      </c>
      <c r="F285" s="174" t="s">
        <v>4959</v>
      </c>
      <c r="H285" s="173" t="s">
        <v>1</v>
      </c>
      <c r="I285" s="175"/>
      <c r="L285" s="172"/>
      <c r="M285" s="176"/>
      <c r="N285" s="177"/>
      <c r="O285" s="177"/>
      <c r="P285" s="177"/>
      <c r="Q285" s="177"/>
      <c r="R285" s="177"/>
      <c r="S285" s="177"/>
      <c r="T285" s="178"/>
      <c r="AT285" s="173" t="s">
        <v>190</v>
      </c>
      <c r="AU285" s="173" t="s">
        <v>82</v>
      </c>
      <c r="AV285" s="14" t="s">
        <v>30</v>
      </c>
      <c r="AW285" s="14" t="s">
        <v>29</v>
      </c>
      <c r="AX285" s="14" t="s">
        <v>73</v>
      </c>
      <c r="AY285" s="173" t="s">
        <v>175</v>
      </c>
    </row>
    <row r="286" spans="1:65" s="13" customFormat="1">
      <c r="B286" s="163"/>
      <c r="D286" s="164" t="s">
        <v>190</v>
      </c>
      <c r="E286" s="165" t="s">
        <v>1</v>
      </c>
      <c r="F286" s="166" t="s">
        <v>30</v>
      </c>
      <c r="H286" s="167">
        <v>1</v>
      </c>
      <c r="I286" s="168"/>
      <c r="L286" s="163"/>
      <c r="M286" s="169"/>
      <c r="N286" s="170"/>
      <c r="O286" s="170"/>
      <c r="P286" s="170"/>
      <c r="Q286" s="170"/>
      <c r="R286" s="170"/>
      <c r="S286" s="170"/>
      <c r="T286" s="171"/>
      <c r="AT286" s="165" t="s">
        <v>190</v>
      </c>
      <c r="AU286" s="165" t="s">
        <v>82</v>
      </c>
      <c r="AV286" s="13" t="s">
        <v>82</v>
      </c>
      <c r="AW286" s="13" t="s">
        <v>29</v>
      </c>
      <c r="AX286" s="13" t="s">
        <v>30</v>
      </c>
      <c r="AY286" s="165" t="s">
        <v>175</v>
      </c>
    </row>
    <row r="287" spans="1:65" s="2" customFormat="1" ht="16.5" customHeight="1">
      <c r="A287" s="33"/>
      <c r="B287" s="149"/>
      <c r="C287" s="150" t="s">
        <v>410</v>
      </c>
      <c r="D287" s="150" t="s">
        <v>181</v>
      </c>
      <c r="E287" s="151" t="s">
        <v>4960</v>
      </c>
      <c r="F287" s="152" t="s">
        <v>4957</v>
      </c>
      <c r="G287" s="153" t="s">
        <v>222</v>
      </c>
      <c r="H287" s="154">
        <v>1</v>
      </c>
      <c r="I287" s="155"/>
      <c r="J287" s="156">
        <f>ROUND(I287*H287,2)</f>
        <v>0</v>
      </c>
      <c r="K287" s="152" t="s">
        <v>1</v>
      </c>
      <c r="L287" s="34"/>
      <c r="M287" s="157" t="s">
        <v>1</v>
      </c>
      <c r="N287" s="158" t="s">
        <v>38</v>
      </c>
      <c r="O287" s="59"/>
      <c r="P287" s="159">
        <f>O287*H287</f>
        <v>0</v>
      </c>
      <c r="Q287" s="159">
        <v>0</v>
      </c>
      <c r="R287" s="159">
        <f>Q287*H287</f>
        <v>0</v>
      </c>
      <c r="S287" s="159">
        <v>0</v>
      </c>
      <c r="T287" s="160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1" t="s">
        <v>184</v>
      </c>
      <c r="AT287" s="161" t="s">
        <v>181</v>
      </c>
      <c r="AU287" s="161" t="s">
        <v>82</v>
      </c>
      <c r="AY287" s="18" t="s">
        <v>175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8" t="s">
        <v>30</v>
      </c>
      <c r="BK287" s="162">
        <f>ROUND(I287*H287,2)</f>
        <v>0</v>
      </c>
      <c r="BL287" s="18" t="s">
        <v>184</v>
      </c>
      <c r="BM287" s="161" t="s">
        <v>4961</v>
      </c>
    </row>
    <row r="288" spans="1:65" s="14" customFormat="1">
      <c r="B288" s="172"/>
      <c r="D288" s="164" t="s">
        <v>190</v>
      </c>
      <c r="E288" s="173" t="s">
        <v>1</v>
      </c>
      <c r="F288" s="174" t="s">
        <v>4962</v>
      </c>
      <c r="H288" s="173" t="s">
        <v>1</v>
      </c>
      <c r="I288" s="175"/>
      <c r="L288" s="172"/>
      <c r="M288" s="176"/>
      <c r="N288" s="177"/>
      <c r="O288" s="177"/>
      <c r="P288" s="177"/>
      <c r="Q288" s="177"/>
      <c r="R288" s="177"/>
      <c r="S288" s="177"/>
      <c r="T288" s="178"/>
      <c r="AT288" s="173" t="s">
        <v>190</v>
      </c>
      <c r="AU288" s="173" t="s">
        <v>82</v>
      </c>
      <c r="AV288" s="14" t="s">
        <v>30</v>
      </c>
      <c r="AW288" s="14" t="s">
        <v>29</v>
      </c>
      <c r="AX288" s="14" t="s">
        <v>73</v>
      </c>
      <c r="AY288" s="173" t="s">
        <v>175</v>
      </c>
    </row>
    <row r="289" spans="1:65" s="14" customFormat="1">
      <c r="B289" s="172"/>
      <c r="D289" s="164" t="s">
        <v>190</v>
      </c>
      <c r="E289" s="173" t="s">
        <v>1</v>
      </c>
      <c r="F289" s="174" t="s">
        <v>4963</v>
      </c>
      <c r="H289" s="173" t="s">
        <v>1</v>
      </c>
      <c r="I289" s="175"/>
      <c r="L289" s="172"/>
      <c r="M289" s="176"/>
      <c r="N289" s="177"/>
      <c r="O289" s="177"/>
      <c r="P289" s="177"/>
      <c r="Q289" s="177"/>
      <c r="R289" s="177"/>
      <c r="S289" s="177"/>
      <c r="T289" s="178"/>
      <c r="AT289" s="173" t="s">
        <v>190</v>
      </c>
      <c r="AU289" s="173" t="s">
        <v>82</v>
      </c>
      <c r="AV289" s="14" t="s">
        <v>30</v>
      </c>
      <c r="AW289" s="14" t="s">
        <v>29</v>
      </c>
      <c r="AX289" s="14" t="s">
        <v>73</v>
      </c>
      <c r="AY289" s="173" t="s">
        <v>175</v>
      </c>
    </row>
    <row r="290" spans="1:65" s="14" customFormat="1">
      <c r="B290" s="172"/>
      <c r="D290" s="164" t="s">
        <v>190</v>
      </c>
      <c r="E290" s="173" t="s">
        <v>1</v>
      </c>
      <c r="F290" s="174" t="s">
        <v>4964</v>
      </c>
      <c r="H290" s="173" t="s">
        <v>1</v>
      </c>
      <c r="I290" s="175"/>
      <c r="L290" s="172"/>
      <c r="M290" s="176"/>
      <c r="N290" s="177"/>
      <c r="O290" s="177"/>
      <c r="P290" s="177"/>
      <c r="Q290" s="177"/>
      <c r="R290" s="177"/>
      <c r="S290" s="177"/>
      <c r="T290" s="178"/>
      <c r="AT290" s="173" t="s">
        <v>190</v>
      </c>
      <c r="AU290" s="173" t="s">
        <v>82</v>
      </c>
      <c r="AV290" s="14" t="s">
        <v>30</v>
      </c>
      <c r="AW290" s="14" t="s">
        <v>29</v>
      </c>
      <c r="AX290" s="14" t="s">
        <v>73</v>
      </c>
      <c r="AY290" s="173" t="s">
        <v>175</v>
      </c>
    </row>
    <row r="291" spans="1:65" s="14" customFormat="1">
      <c r="B291" s="172"/>
      <c r="D291" s="164" t="s">
        <v>190</v>
      </c>
      <c r="E291" s="173" t="s">
        <v>1</v>
      </c>
      <c r="F291" s="174" t="s">
        <v>4965</v>
      </c>
      <c r="H291" s="173" t="s">
        <v>1</v>
      </c>
      <c r="I291" s="175"/>
      <c r="L291" s="172"/>
      <c r="M291" s="176"/>
      <c r="N291" s="177"/>
      <c r="O291" s="177"/>
      <c r="P291" s="177"/>
      <c r="Q291" s="177"/>
      <c r="R291" s="177"/>
      <c r="S291" s="177"/>
      <c r="T291" s="178"/>
      <c r="AT291" s="173" t="s">
        <v>190</v>
      </c>
      <c r="AU291" s="173" t="s">
        <v>82</v>
      </c>
      <c r="AV291" s="14" t="s">
        <v>30</v>
      </c>
      <c r="AW291" s="14" t="s">
        <v>29</v>
      </c>
      <c r="AX291" s="14" t="s">
        <v>73</v>
      </c>
      <c r="AY291" s="173" t="s">
        <v>175</v>
      </c>
    </row>
    <row r="292" spans="1:65" s="13" customFormat="1">
      <c r="B292" s="163"/>
      <c r="D292" s="164" t="s">
        <v>190</v>
      </c>
      <c r="E292" s="165" t="s">
        <v>1</v>
      </c>
      <c r="F292" s="166" t="s">
        <v>30</v>
      </c>
      <c r="H292" s="167">
        <v>1</v>
      </c>
      <c r="I292" s="168"/>
      <c r="L292" s="163"/>
      <c r="M292" s="169"/>
      <c r="N292" s="170"/>
      <c r="O292" s="170"/>
      <c r="P292" s="170"/>
      <c r="Q292" s="170"/>
      <c r="R292" s="170"/>
      <c r="S292" s="170"/>
      <c r="T292" s="171"/>
      <c r="AT292" s="165" t="s">
        <v>190</v>
      </c>
      <c r="AU292" s="165" t="s">
        <v>82</v>
      </c>
      <c r="AV292" s="13" t="s">
        <v>82</v>
      </c>
      <c r="AW292" s="13" t="s">
        <v>29</v>
      </c>
      <c r="AX292" s="13" t="s">
        <v>30</v>
      </c>
      <c r="AY292" s="165" t="s">
        <v>175</v>
      </c>
    </row>
    <row r="293" spans="1:65" s="2" customFormat="1" ht="16.5" customHeight="1">
      <c r="A293" s="33"/>
      <c r="B293" s="149"/>
      <c r="C293" s="150" t="s">
        <v>414</v>
      </c>
      <c r="D293" s="150" t="s">
        <v>181</v>
      </c>
      <c r="E293" s="151" t="s">
        <v>4966</v>
      </c>
      <c r="F293" s="152" t="s">
        <v>4967</v>
      </c>
      <c r="G293" s="153" t="s">
        <v>222</v>
      </c>
      <c r="H293" s="154">
        <v>2</v>
      </c>
      <c r="I293" s="155"/>
      <c r="J293" s="156">
        <f>ROUND(I293*H293,2)</f>
        <v>0</v>
      </c>
      <c r="K293" s="152" t="s">
        <v>1</v>
      </c>
      <c r="L293" s="34"/>
      <c r="M293" s="157" t="s">
        <v>1</v>
      </c>
      <c r="N293" s="158" t="s">
        <v>38</v>
      </c>
      <c r="O293" s="59"/>
      <c r="P293" s="159">
        <f>O293*H293</f>
        <v>0</v>
      </c>
      <c r="Q293" s="159">
        <v>0</v>
      </c>
      <c r="R293" s="159">
        <f>Q293*H293</f>
        <v>0</v>
      </c>
      <c r="S293" s="159">
        <v>0</v>
      </c>
      <c r="T293" s="160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61" t="s">
        <v>184</v>
      </c>
      <c r="AT293" s="161" t="s">
        <v>181</v>
      </c>
      <c r="AU293" s="161" t="s">
        <v>82</v>
      </c>
      <c r="AY293" s="18" t="s">
        <v>175</v>
      </c>
      <c r="BE293" s="162">
        <f>IF(N293="základní",J293,0)</f>
        <v>0</v>
      </c>
      <c r="BF293" s="162">
        <f>IF(N293="snížená",J293,0)</f>
        <v>0</v>
      </c>
      <c r="BG293" s="162">
        <f>IF(N293="zákl. přenesená",J293,0)</f>
        <v>0</v>
      </c>
      <c r="BH293" s="162">
        <f>IF(N293="sníž. přenesená",J293,0)</f>
        <v>0</v>
      </c>
      <c r="BI293" s="162">
        <f>IF(N293="nulová",J293,0)</f>
        <v>0</v>
      </c>
      <c r="BJ293" s="18" t="s">
        <v>30</v>
      </c>
      <c r="BK293" s="162">
        <f>ROUND(I293*H293,2)</f>
        <v>0</v>
      </c>
      <c r="BL293" s="18" t="s">
        <v>184</v>
      </c>
      <c r="BM293" s="161" t="s">
        <v>4968</v>
      </c>
    </row>
    <row r="294" spans="1:65" s="14" customFormat="1">
      <c r="B294" s="172"/>
      <c r="D294" s="164" t="s">
        <v>190</v>
      </c>
      <c r="E294" s="173" t="s">
        <v>1</v>
      </c>
      <c r="F294" s="174" t="s">
        <v>4854</v>
      </c>
      <c r="H294" s="173" t="s">
        <v>1</v>
      </c>
      <c r="I294" s="175"/>
      <c r="L294" s="172"/>
      <c r="M294" s="176"/>
      <c r="N294" s="177"/>
      <c r="O294" s="177"/>
      <c r="P294" s="177"/>
      <c r="Q294" s="177"/>
      <c r="R294" s="177"/>
      <c r="S294" s="177"/>
      <c r="T294" s="178"/>
      <c r="AT294" s="173" t="s">
        <v>190</v>
      </c>
      <c r="AU294" s="173" t="s">
        <v>82</v>
      </c>
      <c r="AV294" s="14" t="s">
        <v>30</v>
      </c>
      <c r="AW294" s="14" t="s">
        <v>29</v>
      </c>
      <c r="AX294" s="14" t="s">
        <v>73</v>
      </c>
      <c r="AY294" s="173" t="s">
        <v>175</v>
      </c>
    </row>
    <row r="295" spans="1:65" s="14" customFormat="1">
      <c r="B295" s="172"/>
      <c r="D295" s="164" t="s">
        <v>190</v>
      </c>
      <c r="E295" s="173" t="s">
        <v>1</v>
      </c>
      <c r="F295" s="174" t="s">
        <v>4969</v>
      </c>
      <c r="H295" s="173" t="s">
        <v>1</v>
      </c>
      <c r="I295" s="175"/>
      <c r="L295" s="172"/>
      <c r="M295" s="176"/>
      <c r="N295" s="177"/>
      <c r="O295" s="177"/>
      <c r="P295" s="177"/>
      <c r="Q295" s="177"/>
      <c r="R295" s="177"/>
      <c r="S295" s="177"/>
      <c r="T295" s="178"/>
      <c r="AT295" s="173" t="s">
        <v>190</v>
      </c>
      <c r="AU295" s="173" t="s">
        <v>82</v>
      </c>
      <c r="AV295" s="14" t="s">
        <v>30</v>
      </c>
      <c r="AW295" s="14" t="s">
        <v>29</v>
      </c>
      <c r="AX295" s="14" t="s">
        <v>73</v>
      </c>
      <c r="AY295" s="173" t="s">
        <v>175</v>
      </c>
    </row>
    <row r="296" spans="1:65" s="13" customFormat="1">
      <c r="B296" s="163"/>
      <c r="D296" s="164" t="s">
        <v>190</v>
      </c>
      <c r="E296" s="165" t="s">
        <v>1</v>
      </c>
      <c r="F296" s="166" t="s">
        <v>82</v>
      </c>
      <c r="H296" s="167">
        <v>2</v>
      </c>
      <c r="I296" s="168"/>
      <c r="L296" s="163"/>
      <c r="M296" s="169"/>
      <c r="N296" s="170"/>
      <c r="O296" s="170"/>
      <c r="P296" s="170"/>
      <c r="Q296" s="170"/>
      <c r="R296" s="170"/>
      <c r="S296" s="170"/>
      <c r="T296" s="171"/>
      <c r="AT296" s="165" t="s">
        <v>190</v>
      </c>
      <c r="AU296" s="165" t="s">
        <v>82</v>
      </c>
      <c r="AV296" s="13" t="s">
        <v>82</v>
      </c>
      <c r="AW296" s="13" t="s">
        <v>29</v>
      </c>
      <c r="AX296" s="13" t="s">
        <v>30</v>
      </c>
      <c r="AY296" s="165" t="s">
        <v>175</v>
      </c>
    </row>
    <row r="297" spans="1:65" s="12" customFormat="1" ht="22.8" customHeight="1">
      <c r="B297" s="136"/>
      <c r="D297" s="137" t="s">
        <v>72</v>
      </c>
      <c r="E297" s="147" t="s">
        <v>4970</v>
      </c>
      <c r="F297" s="147" t="s">
        <v>4971</v>
      </c>
      <c r="I297" s="139"/>
      <c r="J297" s="148">
        <f>BK297</f>
        <v>0</v>
      </c>
      <c r="L297" s="136"/>
      <c r="M297" s="141"/>
      <c r="N297" s="142"/>
      <c r="O297" s="142"/>
      <c r="P297" s="143">
        <f>SUM(P298:P307)</f>
        <v>0</v>
      </c>
      <c r="Q297" s="142"/>
      <c r="R297" s="143">
        <f>SUM(R298:R307)</f>
        <v>0</v>
      </c>
      <c r="S297" s="142"/>
      <c r="T297" s="144">
        <f>SUM(T298:T307)</f>
        <v>0</v>
      </c>
      <c r="AR297" s="137" t="s">
        <v>30</v>
      </c>
      <c r="AT297" s="145" t="s">
        <v>72</v>
      </c>
      <c r="AU297" s="145" t="s">
        <v>30</v>
      </c>
      <c r="AY297" s="137" t="s">
        <v>175</v>
      </c>
      <c r="BK297" s="146">
        <f>SUM(BK298:BK307)</f>
        <v>0</v>
      </c>
    </row>
    <row r="298" spans="1:65" s="2" customFormat="1" ht="16.5" customHeight="1">
      <c r="A298" s="33"/>
      <c r="B298" s="149"/>
      <c r="C298" s="150" t="s">
        <v>420</v>
      </c>
      <c r="D298" s="150" t="s">
        <v>181</v>
      </c>
      <c r="E298" s="151" t="s">
        <v>4972</v>
      </c>
      <c r="F298" s="152" t="s">
        <v>4973</v>
      </c>
      <c r="G298" s="153" t="s">
        <v>222</v>
      </c>
      <c r="H298" s="154">
        <v>1</v>
      </c>
      <c r="I298" s="155"/>
      <c r="J298" s="156">
        <f>ROUND(I298*H298,2)</f>
        <v>0</v>
      </c>
      <c r="K298" s="152" t="s">
        <v>1</v>
      </c>
      <c r="L298" s="34"/>
      <c r="M298" s="157" t="s">
        <v>1</v>
      </c>
      <c r="N298" s="158" t="s">
        <v>38</v>
      </c>
      <c r="O298" s="59"/>
      <c r="P298" s="159">
        <f>O298*H298</f>
        <v>0</v>
      </c>
      <c r="Q298" s="159">
        <v>0</v>
      </c>
      <c r="R298" s="159">
        <f>Q298*H298</f>
        <v>0</v>
      </c>
      <c r="S298" s="159">
        <v>0</v>
      </c>
      <c r="T298" s="160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1" t="s">
        <v>184</v>
      </c>
      <c r="AT298" s="161" t="s">
        <v>181</v>
      </c>
      <c r="AU298" s="161" t="s">
        <v>82</v>
      </c>
      <c r="AY298" s="18" t="s">
        <v>175</v>
      </c>
      <c r="BE298" s="162">
        <f>IF(N298="základní",J298,0)</f>
        <v>0</v>
      </c>
      <c r="BF298" s="162">
        <f>IF(N298="snížená",J298,0)</f>
        <v>0</v>
      </c>
      <c r="BG298" s="162">
        <f>IF(N298="zákl. přenesená",J298,0)</f>
        <v>0</v>
      </c>
      <c r="BH298" s="162">
        <f>IF(N298="sníž. přenesená",J298,0)</f>
        <v>0</v>
      </c>
      <c r="BI298" s="162">
        <f>IF(N298="nulová",J298,0)</f>
        <v>0</v>
      </c>
      <c r="BJ298" s="18" t="s">
        <v>30</v>
      </c>
      <c r="BK298" s="162">
        <f>ROUND(I298*H298,2)</f>
        <v>0</v>
      </c>
      <c r="BL298" s="18" t="s">
        <v>184</v>
      </c>
      <c r="BM298" s="161" t="s">
        <v>4974</v>
      </c>
    </row>
    <row r="299" spans="1:65" s="14" customFormat="1">
      <c r="B299" s="172"/>
      <c r="D299" s="164" t="s">
        <v>190</v>
      </c>
      <c r="E299" s="173" t="s">
        <v>1</v>
      </c>
      <c r="F299" s="174" t="s">
        <v>4744</v>
      </c>
      <c r="H299" s="173" t="s">
        <v>1</v>
      </c>
      <c r="I299" s="175"/>
      <c r="L299" s="172"/>
      <c r="M299" s="176"/>
      <c r="N299" s="177"/>
      <c r="O299" s="177"/>
      <c r="P299" s="177"/>
      <c r="Q299" s="177"/>
      <c r="R299" s="177"/>
      <c r="S299" s="177"/>
      <c r="T299" s="178"/>
      <c r="AT299" s="173" t="s">
        <v>190</v>
      </c>
      <c r="AU299" s="173" t="s">
        <v>82</v>
      </c>
      <c r="AV299" s="14" t="s">
        <v>30</v>
      </c>
      <c r="AW299" s="14" t="s">
        <v>29</v>
      </c>
      <c r="AX299" s="14" t="s">
        <v>73</v>
      </c>
      <c r="AY299" s="173" t="s">
        <v>175</v>
      </c>
    </row>
    <row r="300" spans="1:65" s="14" customFormat="1">
      <c r="B300" s="172"/>
      <c r="D300" s="164" t="s">
        <v>190</v>
      </c>
      <c r="E300" s="173" t="s">
        <v>1</v>
      </c>
      <c r="F300" s="174" t="s">
        <v>4745</v>
      </c>
      <c r="H300" s="173" t="s">
        <v>1</v>
      </c>
      <c r="I300" s="175"/>
      <c r="L300" s="172"/>
      <c r="M300" s="176"/>
      <c r="N300" s="177"/>
      <c r="O300" s="177"/>
      <c r="P300" s="177"/>
      <c r="Q300" s="177"/>
      <c r="R300" s="177"/>
      <c r="S300" s="177"/>
      <c r="T300" s="178"/>
      <c r="AT300" s="173" t="s">
        <v>190</v>
      </c>
      <c r="AU300" s="173" t="s">
        <v>82</v>
      </c>
      <c r="AV300" s="14" t="s">
        <v>30</v>
      </c>
      <c r="AW300" s="14" t="s">
        <v>29</v>
      </c>
      <c r="AX300" s="14" t="s">
        <v>73</v>
      </c>
      <c r="AY300" s="173" t="s">
        <v>175</v>
      </c>
    </row>
    <row r="301" spans="1:65" s="14" customFormat="1">
      <c r="B301" s="172"/>
      <c r="D301" s="164" t="s">
        <v>190</v>
      </c>
      <c r="E301" s="173" t="s">
        <v>1</v>
      </c>
      <c r="F301" s="174" t="s">
        <v>4746</v>
      </c>
      <c r="H301" s="173" t="s">
        <v>1</v>
      </c>
      <c r="I301" s="175"/>
      <c r="L301" s="172"/>
      <c r="M301" s="176"/>
      <c r="N301" s="177"/>
      <c r="O301" s="177"/>
      <c r="P301" s="177"/>
      <c r="Q301" s="177"/>
      <c r="R301" s="177"/>
      <c r="S301" s="177"/>
      <c r="T301" s="178"/>
      <c r="AT301" s="173" t="s">
        <v>190</v>
      </c>
      <c r="AU301" s="173" t="s">
        <v>82</v>
      </c>
      <c r="AV301" s="14" t="s">
        <v>30</v>
      </c>
      <c r="AW301" s="14" t="s">
        <v>29</v>
      </c>
      <c r="AX301" s="14" t="s">
        <v>73</v>
      </c>
      <c r="AY301" s="173" t="s">
        <v>175</v>
      </c>
    </row>
    <row r="302" spans="1:65" s="13" customFormat="1">
      <c r="B302" s="163"/>
      <c r="D302" s="164" t="s">
        <v>190</v>
      </c>
      <c r="E302" s="165" t="s">
        <v>1</v>
      </c>
      <c r="F302" s="166" t="s">
        <v>30</v>
      </c>
      <c r="H302" s="167">
        <v>1</v>
      </c>
      <c r="I302" s="168"/>
      <c r="L302" s="163"/>
      <c r="M302" s="169"/>
      <c r="N302" s="170"/>
      <c r="O302" s="170"/>
      <c r="P302" s="170"/>
      <c r="Q302" s="170"/>
      <c r="R302" s="170"/>
      <c r="S302" s="170"/>
      <c r="T302" s="171"/>
      <c r="AT302" s="165" t="s">
        <v>190</v>
      </c>
      <c r="AU302" s="165" t="s">
        <v>82</v>
      </c>
      <c r="AV302" s="13" t="s">
        <v>82</v>
      </c>
      <c r="AW302" s="13" t="s">
        <v>29</v>
      </c>
      <c r="AX302" s="13" t="s">
        <v>30</v>
      </c>
      <c r="AY302" s="165" t="s">
        <v>175</v>
      </c>
    </row>
    <row r="303" spans="1:65" s="2" customFormat="1" ht="16.5" customHeight="1">
      <c r="A303" s="33"/>
      <c r="B303" s="149"/>
      <c r="C303" s="150" t="s">
        <v>423</v>
      </c>
      <c r="D303" s="150" t="s">
        <v>181</v>
      </c>
      <c r="E303" s="151" t="s">
        <v>4975</v>
      </c>
      <c r="F303" s="152" t="s">
        <v>4742</v>
      </c>
      <c r="G303" s="153" t="s">
        <v>396</v>
      </c>
      <c r="H303" s="154">
        <v>1</v>
      </c>
      <c r="I303" s="155"/>
      <c r="J303" s="156">
        <f>ROUND(I303*H303,2)</f>
        <v>0</v>
      </c>
      <c r="K303" s="152" t="s">
        <v>1</v>
      </c>
      <c r="L303" s="34"/>
      <c r="M303" s="157" t="s">
        <v>1</v>
      </c>
      <c r="N303" s="158" t="s">
        <v>38</v>
      </c>
      <c r="O303" s="59"/>
      <c r="P303" s="159">
        <f>O303*H303</f>
        <v>0</v>
      </c>
      <c r="Q303" s="159">
        <v>0</v>
      </c>
      <c r="R303" s="159">
        <f>Q303*H303</f>
        <v>0</v>
      </c>
      <c r="S303" s="159">
        <v>0</v>
      </c>
      <c r="T303" s="160">
        <f>S303*H303</f>
        <v>0</v>
      </c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R303" s="161" t="s">
        <v>184</v>
      </c>
      <c r="AT303" s="161" t="s">
        <v>181</v>
      </c>
      <c r="AU303" s="161" t="s">
        <v>82</v>
      </c>
      <c r="AY303" s="18" t="s">
        <v>175</v>
      </c>
      <c r="BE303" s="162">
        <f>IF(N303="základní",J303,0)</f>
        <v>0</v>
      </c>
      <c r="BF303" s="162">
        <f>IF(N303="snížená",J303,0)</f>
        <v>0</v>
      </c>
      <c r="BG303" s="162">
        <f>IF(N303="zákl. přenesená",J303,0)</f>
        <v>0</v>
      </c>
      <c r="BH303" s="162">
        <f>IF(N303="sníž. přenesená",J303,0)</f>
        <v>0</v>
      </c>
      <c r="BI303" s="162">
        <f>IF(N303="nulová",J303,0)</f>
        <v>0</v>
      </c>
      <c r="BJ303" s="18" t="s">
        <v>30</v>
      </c>
      <c r="BK303" s="162">
        <f>ROUND(I303*H303,2)</f>
        <v>0</v>
      </c>
      <c r="BL303" s="18" t="s">
        <v>184</v>
      </c>
      <c r="BM303" s="161" t="s">
        <v>4976</v>
      </c>
    </row>
    <row r="304" spans="1:65" s="14" customFormat="1">
      <c r="B304" s="172"/>
      <c r="D304" s="164" t="s">
        <v>190</v>
      </c>
      <c r="E304" s="173" t="s">
        <v>1</v>
      </c>
      <c r="F304" s="174" t="s">
        <v>4744</v>
      </c>
      <c r="H304" s="173" t="s">
        <v>1</v>
      </c>
      <c r="I304" s="175"/>
      <c r="L304" s="172"/>
      <c r="M304" s="176"/>
      <c r="N304" s="177"/>
      <c r="O304" s="177"/>
      <c r="P304" s="177"/>
      <c r="Q304" s="177"/>
      <c r="R304" s="177"/>
      <c r="S304" s="177"/>
      <c r="T304" s="178"/>
      <c r="AT304" s="173" t="s">
        <v>190</v>
      </c>
      <c r="AU304" s="173" t="s">
        <v>82</v>
      </c>
      <c r="AV304" s="14" t="s">
        <v>30</v>
      </c>
      <c r="AW304" s="14" t="s">
        <v>29</v>
      </c>
      <c r="AX304" s="14" t="s">
        <v>73</v>
      </c>
      <c r="AY304" s="173" t="s">
        <v>175</v>
      </c>
    </row>
    <row r="305" spans="1:51" s="14" customFormat="1">
      <c r="B305" s="172"/>
      <c r="D305" s="164" t="s">
        <v>190</v>
      </c>
      <c r="E305" s="173" t="s">
        <v>1</v>
      </c>
      <c r="F305" s="174" t="s">
        <v>4745</v>
      </c>
      <c r="H305" s="173" t="s">
        <v>1</v>
      </c>
      <c r="I305" s="175"/>
      <c r="L305" s="172"/>
      <c r="M305" s="176"/>
      <c r="N305" s="177"/>
      <c r="O305" s="177"/>
      <c r="P305" s="177"/>
      <c r="Q305" s="177"/>
      <c r="R305" s="177"/>
      <c r="S305" s="177"/>
      <c r="T305" s="178"/>
      <c r="AT305" s="173" t="s">
        <v>190</v>
      </c>
      <c r="AU305" s="173" t="s">
        <v>82</v>
      </c>
      <c r="AV305" s="14" t="s">
        <v>30</v>
      </c>
      <c r="AW305" s="14" t="s">
        <v>29</v>
      </c>
      <c r="AX305" s="14" t="s">
        <v>73</v>
      </c>
      <c r="AY305" s="173" t="s">
        <v>175</v>
      </c>
    </row>
    <row r="306" spans="1:51" s="14" customFormat="1">
      <c r="B306" s="172"/>
      <c r="D306" s="164" t="s">
        <v>190</v>
      </c>
      <c r="E306" s="173" t="s">
        <v>1</v>
      </c>
      <c r="F306" s="174" t="s">
        <v>4746</v>
      </c>
      <c r="H306" s="173" t="s">
        <v>1</v>
      </c>
      <c r="I306" s="175"/>
      <c r="L306" s="172"/>
      <c r="M306" s="176"/>
      <c r="N306" s="177"/>
      <c r="O306" s="177"/>
      <c r="P306" s="177"/>
      <c r="Q306" s="177"/>
      <c r="R306" s="177"/>
      <c r="S306" s="177"/>
      <c r="T306" s="178"/>
      <c r="AT306" s="173" t="s">
        <v>190</v>
      </c>
      <c r="AU306" s="173" t="s">
        <v>82</v>
      </c>
      <c r="AV306" s="14" t="s">
        <v>30</v>
      </c>
      <c r="AW306" s="14" t="s">
        <v>29</v>
      </c>
      <c r="AX306" s="14" t="s">
        <v>73</v>
      </c>
      <c r="AY306" s="173" t="s">
        <v>175</v>
      </c>
    </row>
    <row r="307" spans="1:51" s="13" customFormat="1">
      <c r="B307" s="163"/>
      <c r="D307" s="164" t="s">
        <v>190</v>
      </c>
      <c r="E307" s="165" t="s">
        <v>1</v>
      </c>
      <c r="F307" s="166" t="s">
        <v>30</v>
      </c>
      <c r="H307" s="167">
        <v>1</v>
      </c>
      <c r="I307" s="168"/>
      <c r="L307" s="163"/>
      <c r="M307" s="179"/>
      <c r="N307" s="180"/>
      <c r="O307" s="180"/>
      <c r="P307" s="180"/>
      <c r="Q307" s="180"/>
      <c r="R307" s="180"/>
      <c r="S307" s="180"/>
      <c r="T307" s="181"/>
      <c r="AT307" s="165" t="s">
        <v>190</v>
      </c>
      <c r="AU307" s="165" t="s">
        <v>82</v>
      </c>
      <c r="AV307" s="13" t="s">
        <v>82</v>
      </c>
      <c r="AW307" s="13" t="s">
        <v>29</v>
      </c>
      <c r="AX307" s="13" t="s">
        <v>30</v>
      </c>
      <c r="AY307" s="165" t="s">
        <v>175</v>
      </c>
    </row>
    <row r="308" spans="1:51" s="2" customFormat="1" ht="6.9" customHeight="1">
      <c r="A308" s="33"/>
      <c r="B308" s="48"/>
      <c r="C308" s="49"/>
      <c r="D308" s="49"/>
      <c r="E308" s="49"/>
      <c r="F308" s="49"/>
      <c r="G308" s="49"/>
      <c r="H308" s="49"/>
      <c r="I308" s="49"/>
      <c r="J308" s="49"/>
      <c r="K308" s="49"/>
      <c r="L308" s="34"/>
      <c r="M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</row>
  </sheetData>
  <autoFilter ref="C128:K30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0"/>
  <sheetViews>
    <sheetView showGridLines="0" workbookViewId="0">
      <selection activeCell="J12" sqref="J1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37" t="s">
        <v>5</v>
      </c>
      <c r="M2" s="238"/>
      <c r="N2" s="238"/>
      <c r="O2" s="238"/>
      <c r="P2" s="238"/>
      <c r="Q2" s="238"/>
      <c r="R2" s="238"/>
      <c r="S2" s="238"/>
      <c r="T2" s="238"/>
      <c r="U2" s="238"/>
      <c r="V2" s="238"/>
      <c r="AT2" s="18" t="s">
        <v>144</v>
      </c>
    </row>
    <row r="3" spans="1:46" s="1" customFormat="1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" customHeight="1">
      <c r="B4" s="21"/>
      <c r="D4" s="22" t="s">
        <v>145</v>
      </c>
      <c r="L4" s="21"/>
      <c r="M4" s="99" t="s">
        <v>10</v>
      </c>
      <c r="AT4" s="18" t="s">
        <v>3</v>
      </c>
    </row>
    <row r="5" spans="1:46" s="1" customFormat="1" ht="6.9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61" t="str">
        <f>'Rekapitulace stavby'!K6</f>
        <v>Brno, VMO Kohoutova, Sládkova - rekonstrukce vodovodu -  část I</v>
      </c>
      <c r="F7" s="262"/>
      <c r="G7" s="262"/>
      <c r="H7" s="262"/>
      <c r="L7" s="21"/>
    </row>
    <row r="8" spans="1:46" s="2" customFormat="1" ht="12" customHeight="1">
      <c r="A8" s="33"/>
      <c r="B8" s="34"/>
      <c r="C8" s="33"/>
      <c r="D8" s="28" t="s">
        <v>146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8" t="s">
        <v>4977</v>
      </c>
      <c r="F9" s="260"/>
      <c r="G9" s="260"/>
      <c r="H9" s="260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8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tr">
        <f>IF('Rekapitulace stavby'!AN10="","",'Rekapitulace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IF('Rekapitulace stavby'!E11="","",'Rekapitulace stavby'!E11)</f>
        <v xml:space="preserve"> </v>
      </c>
      <c r="F15" s="33"/>
      <c r="G15" s="33"/>
      <c r="H15" s="33"/>
      <c r="I15" s="28" t="s">
        <v>25</v>
      </c>
      <c r="J15" s="26" t="str">
        <f>IF('Rekapitulace stavby'!AN11="","",'Rekapitulace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63" t="str">
        <f>'Rekapitulace stavby'!E14</f>
        <v>Vyplň údaj</v>
      </c>
      <c r="F18" s="249"/>
      <c r="G18" s="249"/>
      <c r="H18" s="249"/>
      <c r="I18" s="28" t="s">
        <v>25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28" t="s">
        <v>24</v>
      </c>
      <c r="J20" s="26" t="str">
        <f>IF('Rekapitulace stavby'!AN16="","",'Rekapitulace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IF('Rekapitulace stavby'!E17="","",'Rekapitulace stavby'!E17)</f>
        <v xml:space="preserve"> </v>
      </c>
      <c r="F21" s="33"/>
      <c r="G21" s="33"/>
      <c r="H21" s="33"/>
      <c r="I21" s="28" t="s">
        <v>25</v>
      </c>
      <c r="J21" s="26" t="str">
        <f>IF('Rekapitulace stavby'!AN17="","",'Rekapitulace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31</v>
      </c>
      <c r="E23" s="33"/>
      <c r="F23" s="33"/>
      <c r="G23" s="33"/>
      <c r="H23" s="33"/>
      <c r="I23" s="28" t="s">
        <v>24</v>
      </c>
      <c r="J23" s="26" t="str">
        <f>IF('Rekapitulace stavby'!AN19="","",'Rekapitulace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25</v>
      </c>
      <c r="J24" s="26" t="str">
        <f>IF('Rekapitulace stavby'!AN20="","",'Rekapitulace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32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53" t="s">
        <v>1</v>
      </c>
      <c r="F27" s="253"/>
      <c r="G27" s="253"/>
      <c r="H27" s="253"/>
      <c r="I27" s="100"/>
      <c r="J27" s="100"/>
      <c r="K27" s="100"/>
      <c r="L27" s="102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3" t="s">
        <v>33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" customHeight="1">
      <c r="A32" s="33"/>
      <c r="B32" s="34"/>
      <c r="C32" s="33"/>
      <c r="D32" s="33"/>
      <c r="E32" s="33"/>
      <c r="F32" s="37" t="s">
        <v>35</v>
      </c>
      <c r="G32" s="33"/>
      <c r="H32" s="33"/>
      <c r="I32" s="37" t="s">
        <v>34</v>
      </c>
      <c r="J32" s="37" t="s">
        <v>36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" customHeight="1">
      <c r="A33" s="33"/>
      <c r="B33" s="34"/>
      <c r="C33" s="33"/>
      <c r="D33" s="104" t="s">
        <v>37</v>
      </c>
      <c r="E33" s="28" t="s">
        <v>38</v>
      </c>
      <c r="F33" s="105">
        <f>ROUND((SUM(BE118:BE249)),  0)</f>
        <v>0</v>
      </c>
      <c r="G33" s="33"/>
      <c r="H33" s="33"/>
      <c r="I33" s="106">
        <v>0.21</v>
      </c>
      <c r="J33" s="105">
        <f>ROUND(((SUM(BE118:BE249))*I33),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" customHeight="1">
      <c r="A34" s="33"/>
      <c r="B34" s="34"/>
      <c r="C34" s="33"/>
      <c r="D34" s="33"/>
      <c r="E34" s="28" t="s">
        <v>39</v>
      </c>
      <c r="F34" s="105">
        <f>ROUND((SUM(BF118:BF249)),  0)</f>
        <v>0</v>
      </c>
      <c r="G34" s="33"/>
      <c r="H34" s="33"/>
      <c r="I34" s="106">
        <v>0.12</v>
      </c>
      <c r="J34" s="105">
        <f>ROUND(((SUM(BF118:BF249))*I34),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" hidden="1" customHeight="1">
      <c r="A35" s="33"/>
      <c r="B35" s="34"/>
      <c r="C35" s="33"/>
      <c r="D35" s="33"/>
      <c r="E35" s="28" t="s">
        <v>40</v>
      </c>
      <c r="F35" s="105">
        <f>ROUND((SUM(BG118:BG249)),  0)</f>
        <v>0</v>
      </c>
      <c r="G35" s="33"/>
      <c r="H35" s="33"/>
      <c r="I35" s="106">
        <v>0.21</v>
      </c>
      <c r="J35" s="105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" hidden="1" customHeight="1">
      <c r="A36" s="33"/>
      <c r="B36" s="34"/>
      <c r="C36" s="33"/>
      <c r="D36" s="33"/>
      <c r="E36" s="28" t="s">
        <v>41</v>
      </c>
      <c r="F36" s="105">
        <f>ROUND((SUM(BH118:BH249)),  0)</f>
        <v>0</v>
      </c>
      <c r="G36" s="33"/>
      <c r="H36" s="33"/>
      <c r="I36" s="106">
        <v>0.12</v>
      </c>
      <c r="J36" s="105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" hidden="1" customHeight="1">
      <c r="A37" s="33"/>
      <c r="B37" s="34"/>
      <c r="C37" s="33"/>
      <c r="D37" s="33"/>
      <c r="E37" s="28" t="s">
        <v>42</v>
      </c>
      <c r="F37" s="105">
        <f>ROUND((SUM(BI118:BI249)),  0)</f>
        <v>0</v>
      </c>
      <c r="G37" s="33"/>
      <c r="H37" s="33"/>
      <c r="I37" s="106">
        <v>0</v>
      </c>
      <c r="J37" s="105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7"/>
      <c r="D39" s="108" t="s">
        <v>43</v>
      </c>
      <c r="E39" s="61"/>
      <c r="F39" s="61"/>
      <c r="G39" s="109" t="s">
        <v>44</v>
      </c>
      <c r="H39" s="110" t="s">
        <v>45</v>
      </c>
      <c r="I39" s="61"/>
      <c r="J39" s="111">
        <f>SUM(J30:J37)</f>
        <v>0</v>
      </c>
      <c r="K39" s="112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" customHeight="1">
      <c r="B41" s="21"/>
      <c r="L41" s="21"/>
    </row>
    <row r="42" spans="1:31" s="1" customFormat="1" ht="14.4" customHeight="1">
      <c r="B42" s="21"/>
      <c r="L42" s="21"/>
    </row>
    <row r="43" spans="1:31" s="1" customFormat="1" ht="14.4" customHeight="1">
      <c r="B43" s="21"/>
      <c r="L43" s="21"/>
    </row>
    <row r="44" spans="1:31" s="1" customFormat="1" ht="14.4" customHeight="1">
      <c r="B44" s="21"/>
      <c r="L44" s="21"/>
    </row>
    <row r="45" spans="1:31" s="1" customFormat="1" ht="14.4" customHeight="1">
      <c r="B45" s="21"/>
      <c r="L45" s="21"/>
    </row>
    <row r="46" spans="1:31" s="1" customFormat="1" ht="14.4" customHeight="1">
      <c r="B46" s="21"/>
      <c r="L46" s="21"/>
    </row>
    <row r="47" spans="1:31" s="1" customFormat="1" ht="14.4" customHeight="1">
      <c r="B47" s="21"/>
      <c r="L47" s="21"/>
    </row>
    <row r="48" spans="1:31" s="1" customFormat="1" ht="14.4" customHeight="1">
      <c r="B48" s="21"/>
      <c r="L48" s="21"/>
    </row>
    <row r="49" spans="1:31" s="1" customFormat="1" ht="14.4" customHeight="1">
      <c r="B49" s="21"/>
      <c r="L49" s="21"/>
    </row>
    <row r="50" spans="1:31" s="2" customFormat="1" ht="14.4" customHeight="1">
      <c r="B50" s="43"/>
      <c r="D50" s="44" t="s">
        <v>46</v>
      </c>
      <c r="E50" s="45"/>
      <c r="F50" s="45"/>
      <c r="G50" s="44" t="s">
        <v>47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3.2">
      <c r="A61" s="33"/>
      <c r="B61" s="34"/>
      <c r="C61" s="33"/>
      <c r="D61" s="46" t="s">
        <v>48</v>
      </c>
      <c r="E61" s="36"/>
      <c r="F61" s="113" t="s">
        <v>49</v>
      </c>
      <c r="G61" s="46" t="s">
        <v>48</v>
      </c>
      <c r="H61" s="36"/>
      <c r="I61" s="36"/>
      <c r="J61" s="114" t="s">
        <v>49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3.2">
      <c r="A65" s="33"/>
      <c r="B65" s="34"/>
      <c r="C65" s="33"/>
      <c r="D65" s="44" t="s">
        <v>50</v>
      </c>
      <c r="E65" s="47"/>
      <c r="F65" s="47"/>
      <c r="G65" s="44" t="s">
        <v>51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3.2">
      <c r="A76" s="33"/>
      <c r="B76" s="34"/>
      <c r="C76" s="33"/>
      <c r="D76" s="46" t="s">
        <v>48</v>
      </c>
      <c r="E76" s="36"/>
      <c r="F76" s="113" t="s">
        <v>49</v>
      </c>
      <c r="G76" s="46" t="s">
        <v>48</v>
      </c>
      <c r="H76" s="36"/>
      <c r="I76" s="36"/>
      <c r="J76" s="114" t="s">
        <v>49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" customHeight="1">
      <c r="A82" s="33"/>
      <c r="B82" s="34"/>
      <c r="C82" s="22" t="s">
        <v>148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61" t="str">
        <f>E7</f>
        <v>Brno, VMO Kohoutova, Sládkova - rekonstrukce vodovodu -  část I</v>
      </c>
      <c r="F85" s="262"/>
      <c r="G85" s="262"/>
      <c r="H85" s="262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146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8" t="str">
        <f>E9</f>
        <v>SO 9000 - Ostatní rozpočtové náklady</v>
      </c>
      <c r="F87" s="260"/>
      <c r="G87" s="260"/>
      <c r="H87" s="260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 xml:space="preserve"> 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15" customHeight="1">
      <c r="A91" s="33"/>
      <c r="B91" s="34"/>
      <c r="C91" s="28" t="s">
        <v>23</v>
      </c>
      <c r="D91" s="33"/>
      <c r="E91" s="33"/>
      <c r="F91" s="26" t="str">
        <f>E15</f>
        <v xml:space="preserve"> </v>
      </c>
      <c r="G91" s="33"/>
      <c r="H91" s="33"/>
      <c r="I91" s="28" t="s">
        <v>28</v>
      </c>
      <c r="J91" s="31" t="str">
        <f>E21</f>
        <v xml:space="preserve"> 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15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28" t="s">
        <v>31</v>
      </c>
      <c r="J92" s="31" t="str">
        <f>E24</f>
        <v xml:space="preserve"> 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5" t="s">
        <v>149</v>
      </c>
      <c r="D94" s="107"/>
      <c r="E94" s="107"/>
      <c r="F94" s="107"/>
      <c r="G94" s="107"/>
      <c r="H94" s="107"/>
      <c r="I94" s="107"/>
      <c r="J94" s="116" t="s">
        <v>150</v>
      </c>
      <c r="K94" s="107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8" customHeight="1">
      <c r="A96" s="33"/>
      <c r="B96" s="34"/>
      <c r="C96" s="117" t="s">
        <v>151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152</v>
      </c>
    </row>
    <row r="97" spans="1:31" s="9" customFormat="1" ht="24.9" customHeight="1">
      <c r="B97" s="118"/>
      <c r="D97" s="119" t="s">
        <v>153</v>
      </c>
      <c r="E97" s="120"/>
      <c r="F97" s="120"/>
      <c r="G97" s="120"/>
      <c r="H97" s="120"/>
      <c r="I97" s="120"/>
      <c r="J97" s="121">
        <f>J119</f>
        <v>0</v>
      </c>
      <c r="L97" s="118"/>
    </row>
    <row r="98" spans="1:31" s="10" customFormat="1" ht="19.95" customHeight="1">
      <c r="B98" s="122"/>
      <c r="D98" s="123" t="s">
        <v>706</v>
      </c>
      <c r="E98" s="124"/>
      <c r="F98" s="124"/>
      <c r="G98" s="124"/>
      <c r="H98" s="124"/>
      <c r="I98" s="124"/>
      <c r="J98" s="125">
        <f>J120</f>
        <v>0</v>
      </c>
      <c r="L98" s="122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" customHeight="1">
      <c r="A105" s="33"/>
      <c r="B105" s="34"/>
      <c r="C105" s="22" t="s">
        <v>160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61" t="str">
        <f>E7</f>
        <v>Brno, VMO Kohoutova, Sládkova - rekonstrukce vodovodu -  část I</v>
      </c>
      <c r="F108" s="262"/>
      <c r="G108" s="262"/>
      <c r="H108" s="262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146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58" t="str">
        <f>E9</f>
        <v>SO 9000 - Ostatní rozpočtové náklady</v>
      </c>
      <c r="F110" s="260"/>
      <c r="G110" s="260"/>
      <c r="H110" s="260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 xml:space="preserve"> </v>
      </c>
      <c r="G112" s="33"/>
      <c r="H112" s="33"/>
      <c r="I112" s="28" t="s">
        <v>22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5.15" customHeight="1">
      <c r="A114" s="33"/>
      <c r="B114" s="34"/>
      <c r="C114" s="28" t="s">
        <v>23</v>
      </c>
      <c r="D114" s="33"/>
      <c r="E114" s="33"/>
      <c r="F114" s="26" t="str">
        <f>E15</f>
        <v xml:space="preserve"> </v>
      </c>
      <c r="G114" s="33"/>
      <c r="H114" s="33"/>
      <c r="I114" s="28" t="s">
        <v>28</v>
      </c>
      <c r="J114" s="31" t="str">
        <f>E21</f>
        <v xml:space="preserve"> 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15" customHeight="1">
      <c r="A115" s="33"/>
      <c r="B115" s="34"/>
      <c r="C115" s="28" t="s">
        <v>26</v>
      </c>
      <c r="D115" s="33"/>
      <c r="E115" s="33"/>
      <c r="F115" s="26" t="str">
        <f>IF(E18="","",E18)</f>
        <v>Vyplň údaj</v>
      </c>
      <c r="G115" s="33"/>
      <c r="H115" s="33"/>
      <c r="I115" s="28" t="s">
        <v>31</v>
      </c>
      <c r="J115" s="31" t="str">
        <f>E24</f>
        <v xml:space="preserve"> 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6"/>
      <c r="B117" s="127"/>
      <c r="C117" s="128" t="s">
        <v>161</v>
      </c>
      <c r="D117" s="129" t="s">
        <v>58</v>
      </c>
      <c r="E117" s="129" t="s">
        <v>54</v>
      </c>
      <c r="F117" s="129" t="s">
        <v>55</v>
      </c>
      <c r="G117" s="129" t="s">
        <v>162</v>
      </c>
      <c r="H117" s="129" t="s">
        <v>163</v>
      </c>
      <c r="I117" s="129" t="s">
        <v>164</v>
      </c>
      <c r="J117" s="129" t="s">
        <v>150</v>
      </c>
      <c r="K117" s="130" t="s">
        <v>165</v>
      </c>
      <c r="L117" s="131"/>
      <c r="M117" s="63" t="s">
        <v>1</v>
      </c>
      <c r="N117" s="64" t="s">
        <v>37</v>
      </c>
      <c r="O117" s="64" t="s">
        <v>166</v>
      </c>
      <c r="P117" s="64" t="s">
        <v>167</v>
      </c>
      <c r="Q117" s="64" t="s">
        <v>168</v>
      </c>
      <c r="R117" s="64" t="s">
        <v>169</v>
      </c>
      <c r="S117" s="64" t="s">
        <v>170</v>
      </c>
      <c r="T117" s="65" t="s">
        <v>171</v>
      </c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</row>
    <row r="118" spans="1:65" s="2" customFormat="1" ht="22.8" customHeight="1">
      <c r="A118" s="33"/>
      <c r="B118" s="34"/>
      <c r="C118" s="70" t="s">
        <v>172</v>
      </c>
      <c r="D118" s="33"/>
      <c r="E118" s="33"/>
      <c r="F118" s="33"/>
      <c r="G118" s="33"/>
      <c r="H118" s="33"/>
      <c r="I118" s="33"/>
      <c r="J118" s="132">
        <f>BK118</f>
        <v>0</v>
      </c>
      <c r="K118" s="33"/>
      <c r="L118" s="34"/>
      <c r="M118" s="66"/>
      <c r="N118" s="57"/>
      <c r="O118" s="67"/>
      <c r="P118" s="133">
        <f>P119</f>
        <v>0</v>
      </c>
      <c r="Q118" s="67"/>
      <c r="R118" s="133">
        <f>R119</f>
        <v>0</v>
      </c>
      <c r="S118" s="67"/>
      <c r="T118" s="134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72</v>
      </c>
      <c r="AU118" s="18" t="s">
        <v>152</v>
      </c>
      <c r="BK118" s="135">
        <f>BK119</f>
        <v>0</v>
      </c>
    </row>
    <row r="119" spans="1:65" s="12" customFormat="1" ht="25.95" customHeight="1">
      <c r="B119" s="136"/>
      <c r="D119" s="137" t="s">
        <v>72</v>
      </c>
      <c r="E119" s="138" t="s">
        <v>173</v>
      </c>
      <c r="F119" s="138" t="s">
        <v>174</v>
      </c>
      <c r="I119" s="139"/>
      <c r="J119" s="140">
        <f>BK119</f>
        <v>0</v>
      </c>
      <c r="L119" s="136"/>
      <c r="M119" s="141"/>
      <c r="N119" s="142"/>
      <c r="O119" s="142"/>
      <c r="P119" s="143">
        <f>P120</f>
        <v>0</v>
      </c>
      <c r="Q119" s="142"/>
      <c r="R119" s="143">
        <f>R120</f>
        <v>0</v>
      </c>
      <c r="S119" s="142"/>
      <c r="T119" s="144">
        <f>T120</f>
        <v>0</v>
      </c>
      <c r="AR119" s="137" t="s">
        <v>30</v>
      </c>
      <c r="AT119" s="145" t="s">
        <v>72</v>
      </c>
      <c r="AU119" s="145" t="s">
        <v>73</v>
      </c>
      <c r="AY119" s="137" t="s">
        <v>175</v>
      </c>
      <c r="BK119" s="146">
        <f>BK120</f>
        <v>0</v>
      </c>
    </row>
    <row r="120" spans="1:65" s="12" customFormat="1" ht="22.8" customHeight="1">
      <c r="B120" s="136"/>
      <c r="D120" s="137" t="s">
        <v>72</v>
      </c>
      <c r="E120" s="147" t="s">
        <v>198</v>
      </c>
      <c r="F120" s="147" t="s">
        <v>871</v>
      </c>
      <c r="I120" s="139"/>
      <c r="J120" s="148">
        <f>BK120</f>
        <v>0</v>
      </c>
      <c r="L120" s="136"/>
      <c r="M120" s="141"/>
      <c r="N120" s="142"/>
      <c r="O120" s="142"/>
      <c r="P120" s="143">
        <f>SUM(P121:P249)</f>
        <v>0</v>
      </c>
      <c r="Q120" s="142"/>
      <c r="R120" s="143">
        <f>SUM(R121:R249)</f>
        <v>0</v>
      </c>
      <c r="S120" s="142"/>
      <c r="T120" s="144">
        <f>SUM(T121:T249)</f>
        <v>0</v>
      </c>
      <c r="AR120" s="137" t="s">
        <v>30</v>
      </c>
      <c r="AT120" s="145" t="s">
        <v>72</v>
      </c>
      <c r="AU120" s="145" t="s">
        <v>30</v>
      </c>
      <c r="AY120" s="137" t="s">
        <v>175</v>
      </c>
      <c r="BK120" s="146">
        <f>SUM(BK121:BK249)</f>
        <v>0</v>
      </c>
    </row>
    <row r="121" spans="1:65" s="2" customFormat="1" ht="16.5" customHeight="1">
      <c r="A121" s="33"/>
      <c r="B121" s="149"/>
      <c r="C121" s="150" t="s">
        <v>30</v>
      </c>
      <c r="D121" s="150" t="s">
        <v>181</v>
      </c>
      <c r="E121" s="151" t="s">
        <v>4978</v>
      </c>
      <c r="F121" s="152" t="s">
        <v>4979</v>
      </c>
      <c r="G121" s="153" t="s">
        <v>396</v>
      </c>
      <c r="H121" s="154">
        <v>1</v>
      </c>
      <c r="I121" s="155"/>
      <c r="J121" s="156">
        <f>ROUND(I121*H121,2)</f>
        <v>0</v>
      </c>
      <c r="K121" s="152" t="s">
        <v>1</v>
      </c>
      <c r="L121" s="34"/>
      <c r="M121" s="157" t="s">
        <v>1</v>
      </c>
      <c r="N121" s="158" t="s">
        <v>38</v>
      </c>
      <c r="O121" s="59"/>
      <c r="P121" s="159">
        <f>O121*H121</f>
        <v>0</v>
      </c>
      <c r="Q121" s="159">
        <v>0</v>
      </c>
      <c r="R121" s="159">
        <f>Q121*H121</f>
        <v>0</v>
      </c>
      <c r="S121" s="159">
        <v>0</v>
      </c>
      <c r="T121" s="160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1" t="s">
        <v>184</v>
      </c>
      <c r="AT121" s="161" t="s">
        <v>181</v>
      </c>
      <c r="AU121" s="161" t="s">
        <v>82</v>
      </c>
      <c r="AY121" s="18" t="s">
        <v>175</v>
      </c>
      <c r="BE121" s="162">
        <f>IF(N121="základní",J121,0)</f>
        <v>0</v>
      </c>
      <c r="BF121" s="162">
        <f>IF(N121="snížená",J121,0)</f>
        <v>0</v>
      </c>
      <c r="BG121" s="162">
        <f>IF(N121="zákl. přenesená",J121,0)</f>
        <v>0</v>
      </c>
      <c r="BH121" s="162">
        <f>IF(N121="sníž. přenesená",J121,0)</f>
        <v>0</v>
      </c>
      <c r="BI121" s="162">
        <f>IF(N121="nulová",J121,0)</f>
        <v>0</v>
      </c>
      <c r="BJ121" s="18" t="s">
        <v>30</v>
      </c>
      <c r="BK121" s="162">
        <f>ROUND(I121*H121,2)</f>
        <v>0</v>
      </c>
      <c r="BL121" s="18" t="s">
        <v>184</v>
      </c>
      <c r="BM121" s="161" t="s">
        <v>4980</v>
      </c>
    </row>
    <row r="122" spans="1:65" s="14" customFormat="1">
      <c r="B122" s="172"/>
      <c r="D122" s="164" t="s">
        <v>190</v>
      </c>
      <c r="E122" s="173" t="s">
        <v>1</v>
      </c>
      <c r="F122" s="174" t="s">
        <v>4981</v>
      </c>
      <c r="H122" s="173" t="s">
        <v>1</v>
      </c>
      <c r="I122" s="175"/>
      <c r="L122" s="172"/>
      <c r="M122" s="176"/>
      <c r="N122" s="177"/>
      <c r="O122" s="177"/>
      <c r="P122" s="177"/>
      <c r="Q122" s="177"/>
      <c r="R122" s="177"/>
      <c r="S122" s="177"/>
      <c r="T122" s="178"/>
      <c r="AT122" s="173" t="s">
        <v>190</v>
      </c>
      <c r="AU122" s="173" t="s">
        <v>82</v>
      </c>
      <c r="AV122" s="14" t="s">
        <v>30</v>
      </c>
      <c r="AW122" s="14" t="s">
        <v>29</v>
      </c>
      <c r="AX122" s="14" t="s">
        <v>73</v>
      </c>
      <c r="AY122" s="173" t="s">
        <v>175</v>
      </c>
    </row>
    <row r="123" spans="1:65" s="14" customFormat="1">
      <c r="B123" s="172"/>
      <c r="D123" s="164" t="s">
        <v>190</v>
      </c>
      <c r="E123" s="173" t="s">
        <v>1</v>
      </c>
      <c r="F123" s="174" t="s">
        <v>4982</v>
      </c>
      <c r="H123" s="173" t="s">
        <v>1</v>
      </c>
      <c r="I123" s="175"/>
      <c r="L123" s="172"/>
      <c r="M123" s="176"/>
      <c r="N123" s="177"/>
      <c r="O123" s="177"/>
      <c r="P123" s="177"/>
      <c r="Q123" s="177"/>
      <c r="R123" s="177"/>
      <c r="S123" s="177"/>
      <c r="T123" s="178"/>
      <c r="AT123" s="173" t="s">
        <v>190</v>
      </c>
      <c r="AU123" s="173" t="s">
        <v>82</v>
      </c>
      <c r="AV123" s="14" t="s">
        <v>30</v>
      </c>
      <c r="AW123" s="14" t="s">
        <v>29</v>
      </c>
      <c r="AX123" s="14" t="s">
        <v>73</v>
      </c>
      <c r="AY123" s="173" t="s">
        <v>175</v>
      </c>
    </row>
    <row r="124" spans="1:65" s="14" customFormat="1">
      <c r="B124" s="172"/>
      <c r="D124" s="164" t="s">
        <v>190</v>
      </c>
      <c r="E124" s="173" t="s">
        <v>1</v>
      </c>
      <c r="F124" s="174" t="s">
        <v>4983</v>
      </c>
      <c r="H124" s="173" t="s">
        <v>1</v>
      </c>
      <c r="I124" s="175"/>
      <c r="L124" s="172"/>
      <c r="M124" s="176"/>
      <c r="N124" s="177"/>
      <c r="O124" s="177"/>
      <c r="P124" s="177"/>
      <c r="Q124" s="177"/>
      <c r="R124" s="177"/>
      <c r="S124" s="177"/>
      <c r="T124" s="178"/>
      <c r="AT124" s="173" t="s">
        <v>190</v>
      </c>
      <c r="AU124" s="173" t="s">
        <v>82</v>
      </c>
      <c r="AV124" s="14" t="s">
        <v>30</v>
      </c>
      <c r="AW124" s="14" t="s">
        <v>29</v>
      </c>
      <c r="AX124" s="14" t="s">
        <v>73</v>
      </c>
      <c r="AY124" s="173" t="s">
        <v>175</v>
      </c>
    </row>
    <row r="125" spans="1:65" s="14" customFormat="1">
      <c r="B125" s="172"/>
      <c r="D125" s="164" t="s">
        <v>190</v>
      </c>
      <c r="E125" s="173" t="s">
        <v>1</v>
      </c>
      <c r="F125" s="174" t="s">
        <v>4984</v>
      </c>
      <c r="H125" s="173" t="s">
        <v>1</v>
      </c>
      <c r="I125" s="175"/>
      <c r="L125" s="172"/>
      <c r="M125" s="176"/>
      <c r="N125" s="177"/>
      <c r="O125" s="177"/>
      <c r="P125" s="177"/>
      <c r="Q125" s="177"/>
      <c r="R125" s="177"/>
      <c r="S125" s="177"/>
      <c r="T125" s="178"/>
      <c r="AT125" s="173" t="s">
        <v>190</v>
      </c>
      <c r="AU125" s="173" t="s">
        <v>82</v>
      </c>
      <c r="AV125" s="14" t="s">
        <v>30</v>
      </c>
      <c r="AW125" s="14" t="s">
        <v>29</v>
      </c>
      <c r="AX125" s="14" t="s">
        <v>73</v>
      </c>
      <c r="AY125" s="173" t="s">
        <v>175</v>
      </c>
    </row>
    <row r="126" spans="1:65" s="14" customFormat="1">
      <c r="B126" s="172"/>
      <c r="D126" s="164" t="s">
        <v>190</v>
      </c>
      <c r="E126" s="173" t="s">
        <v>1</v>
      </c>
      <c r="F126" s="174" t="s">
        <v>4985</v>
      </c>
      <c r="H126" s="173" t="s">
        <v>1</v>
      </c>
      <c r="I126" s="175"/>
      <c r="L126" s="172"/>
      <c r="M126" s="176"/>
      <c r="N126" s="177"/>
      <c r="O126" s="177"/>
      <c r="P126" s="177"/>
      <c r="Q126" s="177"/>
      <c r="R126" s="177"/>
      <c r="S126" s="177"/>
      <c r="T126" s="178"/>
      <c r="AT126" s="173" t="s">
        <v>190</v>
      </c>
      <c r="AU126" s="173" t="s">
        <v>82</v>
      </c>
      <c r="AV126" s="14" t="s">
        <v>30</v>
      </c>
      <c r="AW126" s="14" t="s">
        <v>29</v>
      </c>
      <c r="AX126" s="14" t="s">
        <v>73</v>
      </c>
      <c r="AY126" s="173" t="s">
        <v>175</v>
      </c>
    </row>
    <row r="127" spans="1:65" s="13" customFormat="1">
      <c r="B127" s="163"/>
      <c r="D127" s="164" t="s">
        <v>190</v>
      </c>
      <c r="E127" s="165" t="s">
        <v>1</v>
      </c>
      <c r="F127" s="166" t="s">
        <v>30</v>
      </c>
      <c r="H127" s="167">
        <v>1</v>
      </c>
      <c r="I127" s="168"/>
      <c r="L127" s="163"/>
      <c r="M127" s="169"/>
      <c r="N127" s="170"/>
      <c r="O127" s="170"/>
      <c r="P127" s="170"/>
      <c r="Q127" s="170"/>
      <c r="R127" s="170"/>
      <c r="S127" s="170"/>
      <c r="T127" s="171"/>
      <c r="AT127" s="165" t="s">
        <v>190</v>
      </c>
      <c r="AU127" s="165" t="s">
        <v>82</v>
      </c>
      <c r="AV127" s="13" t="s">
        <v>82</v>
      </c>
      <c r="AW127" s="13" t="s">
        <v>29</v>
      </c>
      <c r="AX127" s="13" t="s">
        <v>30</v>
      </c>
      <c r="AY127" s="165" t="s">
        <v>175</v>
      </c>
    </row>
    <row r="128" spans="1:65" s="2" customFormat="1" ht="16.5" customHeight="1">
      <c r="A128" s="33"/>
      <c r="B128" s="149"/>
      <c r="C128" s="150" t="s">
        <v>82</v>
      </c>
      <c r="D128" s="150" t="s">
        <v>181</v>
      </c>
      <c r="E128" s="151" t="s">
        <v>4986</v>
      </c>
      <c r="F128" s="152" t="s">
        <v>4987</v>
      </c>
      <c r="G128" s="153" t="s">
        <v>396</v>
      </c>
      <c r="H128" s="154">
        <v>1</v>
      </c>
      <c r="I128" s="155"/>
      <c r="J128" s="156">
        <f>ROUND(I128*H128,2)</f>
        <v>0</v>
      </c>
      <c r="K128" s="152" t="s">
        <v>1</v>
      </c>
      <c r="L128" s="34"/>
      <c r="M128" s="157" t="s">
        <v>1</v>
      </c>
      <c r="N128" s="158" t="s">
        <v>38</v>
      </c>
      <c r="O128" s="59"/>
      <c r="P128" s="159">
        <f>O128*H128</f>
        <v>0</v>
      </c>
      <c r="Q128" s="159">
        <v>0</v>
      </c>
      <c r="R128" s="159">
        <f>Q128*H128</f>
        <v>0</v>
      </c>
      <c r="S128" s="159">
        <v>0</v>
      </c>
      <c r="T128" s="160">
        <f>S128*H128</f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1" t="s">
        <v>184</v>
      </c>
      <c r="AT128" s="161" t="s">
        <v>181</v>
      </c>
      <c r="AU128" s="161" t="s">
        <v>82</v>
      </c>
      <c r="AY128" s="18" t="s">
        <v>175</v>
      </c>
      <c r="BE128" s="162">
        <f>IF(N128="základní",J128,0)</f>
        <v>0</v>
      </c>
      <c r="BF128" s="162">
        <f>IF(N128="snížená",J128,0)</f>
        <v>0</v>
      </c>
      <c r="BG128" s="162">
        <f>IF(N128="zákl. přenesená",J128,0)</f>
        <v>0</v>
      </c>
      <c r="BH128" s="162">
        <f>IF(N128="sníž. přenesená",J128,0)</f>
        <v>0</v>
      </c>
      <c r="BI128" s="162">
        <f>IF(N128="nulová",J128,0)</f>
        <v>0</v>
      </c>
      <c r="BJ128" s="18" t="s">
        <v>30</v>
      </c>
      <c r="BK128" s="162">
        <f>ROUND(I128*H128,2)</f>
        <v>0</v>
      </c>
      <c r="BL128" s="18" t="s">
        <v>184</v>
      </c>
      <c r="BM128" s="161" t="s">
        <v>4988</v>
      </c>
    </row>
    <row r="129" spans="1:65" s="13" customFormat="1">
      <c r="B129" s="163"/>
      <c r="D129" s="164" t="s">
        <v>190</v>
      </c>
      <c r="E129" s="165" t="s">
        <v>1</v>
      </c>
      <c r="F129" s="166" t="s">
        <v>30</v>
      </c>
      <c r="H129" s="167">
        <v>1</v>
      </c>
      <c r="I129" s="168"/>
      <c r="L129" s="163"/>
      <c r="M129" s="169"/>
      <c r="N129" s="170"/>
      <c r="O129" s="170"/>
      <c r="P129" s="170"/>
      <c r="Q129" s="170"/>
      <c r="R129" s="170"/>
      <c r="S129" s="170"/>
      <c r="T129" s="171"/>
      <c r="AT129" s="165" t="s">
        <v>190</v>
      </c>
      <c r="AU129" s="165" t="s">
        <v>82</v>
      </c>
      <c r="AV129" s="13" t="s">
        <v>82</v>
      </c>
      <c r="AW129" s="13" t="s">
        <v>29</v>
      </c>
      <c r="AX129" s="13" t="s">
        <v>30</v>
      </c>
      <c r="AY129" s="165" t="s">
        <v>175</v>
      </c>
    </row>
    <row r="130" spans="1:65" s="2" customFormat="1" ht="16.5" customHeight="1">
      <c r="A130" s="33"/>
      <c r="B130" s="149"/>
      <c r="C130" s="150" t="s">
        <v>113</v>
      </c>
      <c r="D130" s="150" t="s">
        <v>181</v>
      </c>
      <c r="E130" s="151" t="s">
        <v>4989</v>
      </c>
      <c r="F130" s="152" t="s">
        <v>4990</v>
      </c>
      <c r="G130" s="153" t="s">
        <v>396</v>
      </c>
      <c r="H130" s="154">
        <v>1</v>
      </c>
      <c r="I130" s="155"/>
      <c r="J130" s="156">
        <f>ROUND(I130*H130,2)</f>
        <v>0</v>
      </c>
      <c r="K130" s="152" t="s">
        <v>1</v>
      </c>
      <c r="L130" s="34"/>
      <c r="M130" s="157" t="s">
        <v>1</v>
      </c>
      <c r="N130" s="158" t="s">
        <v>38</v>
      </c>
      <c r="O130" s="59"/>
      <c r="P130" s="159">
        <f>O130*H130</f>
        <v>0</v>
      </c>
      <c r="Q130" s="159">
        <v>0</v>
      </c>
      <c r="R130" s="159">
        <f>Q130*H130</f>
        <v>0</v>
      </c>
      <c r="S130" s="159">
        <v>0</v>
      </c>
      <c r="T130" s="160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1" t="s">
        <v>184</v>
      </c>
      <c r="AT130" s="161" t="s">
        <v>181</v>
      </c>
      <c r="AU130" s="161" t="s">
        <v>82</v>
      </c>
      <c r="AY130" s="18" t="s">
        <v>175</v>
      </c>
      <c r="BE130" s="162">
        <f>IF(N130="základní",J130,0)</f>
        <v>0</v>
      </c>
      <c r="BF130" s="162">
        <f>IF(N130="snížená",J130,0)</f>
        <v>0</v>
      </c>
      <c r="BG130" s="162">
        <f>IF(N130="zákl. přenesená",J130,0)</f>
        <v>0</v>
      </c>
      <c r="BH130" s="162">
        <f>IF(N130="sníž. přenesená",J130,0)</f>
        <v>0</v>
      </c>
      <c r="BI130" s="162">
        <f>IF(N130="nulová",J130,0)</f>
        <v>0</v>
      </c>
      <c r="BJ130" s="18" t="s">
        <v>30</v>
      </c>
      <c r="BK130" s="162">
        <f>ROUND(I130*H130,2)</f>
        <v>0</v>
      </c>
      <c r="BL130" s="18" t="s">
        <v>184</v>
      </c>
      <c r="BM130" s="161" t="s">
        <v>4991</v>
      </c>
    </row>
    <row r="131" spans="1:65" s="13" customFormat="1">
      <c r="B131" s="163"/>
      <c r="D131" s="164" t="s">
        <v>190</v>
      </c>
      <c r="E131" s="165" t="s">
        <v>1</v>
      </c>
      <c r="F131" s="166" t="s">
        <v>30</v>
      </c>
      <c r="H131" s="167">
        <v>1</v>
      </c>
      <c r="I131" s="168"/>
      <c r="L131" s="163"/>
      <c r="M131" s="169"/>
      <c r="N131" s="170"/>
      <c r="O131" s="170"/>
      <c r="P131" s="170"/>
      <c r="Q131" s="170"/>
      <c r="R131" s="170"/>
      <c r="S131" s="170"/>
      <c r="T131" s="171"/>
      <c r="AT131" s="165" t="s">
        <v>190</v>
      </c>
      <c r="AU131" s="165" t="s">
        <v>82</v>
      </c>
      <c r="AV131" s="13" t="s">
        <v>82</v>
      </c>
      <c r="AW131" s="13" t="s">
        <v>29</v>
      </c>
      <c r="AX131" s="13" t="s">
        <v>30</v>
      </c>
      <c r="AY131" s="165" t="s">
        <v>175</v>
      </c>
    </row>
    <row r="132" spans="1:65" s="2" customFormat="1" ht="16.5" customHeight="1">
      <c r="A132" s="33"/>
      <c r="B132" s="149"/>
      <c r="C132" s="150" t="s">
        <v>184</v>
      </c>
      <c r="D132" s="150" t="s">
        <v>181</v>
      </c>
      <c r="E132" s="151" t="s">
        <v>4992</v>
      </c>
      <c r="F132" s="152" t="s">
        <v>4993</v>
      </c>
      <c r="G132" s="153" t="s">
        <v>1607</v>
      </c>
      <c r="H132" s="154">
        <v>33</v>
      </c>
      <c r="I132" s="155"/>
      <c r="J132" s="156">
        <f>ROUND(I132*H132,2)</f>
        <v>0</v>
      </c>
      <c r="K132" s="152" t="s">
        <v>1</v>
      </c>
      <c r="L132" s="34"/>
      <c r="M132" s="157" t="s">
        <v>1</v>
      </c>
      <c r="N132" s="158" t="s">
        <v>38</v>
      </c>
      <c r="O132" s="59"/>
      <c r="P132" s="159">
        <f>O132*H132</f>
        <v>0</v>
      </c>
      <c r="Q132" s="159">
        <v>0</v>
      </c>
      <c r="R132" s="159">
        <f>Q132*H132</f>
        <v>0</v>
      </c>
      <c r="S132" s="159">
        <v>0</v>
      </c>
      <c r="T132" s="160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1" t="s">
        <v>184</v>
      </c>
      <c r="AT132" s="161" t="s">
        <v>181</v>
      </c>
      <c r="AU132" s="161" t="s">
        <v>82</v>
      </c>
      <c r="AY132" s="18" t="s">
        <v>175</v>
      </c>
      <c r="BE132" s="162">
        <f>IF(N132="základní",J132,0)</f>
        <v>0</v>
      </c>
      <c r="BF132" s="162">
        <f>IF(N132="snížená",J132,0)</f>
        <v>0</v>
      </c>
      <c r="BG132" s="162">
        <f>IF(N132="zákl. přenesená",J132,0)</f>
        <v>0</v>
      </c>
      <c r="BH132" s="162">
        <f>IF(N132="sníž. přenesená",J132,0)</f>
        <v>0</v>
      </c>
      <c r="BI132" s="162">
        <f>IF(N132="nulová",J132,0)</f>
        <v>0</v>
      </c>
      <c r="BJ132" s="18" t="s">
        <v>30</v>
      </c>
      <c r="BK132" s="162">
        <f>ROUND(I132*H132,2)</f>
        <v>0</v>
      </c>
      <c r="BL132" s="18" t="s">
        <v>184</v>
      </c>
      <c r="BM132" s="161" t="s">
        <v>4994</v>
      </c>
    </row>
    <row r="133" spans="1:65" s="14" customFormat="1">
      <c r="B133" s="172"/>
      <c r="D133" s="164" t="s">
        <v>190</v>
      </c>
      <c r="E133" s="173" t="s">
        <v>1</v>
      </c>
      <c r="F133" s="174" t="s">
        <v>4995</v>
      </c>
      <c r="H133" s="173" t="s">
        <v>1</v>
      </c>
      <c r="I133" s="175"/>
      <c r="L133" s="172"/>
      <c r="M133" s="176"/>
      <c r="N133" s="177"/>
      <c r="O133" s="177"/>
      <c r="P133" s="177"/>
      <c r="Q133" s="177"/>
      <c r="R133" s="177"/>
      <c r="S133" s="177"/>
      <c r="T133" s="178"/>
      <c r="AT133" s="173" t="s">
        <v>190</v>
      </c>
      <c r="AU133" s="173" t="s">
        <v>82</v>
      </c>
      <c r="AV133" s="14" t="s">
        <v>30</v>
      </c>
      <c r="AW133" s="14" t="s">
        <v>29</v>
      </c>
      <c r="AX133" s="14" t="s">
        <v>73</v>
      </c>
      <c r="AY133" s="173" t="s">
        <v>175</v>
      </c>
    </row>
    <row r="134" spans="1:65" s="14" customFormat="1">
      <c r="B134" s="172"/>
      <c r="D134" s="164" t="s">
        <v>190</v>
      </c>
      <c r="E134" s="173" t="s">
        <v>1</v>
      </c>
      <c r="F134" s="174" t="s">
        <v>4996</v>
      </c>
      <c r="H134" s="173" t="s">
        <v>1</v>
      </c>
      <c r="I134" s="175"/>
      <c r="L134" s="172"/>
      <c r="M134" s="176"/>
      <c r="N134" s="177"/>
      <c r="O134" s="177"/>
      <c r="P134" s="177"/>
      <c r="Q134" s="177"/>
      <c r="R134" s="177"/>
      <c r="S134" s="177"/>
      <c r="T134" s="178"/>
      <c r="AT134" s="173" t="s">
        <v>190</v>
      </c>
      <c r="AU134" s="173" t="s">
        <v>82</v>
      </c>
      <c r="AV134" s="14" t="s">
        <v>30</v>
      </c>
      <c r="AW134" s="14" t="s">
        <v>29</v>
      </c>
      <c r="AX134" s="14" t="s">
        <v>73</v>
      </c>
      <c r="AY134" s="173" t="s">
        <v>175</v>
      </c>
    </row>
    <row r="135" spans="1:65" s="14" customFormat="1">
      <c r="B135" s="172"/>
      <c r="D135" s="164" t="s">
        <v>190</v>
      </c>
      <c r="E135" s="173" t="s">
        <v>1</v>
      </c>
      <c r="F135" s="174" t="s">
        <v>4357</v>
      </c>
      <c r="H135" s="173" t="s">
        <v>1</v>
      </c>
      <c r="I135" s="175"/>
      <c r="L135" s="172"/>
      <c r="M135" s="176"/>
      <c r="N135" s="177"/>
      <c r="O135" s="177"/>
      <c r="P135" s="177"/>
      <c r="Q135" s="177"/>
      <c r="R135" s="177"/>
      <c r="S135" s="177"/>
      <c r="T135" s="178"/>
      <c r="AT135" s="173" t="s">
        <v>190</v>
      </c>
      <c r="AU135" s="173" t="s">
        <v>82</v>
      </c>
      <c r="AV135" s="14" t="s">
        <v>30</v>
      </c>
      <c r="AW135" s="14" t="s">
        <v>29</v>
      </c>
      <c r="AX135" s="14" t="s">
        <v>73</v>
      </c>
      <c r="AY135" s="173" t="s">
        <v>175</v>
      </c>
    </row>
    <row r="136" spans="1:65" s="14" customFormat="1">
      <c r="B136" s="172"/>
      <c r="D136" s="164" t="s">
        <v>190</v>
      </c>
      <c r="E136" s="173" t="s">
        <v>1</v>
      </c>
      <c r="F136" s="174" t="s">
        <v>4358</v>
      </c>
      <c r="H136" s="173" t="s">
        <v>1</v>
      </c>
      <c r="I136" s="175"/>
      <c r="L136" s="172"/>
      <c r="M136" s="176"/>
      <c r="N136" s="177"/>
      <c r="O136" s="177"/>
      <c r="P136" s="177"/>
      <c r="Q136" s="177"/>
      <c r="R136" s="177"/>
      <c r="S136" s="177"/>
      <c r="T136" s="178"/>
      <c r="AT136" s="173" t="s">
        <v>190</v>
      </c>
      <c r="AU136" s="173" t="s">
        <v>82</v>
      </c>
      <c r="AV136" s="14" t="s">
        <v>30</v>
      </c>
      <c r="AW136" s="14" t="s">
        <v>29</v>
      </c>
      <c r="AX136" s="14" t="s">
        <v>73</v>
      </c>
      <c r="AY136" s="173" t="s">
        <v>175</v>
      </c>
    </row>
    <row r="137" spans="1:65" s="14" customFormat="1">
      <c r="B137" s="172"/>
      <c r="D137" s="164" t="s">
        <v>190</v>
      </c>
      <c r="E137" s="173" t="s">
        <v>1</v>
      </c>
      <c r="F137" s="174" t="s">
        <v>4997</v>
      </c>
      <c r="H137" s="173" t="s">
        <v>1</v>
      </c>
      <c r="I137" s="175"/>
      <c r="L137" s="172"/>
      <c r="M137" s="176"/>
      <c r="N137" s="177"/>
      <c r="O137" s="177"/>
      <c r="P137" s="177"/>
      <c r="Q137" s="177"/>
      <c r="R137" s="177"/>
      <c r="S137" s="177"/>
      <c r="T137" s="178"/>
      <c r="AT137" s="173" t="s">
        <v>190</v>
      </c>
      <c r="AU137" s="173" t="s">
        <v>82</v>
      </c>
      <c r="AV137" s="14" t="s">
        <v>30</v>
      </c>
      <c r="AW137" s="14" t="s">
        <v>29</v>
      </c>
      <c r="AX137" s="14" t="s">
        <v>73</v>
      </c>
      <c r="AY137" s="173" t="s">
        <v>175</v>
      </c>
    </row>
    <row r="138" spans="1:65" s="14" customFormat="1">
      <c r="B138" s="172"/>
      <c r="D138" s="164" t="s">
        <v>190</v>
      </c>
      <c r="E138" s="173" t="s">
        <v>1</v>
      </c>
      <c r="F138" s="174" t="s">
        <v>4998</v>
      </c>
      <c r="H138" s="173" t="s">
        <v>1</v>
      </c>
      <c r="I138" s="175"/>
      <c r="L138" s="172"/>
      <c r="M138" s="176"/>
      <c r="N138" s="177"/>
      <c r="O138" s="177"/>
      <c r="P138" s="177"/>
      <c r="Q138" s="177"/>
      <c r="R138" s="177"/>
      <c r="S138" s="177"/>
      <c r="T138" s="178"/>
      <c r="AT138" s="173" t="s">
        <v>190</v>
      </c>
      <c r="AU138" s="173" t="s">
        <v>82</v>
      </c>
      <c r="AV138" s="14" t="s">
        <v>30</v>
      </c>
      <c r="AW138" s="14" t="s">
        <v>29</v>
      </c>
      <c r="AX138" s="14" t="s">
        <v>73</v>
      </c>
      <c r="AY138" s="173" t="s">
        <v>175</v>
      </c>
    </row>
    <row r="139" spans="1:65" s="14" customFormat="1">
      <c r="B139" s="172"/>
      <c r="D139" s="164" t="s">
        <v>190</v>
      </c>
      <c r="E139" s="173" t="s">
        <v>1</v>
      </c>
      <c r="F139" s="174" t="s">
        <v>4999</v>
      </c>
      <c r="H139" s="173" t="s">
        <v>1</v>
      </c>
      <c r="I139" s="175"/>
      <c r="L139" s="172"/>
      <c r="M139" s="176"/>
      <c r="N139" s="177"/>
      <c r="O139" s="177"/>
      <c r="P139" s="177"/>
      <c r="Q139" s="177"/>
      <c r="R139" s="177"/>
      <c r="S139" s="177"/>
      <c r="T139" s="178"/>
      <c r="AT139" s="173" t="s">
        <v>190</v>
      </c>
      <c r="AU139" s="173" t="s">
        <v>82</v>
      </c>
      <c r="AV139" s="14" t="s">
        <v>30</v>
      </c>
      <c r="AW139" s="14" t="s">
        <v>29</v>
      </c>
      <c r="AX139" s="14" t="s">
        <v>73</v>
      </c>
      <c r="AY139" s="173" t="s">
        <v>175</v>
      </c>
    </row>
    <row r="140" spans="1:65" s="14" customFormat="1">
      <c r="B140" s="172"/>
      <c r="D140" s="164" t="s">
        <v>190</v>
      </c>
      <c r="E140" s="173" t="s">
        <v>1</v>
      </c>
      <c r="F140" s="174" t="s">
        <v>5000</v>
      </c>
      <c r="H140" s="173" t="s">
        <v>1</v>
      </c>
      <c r="I140" s="175"/>
      <c r="L140" s="172"/>
      <c r="M140" s="176"/>
      <c r="N140" s="177"/>
      <c r="O140" s="177"/>
      <c r="P140" s="177"/>
      <c r="Q140" s="177"/>
      <c r="R140" s="177"/>
      <c r="S140" s="177"/>
      <c r="T140" s="178"/>
      <c r="AT140" s="173" t="s">
        <v>190</v>
      </c>
      <c r="AU140" s="173" t="s">
        <v>82</v>
      </c>
      <c r="AV140" s="14" t="s">
        <v>30</v>
      </c>
      <c r="AW140" s="14" t="s">
        <v>29</v>
      </c>
      <c r="AX140" s="14" t="s">
        <v>73</v>
      </c>
      <c r="AY140" s="173" t="s">
        <v>175</v>
      </c>
    </row>
    <row r="141" spans="1:65" s="14" customFormat="1">
      <c r="B141" s="172"/>
      <c r="D141" s="164" t="s">
        <v>190</v>
      </c>
      <c r="E141" s="173" t="s">
        <v>1</v>
      </c>
      <c r="F141" s="174" t="s">
        <v>5001</v>
      </c>
      <c r="H141" s="173" t="s">
        <v>1</v>
      </c>
      <c r="I141" s="175"/>
      <c r="L141" s="172"/>
      <c r="M141" s="176"/>
      <c r="N141" s="177"/>
      <c r="O141" s="177"/>
      <c r="P141" s="177"/>
      <c r="Q141" s="177"/>
      <c r="R141" s="177"/>
      <c r="S141" s="177"/>
      <c r="T141" s="178"/>
      <c r="AT141" s="173" t="s">
        <v>190</v>
      </c>
      <c r="AU141" s="173" t="s">
        <v>82</v>
      </c>
      <c r="AV141" s="14" t="s">
        <v>30</v>
      </c>
      <c r="AW141" s="14" t="s">
        <v>29</v>
      </c>
      <c r="AX141" s="14" t="s">
        <v>73</v>
      </c>
      <c r="AY141" s="173" t="s">
        <v>175</v>
      </c>
    </row>
    <row r="142" spans="1:65" s="14" customFormat="1">
      <c r="B142" s="172"/>
      <c r="D142" s="164" t="s">
        <v>190</v>
      </c>
      <c r="E142" s="173" t="s">
        <v>1</v>
      </c>
      <c r="F142" s="174" t="s">
        <v>4357</v>
      </c>
      <c r="H142" s="173" t="s">
        <v>1</v>
      </c>
      <c r="I142" s="175"/>
      <c r="L142" s="172"/>
      <c r="M142" s="176"/>
      <c r="N142" s="177"/>
      <c r="O142" s="177"/>
      <c r="P142" s="177"/>
      <c r="Q142" s="177"/>
      <c r="R142" s="177"/>
      <c r="S142" s="177"/>
      <c r="T142" s="178"/>
      <c r="AT142" s="173" t="s">
        <v>190</v>
      </c>
      <c r="AU142" s="173" t="s">
        <v>82</v>
      </c>
      <c r="AV142" s="14" t="s">
        <v>30</v>
      </c>
      <c r="AW142" s="14" t="s">
        <v>29</v>
      </c>
      <c r="AX142" s="14" t="s">
        <v>73</v>
      </c>
      <c r="AY142" s="173" t="s">
        <v>175</v>
      </c>
    </row>
    <row r="143" spans="1:65" s="14" customFormat="1">
      <c r="B143" s="172"/>
      <c r="D143" s="164" t="s">
        <v>190</v>
      </c>
      <c r="E143" s="173" t="s">
        <v>1</v>
      </c>
      <c r="F143" s="174" t="s">
        <v>5002</v>
      </c>
      <c r="H143" s="173" t="s">
        <v>1</v>
      </c>
      <c r="I143" s="175"/>
      <c r="L143" s="172"/>
      <c r="M143" s="176"/>
      <c r="N143" s="177"/>
      <c r="O143" s="177"/>
      <c r="P143" s="177"/>
      <c r="Q143" s="177"/>
      <c r="R143" s="177"/>
      <c r="S143" s="177"/>
      <c r="T143" s="178"/>
      <c r="AT143" s="173" t="s">
        <v>190</v>
      </c>
      <c r="AU143" s="173" t="s">
        <v>82</v>
      </c>
      <c r="AV143" s="14" t="s">
        <v>30</v>
      </c>
      <c r="AW143" s="14" t="s">
        <v>29</v>
      </c>
      <c r="AX143" s="14" t="s">
        <v>73</v>
      </c>
      <c r="AY143" s="173" t="s">
        <v>175</v>
      </c>
    </row>
    <row r="144" spans="1:65" s="14" customFormat="1">
      <c r="B144" s="172"/>
      <c r="D144" s="164" t="s">
        <v>190</v>
      </c>
      <c r="E144" s="173" t="s">
        <v>1</v>
      </c>
      <c r="F144" s="174" t="s">
        <v>5003</v>
      </c>
      <c r="H144" s="173" t="s">
        <v>1</v>
      </c>
      <c r="I144" s="175"/>
      <c r="L144" s="172"/>
      <c r="M144" s="176"/>
      <c r="N144" s="177"/>
      <c r="O144" s="177"/>
      <c r="P144" s="177"/>
      <c r="Q144" s="177"/>
      <c r="R144" s="177"/>
      <c r="S144" s="177"/>
      <c r="T144" s="178"/>
      <c r="AT144" s="173" t="s">
        <v>190</v>
      </c>
      <c r="AU144" s="173" t="s">
        <v>82</v>
      </c>
      <c r="AV144" s="14" t="s">
        <v>30</v>
      </c>
      <c r="AW144" s="14" t="s">
        <v>29</v>
      </c>
      <c r="AX144" s="14" t="s">
        <v>73</v>
      </c>
      <c r="AY144" s="173" t="s">
        <v>175</v>
      </c>
    </row>
    <row r="145" spans="1:65" s="14" customFormat="1">
      <c r="B145" s="172"/>
      <c r="D145" s="164" t="s">
        <v>190</v>
      </c>
      <c r="E145" s="173" t="s">
        <v>1</v>
      </c>
      <c r="F145" s="174" t="s">
        <v>4359</v>
      </c>
      <c r="H145" s="173" t="s">
        <v>1</v>
      </c>
      <c r="I145" s="175"/>
      <c r="L145" s="172"/>
      <c r="M145" s="176"/>
      <c r="N145" s="177"/>
      <c r="O145" s="177"/>
      <c r="P145" s="177"/>
      <c r="Q145" s="177"/>
      <c r="R145" s="177"/>
      <c r="S145" s="177"/>
      <c r="T145" s="178"/>
      <c r="AT145" s="173" t="s">
        <v>190</v>
      </c>
      <c r="AU145" s="173" t="s">
        <v>82</v>
      </c>
      <c r="AV145" s="14" t="s">
        <v>30</v>
      </c>
      <c r="AW145" s="14" t="s">
        <v>29</v>
      </c>
      <c r="AX145" s="14" t="s">
        <v>73</v>
      </c>
      <c r="AY145" s="173" t="s">
        <v>175</v>
      </c>
    </row>
    <row r="146" spans="1:65" s="14" customFormat="1">
      <c r="B146" s="172"/>
      <c r="D146" s="164" t="s">
        <v>190</v>
      </c>
      <c r="E146" s="173" t="s">
        <v>1</v>
      </c>
      <c r="F146" s="174" t="s">
        <v>5004</v>
      </c>
      <c r="H146" s="173" t="s">
        <v>1</v>
      </c>
      <c r="I146" s="175"/>
      <c r="L146" s="172"/>
      <c r="M146" s="176"/>
      <c r="N146" s="177"/>
      <c r="O146" s="177"/>
      <c r="P146" s="177"/>
      <c r="Q146" s="177"/>
      <c r="R146" s="177"/>
      <c r="S146" s="177"/>
      <c r="T146" s="178"/>
      <c r="AT146" s="173" t="s">
        <v>190</v>
      </c>
      <c r="AU146" s="173" t="s">
        <v>82</v>
      </c>
      <c r="AV146" s="14" t="s">
        <v>30</v>
      </c>
      <c r="AW146" s="14" t="s">
        <v>29</v>
      </c>
      <c r="AX146" s="14" t="s">
        <v>73</v>
      </c>
      <c r="AY146" s="173" t="s">
        <v>175</v>
      </c>
    </row>
    <row r="147" spans="1:65" s="13" customFormat="1">
      <c r="B147" s="163"/>
      <c r="D147" s="164" t="s">
        <v>190</v>
      </c>
      <c r="E147" s="165" t="s">
        <v>1</v>
      </c>
      <c r="F147" s="166" t="s">
        <v>306</v>
      </c>
      <c r="H147" s="167">
        <v>33</v>
      </c>
      <c r="I147" s="168"/>
      <c r="L147" s="163"/>
      <c r="M147" s="169"/>
      <c r="N147" s="170"/>
      <c r="O147" s="170"/>
      <c r="P147" s="170"/>
      <c r="Q147" s="170"/>
      <c r="R147" s="170"/>
      <c r="S147" s="170"/>
      <c r="T147" s="171"/>
      <c r="AT147" s="165" t="s">
        <v>190</v>
      </c>
      <c r="AU147" s="165" t="s">
        <v>82</v>
      </c>
      <c r="AV147" s="13" t="s">
        <v>82</v>
      </c>
      <c r="AW147" s="13" t="s">
        <v>29</v>
      </c>
      <c r="AX147" s="13" t="s">
        <v>30</v>
      </c>
      <c r="AY147" s="165" t="s">
        <v>175</v>
      </c>
    </row>
    <row r="148" spans="1:65" s="2" customFormat="1" ht="21.75" customHeight="1">
      <c r="A148" s="33"/>
      <c r="B148" s="149"/>
      <c r="C148" s="150" t="s">
        <v>199</v>
      </c>
      <c r="D148" s="150" t="s">
        <v>181</v>
      </c>
      <c r="E148" s="151" t="s">
        <v>5005</v>
      </c>
      <c r="F148" s="152" t="s">
        <v>5006</v>
      </c>
      <c r="G148" s="153" t="s">
        <v>396</v>
      </c>
      <c r="H148" s="154">
        <v>1</v>
      </c>
      <c r="I148" s="155"/>
      <c r="J148" s="156">
        <f>ROUND(I148*H148,2)</f>
        <v>0</v>
      </c>
      <c r="K148" s="152" t="s">
        <v>1</v>
      </c>
      <c r="L148" s="34"/>
      <c r="M148" s="157" t="s">
        <v>1</v>
      </c>
      <c r="N148" s="158" t="s">
        <v>38</v>
      </c>
      <c r="O148" s="59"/>
      <c r="P148" s="159">
        <f>O148*H148</f>
        <v>0</v>
      </c>
      <c r="Q148" s="159">
        <v>0</v>
      </c>
      <c r="R148" s="159">
        <f>Q148*H148</f>
        <v>0</v>
      </c>
      <c r="S148" s="159">
        <v>0</v>
      </c>
      <c r="T148" s="160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1" t="s">
        <v>184</v>
      </c>
      <c r="AT148" s="161" t="s">
        <v>181</v>
      </c>
      <c r="AU148" s="161" t="s">
        <v>82</v>
      </c>
      <c r="AY148" s="18" t="s">
        <v>175</v>
      </c>
      <c r="BE148" s="162">
        <f>IF(N148="základní",J148,0)</f>
        <v>0</v>
      </c>
      <c r="BF148" s="162">
        <f>IF(N148="snížená",J148,0)</f>
        <v>0</v>
      </c>
      <c r="BG148" s="162">
        <f>IF(N148="zákl. přenesená",J148,0)</f>
        <v>0</v>
      </c>
      <c r="BH148" s="162">
        <f>IF(N148="sníž. přenesená",J148,0)</f>
        <v>0</v>
      </c>
      <c r="BI148" s="162">
        <f>IF(N148="nulová",J148,0)</f>
        <v>0</v>
      </c>
      <c r="BJ148" s="18" t="s">
        <v>30</v>
      </c>
      <c r="BK148" s="162">
        <f>ROUND(I148*H148,2)</f>
        <v>0</v>
      </c>
      <c r="BL148" s="18" t="s">
        <v>184</v>
      </c>
      <c r="BM148" s="161" t="s">
        <v>5007</v>
      </c>
    </row>
    <row r="149" spans="1:65" s="14" customFormat="1">
      <c r="B149" s="172"/>
      <c r="D149" s="164" t="s">
        <v>190</v>
      </c>
      <c r="E149" s="173" t="s">
        <v>1</v>
      </c>
      <c r="F149" s="174" t="s">
        <v>5008</v>
      </c>
      <c r="H149" s="173" t="s">
        <v>1</v>
      </c>
      <c r="I149" s="175"/>
      <c r="L149" s="172"/>
      <c r="M149" s="176"/>
      <c r="N149" s="177"/>
      <c r="O149" s="177"/>
      <c r="P149" s="177"/>
      <c r="Q149" s="177"/>
      <c r="R149" s="177"/>
      <c r="S149" s="177"/>
      <c r="T149" s="178"/>
      <c r="AT149" s="173" t="s">
        <v>190</v>
      </c>
      <c r="AU149" s="173" t="s">
        <v>82</v>
      </c>
      <c r="AV149" s="14" t="s">
        <v>30</v>
      </c>
      <c r="AW149" s="14" t="s">
        <v>29</v>
      </c>
      <c r="AX149" s="14" t="s">
        <v>73</v>
      </c>
      <c r="AY149" s="173" t="s">
        <v>175</v>
      </c>
    </row>
    <row r="150" spans="1:65" s="14" customFormat="1">
      <c r="B150" s="172"/>
      <c r="D150" s="164" t="s">
        <v>190</v>
      </c>
      <c r="E150" s="173" t="s">
        <v>1</v>
      </c>
      <c r="F150" s="174" t="s">
        <v>5009</v>
      </c>
      <c r="H150" s="173" t="s">
        <v>1</v>
      </c>
      <c r="I150" s="175"/>
      <c r="L150" s="172"/>
      <c r="M150" s="176"/>
      <c r="N150" s="177"/>
      <c r="O150" s="177"/>
      <c r="P150" s="177"/>
      <c r="Q150" s="177"/>
      <c r="R150" s="177"/>
      <c r="S150" s="177"/>
      <c r="T150" s="178"/>
      <c r="AT150" s="173" t="s">
        <v>190</v>
      </c>
      <c r="AU150" s="173" t="s">
        <v>82</v>
      </c>
      <c r="AV150" s="14" t="s">
        <v>30</v>
      </c>
      <c r="AW150" s="14" t="s">
        <v>29</v>
      </c>
      <c r="AX150" s="14" t="s">
        <v>73</v>
      </c>
      <c r="AY150" s="173" t="s">
        <v>175</v>
      </c>
    </row>
    <row r="151" spans="1:65" s="13" customFormat="1">
      <c r="B151" s="163"/>
      <c r="D151" s="164" t="s">
        <v>190</v>
      </c>
      <c r="E151" s="165" t="s">
        <v>1</v>
      </c>
      <c r="F151" s="166" t="s">
        <v>30</v>
      </c>
      <c r="H151" s="167">
        <v>1</v>
      </c>
      <c r="I151" s="168"/>
      <c r="L151" s="163"/>
      <c r="M151" s="169"/>
      <c r="N151" s="170"/>
      <c r="O151" s="170"/>
      <c r="P151" s="170"/>
      <c r="Q151" s="170"/>
      <c r="R151" s="170"/>
      <c r="S151" s="170"/>
      <c r="T151" s="171"/>
      <c r="AT151" s="165" t="s">
        <v>190</v>
      </c>
      <c r="AU151" s="165" t="s">
        <v>82</v>
      </c>
      <c r="AV151" s="13" t="s">
        <v>82</v>
      </c>
      <c r="AW151" s="13" t="s">
        <v>29</v>
      </c>
      <c r="AX151" s="13" t="s">
        <v>30</v>
      </c>
      <c r="AY151" s="165" t="s">
        <v>175</v>
      </c>
    </row>
    <row r="152" spans="1:65" s="2" customFormat="1" ht="16.5" customHeight="1">
      <c r="A152" s="33"/>
      <c r="B152" s="149"/>
      <c r="C152" s="150" t="s">
        <v>203</v>
      </c>
      <c r="D152" s="150" t="s">
        <v>181</v>
      </c>
      <c r="E152" s="151" t="s">
        <v>5010</v>
      </c>
      <c r="F152" s="152" t="s">
        <v>5011</v>
      </c>
      <c r="G152" s="153" t="s">
        <v>188</v>
      </c>
      <c r="H152" s="154">
        <v>11.2</v>
      </c>
      <c r="I152" s="155"/>
      <c r="J152" s="156">
        <f>ROUND(I152*H152,2)</f>
        <v>0</v>
      </c>
      <c r="K152" s="152" t="s">
        <v>1</v>
      </c>
      <c r="L152" s="34"/>
      <c r="M152" s="157" t="s">
        <v>1</v>
      </c>
      <c r="N152" s="158" t="s">
        <v>38</v>
      </c>
      <c r="O152" s="59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61" t="s">
        <v>184</v>
      </c>
      <c r="AT152" s="161" t="s">
        <v>181</v>
      </c>
      <c r="AU152" s="161" t="s">
        <v>82</v>
      </c>
      <c r="AY152" s="18" t="s">
        <v>175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8" t="s">
        <v>30</v>
      </c>
      <c r="BK152" s="162">
        <f>ROUND(I152*H152,2)</f>
        <v>0</v>
      </c>
      <c r="BL152" s="18" t="s">
        <v>184</v>
      </c>
      <c r="BM152" s="161" t="s">
        <v>5012</v>
      </c>
    </row>
    <row r="153" spans="1:65" s="14" customFormat="1">
      <c r="B153" s="172"/>
      <c r="D153" s="164" t="s">
        <v>190</v>
      </c>
      <c r="E153" s="173" t="s">
        <v>1</v>
      </c>
      <c r="F153" s="174" t="s">
        <v>127</v>
      </c>
      <c r="H153" s="173" t="s">
        <v>1</v>
      </c>
      <c r="I153" s="175"/>
      <c r="L153" s="172"/>
      <c r="M153" s="176"/>
      <c r="N153" s="177"/>
      <c r="O153" s="177"/>
      <c r="P153" s="177"/>
      <c r="Q153" s="177"/>
      <c r="R153" s="177"/>
      <c r="S153" s="177"/>
      <c r="T153" s="178"/>
      <c r="AT153" s="173" t="s">
        <v>190</v>
      </c>
      <c r="AU153" s="173" t="s">
        <v>82</v>
      </c>
      <c r="AV153" s="14" t="s">
        <v>30</v>
      </c>
      <c r="AW153" s="14" t="s">
        <v>29</v>
      </c>
      <c r="AX153" s="14" t="s">
        <v>73</v>
      </c>
      <c r="AY153" s="173" t="s">
        <v>175</v>
      </c>
    </row>
    <row r="154" spans="1:65" s="13" customFormat="1">
      <c r="B154" s="163"/>
      <c r="D154" s="164" t="s">
        <v>190</v>
      </c>
      <c r="E154" s="165" t="s">
        <v>1</v>
      </c>
      <c r="F154" s="166" t="s">
        <v>4494</v>
      </c>
      <c r="H154" s="167">
        <v>11.2</v>
      </c>
      <c r="I154" s="168"/>
      <c r="L154" s="163"/>
      <c r="M154" s="169"/>
      <c r="N154" s="170"/>
      <c r="O154" s="170"/>
      <c r="P154" s="170"/>
      <c r="Q154" s="170"/>
      <c r="R154" s="170"/>
      <c r="S154" s="170"/>
      <c r="T154" s="171"/>
      <c r="AT154" s="165" t="s">
        <v>190</v>
      </c>
      <c r="AU154" s="165" t="s">
        <v>82</v>
      </c>
      <c r="AV154" s="13" t="s">
        <v>82</v>
      </c>
      <c r="AW154" s="13" t="s">
        <v>29</v>
      </c>
      <c r="AX154" s="13" t="s">
        <v>73</v>
      </c>
      <c r="AY154" s="165" t="s">
        <v>175</v>
      </c>
    </row>
    <row r="155" spans="1:65" s="15" customFormat="1">
      <c r="B155" s="182"/>
      <c r="D155" s="164" t="s">
        <v>190</v>
      </c>
      <c r="E155" s="183" t="s">
        <v>1</v>
      </c>
      <c r="F155" s="184" t="s">
        <v>716</v>
      </c>
      <c r="H155" s="185">
        <v>11.2</v>
      </c>
      <c r="I155" s="186"/>
      <c r="L155" s="182"/>
      <c r="M155" s="187"/>
      <c r="N155" s="188"/>
      <c r="O155" s="188"/>
      <c r="P155" s="188"/>
      <c r="Q155" s="188"/>
      <c r="R155" s="188"/>
      <c r="S155" s="188"/>
      <c r="T155" s="189"/>
      <c r="AT155" s="183" t="s">
        <v>190</v>
      </c>
      <c r="AU155" s="183" t="s">
        <v>82</v>
      </c>
      <c r="AV155" s="15" t="s">
        <v>184</v>
      </c>
      <c r="AW155" s="15" t="s">
        <v>29</v>
      </c>
      <c r="AX155" s="15" t="s">
        <v>30</v>
      </c>
      <c r="AY155" s="183" t="s">
        <v>175</v>
      </c>
    </row>
    <row r="156" spans="1:65" s="2" customFormat="1" ht="16.5" customHeight="1">
      <c r="A156" s="33"/>
      <c r="B156" s="149"/>
      <c r="C156" s="150" t="s">
        <v>207</v>
      </c>
      <c r="D156" s="150" t="s">
        <v>181</v>
      </c>
      <c r="E156" s="151" t="s">
        <v>5013</v>
      </c>
      <c r="F156" s="152" t="s">
        <v>5014</v>
      </c>
      <c r="G156" s="153" t="s">
        <v>396</v>
      </c>
      <c r="H156" s="154">
        <v>1</v>
      </c>
      <c r="I156" s="155"/>
      <c r="J156" s="156">
        <f>ROUND(I156*H156,2)</f>
        <v>0</v>
      </c>
      <c r="K156" s="152" t="s">
        <v>1</v>
      </c>
      <c r="L156" s="34"/>
      <c r="M156" s="157" t="s">
        <v>1</v>
      </c>
      <c r="N156" s="158" t="s">
        <v>38</v>
      </c>
      <c r="O156" s="59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1" t="s">
        <v>184</v>
      </c>
      <c r="AT156" s="161" t="s">
        <v>181</v>
      </c>
      <c r="AU156" s="161" t="s">
        <v>82</v>
      </c>
      <c r="AY156" s="18" t="s">
        <v>175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8" t="s">
        <v>30</v>
      </c>
      <c r="BK156" s="162">
        <f>ROUND(I156*H156,2)</f>
        <v>0</v>
      </c>
      <c r="BL156" s="18" t="s">
        <v>184</v>
      </c>
      <c r="BM156" s="161" t="s">
        <v>5015</v>
      </c>
    </row>
    <row r="157" spans="1:65" s="13" customFormat="1">
      <c r="B157" s="163"/>
      <c r="D157" s="164" t="s">
        <v>190</v>
      </c>
      <c r="E157" s="165" t="s">
        <v>1</v>
      </c>
      <c r="F157" s="166" t="s">
        <v>30</v>
      </c>
      <c r="H157" s="167">
        <v>1</v>
      </c>
      <c r="I157" s="168"/>
      <c r="L157" s="163"/>
      <c r="M157" s="169"/>
      <c r="N157" s="170"/>
      <c r="O157" s="170"/>
      <c r="P157" s="170"/>
      <c r="Q157" s="170"/>
      <c r="R157" s="170"/>
      <c r="S157" s="170"/>
      <c r="T157" s="171"/>
      <c r="AT157" s="165" t="s">
        <v>190</v>
      </c>
      <c r="AU157" s="165" t="s">
        <v>82</v>
      </c>
      <c r="AV157" s="13" t="s">
        <v>82</v>
      </c>
      <c r="AW157" s="13" t="s">
        <v>29</v>
      </c>
      <c r="AX157" s="13" t="s">
        <v>30</v>
      </c>
      <c r="AY157" s="165" t="s">
        <v>175</v>
      </c>
    </row>
    <row r="158" spans="1:65" s="2" customFormat="1" ht="16.5" customHeight="1">
      <c r="A158" s="33"/>
      <c r="B158" s="149"/>
      <c r="C158" s="150" t="s">
        <v>177</v>
      </c>
      <c r="D158" s="150" t="s">
        <v>181</v>
      </c>
      <c r="E158" s="151" t="s">
        <v>5016</v>
      </c>
      <c r="F158" s="152" t="s">
        <v>5017</v>
      </c>
      <c r="G158" s="153" t="s">
        <v>396</v>
      </c>
      <c r="H158" s="154">
        <v>1</v>
      </c>
      <c r="I158" s="155"/>
      <c r="J158" s="156">
        <f>ROUND(I158*H158,2)</f>
        <v>0</v>
      </c>
      <c r="K158" s="152" t="s">
        <v>1</v>
      </c>
      <c r="L158" s="34"/>
      <c r="M158" s="157" t="s">
        <v>1</v>
      </c>
      <c r="N158" s="158" t="s">
        <v>38</v>
      </c>
      <c r="O158" s="59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1" t="s">
        <v>184</v>
      </c>
      <c r="AT158" s="161" t="s">
        <v>181</v>
      </c>
      <c r="AU158" s="161" t="s">
        <v>82</v>
      </c>
      <c r="AY158" s="18" t="s">
        <v>175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8" t="s">
        <v>30</v>
      </c>
      <c r="BK158" s="162">
        <f>ROUND(I158*H158,2)</f>
        <v>0</v>
      </c>
      <c r="BL158" s="18" t="s">
        <v>184</v>
      </c>
      <c r="BM158" s="161" t="s">
        <v>5018</v>
      </c>
    </row>
    <row r="159" spans="1:65" s="14" customFormat="1">
      <c r="B159" s="172"/>
      <c r="D159" s="164" t="s">
        <v>190</v>
      </c>
      <c r="E159" s="173" t="s">
        <v>1</v>
      </c>
      <c r="F159" s="174" t="s">
        <v>5019</v>
      </c>
      <c r="H159" s="173" t="s">
        <v>1</v>
      </c>
      <c r="I159" s="175"/>
      <c r="L159" s="172"/>
      <c r="M159" s="176"/>
      <c r="N159" s="177"/>
      <c r="O159" s="177"/>
      <c r="P159" s="177"/>
      <c r="Q159" s="177"/>
      <c r="R159" s="177"/>
      <c r="S159" s="177"/>
      <c r="T159" s="178"/>
      <c r="AT159" s="173" t="s">
        <v>190</v>
      </c>
      <c r="AU159" s="173" t="s">
        <v>82</v>
      </c>
      <c r="AV159" s="14" t="s">
        <v>30</v>
      </c>
      <c r="AW159" s="14" t="s">
        <v>29</v>
      </c>
      <c r="AX159" s="14" t="s">
        <v>73</v>
      </c>
      <c r="AY159" s="173" t="s">
        <v>175</v>
      </c>
    </row>
    <row r="160" spans="1:65" s="14" customFormat="1">
      <c r="B160" s="172"/>
      <c r="D160" s="164" t="s">
        <v>190</v>
      </c>
      <c r="E160" s="173" t="s">
        <v>1</v>
      </c>
      <c r="F160" s="174" t="s">
        <v>5020</v>
      </c>
      <c r="H160" s="173" t="s">
        <v>1</v>
      </c>
      <c r="I160" s="175"/>
      <c r="L160" s="172"/>
      <c r="M160" s="176"/>
      <c r="N160" s="177"/>
      <c r="O160" s="177"/>
      <c r="P160" s="177"/>
      <c r="Q160" s="177"/>
      <c r="R160" s="177"/>
      <c r="S160" s="177"/>
      <c r="T160" s="178"/>
      <c r="AT160" s="173" t="s">
        <v>190</v>
      </c>
      <c r="AU160" s="173" t="s">
        <v>82</v>
      </c>
      <c r="AV160" s="14" t="s">
        <v>30</v>
      </c>
      <c r="AW160" s="14" t="s">
        <v>29</v>
      </c>
      <c r="AX160" s="14" t="s">
        <v>73</v>
      </c>
      <c r="AY160" s="173" t="s">
        <v>175</v>
      </c>
    </row>
    <row r="161" spans="1:65" s="13" customFormat="1">
      <c r="B161" s="163"/>
      <c r="D161" s="164" t="s">
        <v>190</v>
      </c>
      <c r="E161" s="165" t="s">
        <v>1</v>
      </c>
      <c r="F161" s="166" t="s">
        <v>30</v>
      </c>
      <c r="H161" s="167">
        <v>1</v>
      </c>
      <c r="I161" s="168"/>
      <c r="L161" s="163"/>
      <c r="M161" s="169"/>
      <c r="N161" s="170"/>
      <c r="O161" s="170"/>
      <c r="P161" s="170"/>
      <c r="Q161" s="170"/>
      <c r="R161" s="170"/>
      <c r="S161" s="170"/>
      <c r="T161" s="171"/>
      <c r="AT161" s="165" t="s">
        <v>190</v>
      </c>
      <c r="AU161" s="165" t="s">
        <v>82</v>
      </c>
      <c r="AV161" s="13" t="s">
        <v>82</v>
      </c>
      <c r="AW161" s="13" t="s">
        <v>29</v>
      </c>
      <c r="AX161" s="13" t="s">
        <v>30</v>
      </c>
      <c r="AY161" s="165" t="s">
        <v>175</v>
      </c>
    </row>
    <row r="162" spans="1:65" s="2" customFormat="1" ht="16.5" customHeight="1">
      <c r="A162" s="33"/>
      <c r="B162" s="149"/>
      <c r="C162" s="150" t="s">
        <v>198</v>
      </c>
      <c r="D162" s="150" t="s">
        <v>181</v>
      </c>
      <c r="E162" s="151" t="s">
        <v>5021</v>
      </c>
      <c r="F162" s="152" t="s">
        <v>5022</v>
      </c>
      <c r="G162" s="153" t="s">
        <v>396</v>
      </c>
      <c r="H162" s="154">
        <v>1</v>
      </c>
      <c r="I162" s="155"/>
      <c r="J162" s="156">
        <f>ROUND(I162*H162,2)</f>
        <v>0</v>
      </c>
      <c r="K162" s="152" t="s">
        <v>1</v>
      </c>
      <c r="L162" s="34"/>
      <c r="M162" s="157" t="s">
        <v>1</v>
      </c>
      <c r="N162" s="158" t="s">
        <v>38</v>
      </c>
      <c r="O162" s="59"/>
      <c r="P162" s="159">
        <f>O162*H162</f>
        <v>0</v>
      </c>
      <c r="Q162" s="159">
        <v>0</v>
      </c>
      <c r="R162" s="159">
        <f>Q162*H162</f>
        <v>0</v>
      </c>
      <c r="S162" s="159">
        <v>0</v>
      </c>
      <c r="T162" s="160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1" t="s">
        <v>184</v>
      </c>
      <c r="AT162" s="161" t="s">
        <v>181</v>
      </c>
      <c r="AU162" s="161" t="s">
        <v>82</v>
      </c>
      <c r="AY162" s="18" t="s">
        <v>175</v>
      </c>
      <c r="BE162" s="162">
        <f>IF(N162="základní",J162,0)</f>
        <v>0</v>
      </c>
      <c r="BF162" s="162">
        <f>IF(N162="snížená",J162,0)</f>
        <v>0</v>
      </c>
      <c r="BG162" s="162">
        <f>IF(N162="zákl. přenesená",J162,0)</f>
        <v>0</v>
      </c>
      <c r="BH162" s="162">
        <f>IF(N162="sníž. přenesená",J162,0)</f>
        <v>0</v>
      </c>
      <c r="BI162" s="162">
        <f>IF(N162="nulová",J162,0)</f>
        <v>0</v>
      </c>
      <c r="BJ162" s="18" t="s">
        <v>30</v>
      </c>
      <c r="BK162" s="162">
        <f>ROUND(I162*H162,2)</f>
        <v>0</v>
      </c>
      <c r="BL162" s="18" t="s">
        <v>184</v>
      </c>
      <c r="BM162" s="161" t="s">
        <v>5023</v>
      </c>
    </row>
    <row r="163" spans="1:65" s="13" customFormat="1">
      <c r="B163" s="163"/>
      <c r="D163" s="164" t="s">
        <v>190</v>
      </c>
      <c r="E163" s="165" t="s">
        <v>1</v>
      </c>
      <c r="F163" s="166" t="s">
        <v>30</v>
      </c>
      <c r="H163" s="167">
        <v>1</v>
      </c>
      <c r="I163" s="168"/>
      <c r="L163" s="163"/>
      <c r="M163" s="169"/>
      <c r="N163" s="170"/>
      <c r="O163" s="170"/>
      <c r="P163" s="170"/>
      <c r="Q163" s="170"/>
      <c r="R163" s="170"/>
      <c r="S163" s="170"/>
      <c r="T163" s="171"/>
      <c r="AT163" s="165" t="s">
        <v>190</v>
      </c>
      <c r="AU163" s="165" t="s">
        <v>82</v>
      </c>
      <c r="AV163" s="13" t="s">
        <v>82</v>
      </c>
      <c r="AW163" s="13" t="s">
        <v>29</v>
      </c>
      <c r="AX163" s="13" t="s">
        <v>30</v>
      </c>
      <c r="AY163" s="165" t="s">
        <v>175</v>
      </c>
    </row>
    <row r="164" spans="1:65" s="2" customFormat="1" ht="16.5" customHeight="1">
      <c r="A164" s="33"/>
      <c r="B164" s="149"/>
      <c r="C164" s="150" t="s">
        <v>217</v>
      </c>
      <c r="D164" s="150" t="s">
        <v>181</v>
      </c>
      <c r="E164" s="151" t="s">
        <v>5024</v>
      </c>
      <c r="F164" s="152" t="s">
        <v>5025</v>
      </c>
      <c r="G164" s="153" t="s">
        <v>396</v>
      </c>
      <c r="H164" s="154">
        <v>1</v>
      </c>
      <c r="I164" s="155"/>
      <c r="J164" s="156">
        <f>ROUND(I164*H164,2)</f>
        <v>0</v>
      </c>
      <c r="K164" s="152" t="s">
        <v>1</v>
      </c>
      <c r="L164" s="34"/>
      <c r="M164" s="157" t="s">
        <v>1</v>
      </c>
      <c r="N164" s="158" t="s">
        <v>38</v>
      </c>
      <c r="O164" s="59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1" t="s">
        <v>184</v>
      </c>
      <c r="AT164" s="161" t="s">
        <v>181</v>
      </c>
      <c r="AU164" s="161" t="s">
        <v>82</v>
      </c>
      <c r="AY164" s="18" t="s">
        <v>175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8" t="s">
        <v>30</v>
      </c>
      <c r="BK164" s="162">
        <f>ROUND(I164*H164,2)</f>
        <v>0</v>
      </c>
      <c r="BL164" s="18" t="s">
        <v>184</v>
      </c>
      <c r="BM164" s="161" t="s">
        <v>5026</v>
      </c>
    </row>
    <row r="165" spans="1:65" s="13" customFormat="1">
      <c r="B165" s="163"/>
      <c r="D165" s="164" t="s">
        <v>190</v>
      </c>
      <c r="E165" s="165" t="s">
        <v>1</v>
      </c>
      <c r="F165" s="166" t="s">
        <v>30</v>
      </c>
      <c r="H165" s="167">
        <v>1</v>
      </c>
      <c r="I165" s="168"/>
      <c r="L165" s="163"/>
      <c r="M165" s="169"/>
      <c r="N165" s="170"/>
      <c r="O165" s="170"/>
      <c r="P165" s="170"/>
      <c r="Q165" s="170"/>
      <c r="R165" s="170"/>
      <c r="S165" s="170"/>
      <c r="T165" s="171"/>
      <c r="AT165" s="165" t="s">
        <v>190</v>
      </c>
      <c r="AU165" s="165" t="s">
        <v>82</v>
      </c>
      <c r="AV165" s="13" t="s">
        <v>82</v>
      </c>
      <c r="AW165" s="13" t="s">
        <v>29</v>
      </c>
      <c r="AX165" s="13" t="s">
        <v>30</v>
      </c>
      <c r="AY165" s="165" t="s">
        <v>175</v>
      </c>
    </row>
    <row r="166" spans="1:65" s="2" customFormat="1" ht="16.5" customHeight="1">
      <c r="A166" s="33"/>
      <c r="B166" s="149"/>
      <c r="C166" s="150" t="s">
        <v>182</v>
      </c>
      <c r="D166" s="150" t="s">
        <v>181</v>
      </c>
      <c r="E166" s="151" t="s">
        <v>5027</v>
      </c>
      <c r="F166" s="152" t="s">
        <v>5028</v>
      </c>
      <c r="G166" s="153" t="s">
        <v>396</v>
      </c>
      <c r="H166" s="154">
        <v>1</v>
      </c>
      <c r="I166" s="155"/>
      <c r="J166" s="156">
        <f>ROUND(I166*H166,2)</f>
        <v>0</v>
      </c>
      <c r="K166" s="152" t="s">
        <v>1</v>
      </c>
      <c r="L166" s="34"/>
      <c r="M166" s="157" t="s">
        <v>1</v>
      </c>
      <c r="N166" s="158" t="s">
        <v>38</v>
      </c>
      <c r="O166" s="59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1" t="s">
        <v>184</v>
      </c>
      <c r="AT166" s="161" t="s">
        <v>181</v>
      </c>
      <c r="AU166" s="161" t="s">
        <v>82</v>
      </c>
      <c r="AY166" s="18" t="s">
        <v>175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8" t="s">
        <v>30</v>
      </c>
      <c r="BK166" s="162">
        <f>ROUND(I166*H166,2)</f>
        <v>0</v>
      </c>
      <c r="BL166" s="18" t="s">
        <v>184</v>
      </c>
      <c r="BM166" s="161" t="s">
        <v>5029</v>
      </c>
    </row>
    <row r="167" spans="1:65" s="13" customFormat="1">
      <c r="B167" s="163"/>
      <c r="D167" s="164" t="s">
        <v>190</v>
      </c>
      <c r="E167" s="165" t="s">
        <v>1</v>
      </c>
      <c r="F167" s="166" t="s">
        <v>30</v>
      </c>
      <c r="H167" s="167">
        <v>1</v>
      </c>
      <c r="I167" s="168"/>
      <c r="L167" s="163"/>
      <c r="M167" s="169"/>
      <c r="N167" s="170"/>
      <c r="O167" s="170"/>
      <c r="P167" s="170"/>
      <c r="Q167" s="170"/>
      <c r="R167" s="170"/>
      <c r="S167" s="170"/>
      <c r="T167" s="171"/>
      <c r="AT167" s="165" t="s">
        <v>190</v>
      </c>
      <c r="AU167" s="165" t="s">
        <v>82</v>
      </c>
      <c r="AV167" s="13" t="s">
        <v>82</v>
      </c>
      <c r="AW167" s="13" t="s">
        <v>29</v>
      </c>
      <c r="AX167" s="13" t="s">
        <v>30</v>
      </c>
      <c r="AY167" s="165" t="s">
        <v>175</v>
      </c>
    </row>
    <row r="168" spans="1:65" s="2" customFormat="1" ht="16.5" customHeight="1">
      <c r="A168" s="33"/>
      <c r="B168" s="149"/>
      <c r="C168" s="150" t="s">
        <v>8</v>
      </c>
      <c r="D168" s="150" t="s">
        <v>181</v>
      </c>
      <c r="E168" s="151" t="s">
        <v>5030</v>
      </c>
      <c r="F168" s="152" t="s">
        <v>5031</v>
      </c>
      <c r="G168" s="153" t="s">
        <v>396</v>
      </c>
      <c r="H168" s="154">
        <v>1</v>
      </c>
      <c r="I168" s="155"/>
      <c r="J168" s="156">
        <f>ROUND(I168*H168,2)</f>
        <v>0</v>
      </c>
      <c r="K168" s="152" t="s">
        <v>1</v>
      </c>
      <c r="L168" s="34"/>
      <c r="M168" s="157" t="s">
        <v>1</v>
      </c>
      <c r="N168" s="158" t="s">
        <v>38</v>
      </c>
      <c r="O168" s="59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1" t="s">
        <v>184</v>
      </c>
      <c r="AT168" s="161" t="s">
        <v>181</v>
      </c>
      <c r="AU168" s="161" t="s">
        <v>82</v>
      </c>
      <c r="AY168" s="18" t="s">
        <v>175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8" t="s">
        <v>30</v>
      </c>
      <c r="BK168" s="162">
        <f>ROUND(I168*H168,2)</f>
        <v>0</v>
      </c>
      <c r="BL168" s="18" t="s">
        <v>184</v>
      </c>
      <c r="BM168" s="161" t="s">
        <v>5032</v>
      </c>
    </row>
    <row r="169" spans="1:65" s="13" customFormat="1">
      <c r="B169" s="163"/>
      <c r="D169" s="164" t="s">
        <v>190</v>
      </c>
      <c r="E169" s="165" t="s">
        <v>1</v>
      </c>
      <c r="F169" s="166" t="s">
        <v>30</v>
      </c>
      <c r="H169" s="167">
        <v>1</v>
      </c>
      <c r="I169" s="168"/>
      <c r="L169" s="163"/>
      <c r="M169" s="169"/>
      <c r="N169" s="170"/>
      <c r="O169" s="170"/>
      <c r="P169" s="170"/>
      <c r="Q169" s="170"/>
      <c r="R169" s="170"/>
      <c r="S169" s="170"/>
      <c r="T169" s="171"/>
      <c r="AT169" s="165" t="s">
        <v>190</v>
      </c>
      <c r="AU169" s="165" t="s">
        <v>82</v>
      </c>
      <c r="AV169" s="13" t="s">
        <v>82</v>
      </c>
      <c r="AW169" s="13" t="s">
        <v>29</v>
      </c>
      <c r="AX169" s="13" t="s">
        <v>30</v>
      </c>
      <c r="AY169" s="165" t="s">
        <v>175</v>
      </c>
    </row>
    <row r="170" spans="1:65" s="2" customFormat="1" ht="16.5" customHeight="1">
      <c r="A170" s="33"/>
      <c r="B170" s="149"/>
      <c r="C170" s="150" t="s">
        <v>227</v>
      </c>
      <c r="D170" s="150" t="s">
        <v>181</v>
      </c>
      <c r="E170" s="151" t="s">
        <v>5033</v>
      </c>
      <c r="F170" s="152" t="s">
        <v>5034</v>
      </c>
      <c r="G170" s="153" t="s">
        <v>396</v>
      </c>
      <c r="H170" s="154">
        <v>1</v>
      </c>
      <c r="I170" s="155"/>
      <c r="J170" s="156">
        <f>ROUND(I170*H170,2)</f>
        <v>0</v>
      </c>
      <c r="K170" s="152" t="s">
        <v>1</v>
      </c>
      <c r="L170" s="34"/>
      <c r="M170" s="157" t="s">
        <v>1</v>
      </c>
      <c r="N170" s="158" t="s">
        <v>38</v>
      </c>
      <c r="O170" s="59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61" t="s">
        <v>184</v>
      </c>
      <c r="AT170" s="161" t="s">
        <v>181</v>
      </c>
      <c r="AU170" s="161" t="s">
        <v>82</v>
      </c>
      <c r="AY170" s="18" t="s">
        <v>175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8" t="s">
        <v>30</v>
      </c>
      <c r="BK170" s="162">
        <f>ROUND(I170*H170,2)</f>
        <v>0</v>
      </c>
      <c r="BL170" s="18" t="s">
        <v>184</v>
      </c>
      <c r="BM170" s="161" t="s">
        <v>5035</v>
      </c>
    </row>
    <row r="171" spans="1:65" s="13" customFormat="1">
      <c r="B171" s="163"/>
      <c r="D171" s="164" t="s">
        <v>190</v>
      </c>
      <c r="E171" s="165" t="s">
        <v>1</v>
      </c>
      <c r="F171" s="166" t="s">
        <v>30</v>
      </c>
      <c r="H171" s="167">
        <v>1</v>
      </c>
      <c r="I171" s="168"/>
      <c r="L171" s="163"/>
      <c r="M171" s="169"/>
      <c r="N171" s="170"/>
      <c r="O171" s="170"/>
      <c r="P171" s="170"/>
      <c r="Q171" s="170"/>
      <c r="R171" s="170"/>
      <c r="S171" s="170"/>
      <c r="T171" s="171"/>
      <c r="AT171" s="165" t="s">
        <v>190</v>
      </c>
      <c r="AU171" s="165" t="s">
        <v>82</v>
      </c>
      <c r="AV171" s="13" t="s">
        <v>82</v>
      </c>
      <c r="AW171" s="13" t="s">
        <v>29</v>
      </c>
      <c r="AX171" s="13" t="s">
        <v>30</v>
      </c>
      <c r="AY171" s="165" t="s">
        <v>175</v>
      </c>
    </row>
    <row r="172" spans="1:65" s="2" customFormat="1" ht="16.5" customHeight="1">
      <c r="A172" s="33"/>
      <c r="B172" s="149"/>
      <c r="C172" s="150" t="s">
        <v>231</v>
      </c>
      <c r="D172" s="150" t="s">
        <v>181</v>
      </c>
      <c r="E172" s="151" t="s">
        <v>5036</v>
      </c>
      <c r="F172" s="152" t="s">
        <v>5037</v>
      </c>
      <c r="G172" s="153" t="s">
        <v>396</v>
      </c>
      <c r="H172" s="154">
        <v>1</v>
      </c>
      <c r="I172" s="155"/>
      <c r="J172" s="156">
        <f>ROUND(I172*H172,2)</f>
        <v>0</v>
      </c>
      <c r="K172" s="152" t="s">
        <v>1</v>
      </c>
      <c r="L172" s="34"/>
      <c r="M172" s="157" t="s">
        <v>1</v>
      </c>
      <c r="N172" s="158" t="s">
        <v>38</v>
      </c>
      <c r="O172" s="59"/>
      <c r="P172" s="159">
        <f>O172*H172</f>
        <v>0</v>
      </c>
      <c r="Q172" s="159">
        <v>0</v>
      </c>
      <c r="R172" s="159">
        <f>Q172*H172</f>
        <v>0</v>
      </c>
      <c r="S172" s="159">
        <v>0</v>
      </c>
      <c r="T172" s="160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1" t="s">
        <v>184</v>
      </c>
      <c r="AT172" s="161" t="s">
        <v>181</v>
      </c>
      <c r="AU172" s="161" t="s">
        <v>82</v>
      </c>
      <c r="AY172" s="18" t="s">
        <v>175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8" t="s">
        <v>30</v>
      </c>
      <c r="BK172" s="162">
        <f>ROUND(I172*H172,2)</f>
        <v>0</v>
      </c>
      <c r="BL172" s="18" t="s">
        <v>184</v>
      </c>
      <c r="BM172" s="161" t="s">
        <v>5038</v>
      </c>
    </row>
    <row r="173" spans="1:65" s="13" customFormat="1">
      <c r="B173" s="163"/>
      <c r="D173" s="164" t="s">
        <v>190</v>
      </c>
      <c r="E173" s="165" t="s">
        <v>1</v>
      </c>
      <c r="F173" s="166" t="s">
        <v>30</v>
      </c>
      <c r="H173" s="167">
        <v>1</v>
      </c>
      <c r="I173" s="168"/>
      <c r="L173" s="163"/>
      <c r="M173" s="169"/>
      <c r="N173" s="170"/>
      <c r="O173" s="170"/>
      <c r="P173" s="170"/>
      <c r="Q173" s="170"/>
      <c r="R173" s="170"/>
      <c r="S173" s="170"/>
      <c r="T173" s="171"/>
      <c r="AT173" s="165" t="s">
        <v>190</v>
      </c>
      <c r="AU173" s="165" t="s">
        <v>82</v>
      </c>
      <c r="AV173" s="13" t="s">
        <v>82</v>
      </c>
      <c r="AW173" s="13" t="s">
        <v>29</v>
      </c>
      <c r="AX173" s="13" t="s">
        <v>30</v>
      </c>
      <c r="AY173" s="165" t="s">
        <v>175</v>
      </c>
    </row>
    <row r="174" spans="1:65" s="2" customFormat="1" ht="16.5" customHeight="1">
      <c r="A174" s="33"/>
      <c r="B174" s="149"/>
      <c r="C174" s="150" t="s">
        <v>235</v>
      </c>
      <c r="D174" s="150" t="s">
        <v>181</v>
      </c>
      <c r="E174" s="151" t="s">
        <v>5039</v>
      </c>
      <c r="F174" s="152" t="s">
        <v>5040</v>
      </c>
      <c r="G174" s="153" t="s">
        <v>396</v>
      </c>
      <c r="H174" s="154">
        <v>1</v>
      </c>
      <c r="I174" s="155"/>
      <c r="J174" s="156">
        <f>ROUND(I174*H174,2)</f>
        <v>0</v>
      </c>
      <c r="K174" s="152" t="s">
        <v>1</v>
      </c>
      <c r="L174" s="34"/>
      <c r="M174" s="157" t="s">
        <v>1</v>
      </c>
      <c r="N174" s="158" t="s">
        <v>38</v>
      </c>
      <c r="O174" s="59"/>
      <c r="P174" s="159">
        <f>O174*H174</f>
        <v>0</v>
      </c>
      <c r="Q174" s="159">
        <v>0</v>
      </c>
      <c r="R174" s="159">
        <f>Q174*H174</f>
        <v>0</v>
      </c>
      <c r="S174" s="159">
        <v>0</v>
      </c>
      <c r="T174" s="160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1" t="s">
        <v>184</v>
      </c>
      <c r="AT174" s="161" t="s">
        <v>181</v>
      </c>
      <c r="AU174" s="161" t="s">
        <v>82</v>
      </c>
      <c r="AY174" s="18" t="s">
        <v>175</v>
      </c>
      <c r="BE174" s="162">
        <f>IF(N174="základní",J174,0)</f>
        <v>0</v>
      </c>
      <c r="BF174" s="162">
        <f>IF(N174="snížená",J174,0)</f>
        <v>0</v>
      </c>
      <c r="BG174" s="162">
        <f>IF(N174="zákl. přenesená",J174,0)</f>
        <v>0</v>
      </c>
      <c r="BH174" s="162">
        <f>IF(N174="sníž. přenesená",J174,0)</f>
        <v>0</v>
      </c>
      <c r="BI174" s="162">
        <f>IF(N174="nulová",J174,0)</f>
        <v>0</v>
      </c>
      <c r="BJ174" s="18" t="s">
        <v>30</v>
      </c>
      <c r="BK174" s="162">
        <f>ROUND(I174*H174,2)</f>
        <v>0</v>
      </c>
      <c r="BL174" s="18" t="s">
        <v>184</v>
      </c>
      <c r="BM174" s="161" t="s">
        <v>5041</v>
      </c>
    </row>
    <row r="175" spans="1:65" s="13" customFormat="1">
      <c r="B175" s="163"/>
      <c r="D175" s="164" t="s">
        <v>190</v>
      </c>
      <c r="E175" s="165" t="s">
        <v>1</v>
      </c>
      <c r="F175" s="166" t="s">
        <v>30</v>
      </c>
      <c r="H175" s="167">
        <v>1</v>
      </c>
      <c r="I175" s="168"/>
      <c r="L175" s="163"/>
      <c r="M175" s="169"/>
      <c r="N175" s="170"/>
      <c r="O175" s="170"/>
      <c r="P175" s="170"/>
      <c r="Q175" s="170"/>
      <c r="R175" s="170"/>
      <c r="S175" s="170"/>
      <c r="T175" s="171"/>
      <c r="AT175" s="165" t="s">
        <v>190</v>
      </c>
      <c r="AU175" s="165" t="s">
        <v>82</v>
      </c>
      <c r="AV175" s="13" t="s">
        <v>82</v>
      </c>
      <c r="AW175" s="13" t="s">
        <v>29</v>
      </c>
      <c r="AX175" s="13" t="s">
        <v>30</v>
      </c>
      <c r="AY175" s="165" t="s">
        <v>175</v>
      </c>
    </row>
    <row r="176" spans="1:65" s="2" customFormat="1" ht="16.5" customHeight="1">
      <c r="A176" s="33"/>
      <c r="B176" s="149"/>
      <c r="C176" s="150" t="s">
        <v>239</v>
      </c>
      <c r="D176" s="150" t="s">
        <v>181</v>
      </c>
      <c r="E176" s="151" t="s">
        <v>5042</v>
      </c>
      <c r="F176" s="152" t="s">
        <v>5043</v>
      </c>
      <c r="G176" s="153" t="s">
        <v>396</v>
      </c>
      <c r="H176" s="154">
        <v>1</v>
      </c>
      <c r="I176" s="155"/>
      <c r="J176" s="156">
        <f>ROUND(I176*H176,2)</f>
        <v>0</v>
      </c>
      <c r="K176" s="152" t="s">
        <v>1</v>
      </c>
      <c r="L176" s="34"/>
      <c r="M176" s="157" t="s">
        <v>1</v>
      </c>
      <c r="N176" s="158" t="s">
        <v>38</v>
      </c>
      <c r="O176" s="59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1" t="s">
        <v>184</v>
      </c>
      <c r="AT176" s="161" t="s">
        <v>181</v>
      </c>
      <c r="AU176" s="161" t="s">
        <v>82</v>
      </c>
      <c r="AY176" s="18" t="s">
        <v>175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8" t="s">
        <v>30</v>
      </c>
      <c r="BK176" s="162">
        <f>ROUND(I176*H176,2)</f>
        <v>0</v>
      </c>
      <c r="BL176" s="18" t="s">
        <v>184</v>
      </c>
      <c r="BM176" s="161" t="s">
        <v>5044</v>
      </c>
    </row>
    <row r="177" spans="1:65" s="13" customFormat="1">
      <c r="B177" s="163"/>
      <c r="D177" s="164" t="s">
        <v>190</v>
      </c>
      <c r="E177" s="165" t="s">
        <v>1</v>
      </c>
      <c r="F177" s="166" t="s">
        <v>30</v>
      </c>
      <c r="H177" s="167">
        <v>1</v>
      </c>
      <c r="I177" s="168"/>
      <c r="L177" s="163"/>
      <c r="M177" s="169"/>
      <c r="N177" s="170"/>
      <c r="O177" s="170"/>
      <c r="P177" s="170"/>
      <c r="Q177" s="170"/>
      <c r="R177" s="170"/>
      <c r="S177" s="170"/>
      <c r="T177" s="171"/>
      <c r="AT177" s="165" t="s">
        <v>190</v>
      </c>
      <c r="AU177" s="165" t="s">
        <v>82</v>
      </c>
      <c r="AV177" s="13" t="s">
        <v>82</v>
      </c>
      <c r="AW177" s="13" t="s">
        <v>29</v>
      </c>
      <c r="AX177" s="13" t="s">
        <v>30</v>
      </c>
      <c r="AY177" s="165" t="s">
        <v>175</v>
      </c>
    </row>
    <row r="178" spans="1:65" s="2" customFormat="1" ht="16.5" customHeight="1">
      <c r="A178" s="33"/>
      <c r="B178" s="149"/>
      <c r="C178" s="150" t="s">
        <v>243</v>
      </c>
      <c r="D178" s="150" t="s">
        <v>181</v>
      </c>
      <c r="E178" s="151" t="s">
        <v>5045</v>
      </c>
      <c r="F178" s="152" t="s">
        <v>5046</v>
      </c>
      <c r="G178" s="153" t="s">
        <v>396</v>
      </c>
      <c r="H178" s="154">
        <v>1</v>
      </c>
      <c r="I178" s="155"/>
      <c r="J178" s="156">
        <f>ROUND(I178*H178,2)</f>
        <v>0</v>
      </c>
      <c r="K178" s="152" t="s">
        <v>1</v>
      </c>
      <c r="L178" s="34"/>
      <c r="M178" s="157" t="s">
        <v>1</v>
      </c>
      <c r="N178" s="158" t="s">
        <v>38</v>
      </c>
      <c r="O178" s="59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1" t="s">
        <v>184</v>
      </c>
      <c r="AT178" s="161" t="s">
        <v>181</v>
      </c>
      <c r="AU178" s="161" t="s">
        <v>82</v>
      </c>
      <c r="AY178" s="18" t="s">
        <v>175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8" t="s">
        <v>30</v>
      </c>
      <c r="BK178" s="162">
        <f>ROUND(I178*H178,2)</f>
        <v>0</v>
      </c>
      <c r="BL178" s="18" t="s">
        <v>184</v>
      </c>
      <c r="BM178" s="161" t="s">
        <v>5047</v>
      </c>
    </row>
    <row r="179" spans="1:65" s="13" customFormat="1">
      <c r="B179" s="163"/>
      <c r="D179" s="164" t="s">
        <v>190</v>
      </c>
      <c r="E179" s="165" t="s">
        <v>1</v>
      </c>
      <c r="F179" s="166" t="s">
        <v>30</v>
      </c>
      <c r="H179" s="167">
        <v>1</v>
      </c>
      <c r="I179" s="168"/>
      <c r="L179" s="163"/>
      <c r="M179" s="169"/>
      <c r="N179" s="170"/>
      <c r="O179" s="170"/>
      <c r="P179" s="170"/>
      <c r="Q179" s="170"/>
      <c r="R179" s="170"/>
      <c r="S179" s="170"/>
      <c r="T179" s="171"/>
      <c r="AT179" s="165" t="s">
        <v>190</v>
      </c>
      <c r="AU179" s="165" t="s">
        <v>82</v>
      </c>
      <c r="AV179" s="13" t="s">
        <v>82</v>
      </c>
      <c r="AW179" s="13" t="s">
        <v>29</v>
      </c>
      <c r="AX179" s="13" t="s">
        <v>30</v>
      </c>
      <c r="AY179" s="165" t="s">
        <v>175</v>
      </c>
    </row>
    <row r="180" spans="1:65" s="2" customFormat="1" ht="16.5" customHeight="1">
      <c r="A180" s="33"/>
      <c r="B180" s="149"/>
      <c r="C180" s="150" t="s">
        <v>247</v>
      </c>
      <c r="D180" s="150" t="s">
        <v>181</v>
      </c>
      <c r="E180" s="151" t="s">
        <v>5048</v>
      </c>
      <c r="F180" s="152" t="s">
        <v>5049</v>
      </c>
      <c r="G180" s="153" t="s">
        <v>396</v>
      </c>
      <c r="H180" s="154">
        <v>1</v>
      </c>
      <c r="I180" s="155"/>
      <c r="J180" s="156">
        <f>ROUND(I180*H180,2)</f>
        <v>0</v>
      </c>
      <c r="K180" s="152" t="s">
        <v>1</v>
      </c>
      <c r="L180" s="34"/>
      <c r="M180" s="157" t="s">
        <v>1</v>
      </c>
      <c r="N180" s="158" t="s">
        <v>38</v>
      </c>
      <c r="O180" s="59"/>
      <c r="P180" s="159">
        <f>O180*H180</f>
        <v>0</v>
      </c>
      <c r="Q180" s="159">
        <v>0</v>
      </c>
      <c r="R180" s="159">
        <f>Q180*H180</f>
        <v>0</v>
      </c>
      <c r="S180" s="159">
        <v>0</v>
      </c>
      <c r="T180" s="160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1" t="s">
        <v>184</v>
      </c>
      <c r="AT180" s="161" t="s">
        <v>181</v>
      </c>
      <c r="AU180" s="161" t="s">
        <v>82</v>
      </c>
      <c r="AY180" s="18" t="s">
        <v>175</v>
      </c>
      <c r="BE180" s="162">
        <f>IF(N180="základní",J180,0)</f>
        <v>0</v>
      </c>
      <c r="BF180" s="162">
        <f>IF(N180="snížená",J180,0)</f>
        <v>0</v>
      </c>
      <c r="BG180" s="162">
        <f>IF(N180="zákl. přenesená",J180,0)</f>
        <v>0</v>
      </c>
      <c r="BH180" s="162">
        <f>IF(N180="sníž. přenesená",J180,0)</f>
        <v>0</v>
      </c>
      <c r="BI180" s="162">
        <f>IF(N180="nulová",J180,0)</f>
        <v>0</v>
      </c>
      <c r="BJ180" s="18" t="s">
        <v>30</v>
      </c>
      <c r="BK180" s="162">
        <f>ROUND(I180*H180,2)</f>
        <v>0</v>
      </c>
      <c r="BL180" s="18" t="s">
        <v>184</v>
      </c>
      <c r="BM180" s="161" t="s">
        <v>5050</v>
      </c>
    </row>
    <row r="181" spans="1:65" s="13" customFormat="1">
      <c r="B181" s="163"/>
      <c r="D181" s="164" t="s">
        <v>190</v>
      </c>
      <c r="E181" s="165" t="s">
        <v>1</v>
      </c>
      <c r="F181" s="166" t="s">
        <v>30</v>
      </c>
      <c r="H181" s="167">
        <v>1</v>
      </c>
      <c r="I181" s="168"/>
      <c r="L181" s="163"/>
      <c r="M181" s="169"/>
      <c r="N181" s="170"/>
      <c r="O181" s="170"/>
      <c r="P181" s="170"/>
      <c r="Q181" s="170"/>
      <c r="R181" s="170"/>
      <c r="S181" s="170"/>
      <c r="T181" s="171"/>
      <c r="AT181" s="165" t="s">
        <v>190</v>
      </c>
      <c r="AU181" s="165" t="s">
        <v>82</v>
      </c>
      <c r="AV181" s="13" t="s">
        <v>82</v>
      </c>
      <c r="AW181" s="13" t="s">
        <v>29</v>
      </c>
      <c r="AX181" s="13" t="s">
        <v>30</v>
      </c>
      <c r="AY181" s="165" t="s">
        <v>175</v>
      </c>
    </row>
    <row r="182" spans="1:65" s="2" customFormat="1" ht="16.5" customHeight="1">
      <c r="A182" s="33"/>
      <c r="B182" s="149"/>
      <c r="C182" s="150" t="s">
        <v>251</v>
      </c>
      <c r="D182" s="150" t="s">
        <v>181</v>
      </c>
      <c r="E182" s="151" t="s">
        <v>5051</v>
      </c>
      <c r="F182" s="152" t="s">
        <v>5052</v>
      </c>
      <c r="G182" s="153" t="s">
        <v>396</v>
      </c>
      <c r="H182" s="154">
        <v>1</v>
      </c>
      <c r="I182" s="155"/>
      <c r="J182" s="156">
        <f>ROUND(I182*H182,2)</f>
        <v>0</v>
      </c>
      <c r="K182" s="152" t="s">
        <v>1</v>
      </c>
      <c r="L182" s="34"/>
      <c r="M182" s="157" t="s">
        <v>1</v>
      </c>
      <c r="N182" s="158" t="s">
        <v>38</v>
      </c>
      <c r="O182" s="59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1" t="s">
        <v>184</v>
      </c>
      <c r="AT182" s="161" t="s">
        <v>181</v>
      </c>
      <c r="AU182" s="161" t="s">
        <v>82</v>
      </c>
      <c r="AY182" s="18" t="s">
        <v>175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8" t="s">
        <v>30</v>
      </c>
      <c r="BK182" s="162">
        <f>ROUND(I182*H182,2)</f>
        <v>0</v>
      </c>
      <c r="BL182" s="18" t="s">
        <v>184</v>
      </c>
      <c r="BM182" s="161" t="s">
        <v>5053</v>
      </c>
    </row>
    <row r="183" spans="1:65" s="13" customFormat="1">
      <c r="B183" s="163"/>
      <c r="D183" s="164" t="s">
        <v>190</v>
      </c>
      <c r="E183" s="165" t="s">
        <v>1</v>
      </c>
      <c r="F183" s="166" t="s">
        <v>30</v>
      </c>
      <c r="H183" s="167">
        <v>1</v>
      </c>
      <c r="I183" s="168"/>
      <c r="L183" s="163"/>
      <c r="M183" s="169"/>
      <c r="N183" s="170"/>
      <c r="O183" s="170"/>
      <c r="P183" s="170"/>
      <c r="Q183" s="170"/>
      <c r="R183" s="170"/>
      <c r="S183" s="170"/>
      <c r="T183" s="171"/>
      <c r="AT183" s="165" t="s">
        <v>190</v>
      </c>
      <c r="AU183" s="165" t="s">
        <v>82</v>
      </c>
      <c r="AV183" s="13" t="s">
        <v>82</v>
      </c>
      <c r="AW183" s="13" t="s">
        <v>29</v>
      </c>
      <c r="AX183" s="13" t="s">
        <v>30</v>
      </c>
      <c r="AY183" s="165" t="s">
        <v>175</v>
      </c>
    </row>
    <row r="184" spans="1:65" s="2" customFormat="1" ht="16.5" customHeight="1">
      <c r="A184" s="33"/>
      <c r="B184" s="149"/>
      <c r="C184" s="150" t="s">
        <v>255</v>
      </c>
      <c r="D184" s="150" t="s">
        <v>181</v>
      </c>
      <c r="E184" s="151" t="s">
        <v>5054</v>
      </c>
      <c r="F184" s="152" t="s">
        <v>5055</v>
      </c>
      <c r="G184" s="153" t="s">
        <v>396</v>
      </c>
      <c r="H184" s="154">
        <v>17</v>
      </c>
      <c r="I184" s="155"/>
      <c r="J184" s="156">
        <f>ROUND(I184*H184,2)</f>
        <v>0</v>
      </c>
      <c r="K184" s="152" t="s">
        <v>1</v>
      </c>
      <c r="L184" s="34"/>
      <c r="M184" s="157" t="s">
        <v>1</v>
      </c>
      <c r="N184" s="158" t="s">
        <v>38</v>
      </c>
      <c r="O184" s="59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1" t="s">
        <v>184</v>
      </c>
      <c r="AT184" s="161" t="s">
        <v>181</v>
      </c>
      <c r="AU184" s="161" t="s">
        <v>82</v>
      </c>
      <c r="AY184" s="18" t="s">
        <v>175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8" t="s">
        <v>30</v>
      </c>
      <c r="BK184" s="162">
        <f>ROUND(I184*H184,2)</f>
        <v>0</v>
      </c>
      <c r="BL184" s="18" t="s">
        <v>184</v>
      </c>
      <c r="BM184" s="161" t="s">
        <v>5056</v>
      </c>
    </row>
    <row r="185" spans="1:65" s="14" customFormat="1">
      <c r="B185" s="172"/>
      <c r="D185" s="164" t="s">
        <v>190</v>
      </c>
      <c r="E185" s="173" t="s">
        <v>1</v>
      </c>
      <c r="F185" s="174" t="s">
        <v>5057</v>
      </c>
      <c r="H185" s="173" t="s">
        <v>1</v>
      </c>
      <c r="I185" s="175"/>
      <c r="L185" s="172"/>
      <c r="M185" s="176"/>
      <c r="N185" s="177"/>
      <c r="O185" s="177"/>
      <c r="P185" s="177"/>
      <c r="Q185" s="177"/>
      <c r="R185" s="177"/>
      <c r="S185" s="177"/>
      <c r="T185" s="178"/>
      <c r="AT185" s="173" t="s">
        <v>190</v>
      </c>
      <c r="AU185" s="173" t="s">
        <v>82</v>
      </c>
      <c r="AV185" s="14" t="s">
        <v>30</v>
      </c>
      <c r="AW185" s="14" t="s">
        <v>29</v>
      </c>
      <c r="AX185" s="14" t="s">
        <v>73</v>
      </c>
      <c r="AY185" s="173" t="s">
        <v>175</v>
      </c>
    </row>
    <row r="186" spans="1:65" s="14" customFormat="1">
      <c r="B186" s="172"/>
      <c r="D186" s="164" t="s">
        <v>190</v>
      </c>
      <c r="E186" s="173" t="s">
        <v>1</v>
      </c>
      <c r="F186" s="174" t="s">
        <v>5058</v>
      </c>
      <c r="H186" s="173" t="s">
        <v>1</v>
      </c>
      <c r="I186" s="175"/>
      <c r="L186" s="172"/>
      <c r="M186" s="176"/>
      <c r="N186" s="177"/>
      <c r="O186" s="177"/>
      <c r="P186" s="177"/>
      <c r="Q186" s="177"/>
      <c r="R186" s="177"/>
      <c r="S186" s="177"/>
      <c r="T186" s="178"/>
      <c r="AT186" s="173" t="s">
        <v>190</v>
      </c>
      <c r="AU186" s="173" t="s">
        <v>82</v>
      </c>
      <c r="AV186" s="14" t="s">
        <v>30</v>
      </c>
      <c r="AW186" s="14" t="s">
        <v>29</v>
      </c>
      <c r="AX186" s="14" t="s">
        <v>73</v>
      </c>
      <c r="AY186" s="173" t="s">
        <v>175</v>
      </c>
    </row>
    <row r="187" spans="1:65" s="14" customFormat="1">
      <c r="B187" s="172"/>
      <c r="D187" s="164" t="s">
        <v>190</v>
      </c>
      <c r="E187" s="173" t="s">
        <v>1</v>
      </c>
      <c r="F187" s="174" t="s">
        <v>5059</v>
      </c>
      <c r="H187" s="173" t="s">
        <v>1</v>
      </c>
      <c r="I187" s="175"/>
      <c r="L187" s="172"/>
      <c r="M187" s="176"/>
      <c r="N187" s="177"/>
      <c r="O187" s="177"/>
      <c r="P187" s="177"/>
      <c r="Q187" s="177"/>
      <c r="R187" s="177"/>
      <c r="S187" s="177"/>
      <c r="T187" s="178"/>
      <c r="AT187" s="173" t="s">
        <v>190</v>
      </c>
      <c r="AU187" s="173" t="s">
        <v>82</v>
      </c>
      <c r="AV187" s="14" t="s">
        <v>30</v>
      </c>
      <c r="AW187" s="14" t="s">
        <v>29</v>
      </c>
      <c r="AX187" s="14" t="s">
        <v>73</v>
      </c>
      <c r="AY187" s="173" t="s">
        <v>175</v>
      </c>
    </row>
    <row r="188" spans="1:65" s="14" customFormat="1">
      <c r="B188" s="172"/>
      <c r="D188" s="164" t="s">
        <v>190</v>
      </c>
      <c r="E188" s="173" t="s">
        <v>1</v>
      </c>
      <c r="F188" s="174" t="s">
        <v>5060</v>
      </c>
      <c r="H188" s="173" t="s">
        <v>1</v>
      </c>
      <c r="I188" s="175"/>
      <c r="L188" s="172"/>
      <c r="M188" s="176"/>
      <c r="N188" s="177"/>
      <c r="O188" s="177"/>
      <c r="P188" s="177"/>
      <c r="Q188" s="177"/>
      <c r="R188" s="177"/>
      <c r="S188" s="177"/>
      <c r="T188" s="178"/>
      <c r="AT188" s="173" t="s">
        <v>190</v>
      </c>
      <c r="AU188" s="173" t="s">
        <v>82</v>
      </c>
      <c r="AV188" s="14" t="s">
        <v>30</v>
      </c>
      <c r="AW188" s="14" t="s">
        <v>29</v>
      </c>
      <c r="AX188" s="14" t="s">
        <v>73</v>
      </c>
      <c r="AY188" s="173" t="s">
        <v>175</v>
      </c>
    </row>
    <row r="189" spans="1:65" s="14" customFormat="1">
      <c r="B189" s="172"/>
      <c r="D189" s="164" t="s">
        <v>190</v>
      </c>
      <c r="E189" s="173" t="s">
        <v>1</v>
      </c>
      <c r="F189" s="174" t="s">
        <v>5061</v>
      </c>
      <c r="H189" s="173" t="s">
        <v>1</v>
      </c>
      <c r="I189" s="175"/>
      <c r="L189" s="172"/>
      <c r="M189" s="176"/>
      <c r="N189" s="177"/>
      <c r="O189" s="177"/>
      <c r="P189" s="177"/>
      <c r="Q189" s="177"/>
      <c r="R189" s="177"/>
      <c r="S189" s="177"/>
      <c r="T189" s="178"/>
      <c r="AT189" s="173" t="s">
        <v>190</v>
      </c>
      <c r="AU189" s="173" t="s">
        <v>82</v>
      </c>
      <c r="AV189" s="14" t="s">
        <v>30</v>
      </c>
      <c r="AW189" s="14" t="s">
        <v>29</v>
      </c>
      <c r="AX189" s="14" t="s">
        <v>73</v>
      </c>
      <c r="AY189" s="173" t="s">
        <v>175</v>
      </c>
    </row>
    <row r="190" spans="1:65" s="13" customFormat="1">
      <c r="B190" s="163"/>
      <c r="D190" s="164" t="s">
        <v>190</v>
      </c>
      <c r="E190" s="165" t="s">
        <v>1</v>
      </c>
      <c r="F190" s="166" t="s">
        <v>243</v>
      </c>
      <c r="H190" s="167">
        <v>17</v>
      </c>
      <c r="I190" s="168"/>
      <c r="L190" s="163"/>
      <c r="M190" s="169"/>
      <c r="N190" s="170"/>
      <c r="O190" s="170"/>
      <c r="P190" s="170"/>
      <c r="Q190" s="170"/>
      <c r="R190" s="170"/>
      <c r="S190" s="170"/>
      <c r="T190" s="171"/>
      <c r="AT190" s="165" t="s">
        <v>190</v>
      </c>
      <c r="AU190" s="165" t="s">
        <v>82</v>
      </c>
      <c r="AV190" s="13" t="s">
        <v>82</v>
      </c>
      <c r="AW190" s="13" t="s">
        <v>29</v>
      </c>
      <c r="AX190" s="13" t="s">
        <v>30</v>
      </c>
      <c r="AY190" s="165" t="s">
        <v>175</v>
      </c>
    </row>
    <row r="191" spans="1:65" s="2" customFormat="1" ht="16.5" customHeight="1">
      <c r="A191" s="33"/>
      <c r="B191" s="149"/>
      <c r="C191" s="150" t="s">
        <v>7</v>
      </c>
      <c r="D191" s="150" t="s">
        <v>181</v>
      </c>
      <c r="E191" s="151" t="s">
        <v>5062</v>
      </c>
      <c r="F191" s="152" t="s">
        <v>5063</v>
      </c>
      <c r="G191" s="153" t="s">
        <v>396</v>
      </c>
      <c r="H191" s="154">
        <v>1</v>
      </c>
      <c r="I191" s="155"/>
      <c r="J191" s="156">
        <f>ROUND(I191*H191,2)</f>
        <v>0</v>
      </c>
      <c r="K191" s="152" t="s">
        <v>1</v>
      </c>
      <c r="L191" s="34"/>
      <c r="M191" s="157" t="s">
        <v>1</v>
      </c>
      <c r="N191" s="158" t="s">
        <v>38</v>
      </c>
      <c r="O191" s="59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1" t="s">
        <v>184</v>
      </c>
      <c r="AT191" s="161" t="s">
        <v>181</v>
      </c>
      <c r="AU191" s="161" t="s">
        <v>82</v>
      </c>
      <c r="AY191" s="18" t="s">
        <v>175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8" t="s">
        <v>30</v>
      </c>
      <c r="BK191" s="162">
        <f>ROUND(I191*H191,2)</f>
        <v>0</v>
      </c>
      <c r="BL191" s="18" t="s">
        <v>184</v>
      </c>
      <c r="BM191" s="161" t="s">
        <v>5064</v>
      </c>
    </row>
    <row r="192" spans="1:65" s="14" customFormat="1">
      <c r="B192" s="172"/>
      <c r="D192" s="164" t="s">
        <v>190</v>
      </c>
      <c r="E192" s="173" t="s">
        <v>1</v>
      </c>
      <c r="F192" s="174" t="s">
        <v>5065</v>
      </c>
      <c r="H192" s="173" t="s">
        <v>1</v>
      </c>
      <c r="I192" s="175"/>
      <c r="L192" s="172"/>
      <c r="M192" s="176"/>
      <c r="N192" s="177"/>
      <c r="O192" s="177"/>
      <c r="P192" s="177"/>
      <c r="Q192" s="177"/>
      <c r="R192" s="177"/>
      <c r="S192" s="177"/>
      <c r="T192" s="178"/>
      <c r="AT192" s="173" t="s">
        <v>190</v>
      </c>
      <c r="AU192" s="173" t="s">
        <v>82</v>
      </c>
      <c r="AV192" s="14" t="s">
        <v>30</v>
      </c>
      <c r="AW192" s="14" t="s">
        <v>29</v>
      </c>
      <c r="AX192" s="14" t="s">
        <v>73</v>
      </c>
      <c r="AY192" s="173" t="s">
        <v>175</v>
      </c>
    </row>
    <row r="193" spans="1:65" s="14" customFormat="1">
      <c r="B193" s="172"/>
      <c r="D193" s="164" t="s">
        <v>190</v>
      </c>
      <c r="E193" s="173" t="s">
        <v>1</v>
      </c>
      <c r="F193" s="174" t="s">
        <v>5066</v>
      </c>
      <c r="H193" s="173" t="s">
        <v>1</v>
      </c>
      <c r="I193" s="175"/>
      <c r="L193" s="172"/>
      <c r="M193" s="176"/>
      <c r="N193" s="177"/>
      <c r="O193" s="177"/>
      <c r="P193" s="177"/>
      <c r="Q193" s="177"/>
      <c r="R193" s="177"/>
      <c r="S193" s="177"/>
      <c r="T193" s="178"/>
      <c r="AT193" s="173" t="s">
        <v>190</v>
      </c>
      <c r="AU193" s="173" t="s">
        <v>82</v>
      </c>
      <c r="AV193" s="14" t="s">
        <v>30</v>
      </c>
      <c r="AW193" s="14" t="s">
        <v>29</v>
      </c>
      <c r="AX193" s="14" t="s">
        <v>73</v>
      </c>
      <c r="AY193" s="173" t="s">
        <v>175</v>
      </c>
    </row>
    <row r="194" spans="1:65" s="14" customFormat="1">
      <c r="B194" s="172"/>
      <c r="D194" s="164" t="s">
        <v>190</v>
      </c>
      <c r="E194" s="173" t="s">
        <v>1</v>
      </c>
      <c r="F194" s="174" t="s">
        <v>5067</v>
      </c>
      <c r="H194" s="173" t="s">
        <v>1</v>
      </c>
      <c r="I194" s="175"/>
      <c r="L194" s="172"/>
      <c r="M194" s="176"/>
      <c r="N194" s="177"/>
      <c r="O194" s="177"/>
      <c r="P194" s="177"/>
      <c r="Q194" s="177"/>
      <c r="R194" s="177"/>
      <c r="S194" s="177"/>
      <c r="T194" s="178"/>
      <c r="AT194" s="173" t="s">
        <v>190</v>
      </c>
      <c r="AU194" s="173" t="s">
        <v>82</v>
      </c>
      <c r="AV194" s="14" t="s">
        <v>30</v>
      </c>
      <c r="AW194" s="14" t="s">
        <v>29</v>
      </c>
      <c r="AX194" s="14" t="s">
        <v>73</v>
      </c>
      <c r="AY194" s="173" t="s">
        <v>175</v>
      </c>
    </row>
    <row r="195" spans="1:65" s="14" customFormat="1">
      <c r="B195" s="172"/>
      <c r="D195" s="164" t="s">
        <v>190</v>
      </c>
      <c r="E195" s="173" t="s">
        <v>1</v>
      </c>
      <c r="F195" s="174" t="s">
        <v>5068</v>
      </c>
      <c r="H195" s="173" t="s">
        <v>1</v>
      </c>
      <c r="I195" s="175"/>
      <c r="L195" s="172"/>
      <c r="M195" s="176"/>
      <c r="N195" s="177"/>
      <c r="O195" s="177"/>
      <c r="P195" s="177"/>
      <c r="Q195" s="177"/>
      <c r="R195" s="177"/>
      <c r="S195" s="177"/>
      <c r="T195" s="178"/>
      <c r="AT195" s="173" t="s">
        <v>190</v>
      </c>
      <c r="AU195" s="173" t="s">
        <v>82</v>
      </c>
      <c r="AV195" s="14" t="s">
        <v>30</v>
      </c>
      <c r="AW195" s="14" t="s">
        <v>29</v>
      </c>
      <c r="AX195" s="14" t="s">
        <v>73</v>
      </c>
      <c r="AY195" s="173" t="s">
        <v>175</v>
      </c>
    </row>
    <row r="196" spans="1:65" s="14" customFormat="1">
      <c r="B196" s="172"/>
      <c r="D196" s="164" t="s">
        <v>190</v>
      </c>
      <c r="E196" s="173" t="s">
        <v>1</v>
      </c>
      <c r="F196" s="174" t="s">
        <v>5069</v>
      </c>
      <c r="H196" s="173" t="s">
        <v>1</v>
      </c>
      <c r="I196" s="175"/>
      <c r="L196" s="172"/>
      <c r="M196" s="176"/>
      <c r="N196" s="177"/>
      <c r="O196" s="177"/>
      <c r="P196" s="177"/>
      <c r="Q196" s="177"/>
      <c r="R196" s="177"/>
      <c r="S196" s="177"/>
      <c r="T196" s="178"/>
      <c r="AT196" s="173" t="s">
        <v>190</v>
      </c>
      <c r="AU196" s="173" t="s">
        <v>82</v>
      </c>
      <c r="AV196" s="14" t="s">
        <v>30</v>
      </c>
      <c r="AW196" s="14" t="s">
        <v>29</v>
      </c>
      <c r="AX196" s="14" t="s">
        <v>73</v>
      </c>
      <c r="AY196" s="173" t="s">
        <v>175</v>
      </c>
    </row>
    <row r="197" spans="1:65" s="14" customFormat="1">
      <c r="B197" s="172"/>
      <c r="D197" s="164" t="s">
        <v>190</v>
      </c>
      <c r="E197" s="173" t="s">
        <v>1</v>
      </c>
      <c r="F197" s="174" t="s">
        <v>5070</v>
      </c>
      <c r="H197" s="173" t="s">
        <v>1</v>
      </c>
      <c r="I197" s="175"/>
      <c r="L197" s="172"/>
      <c r="M197" s="176"/>
      <c r="N197" s="177"/>
      <c r="O197" s="177"/>
      <c r="P197" s="177"/>
      <c r="Q197" s="177"/>
      <c r="R197" s="177"/>
      <c r="S197" s="177"/>
      <c r="T197" s="178"/>
      <c r="AT197" s="173" t="s">
        <v>190</v>
      </c>
      <c r="AU197" s="173" t="s">
        <v>82</v>
      </c>
      <c r="AV197" s="14" t="s">
        <v>30</v>
      </c>
      <c r="AW197" s="14" t="s">
        <v>29</v>
      </c>
      <c r="AX197" s="14" t="s">
        <v>73</v>
      </c>
      <c r="AY197" s="173" t="s">
        <v>175</v>
      </c>
    </row>
    <row r="198" spans="1:65" s="14" customFormat="1">
      <c r="B198" s="172"/>
      <c r="D198" s="164" t="s">
        <v>190</v>
      </c>
      <c r="E198" s="173" t="s">
        <v>1</v>
      </c>
      <c r="F198" s="174" t="s">
        <v>5071</v>
      </c>
      <c r="H198" s="173" t="s">
        <v>1</v>
      </c>
      <c r="I198" s="175"/>
      <c r="L198" s="172"/>
      <c r="M198" s="176"/>
      <c r="N198" s="177"/>
      <c r="O198" s="177"/>
      <c r="P198" s="177"/>
      <c r="Q198" s="177"/>
      <c r="R198" s="177"/>
      <c r="S198" s="177"/>
      <c r="T198" s="178"/>
      <c r="AT198" s="173" t="s">
        <v>190</v>
      </c>
      <c r="AU198" s="173" t="s">
        <v>82</v>
      </c>
      <c r="AV198" s="14" t="s">
        <v>30</v>
      </c>
      <c r="AW198" s="14" t="s">
        <v>29</v>
      </c>
      <c r="AX198" s="14" t="s">
        <v>73</v>
      </c>
      <c r="AY198" s="173" t="s">
        <v>175</v>
      </c>
    </row>
    <row r="199" spans="1:65" s="13" customFormat="1">
      <c r="B199" s="163"/>
      <c r="D199" s="164" t="s">
        <v>190</v>
      </c>
      <c r="E199" s="165" t="s">
        <v>1</v>
      </c>
      <c r="F199" s="166" t="s">
        <v>30</v>
      </c>
      <c r="H199" s="167">
        <v>1</v>
      </c>
      <c r="I199" s="168"/>
      <c r="L199" s="163"/>
      <c r="M199" s="169"/>
      <c r="N199" s="170"/>
      <c r="O199" s="170"/>
      <c r="P199" s="170"/>
      <c r="Q199" s="170"/>
      <c r="R199" s="170"/>
      <c r="S199" s="170"/>
      <c r="T199" s="171"/>
      <c r="AT199" s="165" t="s">
        <v>190</v>
      </c>
      <c r="AU199" s="165" t="s">
        <v>82</v>
      </c>
      <c r="AV199" s="13" t="s">
        <v>82</v>
      </c>
      <c r="AW199" s="13" t="s">
        <v>29</v>
      </c>
      <c r="AX199" s="13" t="s">
        <v>30</v>
      </c>
      <c r="AY199" s="165" t="s">
        <v>175</v>
      </c>
    </row>
    <row r="200" spans="1:65" s="2" customFormat="1" ht="16.5" customHeight="1">
      <c r="A200" s="33"/>
      <c r="B200" s="149"/>
      <c r="C200" s="150" t="s">
        <v>262</v>
      </c>
      <c r="D200" s="150" t="s">
        <v>181</v>
      </c>
      <c r="E200" s="151" t="s">
        <v>5072</v>
      </c>
      <c r="F200" s="152" t="s">
        <v>5073</v>
      </c>
      <c r="G200" s="153" t="s">
        <v>396</v>
      </c>
      <c r="H200" s="154">
        <v>1</v>
      </c>
      <c r="I200" s="155"/>
      <c r="J200" s="156">
        <f>ROUND(I200*H200,2)</f>
        <v>0</v>
      </c>
      <c r="K200" s="152" t="s">
        <v>1</v>
      </c>
      <c r="L200" s="34"/>
      <c r="M200" s="157" t="s">
        <v>1</v>
      </c>
      <c r="N200" s="158" t="s">
        <v>38</v>
      </c>
      <c r="O200" s="59"/>
      <c r="P200" s="159">
        <f>O200*H200</f>
        <v>0</v>
      </c>
      <c r="Q200" s="159">
        <v>0</v>
      </c>
      <c r="R200" s="159">
        <f>Q200*H200</f>
        <v>0</v>
      </c>
      <c r="S200" s="159">
        <v>0</v>
      </c>
      <c r="T200" s="160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1" t="s">
        <v>184</v>
      </c>
      <c r="AT200" s="161" t="s">
        <v>181</v>
      </c>
      <c r="AU200" s="161" t="s">
        <v>82</v>
      </c>
      <c r="AY200" s="18" t="s">
        <v>175</v>
      </c>
      <c r="BE200" s="162">
        <f>IF(N200="základní",J200,0)</f>
        <v>0</v>
      </c>
      <c r="BF200" s="162">
        <f>IF(N200="snížená",J200,0)</f>
        <v>0</v>
      </c>
      <c r="BG200" s="162">
        <f>IF(N200="zákl. přenesená",J200,0)</f>
        <v>0</v>
      </c>
      <c r="BH200" s="162">
        <f>IF(N200="sníž. přenesená",J200,0)</f>
        <v>0</v>
      </c>
      <c r="BI200" s="162">
        <f>IF(N200="nulová",J200,0)</f>
        <v>0</v>
      </c>
      <c r="BJ200" s="18" t="s">
        <v>30</v>
      </c>
      <c r="BK200" s="162">
        <f>ROUND(I200*H200,2)</f>
        <v>0</v>
      </c>
      <c r="BL200" s="18" t="s">
        <v>184</v>
      </c>
      <c r="BM200" s="161" t="s">
        <v>5074</v>
      </c>
    </row>
    <row r="201" spans="1:65" s="13" customFormat="1">
      <c r="B201" s="163"/>
      <c r="D201" s="164" t="s">
        <v>190</v>
      </c>
      <c r="E201" s="165" t="s">
        <v>1</v>
      </c>
      <c r="F201" s="166" t="s">
        <v>30</v>
      </c>
      <c r="H201" s="167">
        <v>1</v>
      </c>
      <c r="I201" s="168"/>
      <c r="L201" s="163"/>
      <c r="M201" s="169"/>
      <c r="N201" s="170"/>
      <c r="O201" s="170"/>
      <c r="P201" s="170"/>
      <c r="Q201" s="170"/>
      <c r="R201" s="170"/>
      <c r="S201" s="170"/>
      <c r="T201" s="171"/>
      <c r="AT201" s="165" t="s">
        <v>190</v>
      </c>
      <c r="AU201" s="165" t="s">
        <v>82</v>
      </c>
      <c r="AV201" s="13" t="s">
        <v>82</v>
      </c>
      <c r="AW201" s="13" t="s">
        <v>29</v>
      </c>
      <c r="AX201" s="13" t="s">
        <v>30</v>
      </c>
      <c r="AY201" s="165" t="s">
        <v>175</v>
      </c>
    </row>
    <row r="202" spans="1:65" s="2" customFormat="1" ht="16.5" customHeight="1">
      <c r="A202" s="33"/>
      <c r="B202" s="149"/>
      <c r="C202" s="150" t="s">
        <v>266</v>
      </c>
      <c r="D202" s="150" t="s">
        <v>181</v>
      </c>
      <c r="E202" s="151" t="s">
        <v>5075</v>
      </c>
      <c r="F202" s="152" t="s">
        <v>5076</v>
      </c>
      <c r="G202" s="153" t="s">
        <v>396</v>
      </c>
      <c r="H202" s="154">
        <v>1</v>
      </c>
      <c r="I202" s="155"/>
      <c r="J202" s="156">
        <f>ROUND(I202*H202,2)</f>
        <v>0</v>
      </c>
      <c r="K202" s="152" t="s">
        <v>1</v>
      </c>
      <c r="L202" s="34"/>
      <c r="M202" s="157" t="s">
        <v>1</v>
      </c>
      <c r="N202" s="158" t="s">
        <v>38</v>
      </c>
      <c r="O202" s="59"/>
      <c r="P202" s="159">
        <f>O202*H202</f>
        <v>0</v>
      </c>
      <c r="Q202" s="159">
        <v>0</v>
      </c>
      <c r="R202" s="159">
        <f>Q202*H202</f>
        <v>0</v>
      </c>
      <c r="S202" s="159">
        <v>0</v>
      </c>
      <c r="T202" s="160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1" t="s">
        <v>184</v>
      </c>
      <c r="AT202" s="161" t="s">
        <v>181</v>
      </c>
      <c r="AU202" s="161" t="s">
        <v>82</v>
      </c>
      <c r="AY202" s="18" t="s">
        <v>175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8" t="s">
        <v>30</v>
      </c>
      <c r="BK202" s="162">
        <f>ROUND(I202*H202,2)</f>
        <v>0</v>
      </c>
      <c r="BL202" s="18" t="s">
        <v>184</v>
      </c>
      <c r="BM202" s="161" t="s">
        <v>5077</v>
      </c>
    </row>
    <row r="203" spans="1:65" s="13" customFormat="1">
      <c r="B203" s="163"/>
      <c r="D203" s="164" t="s">
        <v>190</v>
      </c>
      <c r="E203" s="165" t="s">
        <v>1</v>
      </c>
      <c r="F203" s="166" t="s">
        <v>30</v>
      </c>
      <c r="H203" s="167">
        <v>1</v>
      </c>
      <c r="I203" s="168"/>
      <c r="L203" s="163"/>
      <c r="M203" s="169"/>
      <c r="N203" s="170"/>
      <c r="O203" s="170"/>
      <c r="P203" s="170"/>
      <c r="Q203" s="170"/>
      <c r="R203" s="170"/>
      <c r="S203" s="170"/>
      <c r="T203" s="171"/>
      <c r="AT203" s="165" t="s">
        <v>190</v>
      </c>
      <c r="AU203" s="165" t="s">
        <v>82</v>
      </c>
      <c r="AV203" s="13" t="s">
        <v>82</v>
      </c>
      <c r="AW203" s="13" t="s">
        <v>29</v>
      </c>
      <c r="AX203" s="13" t="s">
        <v>30</v>
      </c>
      <c r="AY203" s="165" t="s">
        <v>175</v>
      </c>
    </row>
    <row r="204" spans="1:65" s="2" customFormat="1" ht="21.75" customHeight="1">
      <c r="A204" s="33"/>
      <c r="B204" s="149"/>
      <c r="C204" s="150" t="s">
        <v>270</v>
      </c>
      <c r="D204" s="150" t="s">
        <v>181</v>
      </c>
      <c r="E204" s="151" t="s">
        <v>5078</v>
      </c>
      <c r="F204" s="152" t="s">
        <v>5079</v>
      </c>
      <c r="G204" s="153" t="s">
        <v>2131</v>
      </c>
      <c r="H204" s="154">
        <v>1</v>
      </c>
      <c r="I204" s="155"/>
      <c r="J204" s="156">
        <f>ROUND(I204*H204,2)</f>
        <v>0</v>
      </c>
      <c r="K204" s="152" t="s">
        <v>1</v>
      </c>
      <c r="L204" s="34"/>
      <c r="M204" s="157" t="s">
        <v>1</v>
      </c>
      <c r="N204" s="158" t="s">
        <v>38</v>
      </c>
      <c r="O204" s="59"/>
      <c r="P204" s="159">
        <f>O204*H204</f>
        <v>0</v>
      </c>
      <c r="Q204" s="159">
        <v>0</v>
      </c>
      <c r="R204" s="159">
        <f>Q204*H204</f>
        <v>0</v>
      </c>
      <c r="S204" s="159">
        <v>0</v>
      </c>
      <c r="T204" s="160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1" t="s">
        <v>184</v>
      </c>
      <c r="AT204" s="161" t="s">
        <v>181</v>
      </c>
      <c r="AU204" s="161" t="s">
        <v>82</v>
      </c>
      <c r="AY204" s="18" t="s">
        <v>175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8" t="s">
        <v>30</v>
      </c>
      <c r="BK204" s="162">
        <f>ROUND(I204*H204,2)</f>
        <v>0</v>
      </c>
      <c r="BL204" s="18" t="s">
        <v>184</v>
      </c>
      <c r="BM204" s="161" t="s">
        <v>5080</v>
      </c>
    </row>
    <row r="205" spans="1:65" s="13" customFormat="1">
      <c r="B205" s="163"/>
      <c r="D205" s="164" t="s">
        <v>190</v>
      </c>
      <c r="E205" s="165" t="s">
        <v>1</v>
      </c>
      <c r="F205" s="166" t="s">
        <v>30</v>
      </c>
      <c r="H205" s="167">
        <v>1</v>
      </c>
      <c r="I205" s="168"/>
      <c r="L205" s="163"/>
      <c r="M205" s="169"/>
      <c r="N205" s="170"/>
      <c r="O205" s="170"/>
      <c r="P205" s="170"/>
      <c r="Q205" s="170"/>
      <c r="R205" s="170"/>
      <c r="S205" s="170"/>
      <c r="T205" s="171"/>
      <c r="AT205" s="165" t="s">
        <v>190</v>
      </c>
      <c r="AU205" s="165" t="s">
        <v>82</v>
      </c>
      <c r="AV205" s="13" t="s">
        <v>82</v>
      </c>
      <c r="AW205" s="13" t="s">
        <v>29</v>
      </c>
      <c r="AX205" s="13" t="s">
        <v>30</v>
      </c>
      <c r="AY205" s="165" t="s">
        <v>175</v>
      </c>
    </row>
    <row r="206" spans="1:65" s="2" customFormat="1" ht="21.75" customHeight="1">
      <c r="A206" s="33"/>
      <c r="B206" s="149"/>
      <c r="C206" s="150" t="s">
        <v>274</v>
      </c>
      <c r="D206" s="150" t="s">
        <v>181</v>
      </c>
      <c r="E206" s="151" t="s">
        <v>5081</v>
      </c>
      <c r="F206" s="152" t="s">
        <v>5082</v>
      </c>
      <c r="G206" s="153" t="s">
        <v>396</v>
      </c>
      <c r="H206" s="154">
        <v>1</v>
      </c>
      <c r="I206" s="155"/>
      <c r="J206" s="156">
        <f>ROUND(I206*H206,2)</f>
        <v>0</v>
      </c>
      <c r="K206" s="152" t="s">
        <v>1</v>
      </c>
      <c r="L206" s="34"/>
      <c r="M206" s="157" t="s">
        <v>1</v>
      </c>
      <c r="N206" s="158" t="s">
        <v>38</v>
      </c>
      <c r="O206" s="59"/>
      <c r="P206" s="159">
        <f>O206*H206</f>
        <v>0</v>
      </c>
      <c r="Q206" s="159">
        <v>0</v>
      </c>
      <c r="R206" s="159">
        <f>Q206*H206</f>
        <v>0</v>
      </c>
      <c r="S206" s="159">
        <v>0</v>
      </c>
      <c r="T206" s="160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1" t="s">
        <v>184</v>
      </c>
      <c r="AT206" s="161" t="s">
        <v>181</v>
      </c>
      <c r="AU206" s="161" t="s">
        <v>82</v>
      </c>
      <c r="AY206" s="18" t="s">
        <v>175</v>
      </c>
      <c r="BE206" s="162">
        <f>IF(N206="základní",J206,0)</f>
        <v>0</v>
      </c>
      <c r="BF206" s="162">
        <f>IF(N206="snížená",J206,0)</f>
        <v>0</v>
      </c>
      <c r="BG206" s="162">
        <f>IF(N206="zákl. přenesená",J206,0)</f>
        <v>0</v>
      </c>
      <c r="BH206" s="162">
        <f>IF(N206="sníž. přenesená",J206,0)</f>
        <v>0</v>
      </c>
      <c r="BI206" s="162">
        <f>IF(N206="nulová",J206,0)</f>
        <v>0</v>
      </c>
      <c r="BJ206" s="18" t="s">
        <v>30</v>
      </c>
      <c r="BK206" s="162">
        <f>ROUND(I206*H206,2)</f>
        <v>0</v>
      </c>
      <c r="BL206" s="18" t="s">
        <v>184</v>
      </c>
      <c r="BM206" s="161" t="s">
        <v>5083</v>
      </c>
    </row>
    <row r="207" spans="1:65" s="13" customFormat="1">
      <c r="B207" s="163"/>
      <c r="D207" s="164" t="s">
        <v>190</v>
      </c>
      <c r="E207" s="165" t="s">
        <v>1</v>
      </c>
      <c r="F207" s="166" t="s">
        <v>30</v>
      </c>
      <c r="H207" s="167">
        <v>1</v>
      </c>
      <c r="I207" s="168"/>
      <c r="L207" s="163"/>
      <c r="M207" s="169"/>
      <c r="N207" s="170"/>
      <c r="O207" s="170"/>
      <c r="P207" s="170"/>
      <c r="Q207" s="170"/>
      <c r="R207" s="170"/>
      <c r="S207" s="170"/>
      <c r="T207" s="171"/>
      <c r="AT207" s="165" t="s">
        <v>190</v>
      </c>
      <c r="AU207" s="165" t="s">
        <v>82</v>
      </c>
      <c r="AV207" s="13" t="s">
        <v>82</v>
      </c>
      <c r="AW207" s="13" t="s">
        <v>29</v>
      </c>
      <c r="AX207" s="13" t="s">
        <v>30</v>
      </c>
      <c r="AY207" s="165" t="s">
        <v>175</v>
      </c>
    </row>
    <row r="208" spans="1:65" s="2" customFormat="1" ht="24.15" customHeight="1">
      <c r="A208" s="33"/>
      <c r="B208" s="149"/>
      <c r="C208" s="150" t="s">
        <v>278</v>
      </c>
      <c r="D208" s="150" t="s">
        <v>181</v>
      </c>
      <c r="E208" s="151" t="s">
        <v>5084</v>
      </c>
      <c r="F208" s="152" t="s">
        <v>5085</v>
      </c>
      <c r="G208" s="153" t="s">
        <v>222</v>
      </c>
      <c r="H208" s="154">
        <v>2</v>
      </c>
      <c r="I208" s="155"/>
      <c r="J208" s="156">
        <f>ROUND(I208*H208,2)</f>
        <v>0</v>
      </c>
      <c r="K208" s="152" t="s">
        <v>1</v>
      </c>
      <c r="L208" s="34"/>
      <c r="M208" s="157" t="s">
        <v>1</v>
      </c>
      <c r="N208" s="158" t="s">
        <v>38</v>
      </c>
      <c r="O208" s="59"/>
      <c r="P208" s="159">
        <f>O208*H208</f>
        <v>0</v>
      </c>
      <c r="Q208" s="159">
        <v>0</v>
      </c>
      <c r="R208" s="159">
        <f>Q208*H208</f>
        <v>0</v>
      </c>
      <c r="S208" s="159">
        <v>0</v>
      </c>
      <c r="T208" s="160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61" t="s">
        <v>184</v>
      </c>
      <c r="AT208" s="161" t="s">
        <v>181</v>
      </c>
      <c r="AU208" s="161" t="s">
        <v>82</v>
      </c>
      <c r="AY208" s="18" t="s">
        <v>175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8" t="s">
        <v>30</v>
      </c>
      <c r="BK208" s="162">
        <f>ROUND(I208*H208,2)</f>
        <v>0</v>
      </c>
      <c r="BL208" s="18" t="s">
        <v>184</v>
      </c>
      <c r="BM208" s="161" t="s">
        <v>5086</v>
      </c>
    </row>
    <row r="209" spans="1:65" s="14" customFormat="1">
      <c r="B209" s="172"/>
      <c r="D209" s="164" t="s">
        <v>190</v>
      </c>
      <c r="E209" s="173" t="s">
        <v>1</v>
      </c>
      <c r="F209" s="174" t="s">
        <v>5087</v>
      </c>
      <c r="H209" s="173" t="s">
        <v>1</v>
      </c>
      <c r="I209" s="175"/>
      <c r="L209" s="172"/>
      <c r="M209" s="176"/>
      <c r="N209" s="177"/>
      <c r="O209" s="177"/>
      <c r="P209" s="177"/>
      <c r="Q209" s="177"/>
      <c r="R209" s="177"/>
      <c r="S209" s="177"/>
      <c r="T209" s="178"/>
      <c r="AT209" s="173" t="s">
        <v>190</v>
      </c>
      <c r="AU209" s="173" t="s">
        <v>82</v>
      </c>
      <c r="AV209" s="14" t="s">
        <v>30</v>
      </c>
      <c r="AW209" s="14" t="s">
        <v>29</v>
      </c>
      <c r="AX209" s="14" t="s">
        <v>73</v>
      </c>
      <c r="AY209" s="173" t="s">
        <v>175</v>
      </c>
    </row>
    <row r="210" spans="1:65" s="13" customFormat="1">
      <c r="B210" s="163"/>
      <c r="D210" s="164" t="s">
        <v>190</v>
      </c>
      <c r="E210" s="165" t="s">
        <v>1</v>
      </c>
      <c r="F210" s="166" t="s">
        <v>82</v>
      </c>
      <c r="H210" s="167">
        <v>2</v>
      </c>
      <c r="I210" s="168"/>
      <c r="L210" s="163"/>
      <c r="M210" s="169"/>
      <c r="N210" s="170"/>
      <c r="O210" s="170"/>
      <c r="P210" s="170"/>
      <c r="Q210" s="170"/>
      <c r="R210" s="170"/>
      <c r="S210" s="170"/>
      <c r="T210" s="171"/>
      <c r="AT210" s="165" t="s">
        <v>190</v>
      </c>
      <c r="AU210" s="165" t="s">
        <v>82</v>
      </c>
      <c r="AV210" s="13" t="s">
        <v>82</v>
      </c>
      <c r="AW210" s="13" t="s">
        <v>29</v>
      </c>
      <c r="AX210" s="13" t="s">
        <v>30</v>
      </c>
      <c r="AY210" s="165" t="s">
        <v>175</v>
      </c>
    </row>
    <row r="211" spans="1:65" s="2" customFormat="1" ht="24.15" customHeight="1">
      <c r="A211" s="33"/>
      <c r="B211" s="149"/>
      <c r="C211" s="150" t="s">
        <v>282</v>
      </c>
      <c r="D211" s="150" t="s">
        <v>181</v>
      </c>
      <c r="E211" s="151" t="s">
        <v>5088</v>
      </c>
      <c r="F211" s="152" t="s">
        <v>5089</v>
      </c>
      <c r="G211" s="153" t="s">
        <v>222</v>
      </c>
      <c r="H211" s="154">
        <v>4</v>
      </c>
      <c r="I211" s="155"/>
      <c r="J211" s="156">
        <f>ROUND(I211*H211,2)</f>
        <v>0</v>
      </c>
      <c r="K211" s="152" t="s">
        <v>1</v>
      </c>
      <c r="L211" s="34"/>
      <c r="M211" s="157" t="s">
        <v>1</v>
      </c>
      <c r="N211" s="158" t="s">
        <v>38</v>
      </c>
      <c r="O211" s="59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1" t="s">
        <v>184</v>
      </c>
      <c r="AT211" s="161" t="s">
        <v>181</v>
      </c>
      <c r="AU211" s="161" t="s">
        <v>82</v>
      </c>
      <c r="AY211" s="18" t="s">
        <v>175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8" t="s">
        <v>30</v>
      </c>
      <c r="BK211" s="162">
        <f>ROUND(I211*H211,2)</f>
        <v>0</v>
      </c>
      <c r="BL211" s="18" t="s">
        <v>184</v>
      </c>
      <c r="BM211" s="161" t="s">
        <v>5090</v>
      </c>
    </row>
    <row r="212" spans="1:65" s="14" customFormat="1">
      <c r="B212" s="172"/>
      <c r="D212" s="164" t="s">
        <v>190</v>
      </c>
      <c r="E212" s="173" t="s">
        <v>1</v>
      </c>
      <c r="F212" s="174" t="s">
        <v>5087</v>
      </c>
      <c r="H212" s="173" t="s">
        <v>1</v>
      </c>
      <c r="I212" s="175"/>
      <c r="L212" s="172"/>
      <c r="M212" s="176"/>
      <c r="N212" s="177"/>
      <c r="O212" s="177"/>
      <c r="P212" s="177"/>
      <c r="Q212" s="177"/>
      <c r="R212" s="177"/>
      <c r="S212" s="177"/>
      <c r="T212" s="178"/>
      <c r="AT212" s="173" t="s">
        <v>190</v>
      </c>
      <c r="AU212" s="173" t="s">
        <v>82</v>
      </c>
      <c r="AV212" s="14" t="s">
        <v>30</v>
      </c>
      <c r="AW212" s="14" t="s">
        <v>29</v>
      </c>
      <c r="AX212" s="14" t="s">
        <v>73</v>
      </c>
      <c r="AY212" s="173" t="s">
        <v>175</v>
      </c>
    </row>
    <row r="213" spans="1:65" s="13" customFormat="1">
      <c r="B213" s="163"/>
      <c r="D213" s="164" t="s">
        <v>190</v>
      </c>
      <c r="E213" s="165" t="s">
        <v>1</v>
      </c>
      <c r="F213" s="166" t="s">
        <v>184</v>
      </c>
      <c r="H213" s="167">
        <v>4</v>
      </c>
      <c r="I213" s="168"/>
      <c r="L213" s="163"/>
      <c r="M213" s="169"/>
      <c r="N213" s="170"/>
      <c r="O213" s="170"/>
      <c r="P213" s="170"/>
      <c r="Q213" s="170"/>
      <c r="R213" s="170"/>
      <c r="S213" s="170"/>
      <c r="T213" s="171"/>
      <c r="AT213" s="165" t="s">
        <v>190</v>
      </c>
      <c r="AU213" s="165" t="s">
        <v>82</v>
      </c>
      <c r="AV213" s="13" t="s">
        <v>82</v>
      </c>
      <c r="AW213" s="13" t="s">
        <v>29</v>
      </c>
      <c r="AX213" s="13" t="s">
        <v>30</v>
      </c>
      <c r="AY213" s="165" t="s">
        <v>175</v>
      </c>
    </row>
    <row r="214" spans="1:65" s="2" customFormat="1" ht="24.15" customHeight="1">
      <c r="A214" s="33"/>
      <c r="B214" s="149"/>
      <c r="C214" s="150" t="s">
        <v>286</v>
      </c>
      <c r="D214" s="150" t="s">
        <v>181</v>
      </c>
      <c r="E214" s="151" t="s">
        <v>5091</v>
      </c>
      <c r="F214" s="152" t="s">
        <v>5092</v>
      </c>
      <c r="G214" s="153" t="s">
        <v>222</v>
      </c>
      <c r="H214" s="154">
        <v>1</v>
      </c>
      <c r="I214" s="155"/>
      <c r="J214" s="156">
        <f>ROUND(I214*H214,2)</f>
        <v>0</v>
      </c>
      <c r="K214" s="152" t="s">
        <v>1</v>
      </c>
      <c r="L214" s="34"/>
      <c r="M214" s="157" t="s">
        <v>1</v>
      </c>
      <c r="N214" s="158" t="s">
        <v>38</v>
      </c>
      <c r="O214" s="59"/>
      <c r="P214" s="159">
        <f>O214*H214</f>
        <v>0</v>
      </c>
      <c r="Q214" s="159">
        <v>0</v>
      </c>
      <c r="R214" s="159">
        <f>Q214*H214</f>
        <v>0</v>
      </c>
      <c r="S214" s="159">
        <v>0</v>
      </c>
      <c r="T214" s="160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1" t="s">
        <v>184</v>
      </c>
      <c r="AT214" s="161" t="s">
        <v>181</v>
      </c>
      <c r="AU214" s="161" t="s">
        <v>82</v>
      </c>
      <c r="AY214" s="18" t="s">
        <v>175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8" t="s">
        <v>30</v>
      </c>
      <c r="BK214" s="162">
        <f>ROUND(I214*H214,2)</f>
        <v>0</v>
      </c>
      <c r="BL214" s="18" t="s">
        <v>184</v>
      </c>
      <c r="BM214" s="161" t="s">
        <v>5093</v>
      </c>
    </row>
    <row r="215" spans="1:65" s="14" customFormat="1">
      <c r="B215" s="172"/>
      <c r="D215" s="164" t="s">
        <v>190</v>
      </c>
      <c r="E215" s="173" t="s">
        <v>1</v>
      </c>
      <c r="F215" s="174" t="s">
        <v>5087</v>
      </c>
      <c r="H215" s="173" t="s">
        <v>1</v>
      </c>
      <c r="I215" s="175"/>
      <c r="L215" s="172"/>
      <c r="M215" s="176"/>
      <c r="N215" s="177"/>
      <c r="O215" s="177"/>
      <c r="P215" s="177"/>
      <c r="Q215" s="177"/>
      <c r="R215" s="177"/>
      <c r="S215" s="177"/>
      <c r="T215" s="178"/>
      <c r="AT215" s="173" t="s">
        <v>190</v>
      </c>
      <c r="AU215" s="173" t="s">
        <v>82</v>
      </c>
      <c r="AV215" s="14" t="s">
        <v>30</v>
      </c>
      <c r="AW215" s="14" t="s">
        <v>29</v>
      </c>
      <c r="AX215" s="14" t="s">
        <v>73</v>
      </c>
      <c r="AY215" s="173" t="s">
        <v>175</v>
      </c>
    </row>
    <row r="216" spans="1:65" s="13" customFormat="1">
      <c r="B216" s="163"/>
      <c r="D216" s="164" t="s">
        <v>190</v>
      </c>
      <c r="E216" s="165" t="s">
        <v>1</v>
      </c>
      <c r="F216" s="166" t="s">
        <v>30</v>
      </c>
      <c r="H216" s="167">
        <v>1</v>
      </c>
      <c r="I216" s="168"/>
      <c r="L216" s="163"/>
      <c r="M216" s="169"/>
      <c r="N216" s="170"/>
      <c r="O216" s="170"/>
      <c r="P216" s="170"/>
      <c r="Q216" s="170"/>
      <c r="R216" s="170"/>
      <c r="S216" s="170"/>
      <c r="T216" s="171"/>
      <c r="AT216" s="165" t="s">
        <v>190</v>
      </c>
      <c r="AU216" s="165" t="s">
        <v>82</v>
      </c>
      <c r="AV216" s="13" t="s">
        <v>82</v>
      </c>
      <c r="AW216" s="13" t="s">
        <v>29</v>
      </c>
      <c r="AX216" s="13" t="s">
        <v>30</v>
      </c>
      <c r="AY216" s="165" t="s">
        <v>175</v>
      </c>
    </row>
    <row r="217" spans="1:65" s="2" customFormat="1" ht="24.15" customHeight="1">
      <c r="A217" s="33"/>
      <c r="B217" s="149"/>
      <c r="C217" s="150" t="s">
        <v>290</v>
      </c>
      <c r="D217" s="150" t="s">
        <v>181</v>
      </c>
      <c r="E217" s="151" t="s">
        <v>5094</v>
      </c>
      <c r="F217" s="152" t="s">
        <v>5095</v>
      </c>
      <c r="G217" s="153" t="s">
        <v>222</v>
      </c>
      <c r="H217" s="154">
        <v>2</v>
      </c>
      <c r="I217" s="155"/>
      <c r="J217" s="156">
        <f>ROUND(I217*H217,2)</f>
        <v>0</v>
      </c>
      <c r="K217" s="152" t="s">
        <v>1</v>
      </c>
      <c r="L217" s="34"/>
      <c r="M217" s="157" t="s">
        <v>1</v>
      </c>
      <c r="N217" s="158" t="s">
        <v>38</v>
      </c>
      <c r="O217" s="59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1" t="s">
        <v>184</v>
      </c>
      <c r="AT217" s="161" t="s">
        <v>181</v>
      </c>
      <c r="AU217" s="161" t="s">
        <v>82</v>
      </c>
      <c r="AY217" s="18" t="s">
        <v>175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8" t="s">
        <v>30</v>
      </c>
      <c r="BK217" s="162">
        <f>ROUND(I217*H217,2)</f>
        <v>0</v>
      </c>
      <c r="BL217" s="18" t="s">
        <v>184</v>
      </c>
      <c r="BM217" s="161" t="s">
        <v>5096</v>
      </c>
    </row>
    <row r="218" spans="1:65" s="14" customFormat="1">
      <c r="B218" s="172"/>
      <c r="D218" s="164" t="s">
        <v>190</v>
      </c>
      <c r="E218" s="173" t="s">
        <v>1</v>
      </c>
      <c r="F218" s="174" t="s">
        <v>5087</v>
      </c>
      <c r="H218" s="173" t="s">
        <v>1</v>
      </c>
      <c r="I218" s="175"/>
      <c r="L218" s="172"/>
      <c r="M218" s="176"/>
      <c r="N218" s="177"/>
      <c r="O218" s="177"/>
      <c r="P218" s="177"/>
      <c r="Q218" s="177"/>
      <c r="R218" s="177"/>
      <c r="S218" s="177"/>
      <c r="T218" s="178"/>
      <c r="AT218" s="173" t="s">
        <v>190</v>
      </c>
      <c r="AU218" s="173" t="s">
        <v>82</v>
      </c>
      <c r="AV218" s="14" t="s">
        <v>30</v>
      </c>
      <c r="AW218" s="14" t="s">
        <v>29</v>
      </c>
      <c r="AX218" s="14" t="s">
        <v>73</v>
      </c>
      <c r="AY218" s="173" t="s">
        <v>175</v>
      </c>
    </row>
    <row r="219" spans="1:65" s="13" customFormat="1">
      <c r="B219" s="163"/>
      <c r="D219" s="164" t="s">
        <v>190</v>
      </c>
      <c r="E219" s="165" t="s">
        <v>1</v>
      </c>
      <c r="F219" s="166" t="s">
        <v>82</v>
      </c>
      <c r="H219" s="167">
        <v>2</v>
      </c>
      <c r="I219" s="168"/>
      <c r="L219" s="163"/>
      <c r="M219" s="169"/>
      <c r="N219" s="170"/>
      <c r="O219" s="170"/>
      <c r="P219" s="170"/>
      <c r="Q219" s="170"/>
      <c r="R219" s="170"/>
      <c r="S219" s="170"/>
      <c r="T219" s="171"/>
      <c r="AT219" s="165" t="s">
        <v>190</v>
      </c>
      <c r="AU219" s="165" t="s">
        <v>82</v>
      </c>
      <c r="AV219" s="13" t="s">
        <v>82</v>
      </c>
      <c r="AW219" s="13" t="s">
        <v>29</v>
      </c>
      <c r="AX219" s="13" t="s">
        <v>30</v>
      </c>
      <c r="AY219" s="165" t="s">
        <v>175</v>
      </c>
    </row>
    <row r="220" spans="1:65" s="2" customFormat="1" ht="24.15" customHeight="1">
      <c r="A220" s="33"/>
      <c r="B220" s="149"/>
      <c r="C220" s="150" t="s">
        <v>294</v>
      </c>
      <c r="D220" s="150" t="s">
        <v>181</v>
      </c>
      <c r="E220" s="151" t="s">
        <v>5097</v>
      </c>
      <c r="F220" s="152" t="s">
        <v>5098</v>
      </c>
      <c r="G220" s="153" t="s">
        <v>222</v>
      </c>
      <c r="H220" s="154">
        <v>4</v>
      </c>
      <c r="I220" s="155"/>
      <c r="J220" s="156">
        <f>ROUND(I220*H220,2)</f>
        <v>0</v>
      </c>
      <c r="K220" s="152" t="s">
        <v>1</v>
      </c>
      <c r="L220" s="34"/>
      <c r="M220" s="157" t="s">
        <v>1</v>
      </c>
      <c r="N220" s="158" t="s">
        <v>38</v>
      </c>
      <c r="O220" s="59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1" t="s">
        <v>184</v>
      </c>
      <c r="AT220" s="161" t="s">
        <v>181</v>
      </c>
      <c r="AU220" s="161" t="s">
        <v>82</v>
      </c>
      <c r="AY220" s="18" t="s">
        <v>175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8" t="s">
        <v>30</v>
      </c>
      <c r="BK220" s="162">
        <f>ROUND(I220*H220,2)</f>
        <v>0</v>
      </c>
      <c r="BL220" s="18" t="s">
        <v>184</v>
      </c>
      <c r="BM220" s="161" t="s">
        <v>5099</v>
      </c>
    </row>
    <row r="221" spans="1:65" s="14" customFormat="1">
      <c r="B221" s="172"/>
      <c r="D221" s="164" t="s">
        <v>190</v>
      </c>
      <c r="E221" s="173" t="s">
        <v>1</v>
      </c>
      <c r="F221" s="174" t="s">
        <v>5087</v>
      </c>
      <c r="H221" s="173" t="s">
        <v>1</v>
      </c>
      <c r="I221" s="175"/>
      <c r="L221" s="172"/>
      <c r="M221" s="176"/>
      <c r="N221" s="177"/>
      <c r="O221" s="177"/>
      <c r="P221" s="177"/>
      <c r="Q221" s="177"/>
      <c r="R221" s="177"/>
      <c r="S221" s="177"/>
      <c r="T221" s="178"/>
      <c r="AT221" s="173" t="s">
        <v>190</v>
      </c>
      <c r="AU221" s="173" t="s">
        <v>82</v>
      </c>
      <c r="AV221" s="14" t="s">
        <v>30</v>
      </c>
      <c r="AW221" s="14" t="s">
        <v>29</v>
      </c>
      <c r="AX221" s="14" t="s">
        <v>73</v>
      </c>
      <c r="AY221" s="173" t="s">
        <v>175</v>
      </c>
    </row>
    <row r="222" spans="1:65" s="13" customFormat="1">
      <c r="B222" s="163"/>
      <c r="D222" s="164" t="s">
        <v>190</v>
      </c>
      <c r="E222" s="165" t="s">
        <v>1</v>
      </c>
      <c r="F222" s="166" t="s">
        <v>184</v>
      </c>
      <c r="H222" s="167">
        <v>4</v>
      </c>
      <c r="I222" s="168"/>
      <c r="L222" s="163"/>
      <c r="M222" s="169"/>
      <c r="N222" s="170"/>
      <c r="O222" s="170"/>
      <c r="P222" s="170"/>
      <c r="Q222" s="170"/>
      <c r="R222" s="170"/>
      <c r="S222" s="170"/>
      <c r="T222" s="171"/>
      <c r="AT222" s="165" t="s">
        <v>190</v>
      </c>
      <c r="AU222" s="165" t="s">
        <v>82</v>
      </c>
      <c r="AV222" s="13" t="s">
        <v>82</v>
      </c>
      <c r="AW222" s="13" t="s">
        <v>29</v>
      </c>
      <c r="AX222" s="13" t="s">
        <v>30</v>
      </c>
      <c r="AY222" s="165" t="s">
        <v>175</v>
      </c>
    </row>
    <row r="223" spans="1:65" s="2" customFormat="1" ht="24.15" customHeight="1">
      <c r="A223" s="33"/>
      <c r="B223" s="149"/>
      <c r="C223" s="150" t="s">
        <v>298</v>
      </c>
      <c r="D223" s="150" t="s">
        <v>181</v>
      </c>
      <c r="E223" s="151" t="s">
        <v>5100</v>
      </c>
      <c r="F223" s="152" t="s">
        <v>5101</v>
      </c>
      <c r="G223" s="153" t="s">
        <v>222</v>
      </c>
      <c r="H223" s="154">
        <v>1</v>
      </c>
      <c r="I223" s="155"/>
      <c r="J223" s="156">
        <f>ROUND(I223*H223,2)</f>
        <v>0</v>
      </c>
      <c r="K223" s="152" t="s">
        <v>1</v>
      </c>
      <c r="L223" s="34"/>
      <c r="M223" s="157" t="s">
        <v>1</v>
      </c>
      <c r="N223" s="158" t="s">
        <v>38</v>
      </c>
      <c r="O223" s="59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1" t="s">
        <v>184</v>
      </c>
      <c r="AT223" s="161" t="s">
        <v>181</v>
      </c>
      <c r="AU223" s="161" t="s">
        <v>82</v>
      </c>
      <c r="AY223" s="18" t="s">
        <v>175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8" t="s">
        <v>30</v>
      </c>
      <c r="BK223" s="162">
        <f>ROUND(I223*H223,2)</f>
        <v>0</v>
      </c>
      <c r="BL223" s="18" t="s">
        <v>184</v>
      </c>
      <c r="BM223" s="161" t="s">
        <v>5102</v>
      </c>
    </row>
    <row r="224" spans="1:65" s="14" customFormat="1">
      <c r="B224" s="172"/>
      <c r="D224" s="164" t="s">
        <v>190</v>
      </c>
      <c r="E224" s="173" t="s">
        <v>1</v>
      </c>
      <c r="F224" s="174" t="s">
        <v>5087</v>
      </c>
      <c r="H224" s="173" t="s">
        <v>1</v>
      </c>
      <c r="I224" s="175"/>
      <c r="L224" s="172"/>
      <c r="M224" s="176"/>
      <c r="N224" s="177"/>
      <c r="O224" s="177"/>
      <c r="P224" s="177"/>
      <c r="Q224" s="177"/>
      <c r="R224" s="177"/>
      <c r="S224" s="177"/>
      <c r="T224" s="178"/>
      <c r="AT224" s="173" t="s">
        <v>190</v>
      </c>
      <c r="AU224" s="173" t="s">
        <v>82</v>
      </c>
      <c r="AV224" s="14" t="s">
        <v>30</v>
      </c>
      <c r="AW224" s="14" t="s">
        <v>29</v>
      </c>
      <c r="AX224" s="14" t="s">
        <v>73</v>
      </c>
      <c r="AY224" s="173" t="s">
        <v>175</v>
      </c>
    </row>
    <row r="225" spans="1:65" s="13" customFormat="1">
      <c r="B225" s="163"/>
      <c r="D225" s="164" t="s">
        <v>190</v>
      </c>
      <c r="E225" s="165" t="s">
        <v>1</v>
      </c>
      <c r="F225" s="166" t="s">
        <v>30</v>
      </c>
      <c r="H225" s="167">
        <v>1</v>
      </c>
      <c r="I225" s="168"/>
      <c r="L225" s="163"/>
      <c r="M225" s="169"/>
      <c r="N225" s="170"/>
      <c r="O225" s="170"/>
      <c r="P225" s="170"/>
      <c r="Q225" s="170"/>
      <c r="R225" s="170"/>
      <c r="S225" s="170"/>
      <c r="T225" s="171"/>
      <c r="AT225" s="165" t="s">
        <v>190</v>
      </c>
      <c r="AU225" s="165" t="s">
        <v>82</v>
      </c>
      <c r="AV225" s="13" t="s">
        <v>82</v>
      </c>
      <c r="AW225" s="13" t="s">
        <v>29</v>
      </c>
      <c r="AX225" s="13" t="s">
        <v>30</v>
      </c>
      <c r="AY225" s="165" t="s">
        <v>175</v>
      </c>
    </row>
    <row r="226" spans="1:65" s="2" customFormat="1" ht="24.15" customHeight="1">
      <c r="A226" s="33"/>
      <c r="B226" s="149"/>
      <c r="C226" s="150" t="s">
        <v>302</v>
      </c>
      <c r="D226" s="150" t="s">
        <v>181</v>
      </c>
      <c r="E226" s="151" t="s">
        <v>5103</v>
      </c>
      <c r="F226" s="152" t="s">
        <v>5104</v>
      </c>
      <c r="G226" s="153" t="s">
        <v>396</v>
      </c>
      <c r="H226" s="154">
        <v>1</v>
      </c>
      <c r="I226" s="155"/>
      <c r="J226" s="156">
        <f>ROUND(I226*H226,2)</f>
        <v>0</v>
      </c>
      <c r="K226" s="152" t="s">
        <v>1</v>
      </c>
      <c r="L226" s="34"/>
      <c r="M226" s="157" t="s">
        <v>1</v>
      </c>
      <c r="N226" s="158" t="s">
        <v>38</v>
      </c>
      <c r="O226" s="59"/>
      <c r="P226" s="159">
        <f>O226*H226</f>
        <v>0</v>
      </c>
      <c r="Q226" s="159">
        <v>0</v>
      </c>
      <c r="R226" s="159">
        <f>Q226*H226</f>
        <v>0</v>
      </c>
      <c r="S226" s="159">
        <v>0</v>
      </c>
      <c r="T226" s="160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61" t="s">
        <v>184</v>
      </c>
      <c r="AT226" s="161" t="s">
        <v>181</v>
      </c>
      <c r="AU226" s="161" t="s">
        <v>82</v>
      </c>
      <c r="AY226" s="18" t="s">
        <v>175</v>
      </c>
      <c r="BE226" s="162">
        <f>IF(N226="základní",J226,0)</f>
        <v>0</v>
      </c>
      <c r="BF226" s="162">
        <f>IF(N226="snížená",J226,0)</f>
        <v>0</v>
      </c>
      <c r="BG226" s="162">
        <f>IF(N226="zákl. přenesená",J226,0)</f>
        <v>0</v>
      </c>
      <c r="BH226" s="162">
        <f>IF(N226="sníž. přenesená",J226,0)</f>
        <v>0</v>
      </c>
      <c r="BI226" s="162">
        <f>IF(N226="nulová",J226,0)</f>
        <v>0</v>
      </c>
      <c r="BJ226" s="18" t="s">
        <v>30</v>
      </c>
      <c r="BK226" s="162">
        <f>ROUND(I226*H226,2)</f>
        <v>0</v>
      </c>
      <c r="BL226" s="18" t="s">
        <v>184</v>
      </c>
      <c r="BM226" s="161" t="s">
        <v>5105</v>
      </c>
    </row>
    <row r="227" spans="1:65" s="14" customFormat="1">
      <c r="B227" s="172"/>
      <c r="D227" s="164" t="s">
        <v>190</v>
      </c>
      <c r="E227" s="173" t="s">
        <v>1</v>
      </c>
      <c r="F227" s="174" t="s">
        <v>5087</v>
      </c>
      <c r="H227" s="173" t="s">
        <v>1</v>
      </c>
      <c r="I227" s="175"/>
      <c r="L227" s="172"/>
      <c r="M227" s="176"/>
      <c r="N227" s="177"/>
      <c r="O227" s="177"/>
      <c r="P227" s="177"/>
      <c r="Q227" s="177"/>
      <c r="R227" s="177"/>
      <c r="S227" s="177"/>
      <c r="T227" s="178"/>
      <c r="AT227" s="173" t="s">
        <v>190</v>
      </c>
      <c r="AU227" s="173" t="s">
        <v>82</v>
      </c>
      <c r="AV227" s="14" t="s">
        <v>30</v>
      </c>
      <c r="AW227" s="14" t="s">
        <v>29</v>
      </c>
      <c r="AX227" s="14" t="s">
        <v>73</v>
      </c>
      <c r="AY227" s="173" t="s">
        <v>175</v>
      </c>
    </row>
    <row r="228" spans="1:65" s="13" customFormat="1">
      <c r="B228" s="163"/>
      <c r="D228" s="164" t="s">
        <v>190</v>
      </c>
      <c r="E228" s="165" t="s">
        <v>1</v>
      </c>
      <c r="F228" s="166" t="s">
        <v>30</v>
      </c>
      <c r="H228" s="167">
        <v>1</v>
      </c>
      <c r="I228" s="168"/>
      <c r="L228" s="163"/>
      <c r="M228" s="169"/>
      <c r="N228" s="170"/>
      <c r="O228" s="170"/>
      <c r="P228" s="170"/>
      <c r="Q228" s="170"/>
      <c r="R228" s="170"/>
      <c r="S228" s="170"/>
      <c r="T228" s="171"/>
      <c r="AT228" s="165" t="s">
        <v>190</v>
      </c>
      <c r="AU228" s="165" t="s">
        <v>82</v>
      </c>
      <c r="AV228" s="13" t="s">
        <v>82</v>
      </c>
      <c r="AW228" s="13" t="s">
        <v>29</v>
      </c>
      <c r="AX228" s="13" t="s">
        <v>30</v>
      </c>
      <c r="AY228" s="165" t="s">
        <v>175</v>
      </c>
    </row>
    <row r="229" spans="1:65" s="2" customFormat="1" ht="24.15" customHeight="1">
      <c r="A229" s="33"/>
      <c r="B229" s="149"/>
      <c r="C229" s="150" t="s">
        <v>306</v>
      </c>
      <c r="D229" s="150" t="s">
        <v>181</v>
      </c>
      <c r="E229" s="151" t="s">
        <v>5106</v>
      </c>
      <c r="F229" s="152" t="s">
        <v>5107</v>
      </c>
      <c r="G229" s="153" t="s">
        <v>396</v>
      </c>
      <c r="H229" s="154">
        <v>1</v>
      </c>
      <c r="I229" s="155"/>
      <c r="J229" s="156">
        <f>ROUND(I229*H229,2)</f>
        <v>0</v>
      </c>
      <c r="K229" s="152" t="s">
        <v>1</v>
      </c>
      <c r="L229" s="34"/>
      <c r="M229" s="157" t="s">
        <v>1</v>
      </c>
      <c r="N229" s="158" t="s">
        <v>38</v>
      </c>
      <c r="O229" s="59"/>
      <c r="P229" s="159">
        <f>O229*H229</f>
        <v>0</v>
      </c>
      <c r="Q229" s="159">
        <v>0</v>
      </c>
      <c r="R229" s="159">
        <f>Q229*H229</f>
        <v>0</v>
      </c>
      <c r="S229" s="159">
        <v>0</v>
      </c>
      <c r="T229" s="160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1" t="s">
        <v>184</v>
      </c>
      <c r="AT229" s="161" t="s">
        <v>181</v>
      </c>
      <c r="AU229" s="161" t="s">
        <v>82</v>
      </c>
      <c r="AY229" s="18" t="s">
        <v>175</v>
      </c>
      <c r="BE229" s="162">
        <f>IF(N229="základní",J229,0)</f>
        <v>0</v>
      </c>
      <c r="BF229" s="162">
        <f>IF(N229="snížená",J229,0)</f>
        <v>0</v>
      </c>
      <c r="BG229" s="162">
        <f>IF(N229="zákl. přenesená",J229,0)</f>
        <v>0</v>
      </c>
      <c r="BH229" s="162">
        <f>IF(N229="sníž. přenesená",J229,0)</f>
        <v>0</v>
      </c>
      <c r="BI229" s="162">
        <f>IF(N229="nulová",J229,0)</f>
        <v>0</v>
      </c>
      <c r="BJ229" s="18" t="s">
        <v>30</v>
      </c>
      <c r="BK229" s="162">
        <f>ROUND(I229*H229,2)</f>
        <v>0</v>
      </c>
      <c r="BL229" s="18" t="s">
        <v>184</v>
      </c>
      <c r="BM229" s="161" t="s">
        <v>5108</v>
      </c>
    </row>
    <row r="230" spans="1:65" s="13" customFormat="1">
      <c r="B230" s="163"/>
      <c r="D230" s="164" t="s">
        <v>190</v>
      </c>
      <c r="E230" s="165" t="s">
        <v>1</v>
      </c>
      <c r="F230" s="166" t="s">
        <v>30</v>
      </c>
      <c r="H230" s="167">
        <v>1</v>
      </c>
      <c r="I230" s="168"/>
      <c r="L230" s="163"/>
      <c r="M230" s="169"/>
      <c r="N230" s="170"/>
      <c r="O230" s="170"/>
      <c r="P230" s="170"/>
      <c r="Q230" s="170"/>
      <c r="R230" s="170"/>
      <c r="S230" s="170"/>
      <c r="T230" s="171"/>
      <c r="AT230" s="165" t="s">
        <v>190</v>
      </c>
      <c r="AU230" s="165" t="s">
        <v>82</v>
      </c>
      <c r="AV230" s="13" t="s">
        <v>82</v>
      </c>
      <c r="AW230" s="13" t="s">
        <v>29</v>
      </c>
      <c r="AX230" s="13" t="s">
        <v>30</v>
      </c>
      <c r="AY230" s="165" t="s">
        <v>175</v>
      </c>
    </row>
    <row r="231" spans="1:65" s="2" customFormat="1" ht="21.75" customHeight="1">
      <c r="A231" s="33"/>
      <c r="B231" s="149"/>
      <c r="C231" s="150" t="s">
        <v>310</v>
      </c>
      <c r="D231" s="150" t="s">
        <v>181</v>
      </c>
      <c r="E231" s="151" t="s">
        <v>5109</v>
      </c>
      <c r="F231" s="152" t="s">
        <v>5110</v>
      </c>
      <c r="G231" s="153" t="s">
        <v>396</v>
      </c>
      <c r="H231" s="154">
        <v>0</v>
      </c>
      <c r="I231" s="155"/>
      <c r="J231" s="156">
        <f>ROUND(I231*H231,2)</f>
        <v>0</v>
      </c>
      <c r="K231" s="152" t="s">
        <v>1</v>
      </c>
      <c r="L231" s="34"/>
      <c r="M231" s="157" t="s">
        <v>1</v>
      </c>
      <c r="N231" s="158" t="s">
        <v>38</v>
      </c>
      <c r="O231" s="59"/>
      <c r="P231" s="159">
        <f>O231*H231</f>
        <v>0</v>
      </c>
      <c r="Q231" s="159">
        <v>0</v>
      </c>
      <c r="R231" s="159">
        <f>Q231*H231</f>
        <v>0</v>
      </c>
      <c r="S231" s="159">
        <v>0</v>
      </c>
      <c r="T231" s="160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1" t="s">
        <v>184</v>
      </c>
      <c r="AT231" s="161" t="s">
        <v>181</v>
      </c>
      <c r="AU231" s="161" t="s">
        <v>82</v>
      </c>
      <c r="AY231" s="18" t="s">
        <v>175</v>
      </c>
      <c r="BE231" s="162">
        <f>IF(N231="základní",J231,0)</f>
        <v>0</v>
      </c>
      <c r="BF231" s="162">
        <f>IF(N231="snížená",J231,0)</f>
        <v>0</v>
      </c>
      <c r="BG231" s="162">
        <f>IF(N231="zákl. přenesená",J231,0)</f>
        <v>0</v>
      </c>
      <c r="BH231" s="162">
        <f>IF(N231="sníž. přenesená",J231,0)</f>
        <v>0</v>
      </c>
      <c r="BI231" s="162">
        <f>IF(N231="nulová",J231,0)</f>
        <v>0</v>
      </c>
      <c r="BJ231" s="18" t="s">
        <v>30</v>
      </c>
      <c r="BK231" s="162">
        <f>ROUND(I231*H231,2)</f>
        <v>0</v>
      </c>
      <c r="BL231" s="18" t="s">
        <v>184</v>
      </c>
      <c r="BM231" s="161" t="s">
        <v>5111</v>
      </c>
    </row>
    <row r="232" spans="1:65" s="14" customFormat="1">
      <c r="B232" s="172"/>
      <c r="D232" s="164" t="s">
        <v>190</v>
      </c>
      <c r="E232" s="173" t="s">
        <v>1</v>
      </c>
      <c r="F232" s="174" t="s">
        <v>5112</v>
      </c>
      <c r="H232" s="173" t="s">
        <v>1</v>
      </c>
      <c r="I232" s="175"/>
      <c r="L232" s="172"/>
      <c r="M232" s="176"/>
      <c r="N232" s="177"/>
      <c r="O232" s="177"/>
      <c r="P232" s="177"/>
      <c r="Q232" s="177"/>
      <c r="R232" s="177"/>
      <c r="S232" s="177"/>
      <c r="T232" s="178"/>
      <c r="AT232" s="173" t="s">
        <v>190</v>
      </c>
      <c r="AU232" s="173" t="s">
        <v>82</v>
      </c>
      <c r="AV232" s="14" t="s">
        <v>30</v>
      </c>
      <c r="AW232" s="14" t="s">
        <v>29</v>
      </c>
      <c r="AX232" s="14" t="s">
        <v>73</v>
      </c>
      <c r="AY232" s="173" t="s">
        <v>175</v>
      </c>
    </row>
    <row r="233" spans="1:65" s="13" customFormat="1">
      <c r="B233" s="163"/>
      <c r="D233" s="164" t="s">
        <v>190</v>
      </c>
      <c r="E233" s="165" t="s">
        <v>1</v>
      </c>
      <c r="F233" s="166" t="s">
        <v>73</v>
      </c>
      <c r="H233" s="167">
        <v>0</v>
      </c>
      <c r="I233" s="168"/>
      <c r="L233" s="163"/>
      <c r="M233" s="169"/>
      <c r="N233" s="170"/>
      <c r="O233" s="170"/>
      <c r="P233" s="170"/>
      <c r="Q233" s="170"/>
      <c r="R233" s="170"/>
      <c r="S233" s="170"/>
      <c r="T233" s="171"/>
      <c r="AT233" s="165" t="s">
        <v>190</v>
      </c>
      <c r="AU233" s="165" t="s">
        <v>82</v>
      </c>
      <c r="AV233" s="13" t="s">
        <v>82</v>
      </c>
      <c r="AW233" s="13" t="s">
        <v>29</v>
      </c>
      <c r="AX233" s="13" t="s">
        <v>30</v>
      </c>
      <c r="AY233" s="165" t="s">
        <v>175</v>
      </c>
    </row>
    <row r="234" spans="1:65" s="2" customFormat="1" ht="16.5" customHeight="1">
      <c r="A234" s="33"/>
      <c r="B234" s="149"/>
      <c r="C234" s="150" t="s">
        <v>313</v>
      </c>
      <c r="D234" s="150" t="s">
        <v>181</v>
      </c>
      <c r="E234" s="151" t="s">
        <v>5113</v>
      </c>
      <c r="F234" s="152" t="s">
        <v>5114</v>
      </c>
      <c r="G234" s="153" t="s">
        <v>396</v>
      </c>
      <c r="H234" s="154">
        <v>1</v>
      </c>
      <c r="I234" s="155"/>
      <c r="J234" s="156">
        <f>ROUND(I234*H234,2)</f>
        <v>0</v>
      </c>
      <c r="K234" s="152" t="s">
        <v>1</v>
      </c>
      <c r="L234" s="34"/>
      <c r="M234" s="157" t="s">
        <v>1</v>
      </c>
      <c r="N234" s="158" t="s">
        <v>38</v>
      </c>
      <c r="O234" s="59"/>
      <c r="P234" s="159">
        <f>O234*H234</f>
        <v>0</v>
      </c>
      <c r="Q234" s="159">
        <v>0</v>
      </c>
      <c r="R234" s="159">
        <f>Q234*H234</f>
        <v>0</v>
      </c>
      <c r="S234" s="159">
        <v>0</v>
      </c>
      <c r="T234" s="160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1" t="s">
        <v>184</v>
      </c>
      <c r="AT234" s="161" t="s">
        <v>181</v>
      </c>
      <c r="AU234" s="161" t="s">
        <v>82</v>
      </c>
      <c r="AY234" s="18" t="s">
        <v>175</v>
      </c>
      <c r="BE234" s="162">
        <f>IF(N234="základní",J234,0)</f>
        <v>0</v>
      </c>
      <c r="BF234" s="162">
        <f>IF(N234="snížená",J234,0)</f>
        <v>0</v>
      </c>
      <c r="BG234" s="162">
        <f>IF(N234="zákl. přenesená",J234,0)</f>
        <v>0</v>
      </c>
      <c r="BH234" s="162">
        <f>IF(N234="sníž. přenesená",J234,0)</f>
        <v>0</v>
      </c>
      <c r="BI234" s="162">
        <f>IF(N234="nulová",J234,0)</f>
        <v>0</v>
      </c>
      <c r="BJ234" s="18" t="s">
        <v>30</v>
      </c>
      <c r="BK234" s="162">
        <f>ROUND(I234*H234,2)</f>
        <v>0</v>
      </c>
      <c r="BL234" s="18" t="s">
        <v>184</v>
      </c>
      <c r="BM234" s="161" t="s">
        <v>5115</v>
      </c>
    </row>
    <row r="235" spans="1:65" s="13" customFormat="1">
      <c r="B235" s="163"/>
      <c r="D235" s="164" t="s">
        <v>190</v>
      </c>
      <c r="E235" s="165" t="s">
        <v>1</v>
      </c>
      <c r="F235" s="166" t="s">
        <v>30</v>
      </c>
      <c r="H235" s="167">
        <v>1</v>
      </c>
      <c r="I235" s="168"/>
      <c r="L235" s="163"/>
      <c r="M235" s="169"/>
      <c r="N235" s="170"/>
      <c r="O235" s="170"/>
      <c r="P235" s="170"/>
      <c r="Q235" s="170"/>
      <c r="R235" s="170"/>
      <c r="S235" s="170"/>
      <c r="T235" s="171"/>
      <c r="AT235" s="165" t="s">
        <v>190</v>
      </c>
      <c r="AU235" s="165" t="s">
        <v>82</v>
      </c>
      <c r="AV235" s="13" t="s">
        <v>82</v>
      </c>
      <c r="AW235" s="13" t="s">
        <v>29</v>
      </c>
      <c r="AX235" s="13" t="s">
        <v>30</v>
      </c>
      <c r="AY235" s="165" t="s">
        <v>175</v>
      </c>
    </row>
    <row r="236" spans="1:65" s="2" customFormat="1" ht="16.5" customHeight="1">
      <c r="A236" s="33"/>
      <c r="B236" s="149"/>
      <c r="C236" s="150" t="s">
        <v>317</v>
      </c>
      <c r="D236" s="150" t="s">
        <v>181</v>
      </c>
      <c r="E236" s="151" t="s">
        <v>5116</v>
      </c>
      <c r="F236" s="152" t="s">
        <v>5117</v>
      </c>
      <c r="G236" s="153" t="s">
        <v>396</v>
      </c>
      <c r="H236" s="154">
        <v>1</v>
      </c>
      <c r="I236" s="155"/>
      <c r="J236" s="156">
        <f>ROUND(I236*H236,2)</f>
        <v>0</v>
      </c>
      <c r="K236" s="152" t="s">
        <v>1</v>
      </c>
      <c r="L236" s="34"/>
      <c r="M236" s="157" t="s">
        <v>1</v>
      </c>
      <c r="N236" s="158" t="s">
        <v>38</v>
      </c>
      <c r="O236" s="59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1" t="s">
        <v>184</v>
      </c>
      <c r="AT236" s="161" t="s">
        <v>181</v>
      </c>
      <c r="AU236" s="161" t="s">
        <v>82</v>
      </c>
      <c r="AY236" s="18" t="s">
        <v>175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8" t="s">
        <v>30</v>
      </c>
      <c r="BK236" s="162">
        <f>ROUND(I236*H236,2)</f>
        <v>0</v>
      </c>
      <c r="BL236" s="18" t="s">
        <v>184</v>
      </c>
      <c r="BM236" s="161" t="s">
        <v>5118</v>
      </c>
    </row>
    <row r="237" spans="1:65" s="13" customFormat="1">
      <c r="B237" s="163"/>
      <c r="D237" s="164" t="s">
        <v>190</v>
      </c>
      <c r="E237" s="165" t="s">
        <v>1</v>
      </c>
      <c r="F237" s="166" t="s">
        <v>30</v>
      </c>
      <c r="H237" s="167">
        <v>1</v>
      </c>
      <c r="I237" s="168"/>
      <c r="L237" s="163"/>
      <c r="M237" s="169"/>
      <c r="N237" s="170"/>
      <c r="O237" s="170"/>
      <c r="P237" s="170"/>
      <c r="Q237" s="170"/>
      <c r="R237" s="170"/>
      <c r="S237" s="170"/>
      <c r="T237" s="171"/>
      <c r="AT237" s="165" t="s">
        <v>190</v>
      </c>
      <c r="AU237" s="165" t="s">
        <v>82</v>
      </c>
      <c r="AV237" s="13" t="s">
        <v>82</v>
      </c>
      <c r="AW237" s="13" t="s">
        <v>29</v>
      </c>
      <c r="AX237" s="13" t="s">
        <v>30</v>
      </c>
      <c r="AY237" s="165" t="s">
        <v>175</v>
      </c>
    </row>
    <row r="238" spans="1:65" s="2" customFormat="1" ht="16.5" customHeight="1">
      <c r="A238" s="33"/>
      <c r="B238" s="149"/>
      <c r="C238" s="150" t="s">
        <v>321</v>
      </c>
      <c r="D238" s="150" t="s">
        <v>181</v>
      </c>
      <c r="E238" s="151" t="s">
        <v>5119</v>
      </c>
      <c r="F238" s="152" t="s">
        <v>5120</v>
      </c>
      <c r="G238" s="153" t="s">
        <v>396</v>
      </c>
      <c r="H238" s="154">
        <v>1</v>
      </c>
      <c r="I238" s="155"/>
      <c r="J238" s="156">
        <f>ROUND(I238*H238,2)</f>
        <v>0</v>
      </c>
      <c r="K238" s="152" t="s">
        <v>1</v>
      </c>
      <c r="L238" s="34"/>
      <c r="M238" s="157" t="s">
        <v>1</v>
      </c>
      <c r="N238" s="158" t="s">
        <v>38</v>
      </c>
      <c r="O238" s="59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1" t="s">
        <v>184</v>
      </c>
      <c r="AT238" s="161" t="s">
        <v>181</v>
      </c>
      <c r="AU238" s="161" t="s">
        <v>82</v>
      </c>
      <c r="AY238" s="18" t="s">
        <v>175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8" t="s">
        <v>30</v>
      </c>
      <c r="BK238" s="162">
        <f>ROUND(I238*H238,2)</f>
        <v>0</v>
      </c>
      <c r="BL238" s="18" t="s">
        <v>184</v>
      </c>
      <c r="BM238" s="161" t="s">
        <v>5121</v>
      </c>
    </row>
    <row r="239" spans="1:65" s="14" customFormat="1">
      <c r="B239" s="172"/>
      <c r="D239" s="164" t="s">
        <v>190</v>
      </c>
      <c r="E239" s="173" t="s">
        <v>1</v>
      </c>
      <c r="F239" s="174" t="s">
        <v>5122</v>
      </c>
      <c r="H239" s="173" t="s">
        <v>1</v>
      </c>
      <c r="I239" s="175"/>
      <c r="L239" s="172"/>
      <c r="M239" s="176"/>
      <c r="N239" s="177"/>
      <c r="O239" s="177"/>
      <c r="P239" s="177"/>
      <c r="Q239" s="177"/>
      <c r="R239" s="177"/>
      <c r="S239" s="177"/>
      <c r="T239" s="178"/>
      <c r="AT239" s="173" t="s">
        <v>190</v>
      </c>
      <c r="AU239" s="173" t="s">
        <v>82</v>
      </c>
      <c r="AV239" s="14" t="s">
        <v>30</v>
      </c>
      <c r="AW239" s="14" t="s">
        <v>29</v>
      </c>
      <c r="AX239" s="14" t="s">
        <v>73</v>
      </c>
      <c r="AY239" s="173" t="s">
        <v>175</v>
      </c>
    </row>
    <row r="240" spans="1:65" s="14" customFormat="1">
      <c r="B240" s="172"/>
      <c r="D240" s="164" t="s">
        <v>190</v>
      </c>
      <c r="E240" s="173" t="s">
        <v>1</v>
      </c>
      <c r="F240" s="174" t="s">
        <v>5123</v>
      </c>
      <c r="H240" s="173" t="s">
        <v>1</v>
      </c>
      <c r="I240" s="175"/>
      <c r="L240" s="172"/>
      <c r="M240" s="176"/>
      <c r="N240" s="177"/>
      <c r="O240" s="177"/>
      <c r="P240" s="177"/>
      <c r="Q240" s="177"/>
      <c r="R240" s="177"/>
      <c r="S240" s="177"/>
      <c r="T240" s="178"/>
      <c r="AT240" s="173" t="s">
        <v>190</v>
      </c>
      <c r="AU240" s="173" t="s">
        <v>82</v>
      </c>
      <c r="AV240" s="14" t="s">
        <v>30</v>
      </c>
      <c r="AW240" s="14" t="s">
        <v>29</v>
      </c>
      <c r="AX240" s="14" t="s">
        <v>73</v>
      </c>
      <c r="AY240" s="173" t="s">
        <v>175</v>
      </c>
    </row>
    <row r="241" spans="1:65" s="14" customFormat="1">
      <c r="B241" s="172"/>
      <c r="D241" s="164" t="s">
        <v>190</v>
      </c>
      <c r="E241" s="173" t="s">
        <v>1</v>
      </c>
      <c r="F241" s="174" t="s">
        <v>4745</v>
      </c>
      <c r="H241" s="173" t="s">
        <v>1</v>
      </c>
      <c r="I241" s="175"/>
      <c r="L241" s="172"/>
      <c r="M241" s="176"/>
      <c r="N241" s="177"/>
      <c r="O241" s="177"/>
      <c r="P241" s="177"/>
      <c r="Q241" s="177"/>
      <c r="R241" s="177"/>
      <c r="S241" s="177"/>
      <c r="T241" s="178"/>
      <c r="AT241" s="173" t="s">
        <v>190</v>
      </c>
      <c r="AU241" s="173" t="s">
        <v>82</v>
      </c>
      <c r="AV241" s="14" t="s">
        <v>30</v>
      </c>
      <c r="AW241" s="14" t="s">
        <v>29</v>
      </c>
      <c r="AX241" s="14" t="s">
        <v>73</v>
      </c>
      <c r="AY241" s="173" t="s">
        <v>175</v>
      </c>
    </row>
    <row r="242" spans="1:65" s="14" customFormat="1">
      <c r="B242" s="172"/>
      <c r="D242" s="164" t="s">
        <v>190</v>
      </c>
      <c r="E242" s="173" t="s">
        <v>1</v>
      </c>
      <c r="F242" s="174" t="s">
        <v>4746</v>
      </c>
      <c r="H242" s="173" t="s">
        <v>1</v>
      </c>
      <c r="I242" s="175"/>
      <c r="L242" s="172"/>
      <c r="M242" s="176"/>
      <c r="N242" s="177"/>
      <c r="O242" s="177"/>
      <c r="P242" s="177"/>
      <c r="Q242" s="177"/>
      <c r="R242" s="177"/>
      <c r="S242" s="177"/>
      <c r="T242" s="178"/>
      <c r="AT242" s="173" t="s">
        <v>190</v>
      </c>
      <c r="AU242" s="173" t="s">
        <v>82</v>
      </c>
      <c r="AV242" s="14" t="s">
        <v>30</v>
      </c>
      <c r="AW242" s="14" t="s">
        <v>29</v>
      </c>
      <c r="AX242" s="14" t="s">
        <v>73</v>
      </c>
      <c r="AY242" s="173" t="s">
        <v>175</v>
      </c>
    </row>
    <row r="243" spans="1:65" s="13" customFormat="1">
      <c r="B243" s="163"/>
      <c r="D243" s="164" t="s">
        <v>190</v>
      </c>
      <c r="E243" s="165" t="s">
        <v>1</v>
      </c>
      <c r="F243" s="166" t="s">
        <v>30</v>
      </c>
      <c r="H243" s="167">
        <v>1</v>
      </c>
      <c r="I243" s="168"/>
      <c r="L243" s="163"/>
      <c r="M243" s="169"/>
      <c r="N243" s="170"/>
      <c r="O243" s="170"/>
      <c r="P243" s="170"/>
      <c r="Q243" s="170"/>
      <c r="R243" s="170"/>
      <c r="S243" s="170"/>
      <c r="T243" s="171"/>
      <c r="AT243" s="165" t="s">
        <v>190</v>
      </c>
      <c r="AU243" s="165" t="s">
        <v>82</v>
      </c>
      <c r="AV243" s="13" t="s">
        <v>82</v>
      </c>
      <c r="AW243" s="13" t="s">
        <v>29</v>
      </c>
      <c r="AX243" s="13" t="s">
        <v>30</v>
      </c>
      <c r="AY243" s="165" t="s">
        <v>175</v>
      </c>
    </row>
    <row r="244" spans="1:65" s="2" customFormat="1" ht="16.5" customHeight="1">
      <c r="A244" s="33"/>
      <c r="B244" s="149"/>
      <c r="C244" s="150" t="s">
        <v>325</v>
      </c>
      <c r="D244" s="150" t="s">
        <v>181</v>
      </c>
      <c r="E244" s="151" t="s">
        <v>5124</v>
      </c>
      <c r="F244" s="152" t="s">
        <v>5125</v>
      </c>
      <c r="G244" s="153" t="s">
        <v>396</v>
      </c>
      <c r="H244" s="154">
        <v>1</v>
      </c>
      <c r="I244" s="155"/>
      <c r="J244" s="156">
        <f>ROUND(I244*H244,2)</f>
        <v>0</v>
      </c>
      <c r="K244" s="152" t="s">
        <v>1</v>
      </c>
      <c r="L244" s="34"/>
      <c r="M244" s="157" t="s">
        <v>1</v>
      </c>
      <c r="N244" s="158" t="s">
        <v>38</v>
      </c>
      <c r="O244" s="59"/>
      <c r="P244" s="159">
        <f>O244*H244</f>
        <v>0</v>
      </c>
      <c r="Q244" s="159">
        <v>0</v>
      </c>
      <c r="R244" s="159">
        <f>Q244*H244</f>
        <v>0</v>
      </c>
      <c r="S244" s="159">
        <v>0</v>
      </c>
      <c r="T244" s="160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1" t="s">
        <v>184</v>
      </c>
      <c r="AT244" s="161" t="s">
        <v>181</v>
      </c>
      <c r="AU244" s="161" t="s">
        <v>82</v>
      </c>
      <c r="AY244" s="18" t="s">
        <v>175</v>
      </c>
      <c r="BE244" s="162">
        <f>IF(N244="základní",J244,0)</f>
        <v>0</v>
      </c>
      <c r="BF244" s="162">
        <f>IF(N244="snížená",J244,0)</f>
        <v>0</v>
      </c>
      <c r="BG244" s="162">
        <f>IF(N244="zákl. přenesená",J244,0)</f>
        <v>0</v>
      </c>
      <c r="BH244" s="162">
        <f>IF(N244="sníž. přenesená",J244,0)</f>
        <v>0</v>
      </c>
      <c r="BI244" s="162">
        <f>IF(N244="nulová",J244,0)</f>
        <v>0</v>
      </c>
      <c r="BJ244" s="18" t="s">
        <v>30</v>
      </c>
      <c r="BK244" s="162">
        <f>ROUND(I244*H244,2)</f>
        <v>0</v>
      </c>
      <c r="BL244" s="18" t="s">
        <v>184</v>
      </c>
      <c r="BM244" s="161" t="s">
        <v>5126</v>
      </c>
    </row>
    <row r="245" spans="1:65" s="13" customFormat="1">
      <c r="B245" s="163"/>
      <c r="D245" s="164" t="s">
        <v>190</v>
      </c>
      <c r="E245" s="165" t="s">
        <v>1</v>
      </c>
      <c r="F245" s="166" t="s">
        <v>30</v>
      </c>
      <c r="H245" s="167">
        <v>1</v>
      </c>
      <c r="I245" s="168"/>
      <c r="L245" s="163"/>
      <c r="M245" s="169"/>
      <c r="N245" s="170"/>
      <c r="O245" s="170"/>
      <c r="P245" s="170"/>
      <c r="Q245" s="170"/>
      <c r="R245" s="170"/>
      <c r="S245" s="170"/>
      <c r="T245" s="171"/>
      <c r="AT245" s="165" t="s">
        <v>190</v>
      </c>
      <c r="AU245" s="165" t="s">
        <v>82</v>
      </c>
      <c r="AV245" s="13" t="s">
        <v>82</v>
      </c>
      <c r="AW245" s="13" t="s">
        <v>29</v>
      </c>
      <c r="AX245" s="13" t="s">
        <v>30</v>
      </c>
      <c r="AY245" s="165" t="s">
        <v>175</v>
      </c>
    </row>
    <row r="246" spans="1:65" s="2" customFormat="1" ht="24.15" customHeight="1">
      <c r="A246" s="33"/>
      <c r="B246" s="149"/>
      <c r="C246" s="150" t="s">
        <v>329</v>
      </c>
      <c r="D246" s="150" t="s">
        <v>181</v>
      </c>
      <c r="E246" s="151" t="s">
        <v>5127</v>
      </c>
      <c r="F246" s="152" t="s">
        <v>5128</v>
      </c>
      <c r="G246" s="153" t="s">
        <v>396</v>
      </c>
      <c r="H246" s="154">
        <v>1</v>
      </c>
      <c r="I246" s="155"/>
      <c r="J246" s="156">
        <f>ROUND(I246*H246,2)</f>
        <v>0</v>
      </c>
      <c r="K246" s="152" t="s">
        <v>1</v>
      </c>
      <c r="L246" s="34"/>
      <c r="M246" s="157" t="s">
        <v>1</v>
      </c>
      <c r="N246" s="158" t="s">
        <v>38</v>
      </c>
      <c r="O246" s="59"/>
      <c r="P246" s="159">
        <f>O246*H246</f>
        <v>0</v>
      </c>
      <c r="Q246" s="159">
        <v>0</v>
      </c>
      <c r="R246" s="159">
        <f>Q246*H246</f>
        <v>0</v>
      </c>
      <c r="S246" s="159">
        <v>0</v>
      </c>
      <c r="T246" s="160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1" t="s">
        <v>184</v>
      </c>
      <c r="AT246" s="161" t="s">
        <v>181</v>
      </c>
      <c r="AU246" s="161" t="s">
        <v>82</v>
      </c>
      <c r="AY246" s="18" t="s">
        <v>175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8" t="s">
        <v>30</v>
      </c>
      <c r="BK246" s="162">
        <f>ROUND(I246*H246,2)</f>
        <v>0</v>
      </c>
      <c r="BL246" s="18" t="s">
        <v>184</v>
      </c>
      <c r="BM246" s="161" t="s">
        <v>5129</v>
      </c>
    </row>
    <row r="247" spans="1:65" s="13" customFormat="1">
      <c r="B247" s="163"/>
      <c r="D247" s="164" t="s">
        <v>190</v>
      </c>
      <c r="E247" s="165" t="s">
        <v>1</v>
      </c>
      <c r="F247" s="166" t="s">
        <v>30</v>
      </c>
      <c r="H247" s="167">
        <v>1</v>
      </c>
      <c r="I247" s="168"/>
      <c r="L247" s="163"/>
      <c r="M247" s="169"/>
      <c r="N247" s="170"/>
      <c r="O247" s="170"/>
      <c r="P247" s="170"/>
      <c r="Q247" s="170"/>
      <c r="R247" s="170"/>
      <c r="S247" s="170"/>
      <c r="T247" s="171"/>
      <c r="AT247" s="165" t="s">
        <v>190</v>
      </c>
      <c r="AU247" s="165" t="s">
        <v>82</v>
      </c>
      <c r="AV247" s="13" t="s">
        <v>82</v>
      </c>
      <c r="AW247" s="13" t="s">
        <v>29</v>
      </c>
      <c r="AX247" s="13" t="s">
        <v>30</v>
      </c>
      <c r="AY247" s="165" t="s">
        <v>175</v>
      </c>
    </row>
    <row r="248" spans="1:65" s="2" customFormat="1" ht="16.5" customHeight="1">
      <c r="A248" s="33"/>
      <c r="B248" s="149"/>
      <c r="C248" s="150" t="s">
        <v>333</v>
      </c>
      <c r="D248" s="150" t="s">
        <v>181</v>
      </c>
      <c r="E248" s="151" t="s">
        <v>5130</v>
      </c>
      <c r="F248" s="152" t="s">
        <v>5131</v>
      </c>
      <c r="G248" s="153" t="s">
        <v>396</v>
      </c>
      <c r="H248" s="154">
        <v>1</v>
      </c>
      <c r="I248" s="155"/>
      <c r="J248" s="156">
        <f>ROUND(I248*H248,2)</f>
        <v>0</v>
      </c>
      <c r="K248" s="152" t="s">
        <v>1</v>
      </c>
      <c r="L248" s="34"/>
      <c r="M248" s="157" t="s">
        <v>1</v>
      </c>
      <c r="N248" s="158" t="s">
        <v>38</v>
      </c>
      <c r="O248" s="59"/>
      <c r="P248" s="159">
        <f>O248*H248</f>
        <v>0</v>
      </c>
      <c r="Q248" s="159">
        <v>0</v>
      </c>
      <c r="R248" s="159">
        <f>Q248*H248</f>
        <v>0</v>
      </c>
      <c r="S248" s="159">
        <v>0</v>
      </c>
      <c r="T248" s="160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1" t="s">
        <v>184</v>
      </c>
      <c r="AT248" s="161" t="s">
        <v>181</v>
      </c>
      <c r="AU248" s="161" t="s">
        <v>82</v>
      </c>
      <c r="AY248" s="18" t="s">
        <v>175</v>
      </c>
      <c r="BE248" s="162">
        <f>IF(N248="základní",J248,0)</f>
        <v>0</v>
      </c>
      <c r="BF248" s="162">
        <f>IF(N248="snížená",J248,0)</f>
        <v>0</v>
      </c>
      <c r="BG248" s="162">
        <f>IF(N248="zákl. přenesená",J248,0)</f>
        <v>0</v>
      </c>
      <c r="BH248" s="162">
        <f>IF(N248="sníž. přenesená",J248,0)</f>
        <v>0</v>
      </c>
      <c r="BI248" s="162">
        <f>IF(N248="nulová",J248,0)</f>
        <v>0</v>
      </c>
      <c r="BJ248" s="18" t="s">
        <v>30</v>
      </c>
      <c r="BK248" s="162">
        <f>ROUND(I248*H248,2)</f>
        <v>0</v>
      </c>
      <c r="BL248" s="18" t="s">
        <v>184</v>
      </c>
      <c r="BM248" s="161" t="s">
        <v>5132</v>
      </c>
    </row>
    <row r="249" spans="1:65" s="13" customFormat="1">
      <c r="B249" s="163"/>
      <c r="D249" s="164" t="s">
        <v>190</v>
      </c>
      <c r="E249" s="165" t="s">
        <v>1</v>
      </c>
      <c r="F249" s="166" t="s">
        <v>30</v>
      </c>
      <c r="H249" s="167">
        <v>1</v>
      </c>
      <c r="I249" s="168"/>
      <c r="L249" s="163"/>
      <c r="M249" s="179"/>
      <c r="N249" s="180"/>
      <c r="O249" s="180"/>
      <c r="P249" s="180"/>
      <c r="Q249" s="180"/>
      <c r="R249" s="180"/>
      <c r="S249" s="180"/>
      <c r="T249" s="181"/>
      <c r="AT249" s="165" t="s">
        <v>190</v>
      </c>
      <c r="AU249" s="165" t="s">
        <v>82</v>
      </c>
      <c r="AV249" s="13" t="s">
        <v>82</v>
      </c>
      <c r="AW249" s="13" t="s">
        <v>29</v>
      </c>
      <c r="AX249" s="13" t="s">
        <v>30</v>
      </c>
      <c r="AY249" s="165" t="s">
        <v>175</v>
      </c>
    </row>
    <row r="250" spans="1:65" s="2" customFormat="1" ht="6.9" customHeight="1">
      <c r="A250" s="33"/>
      <c r="B250" s="48"/>
      <c r="C250" s="49"/>
      <c r="D250" s="49"/>
      <c r="E250" s="49"/>
      <c r="F250" s="49"/>
      <c r="G250" s="49"/>
      <c r="H250" s="49"/>
      <c r="I250" s="49"/>
      <c r="J250" s="49"/>
      <c r="K250" s="49"/>
      <c r="L250" s="34"/>
      <c r="M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</row>
  </sheetData>
  <autoFilter ref="C117:K249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36</vt:i4>
      </vt:variant>
    </vt:vector>
  </HeadingPairs>
  <TitlesOfParts>
    <vt:vector size="54" baseType="lpstr">
      <vt:lpstr>Rekapitulace stavby</vt:lpstr>
      <vt:lpstr>PS 01 - Trubní vystrojení...</vt:lpstr>
      <vt:lpstr>SO 101 - Komunikace Sládkova</vt:lpstr>
      <vt:lpstr>SO 102 - Komunikace Porge...</vt:lpstr>
      <vt:lpstr>SO 103 - Komunikace Merha...</vt:lpstr>
      <vt:lpstr>SO 104 - Chodníky Merhautova</vt:lpstr>
      <vt:lpstr>SO 105 - Odvodnění vozovk...</vt:lpstr>
      <vt:lpstr>SO 331 - Vodovodní řady</vt:lpstr>
      <vt:lpstr>SO 332.1 - Armaturní šach...</vt:lpstr>
      <vt:lpstr>SO 332.2 - Armaturní šach...</vt:lpstr>
      <vt:lpstr>SO 332.3 - Armaturní šach...</vt:lpstr>
      <vt:lpstr>SO 332.4 - Vzdušníková ša...</vt:lpstr>
      <vt:lpstr>SO 333 - Náhradní zásobování</vt:lpstr>
      <vt:lpstr>SO 310 - Kanalizační příp...</vt:lpstr>
      <vt:lpstr>SO 800 - Náhradní výsadba</vt:lpstr>
      <vt:lpstr>SO 901 - Přeložka sloupu ...</vt:lpstr>
      <vt:lpstr>SO 902 - Přeložka vedení ...</vt:lpstr>
      <vt:lpstr>SO 9000 - Ostatní rozpočt...</vt:lpstr>
      <vt:lpstr>'PS 01 - Trubní vystrojení...'!Názvy_tisku</vt:lpstr>
      <vt:lpstr>'Rekapitulace stavby'!Názvy_tisku</vt:lpstr>
      <vt:lpstr>'SO 101 - Komunikace Sládkova'!Názvy_tisku</vt:lpstr>
      <vt:lpstr>'SO 102 - Komunikace Porge...'!Názvy_tisku</vt:lpstr>
      <vt:lpstr>'SO 103 - Komunikace Merha...'!Názvy_tisku</vt:lpstr>
      <vt:lpstr>'SO 104 - Chodníky Merhautova'!Názvy_tisku</vt:lpstr>
      <vt:lpstr>'SO 105 - Odvodnění vozovk...'!Názvy_tisku</vt:lpstr>
      <vt:lpstr>'SO 310 - Kanalizační příp...'!Názvy_tisku</vt:lpstr>
      <vt:lpstr>'SO 331 - Vodovodní řady'!Názvy_tisku</vt:lpstr>
      <vt:lpstr>'SO 332.1 - Armaturní šach...'!Názvy_tisku</vt:lpstr>
      <vt:lpstr>'SO 332.2 - Armaturní šach...'!Názvy_tisku</vt:lpstr>
      <vt:lpstr>'SO 332.3 - Armaturní šach...'!Názvy_tisku</vt:lpstr>
      <vt:lpstr>'SO 332.4 - Vzdušníková ša...'!Názvy_tisku</vt:lpstr>
      <vt:lpstr>'SO 333 - Náhradní zásobování'!Názvy_tisku</vt:lpstr>
      <vt:lpstr>'SO 800 - Náhradní výsadba'!Názvy_tisku</vt:lpstr>
      <vt:lpstr>'SO 9000 - Ostatní rozpočt...'!Názvy_tisku</vt:lpstr>
      <vt:lpstr>'SO 901 - Přeložka sloupu ...'!Názvy_tisku</vt:lpstr>
      <vt:lpstr>'SO 902 - Přeložka vedení ...'!Názvy_tisku</vt:lpstr>
      <vt:lpstr>'PS 01 - Trubní vystrojení...'!Oblast_tisku</vt:lpstr>
      <vt:lpstr>'Rekapitulace stavby'!Oblast_tisku</vt:lpstr>
      <vt:lpstr>'SO 101 - Komunikace Sládkova'!Oblast_tisku</vt:lpstr>
      <vt:lpstr>'SO 102 - Komunikace Porge...'!Oblast_tisku</vt:lpstr>
      <vt:lpstr>'SO 103 - Komunikace Merha...'!Oblast_tisku</vt:lpstr>
      <vt:lpstr>'SO 104 - Chodníky Merhautova'!Oblast_tisku</vt:lpstr>
      <vt:lpstr>'SO 105 - Odvodnění vozovk...'!Oblast_tisku</vt:lpstr>
      <vt:lpstr>'SO 310 - Kanalizační příp...'!Oblast_tisku</vt:lpstr>
      <vt:lpstr>'SO 331 - Vodovodní řady'!Oblast_tisku</vt:lpstr>
      <vt:lpstr>'SO 332.1 - Armaturní šach...'!Oblast_tisku</vt:lpstr>
      <vt:lpstr>'SO 332.2 - Armaturní šach...'!Oblast_tisku</vt:lpstr>
      <vt:lpstr>'SO 332.3 - Armaturní šach...'!Oblast_tisku</vt:lpstr>
      <vt:lpstr>'SO 332.4 - Vzdušníková ša...'!Oblast_tisku</vt:lpstr>
      <vt:lpstr>'SO 333 - Náhradní zásobování'!Oblast_tisku</vt:lpstr>
      <vt:lpstr>'SO 800 - Náhradní výsadba'!Oblast_tisku</vt:lpstr>
      <vt:lpstr>'SO 9000 - Ostatní rozpočt...'!Oblast_tisku</vt:lpstr>
      <vt:lpstr>'SO 901 - Přeložka sloupu ...'!Oblast_tisku</vt:lpstr>
      <vt:lpstr>'SO 902 - Přeložka vedení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2025-07-04T06:51:56Z</dcterms:created>
  <dcterms:modified xsi:type="dcterms:W3CDTF">2025-07-04T06:57:18Z</dcterms:modified>
</cp:coreProperties>
</file>