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01 Zakázky\2024\47-12-24 BVK_Pisárky_Trafostanice\Final\14 2025 - bez cen - Brno, areál Pisárky PROVOZNÍ BUDOVA B rekonstrukce stavební části trafostanice\"/>
    </mc:Choice>
  </mc:AlternateContent>
  <xr:revisionPtr revIDLastSave="0" documentId="13_ncr:1_{A0664C49-F9A9-48F9-93C3-5FEBC0EB101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kapitulace stavby" sheetId="1" r:id="rId1"/>
    <sheet name="SO01 - Stavební objekt" sheetId="2" r:id="rId2"/>
    <sheet name="SO02 - Oprava uliční fasády" sheetId="3" r:id="rId3"/>
    <sheet name="SO90 - Ostatní rozpočtové..." sheetId="4" r:id="rId4"/>
  </sheets>
  <definedNames>
    <definedName name="_xlnm._FilterDatabase" localSheetId="1" hidden="1">'SO01 - Stavební objekt'!$C$141:$K$2161</definedName>
    <definedName name="_xlnm._FilterDatabase" localSheetId="2" hidden="1">'SO02 - Oprava uliční fasády'!$C$124:$K$329</definedName>
    <definedName name="_xlnm._FilterDatabase" localSheetId="3" hidden="1">'SO90 - Ostatní rozpočtové...'!$C$117:$K$177</definedName>
    <definedName name="_xlnm.Print_Titles" localSheetId="0">'Rekapitulace stavby'!$92:$92</definedName>
    <definedName name="_xlnm.Print_Titles" localSheetId="1">'SO01 - Stavební objekt'!$141:$141</definedName>
    <definedName name="_xlnm.Print_Titles" localSheetId="2">'SO02 - Oprava uliční fasády'!$124:$124</definedName>
    <definedName name="_xlnm.Print_Titles" localSheetId="3">'SO90 - Ostatní rozpočtové...'!$117:$117</definedName>
    <definedName name="_xlnm.Print_Area" localSheetId="0">'Rekapitulace stavby'!$D$4:$AO$76,'Rekapitulace stavby'!$C$82:$AQ$98</definedName>
    <definedName name="_xlnm.Print_Area" localSheetId="1">'SO01 - Stavební objekt'!$C$4:$J$39,'SO01 - Stavební objekt'!$C$50:$J$76,'SO01 - Stavební objekt'!$C$82:$J$123,'SO01 - Stavební objekt'!$C$129:$K$2161</definedName>
    <definedName name="_xlnm.Print_Area" localSheetId="2">'SO02 - Oprava uliční fasády'!$C$4:$J$39,'SO02 - Oprava uliční fasády'!$C$50:$J$76,'SO02 - Oprava uliční fasády'!$C$82:$J$106,'SO02 - Oprava uliční fasády'!$C$112:$K$329</definedName>
    <definedName name="_xlnm.Print_Area" localSheetId="3">'SO90 - Ostatní rozpočtové...'!$C$4:$J$39,'SO90 - Ostatní rozpočtové...'!$C$50:$J$76,'SO90 - Ostatní rozpočtové...'!$C$82:$J$99,'SO90 - Ostatní rozpočtové...'!$C$105:$K$177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1" i="4"/>
  <c r="BH121" i="4"/>
  <c r="BG121" i="4"/>
  <c r="BF121" i="4"/>
  <c r="T121" i="4"/>
  <c r="R121" i="4"/>
  <c r="P121" i="4"/>
  <c r="F112" i="4"/>
  <c r="E110" i="4"/>
  <c r="F89" i="4"/>
  <c r="E87" i="4"/>
  <c r="J24" i="4"/>
  <c r="E24" i="4"/>
  <c r="J115" i="4"/>
  <c r="J23" i="4"/>
  <c r="J21" i="4"/>
  <c r="E21" i="4"/>
  <c r="J114" i="4" s="1"/>
  <c r="J20" i="4"/>
  <c r="J18" i="4"/>
  <c r="E18" i="4"/>
  <c r="F115" i="4"/>
  <c r="J17" i="4"/>
  <c r="J15" i="4"/>
  <c r="E15" i="4"/>
  <c r="F114" i="4" s="1"/>
  <c r="J14" i="4"/>
  <c r="J89" i="4"/>
  <c r="E7" i="4"/>
  <c r="E108" i="4" s="1"/>
  <c r="J37" i="3"/>
  <c r="J36" i="3"/>
  <c r="AY96" i="1"/>
  <c r="J35" i="3"/>
  <c r="AX96" i="1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2" i="3"/>
  <c r="BH312" i="3"/>
  <c r="BG312" i="3"/>
  <c r="BF312" i="3"/>
  <c r="T312" i="3"/>
  <c r="R312" i="3"/>
  <c r="P312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R247" i="3"/>
  <c r="P247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28" i="3"/>
  <c r="BH128" i="3"/>
  <c r="BG128" i="3"/>
  <c r="BF128" i="3"/>
  <c r="T128" i="3"/>
  <c r="T127" i="3" s="1"/>
  <c r="R128" i="3"/>
  <c r="R127" i="3"/>
  <c r="P128" i="3"/>
  <c r="P127" i="3" s="1"/>
  <c r="F119" i="3"/>
  <c r="E117" i="3"/>
  <c r="F89" i="3"/>
  <c r="E87" i="3"/>
  <c r="J24" i="3"/>
  <c r="E24" i="3"/>
  <c r="J92" i="3"/>
  <c r="J23" i="3"/>
  <c r="J21" i="3"/>
  <c r="E21" i="3"/>
  <c r="J121" i="3" s="1"/>
  <c r="J20" i="3"/>
  <c r="J18" i="3"/>
  <c r="E18" i="3"/>
  <c r="F122" i="3" s="1"/>
  <c r="J17" i="3"/>
  <c r="J15" i="3"/>
  <c r="E15" i="3"/>
  <c r="F121" i="3" s="1"/>
  <c r="J14" i="3"/>
  <c r="J119" i="3"/>
  <c r="E7" i="3"/>
  <c r="E115" i="3" s="1"/>
  <c r="J37" i="2"/>
  <c r="J36" i="2"/>
  <c r="AY95" i="1" s="1"/>
  <c r="J35" i="2"/>
  <c r="AX95" i="1" s="1"/>
  <c r="BI2160" i="2"/>
  <c r="BH2160" i="2"/>
  <c r="BG2160" i="2"/>
  <c r="BF2160" i="2"/>
  <c r="T2160" i="2"/>
  <c r="R2160" i="2"/>
  <c r="P2160" i="2"/>
  <c r="BI2158" i="2"/>
  <c r="BH2158" i="2"/>
  <c r="BG2158" i="2"/>
  <c r="BF2158" i="2"/>
  <c r="T2158" i="2"/>
  <c r="R2158" i="2"/>
  <c r="P2158" i="2"/>
  <c r="BI2154" i="2"/>
  <c r="BH2154" i="2"/>
  <c r="BG2154" i="2"/>
  <c r="BF2154" i="2"/>
  <c r="T2154" i="2"/>
  <c r="R2154" i="2"/>
  <c r="P2154" i="2"/>
  <c r="BI2148" i="2"/>
  <c r="BH2148" i="2"/>
  <c r="BG2148" i="2"/>
  <c r="BF2148" i="2"/>
  <c r="T2148" i="2"/>
  <c r="R2148" i="2"/>
  <c r="P2148" i="2"/>
  <c r="BI2146" i="2"/>
  <c r="BH2146" i="2"/>
  <c r="BG2146" i="2"/>
  <c r="BF2146" i="2"/>
  <c r="T2146" i="2"/>
  <c r="R2146" i="2"/>
  <c r="P2146" i="2"/>
  <c r="BI2144" i="2"/>
  <c r="BH2144" i="2"/>
  <c r="BG2144" i="2"/>
  <c r="BF2144" i="2"/>
  <c r="T2144" i="2"/>
  <c r="R2144" i="2"/>
  <c r="P2144" i="2"/>
  <c r="BI2137" i="2"/>
  <c r="BH2137" i="2"/>
  <c r="BG2137" i="2"/>
  <c r="BF2137" i="2"/>
  <c r="T2137" i="2"/>
  <c r="R2137" i="2"/>
  <c r="P2137" i="2"/>
  <c r="BI2135" i="2"/>
  <c r="BH2135" i="2"/>
  <c r="BG2135" i="2"/>
  <c r="BF2135" i="2"/>
  <c r="T2135" i="2"/>
  <c r="R2135" i="2"/>
  <c r="P2135" i="2"/>
  <c r="BI2129" i="2"/>
  <c r="BH2129" i="2"/>
  <c r="BG2129" i="2"/>
  <c r="BF2129" i="2"/>
  <c r="T2129" i="2"/>
  <c r="R2129" i="2"/>
  <c r="P2129" i="2"/>
  <c r="BI2127" i="2"/>
  <c r="BH2127" i="2"/>
  <c r="BG2127" i="2"/>
  <c r="BF2127" i="2"/>
  <c r="T2127" i="2"/>
  <c r="R2127" i="2"/>
  <c r="P2127" i="2"/>
  <c r="BI2125" i="2"/>
  <c r="BH2125" i="2"/>
  <c r="BG2125" i="2"/>
  <c r="BF2125" i="2"/>
  <c r="T2125" i="2"/>
  <c r="R2125" i="2"/>
  <c r="P2125" i="2"/>
  <c r="BI2123" i="2"/>
  <c r="BH2123" i="2"/>
  <c r="BG2123" i="2"/>
  <c r="BF2123" i="2"/>
  <c r="T2123" i="2"/>
  <c r="R2123" i="2"/>
  <c r="P2123" i="2"/>
  <c r="BI2121" i="2"/>
  <c r="BH2121" i="2"/>
  <c r="BG2121" i="2"/>
  <c r="BF2121" i="2"/>
  <c r="T2121" i="2"/>
  <c r="R2121" i="2"/>
  <c r="P2121" i="2"/>
  <c r="BI2119" i="2"/>
  <c r="BH2119" i="2"/>
  <c r="BG2119" i="2"/>
  <c r="BF2119" i="2"/>
  <c r="T2119" i="2"/>
  <c r="R2119" i="2"/>
  <c r="P2119" i="2"/>
  <c r="BI2117" i="2"/>
  <c r="BH2117" i="2"/>
  <c r="BG2117" i="2"/>
  <c r="BF2117" i="2"/>
  <c r="T2117" i="2"/>
  <c r="R2117" i="2"/>
  <c r="P2117" i="2"/>
  <c r="BI2115" i="2"/>
  <c r="BH2115" i="2"/>
  <c r="BG2115" i="2"/>
  <c r="BF2115" i="2"/>
  <c r="T2115" i="2"/>
  <c r="R2115" i="2"/>
  <c r="P2115" i="2"/>
  <c r="BI2113" i="2"/>
  <c r="BH2113" i="2"/>
  <c r="BG2113" i="2"/>
  <c r="BF2113" i="2"/>
  <c r="T2113" i="2"/>
  <c r="R2113" i="2"/>
  <c r="P2113" i="2"/>
  <c r="BI2111" i="2"/>
  <c r="BH2111" i="2"/>
  <c r="BG2111" i="2"/>
  <c r="BF2111" i="2"/>
  <c r="T2111" i="2"/>
  <c r="R2111" i="2"/>
  <c r="P2111" i="2"/>
  <c r="BI2109" i="2"/>
  <c r="BH2109" i="2"/>
  <c r="BG2109" i="2"/>
  <c r="BF2109" i="2"/>
  <c r="T2109" i="2"/>
  <c r="R2109" i="2"/>
  <c r="P2109" i="2"/>
  <c r="BI2107" i="2"/>
  <c r="BH2107" i="2"/>
  <c r="BG2107" i="2"/>
  <c r="BF2107" i="2"/>
  <c r="T2107" i="2"/>
  <c r="R2107" i="2"/>
  <c r="P2107" i="2"/>
  <c r="BI2105" i="2"/>
  <c r="BH2105" i="2"/>
  <c r="BG2105" i="2"/>
  <c r="BF2105" i="2"/>
  <c r="T2105" i="2"/>
  <c r="R2105" i="2"/>
  <c r="P2105" i="2"/>
  <c r="BI2103" i="2"/>
  <c r="BH2103" i="2"/>
  <c r="BG2103" i="2"/>
  <c r="BF2103" i="2"/>
  <c r="T2103" i="2"/>
  <c r="R2103" i="2"/>
  <c r="P2103" i="2"/>
  <c r="BI2100" i="2"/>
  <c r="BH2100" i="2"/>
  <c r="BG2100" i="2"/>
  <c r="BF2100" i="2"/>
  <c r="T2100" i="2"/>
  <c r="R2100" i="2"/>
  <c r="P2100" i="2"/>
  <c r="BI2096" i="2"/>
  <c r="BH2096" i="2"/>
  <c r="BG2096" i="2"/>
  <c r="BF2096" i="2"/>
  <c r="T2096" i="2"/>
  <c r="R2096" i="2"/>
  <c r="P2096" i="2"/>
  <c r="BI2094" i="2"/>
  <c r="BH2094" i="2"/>
  <c r="BG2094" i="2"/>
  <c r="BF2094" i="2"/>
  <c r="T2094" i="2"/>
  <c r="R2094" i="2"/>
  <c r="P2094" i="2"/>
  <c r="BI2092" i="2"/>
  <c r="BH2092" i="2"/>
  <c r="BG2092" i="2"/>
  <c r="BF2092" i="2"/>
  <c r="T2092" i="2"/>
  <c r="R2092" i="2"/>
  <c r="P2092" i="2"/>
  <c r="BI2069" i="2"/>
  <c r="BH2069" i="2"/>
  <c r="BG2069" i="2"/>
  <c r="BF2069" i="2"/>
  <c r="T2069" i="2"/>
  <c r="R2069" i="2"/>
  <c r="P2069" i="2"/>
  <c r="BI2067" i="2"/>
  <c r="BH2067" i="2"/>
  <c r="BG2067" i="2"/>
  <c r="BF2067" i="2"/>
  <c r="T2067" i="2"/>
  <c r="R2067" i="2"/>
  <c r="P2067" i="2"/>
  <c r="BI2034" i="2"/>
  <c r="BH2034" i="2"/>
  <c r="BG2034" i="2"/>
  <c r="BF2034" i="2"/>
  <c r="T2034" i="2"/>
  <c r="R2034" i="2"/>
  <c r="P2034" i="2"/>
  <c r="BI2032" i="2"/>
  <c r="BH2032" i="2"/>
  <c r="BG2032" i="2"/>
  <c r="BF2032" i="2"/>
  <c r="T2032" i="2"/>
  <c r="R2032" i="2"/>
  <c r="P2032" i="2"/>
  <c r="BI2019" i="2"/>
  <c r="BH2019" i="2"/>
  <c r="BG2019" i="2"/>
  <c r="BF2019" i="2"/>
  <c r="T2019" i="2"/>
  <c r="R2019" i="2"/>
  <c r="P2019" i="2"/>
  <c r="BI2017" i="2"/>
  <c r="BH2017" i="2"/>
  <c r="BG2017" i="2"/>
  <c r="BF2017" i="2"/>
  <c r="T2017" i="2"/>
  <c r="R2017" i="2"/>
  <c r="P2017" i="2"/>
  <c r="BI1993" i="2"/>
  <c r="BH1993" i="2"/>
  <c r="BG1993" i="2"/>
  <c r="BF1993" i="2"/>
  <c r="T1993" i="2"/>
  <c r="R1993" i="2"/>
  <c r="P1993" i="2"/>
  <c r="BI1980" i="2"/>
  <c r="BH1980" i="2"/>
  <c r="BG1980" i="2"/>
  <c r="BF1980" i="2"/>
  <c r="T1980" i="2"/>
  <c r="R1980" i="2"/>
  <c r="P1980" i="2"/>
  <c r="BI1940" i="2"/>
  <c r="BH1940" i="2"/>
  <c r="BG1940" i="2"/>
  <c r="BF1940" i="2"/>
  <c r="T1940" i="2"/>
  <c r="R1940" i="2"/>
  <c r="P1940" i="2"/>
  <c r="BI1937" i="2"/>
  <c r="BH1937" i="2"/>
  <c r="BG1937" i="2"/>
  <c r="BF1937" i="2"/>
  <c r="T1937" i="2"/>
  <c r="R1937" i="2"/>
  <c r="P1937" i="2"/>
  <c r="BI1935" i="2"/>
  <c r="BH1935" i="2"/>
  <c r="BG1935" i="2"/>
  <c r="BF1935" i="2"/>
  <c r="T1935" i="2"/>
  <c r="R1935" i="2"/>
  <c r="P1935" i="2"/>
  <c r="BI1933" i="2"/>
  <c r="BH1933" i="2"/>
  <c r="BG1933" i="2"/>
  <c r="BF1933" i="2"/>
  <c r="T1933" i="2"/>
  <c r="R1933" i="2"/>
  <c r="P1933" i="2"/>
  <c r="BI1921" i="2"/>
  <c r="BH1921" i="2"/>
  <c r="BG1921" i="2"/>
  <c r="BF1921" i="2"/>
  <c r="T1921" i="2"/>
  <c r="R1921" i="2"/>
  <c r="P1921" i="2"/>
  <c r="BI1919" i="2"/>
  <c r="BH1919" i="2"/>
  <c r="BG1919" i="2"/>
  <c r="BF1919" i="2"/>
  <c r="T1919" i="2"/>
  <c r="R1919" i="2"/>
  <c r="P1919" i="2"/>
  <c r="BI1915" i="2"/>
  <c r="BH1915" i="2"/>
  <c r="BG1915" i="2"/>
  <c r="BF1915" i="2"/>
  <c r="T1915" i="2"/>
  <c r="R1915" i="2"/>
  <c r="P1915" i="2"/>
  <c r="BI1913" i="2"/>
  <c r="BH1913" i="2"/>
  <c r="BG1913" i="2"/>
  <c r="BF1913" i="2"/>
  <c r="T1913" i="2"/>
  <c r="R1913" i="2"/>
  <c r="P1913" i="2"/>
  <c r="BI1905" i="2"/>
  <c r="BH1905" i="2"/>
  <c r="BG1905" i="2"/>
  <c r="BF1905" i="2"/>
  <c r="T1905" i="2"/>
  <c r="R1905" i="2"/>
  <c r="P1905" i="2"/>
  <c r="BI1896" i="2"/>
  <c r="BH1896" i="2"/>
  <c r="BG1896" i="2"/>
  <c r="BF1896" i="2"/>
  <c r="T1896" i="2"/>
  <c r="R1896" i="2"/>
  <c r="P1896" i="2"/>
  <c r="BI1887" i="2"/>
  <c r="BH1887" i="2"/>
  <c r="BG1887" i="2"/>
  <c r="BF1887" i="2"/>
  <c r="T1887" i="2"/>
  <c r="R1887" i="2"/>
  <c r="P1887" i="2"/>
  <c r="BI1884" i="2"/>
  <c r="BH1884" i="2"/>
  <c r="BG1884" i="2"/>
  <c r="BF1884" i="2"/>
  <c r="T1884" i="2"/>
  <c r="R1884" i="2"/>
  <c r="P1884" i="2"/>
  <c r="BI1881" i="2"/>
  <c r="BH1881" i="2"/>
  <c r="BG1881" i="2"/>
  <c r="BF1881" i="2"/>
  <c r="T1881" i="2"/>
  <c r="R1881" i="2"/>
  <c r="P1881" i="2"/>
  <c r="BI1879" i="2"/>
  <c r="BH1879" i="2"/>
  <c r="BG1879" i="2"/>
  <c r="BF1879" i="2"/>
  <c r="T1879" i="2"/>
  <c r="R1879" i="2"/>
  <c r="P1879" i="2"/>
  <c r="BI1856" i="2"/>
  <c r="BH1856" i="2"/>
  <c r="BG1856" i="2"/>
  <c r="BF1856" i="2"/>
  <c r="T1856" i="2"/>
  <c r="R1856" i="2"/>
  <c r="P1856" i="2"/>
  <c r="BI1853" i="2"/>
  <c r="BH1853" i="2"/>
  <c r="BG1853" i="2"/>
  <c r="BF1853" i="2"/>
  <c r="T1853" i="2"/>
  <c r="R1853" i="2"/>
  <c r="P1853" i="2"/>
  <c r="BI1851" i="2"/>
  <c r="BH1851" i="2"/>
  <c r="BG1851" i="2"/>
  <c r="BF1851" i="2"/>
  <c r="T1851" i="2"/>
  <c r="R1851" i="2"/>
  <c r="P1851" i="2"/>
  <c r="BI1824" i="2"/>
  <c r="BH1824" i="2"/>
  <c r="BG1824" i="2"/>
  <c r="BF1824" i="2"/>
  <c r="T1824" i="2"/>
  <c r="R1824" i="2"/>
  <c r="P1824" i="2"/>
  <c r="BI1822" i="2"/>
  <c r="BH1822" i="2"/>
  <c r="BG1822" i="2"/>
  <c r="BF1822" i="2"/>
  <c r="T1822" i="2"/>
  <c r="R1822" i="2"/>
  <c r="P1822" i="2"/>
  <c r="BI1814" i="2"/>
  <c r="BH1814" i="2"/>
  <c r="BG1814" i="2"/>
  <c r="BF1814" i="2"/>
  <c r="T1814" i="2"/>
  <c r="R1814" i="2"/>
  <c r="P1814" i="2"/>
  <c r="BI1805" i="2"/>
  <c r="BH1805" i="2"/>
  <c r="BG1805" i="2"/>
  <c r="BF1805" i="2"/>
  <c r="T1805" i="2"/>
  <c r="R1805" i="2"/>
  <c r="P1805" i="2"/>
  <c r="BI1799" i="2"/>
  <c r="BH1799" i="2"/>
  <c r="BG1799" i="2"/>
  <c r="BF1799" i="2"/>
  <c r="T1799" i="2"/>
  <c r="R1799" i="2"/>
  <c r="P1799" i="2"/>
  <c r="BI1796" i="2"/>
  <c r="BH1796" i="2"/>
  <c r="BG1796" i="2"/>
  <c r="BF1796" i="2"/>
  <c r="T1796" i="2"/>
  <c r="R1796" i="2"/>
  <c r="P1796" i="2"/>
  <c r="BI1790" i="2"/>
  <c r="BH1790" i="2"/>
  <c r="BG1790" i="2"/>
  <c r="BF1790" i="2"/>
  <c r="T1790" i="2"/>
  <c r="R1790" i="2"/>
  <c r="P1790" i="2"/>
  <c r="BI1775" i="2"/>
  <c r="BH1775" i="2"/>
  <c r="BG1775" i="2"/>
  <c r="BF1775" i="2"/>
  <c r="T1775" i="2"/>
  <c r="R1775" i="2"/>
  <c r="P1775" i="2"/>
  <c r="BI1771" i="2"/>
  <c r="BH1771" i="2"/>
  <c r="BG1771" i="2"/>
  <c r="BF1771" i="2"/>
  <c r="T1771" i="2"/>
  <c r="R1771" i="2"/>
  <c r="P1771" i="2"/>
  <c r="BI1763" i="2"/>
  <c r="BH1763" i="2"/>
  <c r="BG1763" i="2"/>
  <c r="BF1763" i="2"/>
  <c r="T1763" i="2"/>
  <c r="R1763" i="2"/>
  <c r="P1763" i="2"/>
  <c r="BI1757" i="2"/>
  <c r="BH1757" i="2"/>
  <c r="BG1757" i="2"/>
  <c r="BF1757" i="2"/>
  <c r="T1757" i="2"/>
  <c r="R1757" i="2"/>
  <c r="P1757" i="2"/>
  <c r="BI1754" i="2"/>
  <c r="BH1754" i="2"/>
  <c r="BG1754" i="2"/>
  <c r="BF1754" i="2"/>
  <c r="T1754" i="2"/>
  <c r="R1754" i="2"/>
  <c r="P1754" i="2"/>
  <c r="BI1751" i="2"/>
  <c r="BH1751" i="2"/>
  <c r="BG1751" i="2"/>
  <c r="BF1751" i="2"/>
  <c r="T1751" i="2"/>
  <c r="R1751" i="2"/>
  <c r="P1751" i="2"/>
  <c r="BI1748" i="2"/>
  <c r="BH1748" i="2"/>
  <c r="BG1748" i="2"/>
  <c r="BF1748" i="2"/>
  <c r="T1748" i="2"/>
  <c r="R1748" i="2"/>
  <c r="P1748" i="2"/>
  <c r="BI1745" i="2"/>
  <c r="BH1745" i="2"/>
  <c r="BG1745" i="2"/>
  <c r="BF1745" i="2"/>
  <c r="T1745" i="2"/>
  <c r="R1745" i="2"/>
  <c r="P1745" i="2"/>
  <c r="BI1739" i="2"/>
  <c r="BH1739" i="2"/>
  <c r="BG1739" i="2"/>
  <c r="BF1739" i="2"/>
  <c r="T1739" i="2"/>
  <c r="R1739" i="2"/>
  <c r="P1739" i="2"/>
  <c r="BI1733" i="2"/>
  <c r="BH1733" i="2"/>
  <c r="BG1733" i="2"/>
  <c r="BF1733" i="2"/>
  <c r="T1733" i="2"/>
  <c r="R1733" i="2"/>
  <c r="P1733" i="2"/>
  <c r="BI1727" i="2"/>
  <c r="BH1727" i="2"/>
  <c r="BG1727" i="2"/>
  <c r="BF1727" i="2"/>
  <c r="T1727" i="2"/>
  <c r="R1727" i="2"/>
  <c r="P1727" i="2"/>
  <c r="BI1714" i="2"/>
  <c r="BH1714" i="2"/>
  <c r="BG1714" i="2"/>
  <c r="BF1714" i="2"/>
  <c r="T1714" i="2"/>
  <c r="R1714" i="2"/>
  <c r="P1714" i="2"/>
  <c r="BI1705" i="2"/>
  <c r="BH1705" i="2"/>
  <c r="BG1705" i="2"/>
  <c r="BF1705" i="2"/>
  <c r="T1705" i="2"/>
  <c r="R1705" i="2"/>
  <c r="P1705" i="2"/>
  <c r="BI1701" i="2"/>
  <c r="BH1701" i="2"/>
  <c r="BG1701" i="2"/>
  <c r="BF1701" i="2"/>
  <c r="T1701" i="2"/>
  <c r="R1701" i="2"/>
  <c r="P1701" i="2"/>
  <c r="BI1698" i="2"/>
  <c r="BH1698" i="2"/>
  <c r="BG1698" i="2"/>
  <c r="BF1698" i="2"/>
  <c r="T1698" i="2"/>
  <c r="R1698" i="2"/>
  <c r="P1698" i="2"/>
  <c r="BI1695" i="2"/>
  <c r="BH1695" i="2"/>
  <c r="BG1695" i="2"/>
  <c r="BF1695" i="2"/>
  <c r="T1695" i="2"/>
  <c r="R1695" i="2"/>
  <c r="P1695" i="2"/>
  <c r="BI1692" i="2"/>
  <c r="BH1692" i="2"/>
  <c r="BG1692" i="2"/>
  <c r="BF1692" i="2"/>
  <c r="T1692" i="2"/>
  <c r="R1692" i="2"/>
  <c r="P1692" i="2"/>
  <c r="BI1689" i="2"/>
  <c r="BH1689" i="2"/>
  <c r="BG1689" i="2"/>
  <c r="BF1689" i="2"/>
  <c r="T1689" i="2"/>
  <c r="R1689" i="2"/>
  <c r="P1689" i="2"/>
  <c r="BI1686" i="2"/>
  <c r="BH1686" i="2"/>
  <c r="BG1686" i="2"/>
  <c r="BF1686" i="2"/>
  <c r="T1686" i="2"/>
  <c r="R1686" i="2"/>
  <c r="P1686" i="2"/>
  <c r="BI1683" i="2"/>
  <c r="BH1683" i="2"/>
  <c r="BG1683" i="2"/>
  <c r="BF1683" i="2"/>
  <c r="T1683" i="2"/>
  <c r="R1683" i="2"/>
  <c r="P1683" i="2"/>
  <c r="BI1680" i="2"/>
  <c r="BH1680" i="2"/>
  <c r="BG1680" i="2"/>
  <c r="BF1680" i="2"/>
  <c r="T1680" i="2"/>
  <c r="R1680" i="2"/>
  <c r="P1680" i="2"/>
  <c r="BI1677" i="2"/>
  <c r="BH1677" i="2"/>
  <c r="BG1677" i="2"/>
  <c r="BF1677" i="2"/>
  <c r="T1677" i="2"/>
  <c r="R1677" i="2"/>
  <c r="P1677" i="2"/>
  <c r="BI1674" i="2"/>
  <c r="BH1674" i="2"/>
  <c r="BG1674" i="2"/>
  <c r="BF1674" i="2"/>
  <c r="T1674" i="2"/>
  <c r="R1674" i="2"/>
  <c r="P1674" i="2"/>
  <c r="BI1671" i="2"/>
  <c r="BH1671" i="2"/>
  <c r="BG1671" i="2"/>
  <c r="BF1671" i="2"/>
  <c r="T1671" i="2"/>
  <c r="R1671" i="2"/>
  <c r="P1671" i="2"/>
  <c r="BI1669" i="2"/>
  <c r="BH1669" i="2"/>
  <c r="BG1669" i="2"/>
  <c r="BF1669" i="2"/>
  <c r="T1669" i="2"/>
  <c r="R1669" i="2"/>
  <c r="P1669" i="2"/>
  <c r="BI1665" i="2"/>
  <c r="BH1665" i="2"/>
  <c r="BG1665" i="2"/>
  <c r="BF1665" i="2"/>
  <c r="T1665" i="2"/>
  <c r="R1665" i="2"/>
  <c r="P1665" i="2"/>
  <c r="BI1659" i="2"/>
  <c r="BH1659" i="2"/>
  <c r="BG1659" i="2"/>
  <c r="BF1659" i="2"/>
  <c r="T1659" i="2"/>
  <c r="R1659" i="2"/>
  <c r="P1659" i="2"/>
  <c r="BI1656" i="2"/>
  <c r="BH1656" i="2"/>
  <c r="BG1656" i="2"/>
  <c r="BF1656" i="2"/>
  <c r="T1656" i="2"/>
  <c r="R1656" i="2"/>
  <c r="P1656" i="2"/>
  <c r="BI1653" i="2"/>
  <c r="BH1653" i="2"/>
  <c r="BG1653" i="2"/>
  <c r="BF1653" i="2"/>
  <c r="T1653" i="2"/>
  <c r="R1653" i="2"/>
  <c r="P1653" i="2"/>
  <c r="BI1650" i="2"/>
  <c r="BH1650" i="2"/>
  <c r="BG1650" i="2"/>
  <c r="BF1650" i="2"/>
  <c r="T1650" i="2"/>
  <c r="R1650" i="2"/>
  <c r="P1650" i="2"/>
  <c r="BI1647" i="2"/>
  <c r="BH1647" i="2"/>
  <c r="BG1647" i="2"/>
  <c r="BF1647" i="2"/>
  <c r="T1647" i="2"/>
  <c r="R1647" i="2"/>
  <c r="P1647" i="2"/>
  <c r="BI1644" i="2"/>
  <c r="BH1644" i="2"/>
  <c r="BG1644" i="2"/>
  <c r="BF1644" i="2"/>
  <c r="T1644" i="2"/>
  <c r="R1644" i="2"/>
  <c r="P1644" i="2"/>
  <c r="BI1640" i="2"/>
  <c r="BH1640" i="2"/>
  <c r="BG1640" i="2"/>
  <c r="BF1640" i="2"/>
  <c r="T1640" i="2"/>
  <c r="R1640" i="2"/>
  <c r="P1640" i="2"/>
  <c r="BI1634" i="2"/>
  <c r="BH1634" i="2"/>
  <c r="BG1634" i="2"/>
  <c r="BF1634" i="2"/>
  <c r="T1634" i="2"/>
  <c r="R1634" i="2"/>
  <c r="P1634" i="2"/>
  <c r="BI1628" i="2"/>
  <c r="BH1628" i="2"/>
  <c r="BG1628" i="2"/>
  <c r="BF1628" i="2"/>
  <c r="T1628" i="2"/>
  <c r="R1628" i="2"/>
  <c r="P1628" i="2"/>
  <c r="BI1622" i="2"/>
  <c r="BH1622" i="2"/>
  <c r="BG1622" i="2"/>
  <c r="BF1622" i="2"/>
  <c r="T1622" i="2"/>
  <c r="R1622" i="2"/>
  <c r="P1622" i="2"/>
  <c r="BI1620" i="2"/>
  <c r="BH1620" i="2"/>
  <c r="BG1620" i="2"/>
  <c r="BF1620" i="2"/>
  <c r="T1620" i="2"/>
  <c r="R1620" i="2"/>
  <c r="P1620" i="2"/>
  <c r="BI1614" i="2"/>
  <c r="BH1614" i="2"/>
  <c r="BG1614" i="2"/>
  <c r="BF1614" i="2"/>
  <c r="T1614" i="2"/>
  <c r="R1614" i="2"/>
  <c r="P1614" i="2"/>
  <c r="BI1610" i="2"/>
  <c r="BH1610" i="2"/>
  <c r="BG1610" i="2"/>
  <c r="BF1610" i="2"/>
  <c r="T1610" i="2"/>
  <c r="R1610" i="2"/>
  <c r="P1610" i="2"/>
  <c r="BI1599" i="2"/>
  <c r="BH1599" i="2"/>
  <c r="BG1599" i="2"/>
  <c r="BF1599" i="2"/>
  <c r="T1599" i="2"/>
  <c r="R1599" i="2"/>
  <c r="P1599" i="2"/>
  <c r="BI1597" i="2"/>
  <c r="BH1597" i="2"/>
  <c r="BG1597" i="2"/>
  <c r="BF1597" i="2"/>
  <c r="T1597" i="2"/>
  <c r="R1597" i="2"/>
  <c r="P1597" i="2"/>
  <c r="BI1595" i="2"/>
  <c r="BH1595" i="2"/>
  <c r="BG1595" i="2"/>
  <c r="BF1595" i="2"/>
  <c r="T1595" i="2"/>
  <c r="R1595" i="2"/>
  <c r="P1595" i="2"/>
  <c r="BI1593" i="2"/>
  <c r="BH1593" i="2"/>
  <c r="BG1593" i="2"/>
  <c r="BF1593" i="2"/>
  <c r="T1593" i="2"/>
  <c r="R1593" i="2"/>
  <c r="P1593" i="2"/>
  <c r="BI1590" i="2"/>
  <c r="BH1590" i="2"/>
  <c r="BG1590" i="2"/>
  <c r="BF1590" i="2"/>
  <c r="T1590" i="2"/>
  <c r="R1590" i="2"/>
  <c r="P1590" i="2"/>
  <c r="BI1584" i="2"/>
  <c r="BH1584" i="2"/>
  <c r="BG1584" i="2"/>
  <c r="BF1584" i="2"/>
  <c r="T1584" i="2"/>
  <c r="R1584" i="2"/>
  <c r="P1584" i="2"/>
  <c r="BI1582" i="2"/>
  <c r="BH1582" i="2"/>
  <c r="BG1582" i="2"/>
  <c r="BF1582" i="2"/>
  <c r="T1582" i="2"/>
  <c r="R1582" i="2"/>
  <c r="P1582" i="2"/>
  <c r="BI1580" i="2"/>
  <c r="BH1580" i="2"/>
  <c r="BG1580" i="2"/>
  <c r="BF1580" i="2"/>
  <c r="T1580" i="2"/>
  <c r="R1580" i="2"/>
  <c r="P1580" i="2"/>
  <c r="BI1577" i="2"/>
  <c r="BH1577" i="2"/>
  <c r="BG1577" i="2"/>
  <c r="BF1577" i="2"/>
  <c r="T1577" i="2"/>
  <c r="R1577" i="2"/>
  <c r="P1577" i="2"/>
  <c r="BI1573" i="2"/>
  <c r="BH1573" i="2"/>
  <c r="BG1573" i="2"/>
  <c r="BF1573" i="2"/>
  <c r="T1573" i="2"/>
  <c r="R1573" i="2"/>
  <c r="P1573" i="2"/>
  <c r="BI1566" i="2"/>
  <c r="BH1566" i="2"/>
  <c r="BG1566" i="2"/>
  <c r="BF1566" i="2"/>
  <c r="T1566" i="2"/>
  <c r="R1566" i="2"/>
  <c r="P1566" i="2"/>
  <c r="BI1554" i="2"/>
  <c r="BH1554" i="2"/>
  <c r="BG1554" i="2"/>
  <c r="BF1554" i="2"/>
  <c r="T1554" i="2"/>
  <c r="R1554" i="2"/>
  <c r="P1554" i="2"/>
  <c r="BI1551" i="2"/>
  <c r="BH1551" i="2"/>
  <c r="BG1551" i="2"/>
  <c r="BF1551" i="2"/>
  <c r="T1551" i="2"/>
  <c r="R1551" i="2"/>
  <c r="P1551" i="2"/>
  <c r="BI1547" i="2"/>
  <c r="BH1547" i="2"/>
  <c r="BG1547" i="2"/>
  <c r="BF1547" i="2"/>
  <c r="T1547" i="2"/>
  <c r="R1547" i="2"/>
  <c r="P1547" i="2"/>
  <c r="BI1545" i="2"/>
  <c r="BH1545" i="2"/>
  <c r="BG1545" i="2"/>
  <c r="BF1545" i="2"/>
  <c r="T1545" i="2"/>
  <c r="R1545" i="2"/>
  <c r="P1545" i="2"/>
  <c r="BI1543" i="2"/>
  <c r="BH1543" i="2"/>
  <c r="BG1543" i="2"/>
  <c r="BF1543" i="2"/>
  <c r="T1543" i="2"/>
  <c r="R1543" i="2"/>
  <c r="P1543" i="2"/>
  <c r="BI1531" i="2"/>
  <c r="BH1531" i="2"/>
  <c r="BG1531" i="2"/>
  <c r="BF1531" i="2"/>
  <c r="T1531" i="2"/>
  <c r="R1531" i="2"/>
  <c r="P1531" i="2"/>
  <c r="BI1529" i="2"/>
  <c r="BH1529" i="2"/>
  <c r="BG1529" i="2"/>
  <c r="BF1529" i="2"/>
  <c r="T1529" i="2"/>
  <c r="R1529" i="2"/>
  <c r="P1529" i="2"/>
  <c r="BI1527" i="2"/>
  <c r="BH1527" i="2"/>
  <c r="BG1527" i="2"/>
  <c r="BF1527" i="2"/>
  <c r="T1527" i="2"/>
  <c r="R1527" i="2"/>
  <c r="P1527" i="2"/>
  <c r="BI1515" i="2"/>
  <c r="BH1515" i="2"/>
  <c r="BG1515" i="2"/>
  <c r="BF1515" i="2"/>
  <c r="T1515" i="2"/>
  <c r="R1515" i="2"/>
  <c r="P1515" i="2"/>
  <c r="BI1513" i="2"/>
  <c r="BH1513" i="2"/>
  <c r="BG1513" i="2"/>
  <c r="BF1513" i="2"/>
  <c r="T1513" i="2"/>
  <c r="R1513" i="2"/>
  <c r="P1513" i="2"/>
  <c r="BI1507" i="2"/>
  <c r="BH1507" i="2"/>
  <c r="BG1507" i="2"/>
  <c r="BF1507" i="2"/>
  <c r="T1507" i="2"/>
  <c r="R1507" i="2"/>
  <c r="P1507" i="2"/>
  <c r="BI1496" i="2"/>
  <c r="BH1496" i="2"/>
  <c r="BG1496" i="2"/>
  <c r="BF1496" i="2"/>
  <c r="T1496" i="2"/>
  <c r="R1496" i="2"/>
  <c r="P1496" i="2"/>
  <c r="BI1494" i="2"/>
  <c r="BH1494" i="2"/>
  <c r="BG1494" i="2"/>
  <c r="BF1494" i="2"/>
  <c r="T1494" i="2"/>
  <c r="R1494" i="2"/>
  <c r="P1494" i="2"/>
  <c r="BI1491" i="2"/>
  <c r="BH1491" i="2"/>
  <c r="BG1491" i="2"/>
  <c r="BF1491" i="2"/>
  <c r="T1491" i="2"/>
  <c r="R1491" i="2"/>
  <c r="P1491" i="2"/>
  <c r="BI1487" i="2"/>
  <c r="BH1487" i="2"/>
  <c r="BG1487" i="2"/>
  <c r="BF1487" i="2"/>
  <c r="T1487" i="2"/>
  <c r="R1487" i="2"/>
  <c r="P1487" i="2"/>
  <c r="BI1483" i="2"/>
  <c r="BH1483" i="2"/>
  <c r="BG1483" i="2"/>
  <c r="BF1483" i="2"/>
  <c r="T1483" i="2"/>
  <c r="R1483" i="2"/>
  <c r="P1483" i="2"/>
  <c r="BI1479" i="2"/>
  <c r="BH1479" i="2"/>
  <c r="BG1479" i="2"/>
  <c r="BF1479" i="2"/>
  <c r="T1479" i="2"/>
  <c r="R1479" i="2"/>
  <c r="P1479" i="2"/>
  <c r="BI1474" i="2"/>
  <c r="BH1474" i="2"/>
  <c r="BG1474" i="2"/>
  <c r="BF1474" i="2"/>
  <c r="T1474" i="2"/>
  <c r="R1474" i="2"/>
  <c r="P1474" i="2"/>
  <c r="BI1472" i="2"/>
  <c r="BH1472" i="2"/>
  <c r="BG1472" i="2"/>
  <c r="BF1472" i="2"/>
  <c r="T1472" i="2"/>
  <c r="R1472" i="2"/>
  <c r="P1472" i="2"/>
  <c r="BI1470" i="2"/>
  <c r="BH1470" i="2"/>
  <c r="BG1470" i="2"/>
  <c r="BF1470" i="2"/>
  <c r="T1470" i="2"/>
  <c r="R1470" i="2"/>
  <c r="P1470" i="2"/>
  <c r="BI1466" i="2"/>
  <c r="BH1466" i="2"/>
  <c r="BG1466" i="2"/>
  <c r="BF1466" i="2"/>
  <c r="T1466" i="2"/>
  <c r="R1466" i="2"/>
  <c r="P1466" i="2"/>
  <c r="BI1461" i="2"/>
  <c r="BH1461" i="2"/>
  <c r="BG1461" i="2"/>
  <c r="BF1461" i="2"/>
  <c r="T1461" i="2"/>
  <c r="R1461" i="2"/>
  <c r="P1461" i="2"/>
  <c r="BI1454" i="2"/>
  <c r="BH1454" i="2"/>
  <c r="BG1454" i="2"/>
  <c r="BF1454" i="2"/>
  <c r="T1454" i="2"/>
  <c r="R1454" i="2"/>
  <c r="P1454" i="2"/>
  <c r="BI1449" i="2"/>
  <c r="BH1449" i="2"/>
  <c r="BG1449" i="2"/>
  <c r="BF1449" i="2"/>
  <c r="T1449" i="2"/>
  <c r="R1449" i="2"/>
  <c r="P1449" i="2"/>
  <c r="BI1446" i="2"/>
  <c r="BH1446" i="2"/>
  <c r="BG1446" i="2"/>
  <c r="BF1446" i="2"/>
  <c r="T1446" i="2"/>
  <c r="R1446" i="2"/>
  <c r="P1446" i="2"/>
  <c r="BI1442" i="2"/>
  <c r="BH1442" i="2"/>
  <c r="BG1442" i="2"/>
  <c r="BF1442" i="2"/>
  <c r="T1442" i="2"/>
  <c r="R1442" i="2"/>
  <c r="P1442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7" i="2"/>
  <c r="BH1427" i="2"/>
  <c r="BG1427" i="2"/>
  <c r="BF1427" i="2"/>
  <c r="T1427" i="2"/>
  <c r="R1427" i="2"/>
  <c r="P1427" i="2"/>
  <c r="BI1421" i="2"/>
  <c r="BH1421" i="2"/>
  <c r="BG1421" i="2"/>
  <c r="BF1421" i="2"/>
  <c r="T1421" i="2"/>
  <c r="R1421" i="2"/>
  <c r="P1421" i="2"/>
  <c r="BI1413" i="2"/>
  <c r="BH1413" i="2"/>
  <c r="BG1413" i="2"/>
  <c r="BF1413" i="2"/>
  <c r="T1413" i="2"/>
  <c r="R1413" i="2"/>
  <c r="P1413" i="2"/>
  <c r="BI1410" i="2"/>
  <c r="BH1410" i="2"/>
  <c r="BG1410" i="2"/>
  <c r="BF1410" i="2"/>
  <c r="T1410" i="2"/>
  <c r="R1410" i="2"/>
  <c r="P1410" i="2"/>
  <c r="BI1407" i="2"/>
  <c r="BH1407" i="2"/>
  <c r="BG1407" i="2"/>
  <c r="BF1407" i="2"/>
  <c r="T1407" i="2"/>
  <c r="R1407" i="2"/>
  <c r="P1407" i="2"/>
  <c r="BI1405" i="2"/>
  <c r="BH1405" i="2"/>
  <c r="BG1405" i="2"/>
  <c r="BF1405" i="2"/>
  <c r="T1405" i="2"/>
  <c r="R1405" i="2"/>
  <c r="P1405" i="2"/>
  <c r="BI1403" i="2"/>
  <c r="BH1403" i="2"/>
  <c r="BG1403" i="2"/>
  <c r="BF1403" i="2"/>
  <c r="T1403" i="2"/>
  <c r="R1403" i="2"/>
  <c r="P1403" i="2"/>
  <c r="BI1401" i="2"/>
  <c r="BH1401" i="2"/>
  <c r="BG1401" i="2"/>
  <c r="BF1401" i="2"/>
  <c r="T1401" i="2"/>
  <c r="R1401" i="2"/>
  <c r="P1401" i="2"/>
  <c r="BI1393" i="2"/>
  <c r="BH1393" i="2"/>
  <c r="BG1393" i="2"/>
  <c r="BF1393" i="2"/>
  <c r="T1393" i="2"/>
  <c r="R1393" i="2"/>
  <c r="P1393" i="2"/>
  <c r="BI1391" i="2"/>
  <c r="BH1391" i="2"/>
  <c r="BG1391" i="2"/>
  <c r="BF1391" i="2"/>
  <c r="T1391" i="2"/>
  <c r="R1391" i="2"/>
  <c r="P1391" i="2"/>
  <c r="BI1387" i="2"/>
  <c r="BH1387" i="2"/>
  <c r="BG1387" i="2"/>
  <c r="BF1387" i="2"/>
  <c r="T1387" i="2"/>
  <c r="R1387" i="2"/>
  <c r="P1387" i="2"/>
  <c r="BI1385" i="2"/>
  <c r="BH1385" i="2"/>
  <c r="BG1385" i="2"/>
  <c r="BF1385" i="2"/>
  <c r="T1385" i="2"/>
  <c r="R1385" i="2"/>
  <c r="P1385" i="2"/>
  <c r="BI1383" i="2"/>
  <c r="BH1383" i="2"/>
  <c r="BG1383" i="2"/>
  <c r="BF1383" i="2"/>
  <c r="T1383" i="2"/>
  <c r="R1383" i="2"/>
  <c r="P1383" i="2"/>
  <c r="BI1379" i="2"/>
  <c r="BH1379" i="2"/>
  <c r="BG1379" i="2"/>
  <c r="BF1379" i="2"/>
  <c r="T1379" i="2"/>
  <c r="R1379" i="2"/>
  <c r="P1379" i="2"/>
  <c r="BI1376" i="2"/>
  <c r="BH1376" i="2"/>
  <c r="BG1376" i="2"/>
  <c r="BF1376" i="2"/>
  <c r="T1376" i="2"/>
  <c r="R1376" i="2"/>
  <c r="P1376" i="2"/>
  <c r="BI1373" i="2"/>
  <c r="BH1373" i="2"/>
  <c r="BG1373" i="2"/>
  <c r="BF1373" i="2"/>
  <c r="T1373" i="2"/>
  <c r="R1373" i="2"/>
  <c r="P1373" i="2"/>
  <c r="BI1368" i="2"/>
  <c r="BH1368" i="2"/>
  <c r="BG1368" i="2"/>
  <c r="BF1368" i="2"/>
  <c r="T1368" i="2"/>
  <c r="R1368" i="2"/>
  <c r="P1368" i="2"/>
  <c r="BI1366" i="2"/>
  <c r="BH1366" i="2"/>
  <c r="BG1366" i="2"/>
  <c r="BF1366" i="2"/>
  <c r="T1366" i="2"/>
  <c r="R1366" i="2"/>
  <c r="P1366" i="2"/>
  <c r="BI1361" i="2"/>
  <c r="BH1361" i="2"/>
  <c r="BG1361" i="2"/>
  <c r="BF1361" i="2"/>
  <c r="T1361" i="2"/>
  <c r="R1361" i="2"/>
  <c r="P1361" i="2"/>
  <c r="BI1359" i="2"/>
  <c r="BH1359" i="2"/>
  <c r="BG1359" i="2"/>
  <c r="BF1359" i="2"/>
  <c r="T1359" i="2"/>
  <c r="R1359" i="2"/>
  <c r="P1359" i="2"/>
  <c r="BI1357" i="2"/>
  <c r="BH1357" i="2"/>
  <c r="BG1357" i="2"/>
  <c r="BF1357" i="2"/>
  <c r="T1357" i="2"/>
  <c r="R1357" i="2"/>
  <c r="P1357" i="2"/>
  <c r="BI1355" i="2"/>
  <c r="BH1355" i="2"/>
  <c r="BG1355" i="2"/>
  <c r="BF1355" i="2"/>
  <c r="T1355" i="2"/>
  <c r="R1355" i="2"/>
  <c r="P1355" i="2"/>
  <c r="BI1347" i="2"/>
  <c r="BH1347" i="2"/>
  <c r="BG1347" i="2"/>
  <c r="BF1347" i="2"/>
  <c r="T1347" i="2"/>
  <c r="R1347" i="2"/>
  <c r="P1347" i="2"/>
  <c r="BI1345" i="2"/>
  <c r="BH1345" i="2"/>
  <c r="BG1345" i="2"/>
  <c r="BF1345" i="2"/>
  <c r="T1345" i="2"/>
  <c r="R1345" i="2"/>
  <c r="P1345" i="2"/>
  <c r="BI1342" i="2"/>
  <c r="BH1342" i="2"/>
  <c r="BG1342" i="2"/>
  <c r="BF1342" i="2"/>
  <c r="T1342" i="2"/>
  <c r="R1342" i="2"/>
  <c r="P1342" i="2"/>
  <c r="BI1335" i="2"/>
  <c r="BH1335" i="2"/>
  <c r="BG1335" i="2"/>
  <c r="BF1335" i="2"/>
  <c r="T1335" i="2"/>
  <c r="R1335" i="2"/>
  <c r="P1335" i="2"/>
  <c r="BI1332" i="2"/>
  <c r="BH1332" i="2"/>
  <c r="BG1332" i="2"/>
  <c r="BF1332" i="2"/>
  <c r="T1332" i="2"/>
  <c r="R1332" i="2"/>
  <c r="P1332" i="2"/>
  <c r="BI1325" i="2"/>
  <c r="BH1325" i="2"/>
  <c r="BG1325" i="2"/>
  <c r="BF1325" i="2"/>
  <c r="T1325" i="2"/>
  <c r="R1325" i="2"/>
  <c r="P1325" i="2"/>
  <c r="BI1319" i="2"/>
  <c r="BH1319" i="2"/>
  <c r="BG1319" i="2"/>
  <c r="BF1319" i="2"/>
  <c r="T1319" i="2"/>
  <c r="R1319" i="2"/>
  <c r="P1319" i="2"/>
  <c r="BI1311" i="2"/>
  <c r="BH1311" i="2"/>
  <c r="BG1311" i="2"/>
  <c r="BF1311" i="2"/>
  <c r="T1311" i="2"/>
  <c r="R1311" i="2"/>
  <c r="P1311" i="2"/>
  <c r="BI1309" i="2"/>
  <c r="BH1309" i="2"/>
  <c r="BG1309" i="2"/>
  <c r="BF1309" i="2"/>
  <c r="T1309" i="2"/>
  <c r="R1309" i="2"/>
  <c r="P1309" i="2"/>
  <c r="BI1307" i="2"/>
  <c r="BH1307" i="2"/>
  <c r="BG1307" i="2"/>
  <c r="BF1307" i="2"/>
  <c r="T1307" i="2"/>
  <c r="R1307" i="2"/>
  <c r="P1307" i="2"/>
  <c r="BI1298" i="2"/>
  <c r="BH1298" i="2"/>
  <c r="BG1298" i="2"/>
  <c r="BF1298" i="2"/>
  <c r="T1298" i="2"/>
  <c r="R1298" i="2"/>
  <c r="P1298" i="2"/>
  <c r="BI1293" i="2"/>
  <c r="BH1293" i="2"/>
  <c r="BG1293" i="2"/>
  <c r="BF1293" i="2"/>
  <c r="T1293" i="2"/>
  <c r="R1293" i="2"/>
  <c r="P1293" i="2"/>
  <c r="BI1262" i="2"/>
  <c r="BH1262" i="2"/>
  <c r="BG1262" i="2"/>
  <c r="BF1262" i="2"/>
  <c r="T1262" i="2"/>
  <c r="R1262" i="2"/>
  <c r="P1262" i="2"/>
  <c r="BI1259" i="2"/>
  <c r="BH1259" i="2"/>
  <c r="BG1259" i="2"/>
  <c r="BF1259" i="2"/>
  <c r="T1259" i="2"/>
  <c r="R1259" i="2"/>
  <c r="P1259" i="2"/>
  <c r="BI1200" i="2"/>
  <c r="BH1200" i="2"/>
  <c r="BG1200" i="2"/>
  <c r="BF1200" i="2"/>
  <c r="T1200" i="2"/>
  <c r="R1200" i="2"/>
  <c r="P1200" i="2"/>
  <c r="BI1196" i="2"/>
  <c r="BH1196" i="2"/>
  <c r="BG1196" i="2"/>
  <c r="BF1196" i="2"/>
  <c r="T1196" i="2"/>
  <c r="R1196" i="2"/>
  <c r="P1196" i="2"/>
  <c r="BI1190" i="2"/>
  <c r="BH1190" i="2"/>
  <c r="BG1190" i="2"/>
  <c r="BF1190" i="2"/>
  <c r="T1190" i="2"/>
  <c r="R1190" i="2"/>
  <c r="P1190" i="2"/>
  <c r="BI1185" i="2"/>
  <c r="BH1185" i="2"/>
  <c r="BG1185" i="2"/>
  <c r="BF1185" i="2"/>
  <c r="T1185" i="2"/>
  <c r="R1185" i="2"/>
  <c r="P1185" i="2"/>
  <c r="BI1181" i="2"/>
  <c r="BH1181" i="2"/>
  <c r="BG1181" i="2"/>
  <c r="BF1181" i="2"/>
  <c r="T1181" i="2"/>
  <c r="R1181" i="2"/>
  <c r="P1181" i="2"/>
  <c r="BI1175" i="2"/>
  <c r="BH1175" i="2"/>
  <c r="BG1175" i="2"/>
  <c r="BF1175" i="2"/>
  <c r="T1175" i="2"/>
  <c r="R1175" i="2"/>
  <c r="P1175" i="2"/>
  <c r="BI1162" i="2"/>
  <c r="BH1162" i="2"/>
  <c r="BG1162" i="2"/>
  <c r="BF1162" i="2"/>
  <c r="T1162" i="2"/>
  <c r="R1162" i="2"/>
  <c r="P1162" i="2"/>
  <c r="BI1154" i="2"/>
  <c r="BH1154" i="2"/>
  <c r="BG1154" i="2"/>
  <c r="BF1154" i="2"/>
  <c r="T1154" i="2"/>
  <c r="R1154" i="2"/>
  <c r="P1154" i="2"/>
  <c r="BI1145" i="2"/>
  <c r="BH1145" i="2"/>
  <c r="BG1145" i="2"/>
  <c r="BF1145" i="2"/>
  <c r="T1145" i="2"/>
  <c r="R1145" i="2"/>
  <c r="P1145" i="2"/>
  <c r="BI1142" i="2"/>
  <c r="BH1142" i="2"/>
  <c r="BG1142" i="2"/>
  <c r="BF1142" i="2"/>
  <c r="T1142" i="2"/>
  <c r="R1142" i="2"/>
  <c r="P1142" i="2"/>
  <c r="BI1132" i="2"/>
  <c r="BH1132" i="2"/>
  <c r="BG1132" i="2"/>
  <c r="BF1132" i="2"/>
  <c r="T1132" i="2"/>
  <c r="R1132" i="2"/>
  <c r="P1132" i="2"/>
  <c r="BI1128" i="2"/>
  <c r="BH1128" i="2"/>
  <c r="BG1128" i="2"/>
  <c r="BF1128" i="2"/>
  <c r="T1128" i="2"/>
  <c r="R1128" i="2"/>
  <c r="P1128" i="2"/>
  <c r="BI1124" i="2"/>
  <c r="BH1124" i="2"/>
  <c r="BG1124" i="2"/>
  <c r="BF1124" i="2"/>
  <c r="T1124" i="2"/>
  <c r="R1124" i="2"/>
  <c r="P1124" i="2"/>
  <c r="BI1119" i="2"/>
  <c r="BH1119" i="2"/>
  <c r="BG1119" i="2"/>
  <c r="BF1119" i="2"/>
  <c r="T1119" i="2"/>
  <c r="R1119" i="2"/>
  <c r="P1119" i="2"/>
  <c r="BI1117" i="2"/>
  <c r="BH1117" i="2"/>
  <c r="BG1117" i="2"/>
  <c r="BF1117" i="2"/>
  <c r="T1117" i="2"/>
  <c r="R1117" i="2"/>
  <c r="P1117" i="2"/>
  <c r="BI1115" i="2"/>
  <c r="BH1115" i="2"/>
  <c r="BG1115" i="2"/>
  <c r="BF1115" i="2"/>
  <c r="T1115" i="2"/>
  <c r="R1115" i="2"/>
  <c r="P1115" i="2"/>
  <c r="BI1113" i="2"/>
  <c r="BH1113" i="2"/>
  <c r="BG1113" i="2"/>
  <c r="BF1113" i="2"/>
  <c r="T1113" i="2"/>
  <c r="R1113" i="2"/>
  <c r="P1113" i="2"/>
  <c r="BI1104" i="2"/>
  <c r="BH1104" i="2"/>
  <c r="BG1104" i="2"/>
  <c r="BF1104" i="2"/>
  <c r="T1104" i="2"/>
  <c r="R1104" i="2"/>
  <c r="P1104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3" i="2"/>
  <c r="BH1093" i="2"/>
  <c r="BG1093" i="2"/>
  <c r="BF1093" i="2"/>
  <c r="T1093" i="2"/>
  <c r="R1093" i="2"/>
  <c r="P1093" i="2"/>
  <c r="BI1091" i="2"/>
  <c r="BH1091" i="2"/>
  <c r="BG1091" i="2"/>
  <c r="BF1091" i="2"/>
  <c r="T1091" i="2"/>
  <c r="R1091" i="2"/>
  <c r="P1091" i="2"/>
  <c r="BI1082" i="2"/>
  <c r="BH1082" i="2"/>
  <c r="BG1082" i="2"/>
  <c r="BF1082" i="2"/>
  <c r="T1082" i="2"/>
  <c r="R1082" i="2"/>
  <c r="P1082" i="2"/>
  <c r="BI1080" i="2"/>
  <c r="BH1080" i="2"/>
  <c r="BG1080" i="2"/>
  <c r="BF1080" i="2"/>
  <c r="T1080" i="2"/>
  <c r="R1080" i="2"/>
  <c r="P1080" i="2"/>
  <c r="BI1076" i="2"/>
  <c r="BH1076" i="2"/>
  <c r="BG1076" i="2"/>
  <c r="BF1076" i="2"/>
  <c r="T1076" i="2"/>
  <c r="R1076" i="2"/>
  <c r="P1076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62" i="2"/>
  <c r="BH1062" i="2"/>
  <c r="BG1062" i="2"/>
  <c r="BF1062" i="2"/>
  <c r="T1062" i="2"/>
  <c r="R1062" i="2"/>
  <c r="P1062" i="2"/>
  <c r="BI1055" i="2"/>
  <c r="BH1055" i="2"/>
  <c r="BG1055" i="2"/>
  <c r="BF1055" i="2"/>
  <c r="T1055" i="2"/>
  <c r="R1055" i="2"/>
  <c r="P1055" i="2"/>
  <c r="BI1053" i="2"/>
  <c r="BH1053" i="2"/>
  <c r="BG1053" i="2"/>
  <c r="BF1053" i="2"/>
  <c r="T1053" i="2"/>
  <c r="R1053" i="2"/>
  <c r="P1053" i="2"/>
  <c r="BI1050" i="2"/>
  <c r="BH1050" i="2"/>
  <c r="BG1050" i="2"/>
  <c r="BF1050" i="2"/>
  <c r="T1050" i="2"/>
  <c r="R1050" i="2"/>
  <c r="P1050" i="2"/>
  <c r="BI1048" i="2"/>
  <c r="BH1048" i="2"/>
  <c r="BG1048" i="2"/>
  <c r="BF1048" i="2"/>
  <c r="T1048" i="2"/>
  <c r="R1048" i="2"/>
  <c r="P1048" i="2"/>
  <c r="BI1046" i="2"/>
  <c r="BH1046" i="2"/>
  <c r="BG1046" i="2"/>
  <c r="BF1046" i="2"/>
  <c r="T1046" i="2"/>
  <c r="R1046" i="2"/>
  <c r="P1046" i="2"/>
  <c r="BI1042" i="2"/>
  <c r="BH1042" i="2"/>
  <c r="BG1042" i="2"/>
  <c r="BF1042" i="2"/>
  <c r="T1042" i="2"/>
  <c r="R1042" i="2"/>
  <c r="P1042" i="2"/>
  <c r="BI1035" i="2"/>
  <c r="BH1035" i="2"/>
  <c r="BG1035" i="2"/>
  <c r="BF1035" i="2"/>
  <c r="T1035" i="2"/>
  <c r="R1035" i="2"/>
  <c r="P1035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1" i="2"/>
  <c r="BH1011" i="2"/>
  <c r="BG1011" i="2"/>
  <c r="BF1011" i="2"/>
  <c r="T1011" i="2"/>
  <c r="R1011" i="2"/>
  <c r="P1011" i="2"/>
  <c r="BI1008" i="2"/>
  <c r="BH1008" i="2"/>
  <c r="BG1008" i="2"/>
  <c r="BF1008" i="2"/>
  <c r="T1008" i="2"/>
  <c r="R1008" i="2"/>
  <c r="P1008" i="2"/>
  <c r="BI1005" i="2"/>
  <c r="BH1005" i="2"/>
  <c r="BG1005" i="2"/>
  <c r="BF1005" i="2"/>
  <c r="T1005" i="2"/>
  <c r="R1005" i="2"/>
  <c r="P1005" i="2"/>
  <c r="BI1002" i="2"/>
  <c r="BH1002" i="2"/>
  <c r="BG1002" i="2"/>
  <c r="BF1002" i="2"/>
  <c r="T1002" i="2"/>
  <c r="R1002" i="2"/>
  <c r="P1002" i="2"/>
  <c r="BI999" i="2"/>
  <c r="BH999" i="2"/>
  <c r="BG999" i="2"/>
  <c r="BF999" i="2"/>
  <c r="T999" i="2"/>
  <c r="R999" i="2"/>
  <c r="P999" i="2"/>
  <c r="BI996" i="2"/>
  <c r="BH996" i="2"/>
  <c r="BG996" i="2"/>
  <c r="BF996" i="2"/>
  <c r="T996" i="2"/>
  <c r="R996" i="2"/>
  <c r="P996" i="2"/>
  <c r="BI993" i="2"/>
  <c r="BH993" i="2"/>
  <c r="BG993" i="2"/>
  <c r="BF993" i="2"/>
  <c r="T993" i="2"/>
  <c r="R993" i="2"/>
  <c r="P993" i="2"/>
  <c r="BI990" i="2"/>
  <c r="BH990" i="2"/>
  <c r="BG990" i="2"/>
  <c r="BF990" i="2"/>
  <c r="T990" i="2"/>
  <c r="R990" i="2"/>
  <c r="P990" i="2"/>
  <c r="BI987" i="2"/>
  <c r="BH987" i="2"/>
  <c r="BG987" i="2"/>
  <c r="BF987" i="2"/>
  <c r="T987" i="2"/>
  <c r="R987" i="2"/>
  <c r="P987" i="2"/>
  <c r="BI984" i="2"/>
  <c r="BH984" i="2"/>
  <c r="BG984" i="2"/>
  <c r="BF984" i="2"/>
  <c r="T984" i="2"/>
  <c r="R984" i="2"/>
  <c r="P984" i="2"/>
  <c r="BI981" i="2"/>
  <c r="BH981" i="2"/>
  <c r="BG981" i="2"/>
  <c r="BF981" i="2"/>
  <c r="T981" i="2"/>
  <c r="R981" i="2"/>
  <c r="P981" i="2"/>
  <c r="BI965" i="2"/>
  <c r="BH965" i="2"/>
  <c r="BG965" i="2"/>
  <c r="BF965" i="2"/>
  <c r="T965" i="2"/>
  <c r="R965" i="2"/>
  <c r="P965" i="2"/>
  <c r="BI961" i="2"/>
  <c r="BH961" i="2"/>
  <c r="BG961" i="2"/>
  <c r="BF961" i="2"/>
  <c r="T961" i="2"/>
  <c r="R961" i="2"/>
  <c r="P961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41" i="2"/>
  <c r="BH941" i="2"/>
  <c r="BG941" i="2"/>
  <c r="BF941" i="2"/>
  <c r="T941" i="2"/>
  <c r="R941" i="2"/>
  <c r="P941" i="2"/>
  <c r="BI939" i="2"/>
  <c r="BH939" i="2"/>
  <c r="BG939" i="2"/>
  <c r="BF939" i="2"/>
  <c r="T939" i="2"/>
  <c r="R939" i="2"/>
  <c r="P939" i="2"/>
  <c r="BI936" i="2"/>
  <c r="BH936" i="2"/>
  <c r="BG936" i="2"/>
  <c r="BF936" i="2"/>
  <c r="T936" i="2"/>
  <c r="R936" i="2"/>
  <c r="P936" i="2"/>
  <c r="BI932" i="2"/>
  <c r="BH932" i="2"/>
  <c r="BG932" i="2"/>
  <c r="BF932" i="2"/>
  <c r="T932" i="2"/>
  <c r="R932" i="2"/>
  <c r="P932" i="2"/>
  <c r="BI926" i="2"/>
  <c r="BH926" i="2"/>
  <c r="BG926" i="2"/>
  <c r="BF926" i="2"/>
  <c r="T926" i="2"/>
  <c r="R926" i="2"/>
  <c r="P926" i="2"/>
  <c r="BI922" i="2"/>
  <c r="BH922" i="2"/>
  <c r="BG922" i="2"/>
  <c r="BF922" i="2"/>
  <c r="T922" i="2"/>
  <c r="R922" i="2"/>
  <c r="P922" i="2"/>
  <c r="BI909" i="2"/>
  <c r="BH909" i="2"/>
  <c r="BG909" i="2"/>
  <c r="BF909" i="2"/>
  <c r="T909" i="2"/>
  <c r="R909" i="2"/>
  <c r="P909" i="2"/>
  <c r="BI900" i="2"/>
  <c r="BH900" i="2"/>
  <c r="BG900" i="2"/>
  <c r="BF900" i="2"/>
  <c r="T900" i="2"/>
  <c r="R900" i="2"/>
  <c r="P900" i="2"/>
  <c r="BI894" i="2"/>
  <c r="BH894" i="2"/>
  <c r="BG894" i="2"/>
  <c r="BF894" i="2"/>
  <c r="T894" i="2"/>
  <c r="R894" i="2"/>
  <c r="P894" i="2"/>
  <c r="BI887" i="2"/>
  <c r="BH887" i="2"/>
  <c r="BG887" i="2"/>
  <c r="BF887" i="2"/>
  <c r="T887" i="2"/>
  <c r="R887" i="2"/>
  <c r="P887" i="2"/>
  <c r="BI861" i="2"/>
  <c r="BH861" i="2"/>
  <c r="BG861" i="2"/>
  <c r="BF861" i="2"/>
  <c r="T861" i="2"/>
  <c r="R861" i="2"/>
  <c r="P861" i="2"/>
  <c r="BI852" i="2"/>
  <c r="BH852" i="2"/>
  <c r="BG852" i="2"/>
  <c r="BF852" i="2"/>
  <c r="T852" i="2"/>
  <c r="R852" i="2"/>
  <c r="P852" i="2"/>
  <c r="BI832" i="2"/>
  <c r="BH832" i="2"/>
  <c r="BG832" i="2"/>
  <c r="BF832" i="2"/>
  <c r="T832" i="2"/>
  <c r="R832" i="2"/>
  <c r="P832" i="2"/>
  <c r="BI812" i="2"/>
  <c r="BH812" i="2"/>
  <c r="BG812" i="2"/>
  <c r="BF812" i="2"/>
  <c r="T812" i="2"/>
  <c r="R812" i="2"/>
  <c r="P812" i="2"/>
  <c r="BI810" i="2"/>
  <c r="BH810" i="2"/>
  <c r="BG810" i="2"/>
  <c r="BF810" i="2"/>
  <c r="T810" i="2"/>
  <c r="R810" i="2"/>
  <c r="P810" i="2"/>
  <c r="BI808" i="2"/>
  <c r="BH808" i="2"/>
  <c r="BG808" i="2"/>
  <c r="BF808" i="2"/>
  <c r="T808" i="2"/>
  <c r="R808" i="2"/>
  <c r="P808" i="2"/>
  <c r="BI788" i="2"/>
  <c r="BH788" i="2"/>
  <c r="BG788" i="2"/>
  <c r="BF788" i="2"/>
  <c r="T788" i="2"/>
  <c r="R788" i="2"/>
  <c r="P788" i="2"/>
  <c r="BI786" i="2"/>
  <c r="BH786" i="2"/>
  <c r="BG786" i="2"/>
  <c r="BF786" i="2"/>
  <c r="T786" i="2"/>
  <c r="R786" i="2"/>
  <c r="P786" i="2"/>
  <c r="BI766" i="2"/>
  <c r="BH766" i="2"/>
  <c r="BG766" i="2"/>
  <c r="BF766" i="2"/>
  <c r="T766" i="2"/>
  <c r="R766" i="2"/>
  <c r="P766" i="2"/>
  <c r="BI761" i="2"/>
  <c r="BH761" i="2"/>
  <c r="BG761" i="2"/>
  <c r="BF761" i="2"/>
  <c r="T761" i="2"/>
  <c r="R761" i="2"/>
  <c r="P761" i="2"/>
  <c r="BI758" i="2"/>
  <c r="BH758" i="2"/>
  <c r="BG758" i="2"/>
  <c r="BF758" i="2"/>
  <c r="T758" i="2"/>
  <c r="R758" i="2"/>
  <c r="P758" i="2"/>
  <c r="BI731" i="2"/>
  <c r="BH731" i="2"/>
  <c r="BG731" i="2"/>
  <c r="BF731" i="2"/>
  <c r="T731" i="2"/>
  <c r="R731" i="2"/>
  <c r="P731" i="2"/>
  <c r="BI728" i="2"/>
  <c r="BH728" i="2"/>
  <c r="BG728" i="2"/>
  <c r="BF728" i="2"/>
  <c r="T728" i="2"/>
  <c r="R728" i="2"/>
  <c r="P728" i="2"/>
  <c r="BI719" i="2"/>
  <c r="BH719" i="2"/>
  <c r="BG719" i="2"/>
  <c r="BF719" i="2"/>
  <c r="T719" i="2"/>
  <c r="R719" i="2"/>
  <c r="P719" i="2"/>
  <c r="BI716" i="2"/>
  <c r="BH716" i="2"/>
  <c r="BG716" i="2"/>
  <c r="BF716" i="2"/>
  <c r="T716" i="2"/>
  <c r="R716" i="2"/>
  <c r="P716" i="2"/>
  <c r="BI697" i="2"/>
  <c r="BH697" i="2"/>
  <c r="BG697" i="2"/>
  <c r="BF697" i="2"/>
  <c r="T697" i="2"/>
  <c r="R697" i="2"/>
  <c r="P697" i="2"/>
  <c r="BI692" i="2"/>
  <c r="BH692" i="2"/>
  <c r="BG692" i="2"/>
  <c r="BF692" i="2"/>
  <c r="T692" i="2"/>
  <c r="R692" i="2"/>
  <c r="P692" i="2"/>
  <c r="BI664" i="2"/>
  <c r="BH664" i="2"/>
  <c r="BG664" i="2"/>
  <c r="BF664" i="2"/>
  <c r="T664" i="2"/>
  <c r="R664" i="2"/>
  <c r="P664" i="2"/>
  <c r="BI662" i="2"/>
  <c r="BH662" i="2"/>
  <c r="BG662" i="2"/>
  <c r="BF662" i="2"/>
  <c r="T662" i="2"/>
  <c r="R662" i="2"/>
  <c r="P662" i="2"/>
  <c r="BI651" i="2"/>
  <c r="BH651" i="2"/>
  <c r="BG651" i="2"/>
  <c r="BF651" i="2"/>
  <c r="T651" i="2"/>
  <c r="R651" i="2"/>
  <c r="P651" i="2"/>
  <c r="BI649" i="2"/>
  <c r="BH649" i="2"/>
  <c r="BG649" i="2"/>
  <c r="BF649" i="2"/>
  <c r="T649" i="2"/>
  <c r="R649" i="2"/>
  <c r="P649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6" i="2"/>
  <c r="BH636" i="2"/>
  <c r="BG636" i="2"/>
  <c r="BF636" i="2"/>
  <c r="T636" i="2"/>
  <c r="R636" i="2"/>
  <c r="P636" i="2"/>
  <c r="BI626" i="2"/>
  <c r="BH626" i="2"/>
  <c r="BG626" i="2"/>
  <c r="BF626" i="2"/>
  <c r="T626" i="2"/>
  <c r="R626" i="2"/>
  <c r="P626" i="2"/>
  <c r="BI624" i="2"/>
  <c r="BH624" i="2"/>
  <c r="BG624" i="2"/>
  <c r="BF624" i="2"/>
  <c r="T624" i="2"/>
  <c r="R624" i="2"/>
  <c r="P624" i="2"/>
  <c r="BI622" i="2"/>
  <c r="BH622" i="2"/>
  <c r="BG622" i="2"/>
  <c r="BF622" i="2"/>
  <c r="T622" i="2"/>
  <c r="R622" i="2"/>
  <c r="P622" i="2"/>
  <c r="BI593" i="2"/>
  <c r="BH593" i="2"/>
  <c r="BG593" i="2"/>
  <c r="BF593" i="2"/>
  <c r="T593" i="2"/>
  <c r="R593" i="2"/>
  <c r="P593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58" i="2"/>
  <c r="BH458" i="2"/>
  <c r="BG458" i="2"/>
  <c r="BF458" i="2"/>
  <c r="T458" i="2"/>
  <c r="R458" i="2"/>
  <c r="P458" i="2"/>
  <c r="BI437" i="2"/>
  <c r="BH437" i="2"/>
  <c r="BG437" i="2"/>
  <c r="BF437" i="2"/>
  <c r="T437" i="2"/>
  <c r="R437" i="2"/>
  <c r="P437" i="2"/>
  <c r="BI416" i="2"/>
  <c r="BH416" i="2"/>
  <c r="BG416" i="2"/>
  <c r="BF416" i="2"/>
  <c r="T416" i="2"/>
  <c r="R416" i="2"/>
  <c r="P416" i="2"/>
  <c r="BI395" i="2"/>
  <c r="BH395" i="2"/>
  <c r="BG395" i="2"/>
  <c r="BF395" i="2"/>
  <c r="T395" i="2"/>
  <c r="R395" i="2"/>
  <c r="P395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28" i="2"/>
  <c r="BH328" i="2"/>
  <c r="BG328" i="2"/>
  <c r="BF328" i="2"/>
  <c r="T328" i="2"/>
  <c r="R328" i="2"/>
  <c r="P328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21" i="2"/>
  <c r="BH221" i="2"/>
  <c r="BG221" i="2"/>
  <c r="BF221" i="2"/>
  <c r="T221" i="2"/>
  <c r="R221" i="2"/>
  <c r="P221" i="2"/>
  <c r="BI207" i="2"/>
  <c r="BH207" i="2"/>
  <c r="BG207" i="2"/>
  <c r="BF207" i="2"/>
  <c r="T207" i="2"/>
  <c r="R207" i="2"/>
  <c r="P20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45" i="2"/>
  <c r="BH145" i="2"/>
  <c r="BG145" i="2"/>
  <c r="BF145" i="2"/>
  <c r="T145" i="2"/>
  <c r="R145" i="2"/>
  <c r="P145" i="2"/>
  <c r="F136" i="2"/>
  <c r="E134" i="2"/>
  <c r="F89" i="2"/>
  <c r="E87" i="2"/>
  <c r="J24" i="2"/>
  <c r="E24" i="2"/>
  <c r="J139" i="2"/>
  <c r="J23" i="2"/>
  <c r="J21" i="2"/>
  <c r="E21" i="2"/>
  <c r="J138" i="2" s="1"/>
  <c r="J20" i="2"/>
  <c r="J18" i="2"/>
  <c r="E18" i="2"/>
  <c r="F92" i="2"/>
  <c r="J17" i="2"/>
  <c r="J15" i="2"/>
  <c r="E15" i="2"/>
  <c r="F91" i="2" s="1"/>
  <c r="J14" i="2"/>
  <c r="J89" i="2"/>
  <c r="E7" i="2"/>
  <c r="E85" i="2" s="1"/>
  <c r="L90" i="1"/>
  <c r="AM90" i="1"/>
  <c r="AM89" i="1"/>
  <c r="L89" i="1"/>
  <c r="AM87" i="1"/>
  <c r="L87" i="1"/>
  <c r="L85" i="1"/>
  <c r="L84" i="1"/>
  <c r="J2137" i="2"/>
  <c r="J2125" i="2"/>
  <c r="J2107" i="2"/>
  <c r="BK2067" i="2"/>
  <c r="J1993" i="2"/>
  <c r="J1884" i="2"/>
  <c r="J1805" i="2"/>
  <c r="J1757" i="2"/>
  <c r="J1739" i="2"/>
  <c r="J1701" i="2"/>
  <c r="J1683" i="2"/>
  <c r="BK1622" i="2"/>
  <c r="BK1580" i="2"/>
  <c r="J1513" i="2"/>
  <c r="J1483" i="2"/>
  <c r="J1449" i="2"/>
  <c r="J1421" i="2"/>
  <c r="BK1393" i="2"/>
  <c r="J1379" i="2"/>
  <c r="J1335" i="2"/>
  <c r="BK1298" i="2"/>
  <c r="BK1145" i="2"/>
  <c r="BK1113" i="2"/>
  <c r="BK1080" i="2"/>
  <c r="J1050" i="2"/>
  <c r="BK1011" i="2"/>
  <c r="J987" i="2"/>
  <c r="BK941" i="2"/>
  <c r="BK861" i="2"/>
  <c r="J766" i="2"/>
  <c r="BK716" i="2"/>
  <c r="BK644" i="2"/>
  <c r="J502" i="2"/>
  <c r="J470" i="2"/>
  <c r="J369" i="2"/>
  <c r="J305" i="2"/>
  <c r="BK283" i="2"/>
  <c r="BK271" i="2"/>
  <c r="J241" i="2"/>
  <c r="BK184" i="2"/>
  <c r="J170" i="2"/>
  <c r="BK2119" i="2"/>
  <c r="BK2107" i="2"/>
  <c r="BK2096" i="2"/>
  <c r="BK2069" i="2"/>
  <c r="J2017" i="2"/>
  <c r="BK1915" i="2"/>
  <c r="J1887" i="2"/>
  <c r="BK1853" i="2"/>
  <c r="J1771" i="2"/>
  <c r="J1698" i="2"/>
  <c r="BK1680" i="2"/>
  <c r="J1659" i="2"/>
  <c r="J1640" i="2"/>
  <c r="BK1628" i="2"/>
  <c r="J1590" i="2"/>
  <c r="BK1487" i="2"/>
  <c r="J1454" i="2"/>
  <c r="BK1413" i="2"/>
  <c r="BK1401" i="2"/>
  <c r="BK1361" i="2"/>
  <c r="J1342" i="2"/>
  <c r="J1307" i="2"/>
  <c r="BK1200" i="2"/>
  <c r="BK1181" i="2"/>
  <c r="BK1124" i="2"/>
  <c r="BK1091" i="2"/>
  <c r="BK1066" i="2"/>
  <c r="BK1050" i="2"/>
  <c r="J1020" i="2"/>
  <c r="BK1002" i="2"/>
  <c r="BK990" i="2"/>
  <c r="BK961" i="2"/>
  <c r="J922" i="2"/>
  <c r="BK812" i="2"/>
  <c r="BK719" i="2"/>
  <c r="BK626" i="2"/>
  <c r="J593" i="2"/>
  <c r="J505" i="2"/>
  <c r="BK482" i="2"/>
  <c r="BK468" i="2"/>
  <c r="J374" i="2"/>
  <c r="BK349" i="2"/>
  <c r="BK309" i="2"/>
  <c r="J286" i="2"/>
  <c r="J258" i="2"/>
  <c r="BK241" i="2"/>
  <c r="J184" i="2"/>
  <c r="BK155" i="2"/>
  <c r="J2148" i="2"/>
  <c r="J2111" i="2"/>
  <c r="J2034" i="2"/>
  <c r="J1937" i="2"/>
  <c r="BK1884" i="2"/>
  <c r="BK1814" i="2"/>
  <c r="BK1748" i="2"/>
  <c r="BK1698" i="2"/>
  <c r="J1674" i="2"/>
  <c r="BK1659" i="2"/>
  <c r="BK1640" i="2"/>
  <c r="J1580" i="2"/>
  <c r="BK1547" i="2"/>
  <c r="J1527" i="2"/>
  <c r="J1496" i="2"/>
  <c r="BK1442" i="2"/>
  <c r="J1401" i="2"/>
  <c r="BK1366" i="2"/>
  <c r="BK1357" i="2"/>
  <c r="J1332" i="2"/>
  <c r="J1190" i="2"/>
  <c r="BK1154" i="2"/>
  <c r="BK1117" i="2"/>
  <c r="J1066" i="2"/>
  <c r="J1042" i="2"/>
  <c r="J1005" i="2"/>
  <c r="BK909" i="2"/>
  <c r="J861" i="2"/>
  <c r="BK810" i="2"/>
  <c r="J786" i="2"/>
  <c r="BK728" i="2"/>
  <c r="J692" i="2"/>
  <c r="BK498" i="2"/>
  <c r="BK484" i="2"/>
  <c r="J437" i="2"/>
  <c r="BK298" i="2"/>
  <c r="BK247" i="2"/>
  <c r="J207" i="2"/>
  <c r="J186" i="2"/>
  <c r="J174" i="2"/>
  <c r="BK2158" i="2"/>
  <c r="BK2144" i="2"/>
  <c r="BK2125" i="2"/>
  <c r="J2109" i="2"/>
  <c r="BK2017" i="2"/>
  <c r="J1913" i="2"/>
  <c r="J1853" i="2"/>
  <c r="BK1796" i="2"/>
  <c r="J1763" i="2"/>
  <c r="J1733" i="2"/>
  <c r="BK1653" i="2"/>
  <c r="BK1620" i="2"/>
  <c r="J1597" i="2"/>
  <c r="BK1582" i="2"/>
  <c r="BK1551" i="2"/>
  <c r="J1529" i="2"/>
  <c r="BK1472" i="2"/>
  <c r="BK1449" i="2"/>
  <c r="BK1429" i="2"/>
  <c r="BK1387" i="2"/>
  <c r="J1373" i="2"/>
  <c r="BK1335" i="2"/>
  <c r="J1319" i="2"/>
  <c r="J1200" i="2"/>
  <c r="J1145" i="2"/>
  <c r="J1002" i="2"/>
  <c r="BK999" i="2"/>
  <c r="BK987" i="2"/>
  <c r="BK958" i="2"/>
  <c r="J936" i="2"/>
  <c r="BK900" i="2"/>
  <c r="J852" i="2"/>
  <c r="J697" i="2"/>
  <c r="BK649" i="2"/>
  <c r="BK505" i="2"/>
  <c r="J480" i="2"/>
  <c r="BK465" i="2"/>
  <c r="J371" i="2"/>
  <c r="J302" i="2"/>
  <c r="J279" i="2"/>
  <c r="J221" i="2"/>
  <c r="BK174" i="2"/>
  <c r="J328" i="3"/>
  <c r="J317" i="3"/>
  <c r="J286" i="3"/>
  <c r="BK276" i="3"/>
  <c r="J264" i="3"/>
  <c r="J213" i="3"/>
  <c r="BK197" i="3"/>
  <c r="J177" i="3"/>
  <c r="BK303" i="3"/>
  <c r="BK271" i="3"/>
  <c r="J243" i="3"/>
  <c r="BK223" i="3"/>
  <c r="BK205" i="3"/>
  <c r="J156" i="3"/>
  <c r="J128" i="3"/>
  <c r="BK292" i="3"/>
  <c r="J280" i="3"/>
  <c r="J261" i="3"/>
  <c r="BK233" i="3"/>
  <c r="BK219" i="3"/>
  <c r="J217" i="3"/>
  <c r="BK173" i="3"/>
  <c r="J151" i="3"/>
  <c r="J303" i="3"/>
  <c r="J278" i="3"/>
  <c r="J231" i="3"/>
  <c r="J197" i="3"/>
  <c r="J165" i="3"/>
  <c r="BK153" i="4"/>
  <c r="J126" i="4"/>
  <c r="BK168" i="4"/>
  <c r="J153" i="4"/>
  <c r="BK126" i="4"/>
  <c r="BK148" i="4"/>
  <c r="J141" i="4"/>
  <c r="BK172" i="4"/>
  <c r="J145" i="4"/>
  <c r="J121" i="4"/>
  <c r="J2135" i="2"/>
  <c r="BK2121" i="2"/>
  <c r="BK2109" i="2"/>
  <c r="J2096" i="2"/>
  <c r="J2019" i="2"/>
  <c r="BK1937" i="2"/>
  <c r="BK1822" i="2"/>
  <c r="BK1775" i="2"/>
  <c r="BK1745" i="2"/>
  <c r="BK1733" i="2"/>
  <c r="BK1705" i="2"/>
  <c r="J1680" i="2"/>
  <c r="BK1647" i="2"/>
  <c r="BK1593" i="2"/>
  <c r="BK1573" i="2"/>
  <c r="J1543" i="2"/>
  <c r="J1487" i="2"/>
  <c r="J1470" i="2"/>
  <c r="J1431" i="2"/>
  <c r="J1407" i="2"/>
  <c r="BK1391" i="2"/>
  <c r="BK1359" i="2"/>
  <c r="BK1309" i="2"/>
  <c r="BK1262" i="2"/>
  <c r="BK1142" i="2"/>
  <c r="J1091" i="2"/>
  <c r="J1062" i="2"/>
  <c r="BK1020" i="2"/>
  <c r="J990" i="2"/>
  <c r="BK956" i="2"/>
  <c r="J909" i="2"/>
  <c r="BK731" i="2"/>
  <c r="J664" i="2"/>
  <c r="BK651" i="2"/>
  <c r="BK624" i="2"/>
  <c r="BK480" i="2"/>
  <c r="BK371" i="2"/>
  <c r="J361" i="2"/>
  <c r="J289" i="2"/>
  <c r="J254" i="2"/>
  <c r="J239" i="2"/>
  <c r="J181" i="2"/>
  <c r="J155" i="2"/>
  <c r="BK2115" i="2"/>
  <c r="J2105" i="2"/>
  <c r="J2100" i="2"/>
  <c r="J2092" i="2"/>
  <c r="BK1933" i="2"/>
  <c r="BK1913" i="2"/>
  <c r="BK1879" i="2"/>
  <c r="J1822" i="2"/>
  <c r="J1751" i="2"/>
  <c r="J1714" i="2"/>
  <c r="BK1683" i="2"/>
  <c r="J1665" i="2"/>
  <c r="BK1644" i="2"/>
  <c r="J1620" i="2"/>
  <c r="J1595" i="2"/>
  <c r="J1545" i="2"/>
  <c r="BK1513" i="2"/>
  <c r="BK1496" i="2"/>
  <c r="BK1491" i="2"/>
  <c r="J1427" i="2"/>
  <c r="BK1410" i="2"/>
  <c r="BK1383" i="2"/>
  <c r="BK1355" i="2"/>
  <c r="BK1311" i="2"/>
  <c r="J1298" i="2"/>
  <c r="BK1196" i="2"/>
  <c r="BK1162" i="2"/>
  <c r="J1093" i="2"/>
  <c r="J1068" i="2"/>
  <c r="BK1055" i="2"/>
  <c r="BK1035" i="2"/>
  <c r="J1011" i="2"/>
  <c r="BK996" i="2"/>
  <c r="J981" i="2"/>
  <c r="BK939" i="2"/>
  <c r="BK832" i="2"/>
  <c r="BK761" i="2"/>
  <c r="BK664" i="2"/>
  <c r="BK622" i="2"/>
  <c r="BK494" i="2"/>
  <c r="BK477" i="2"/>
  <c r="J458" i="2"/>
  <c r="J365" i="2"/>
  <c r="J337" i="2"/>
  <c r="J293" i="2"/>
  <c r="BK260" i="2"/>
  <c r="BK192" i="2"/>
  <c r="J165" i="2"/>
  <c r="BK145" i="2"/>
  <c r="J2144" i="2"/>
  <c r="BK2105" i="2"/>
  <c r="BK2032" i="2"/>
  <c r="BK1935" i="2"/>
  <c r="BK1881" i="2"/>
  <c r="BK1805" i="2"/>
  <c r="J1705" i="2"/>
  <c r="J1686" i="2"/>
  <c r="BK1669" i="2"/>
  <c r="J1656" i="2"/>
  <c r="J1582" i="2"/>
  <c r="BK1543" i="2"/>
  <c r="BK1507" i="2"/>
  <c r="BK1446" i="2"/>
  <c r="J1429" i="2"/>
  <c r="BK1385" i="2"/>
  <c r="J1361" i="2"/>
  <c r="BK1347" i="2"/>
  <c r="BK1293" i="2"/>
  <c r="J1162" i="2"/>
  <c r="J1128" i="2"/>
  <c r="BK1115" i="2"/>
  <c r="J1053" i="2"/>
  <c r="BK1028" i="2"/>
  <c r="J999" i="2"/>
  <c r="J900" i="2"/>
  <c r="J832" i="2"/>
  <c r="J808" i="2"/>
  <c r="BK766" i="2"/>
  <c r="J719" i="2"/>
  <c r="BK641" i="2"/>
  <c r="BK496" i="2"/>
  <c r="J482" i="2"/>
  <c r="BK458" i="2"/>
  <c r="J349" i="2"/>
  <c r="J275" i="2"/>
  <c r="J256" i="2"/>
  <c r="BK221" i="2"/>
  <c r="BK189" i="2"/>
  <c r="BK170" i="2"/>
  <c r="BK2160" i="2"/>
  <c r="BK2154" i="2"/>
  <c r="BK2137" i="2"/>
  <c r="J2127" i="2"/>
  <c r="J2115" i="2"/>
  <c r="BK2019" i="2"/>
  <c r="J1921" i="2"/>
  <c r="J1881" i="2"/>
  <c r="J1851" i="2"/>
  <c r="BK1790" i="2"/>
  <c r="BK1739" i="2"/>
  <c r="BK1686" i="2"/>
  <c r="J1628" i="2"/>
  <c r="BK1614" i="2"/>
  <c r="BK1590" i="2"/>
  <c r="J1573" i="2"/>
  <c r="BK1545" i="2"/>
  <c r="BK1494" i="2"/>
  <c r="BK1461" i="2"/>
  <c r="BK1433" i="2"/>
  <c r="BK1407" i="2"/>
  <c r="J1385" i="2"/>
  <c r="BK1376" i="2"/>
  <c r="J1345" i="2"/>
  <c r="J1311" i="2"/>
  <c r="J1154" i="2"/>
  <c r="J1124" i="2"/>
  <c r="J1113" i="2"/>
  <c r="BK1095" i="2"/>
  <c r="BK1068" i="2"/>
  <c r="BK1046" i="2"/>
  <c r="J1008" i="2"/>
  <c r="J961" i="2"/>
  <c r="J939" i="2"/>
  <c r="J926" i="2"/>
  <c r="J810" i="2"/>
  <c r="J662" i="2"/>
  <c r="J638" i="2"/>
  <c r="J626" i="2"/>
  <c r="BK593" i="2"/>
  <c r="J496" i="2"/>
  <c r="J477" i="2"/>
  <c r="BK416" i="2"/>
  <c r="BK305" i="2"/>
  <c r="BK286" i="2"/>
  <c r="BK256" i="2"/>
  <c r="BK177" i="2"/>
  <c r="BK165" i="2"/>
  <c r="J323" i="3"/>
  <c r="J300" i="3"/>
  <c r="BK280" i="3"/>
  <c r="BK269" i="3"/>
  <c r="J259" i="3"/>
  <c r="BK211" i="3"/>
  <c r="J195" i="3"/>
  <c r="BK142" i="3"/>
  <c r="J298" i="3"/>
  <c r="BK257" i="3"/>
  <c r="BK239" i="3"/>
  <c r="J211" i="3"/>
  <c r="BK162" i="3"/>
  <c r="BK323" i="3"/>
  <c r="BK290" i="3"/>
  <c r="J266" i="3"/>
  <c r="BK247" i="3"/>
  <c r="BK231" i="3"/>
  <c r="J183" i="3"/>
  <c r="BK165" i="3"/>
  <c r="J142" i="3"/>
  <c r="BK298" i="3"/>
  <c r="J276" i="3"/>
  <c r="J229" i="3"/>
  <c r="BK213" i="3"/>
  <c r="BK185" i="3"/>
  <c r="BK177" i="3"/>
  <c r="BK147" i="3"/>
  <c r="J168" i="4"/>
  <c r="BK158" i="4"/>
  <c r="BK139" i="4"/>
  <c r="J172" i="4"/>
  <c r="J158" i="4"/>
  <c r="J148" i="4"/>
  <c r="J170" i="4"/>
  <c r="BK143" i="4"/>
  <c r="J139" i="4"/>
  <c r="BK121" i="4"/>
  <c r="BK156" i="4"/>
  <c r="BK2127" i="2"/>
  <c r="J2123" i="2"/>
  <c r="BK2111" i="2"/>
  <c r="J2069" i="2"/>
  <c r="BK1980" i="2"/>
  <c r="J1933" i="2"/>
  <c r="J1790" i="2"/>
  <c r="J1754" i="2"/>
  <c r="J1727" i="2"/>
  <c r="J1689" i="2"/>
  <c r="J1653" i="2"/>
  <c r="BK1599" i="2"/>
  <c r="J1577" i="2"/>
  <c r="BK1527" i="2"/>
  <c r="BK1479" i="2"/>
  <c r="J1461" i="2"/>
  <c r="J1433" i="2"/>
  <c r="J1410" i="2"/>
  <c r="J1387" i="2"/>
  <c r="J1357" i="2"/>
  <c r="J1293" i="2"/>
  <c r="BK1190" i="2"/>
  <c r="J1117" i="2"/>
  <c r="J1082" i="2"/>
  <c r="BK1042" i="2"/>
  <c r="BK1018" i="2"/>
  <c r="BK981" i="2"/>
  <c r="J958" i="2"/>
  <c r="BK922" i="2"/>
  <c r="BK786" i="2"/>
  <c r="BK692" i="2"/>
  <c r="J649" i="2"/>
  <c r="J622" i="2"/>
  <c r="J486" i="2"/>
  <c r="BK437" i="2"/>
  <c r="BK365" i="2"/>
  <c r="J309" i="2"/>
  <c r="BK275" i="2"/>
  <c r="J245" i="2"/>
  <c r="BK207" i="2"/>
  <c r="J177" i="2"/>
  <c r="BK2117" i="2"/>
  <c r="BK2113" i="2"/>
  <c r="J2103" i="2"/>
  <c r="J2094" i="2"/>
  <c r="J2067" i="2"/>
  <c r="BK1921" i="2"/>
  <c r="BK1905" i="2"/>
  <c r="BK1799" i="2"/>
  <c r="BK1754" i="2"/>
  <c r="BK1727" i="2"/>
  <c r="J1692" i="2"/>
  <c r="BK1674" i="2"/>
  <c r="BK1650" i="2"/>
  <c r="BK1597" i="2"/>
  <c r="J1554" i="2"/>
  <c r="J1515" i="2"/>
  <c r="J1507" i="2"/>
  <c r="J1494" i="2"/>
  <c r="J1479" i="2"/>
  <c r="J1474" i="2"/>
  <c r="BK1421" i="2"/>
  <c r="BK1403" i="2"/>
  <c r="J1366" i="2"/>
  <c r="BK1345" i="2"/>
  <c r="BK1325" i="2"/>
  <c r="J1259" i="2"/>
  <c r="BK1185" i="2"/>
  <c r="J1132" i="2"/>
  <c r="BK1104" i="2"/>
  <c r="J1076" i="2"/>
  <c r="BK1062" i="2"/>
  <c r="J1048" i="2"/>
  <c r="J1018" i="2"/>
  <c r="BK993" i="2"/>
  <c r="BK984" i="2"/>
  <c r="J965" i="2"/>
  <c r="BK936" i="2"/>
  <c r="J887" i="2"/>
  <c r="BK808" i="2"/>
  <c r="BK636" i="2"/>
  <c r="BK534" i="2"/>
  <c r="J498" i="2"/>
  <c r="J465" i="2"/>
  <c r="BK361" i="2"/>
  <c r="J341" i="2"/>
  <c r="BK296" i="2"/>
  <c r="J283" i="2"/>
  <c r="BK245" i="2"/>
  <c r="J189" i="2"/>
  <c r="J158" i="2"/>
  <c r="J2146" i="2"/>
  <c r="J2113" i="2"/>
  <c r="BK2092" i="2"/>
  <c r="BK1993" i="2"/>
  <c r="J1915" i="2"/>
  <c r="BK1851" i="2"/>
  <c r="J1775" i="2"/>
  <c r="J1745" i="2"/>
  <c r="J1695" i="2"/>
  <c r="J1671" i="2"/>
  <c r="J1644" i="2"/>
  <c r="J1593" i="2"/>
  <c r="BK1554" i="2"/>
  <c r="BK1531" i="2"/>
  <c r="BK1515" i="2"/>
  <c r="J1466" i="2"/>
  <c r="J1405" i="2"/>
  <c r="BK1373" i="2"/>
  <c r="J1359" i="2"/>
  <c r="BK1342" i="2"/>
  <c r="J1196" i="2"/>
  <c r="J1175" i="2"/>
  <c r="BK1119" i="2"/>
  <c r="BK1097" i="2"/>
  <c r="BK1048" i="2"/>
  <c r="BK1026" i="2"/>
  <c r="J941" i="2"/>
  <c r="J894" i="2"/>
  <c r="BK852" i="2"/>
  <c r="BK788" i="2"/>
  <c r="J731" i="2"/>
  <c r="BK697" i="2"/>
  <c r="J532" i="2"/>
  <c r="J494" i="2"/>
  <c r="J472" i="2"/>
  <c r="BK337" i="2"/>
  <c r="J271" i="2"/>
  <c r="BK249" i="2"/>
  <c r="BK195" i="2"/>
  <c r="BK181" i="2"/>
  <c r="J168" i="2"/>
  <c r="J2160" i="2"/>
  <c r="BK2148" i="2"/>
  <c r="BK2135" i="2"/>
  <c r="J2121" i="2"/>
  <c r="BK2103" i="2"/>
  <c r="BK1940" i="2"/>
  <c r="J1919" i="2"/>
  <c r="BK1856" i="2"/>
  <c r="J1799" i="2"/>
  <c r="BK1751" i="2"/>
  <c r="BK1689" i="2"/>
  <c r="BK1656" i="2"/>
  <c r="J1622" i="2"/>
  <c r="J1599" i="2"/>
  <c r="J1584" i="2"/>
  <c r="BK1566" i="2"/>
  <c r="J1531" i="2"/>
  <c r="BK1474" i="2"/>
  <c r="J1446" i="2"/>
  <c r="J1413" i="2"/>
  <c r="J1391" i="2"/>
  <c r="BK1379" i="2"/>
  <c r="J1347" i="2"/>
  <c r="BK1332" i="2"/>
  <c r="J1309" i="2"/>
  <c r="J1181" i="2"/>
  <c r="BK1128" i="2"/>
  <c r="J1115" i="2"/>
  <c r="J1097" i="2"/>
  <c r="J1080" i="2"/>
  <c r="BK1053" i="2"/>
  <c r="J1028" i="2"/>
  <c r="BK1005" i="2"/>
  <c r="BK502" i="2"/>
  <c r="J468" i="2"/>
  <c r="BK395" i="2"/>
  <c r="BK341" i="2"/>
  <c r="J298" i="2"/>
  <c r="BK258" i="2"/>
  <c r="BK179" i="2"/>
  <c r="BK168" i="2"/>
  <c r="BK325" i="3"/>
  <c r="BK312" i="3"/>
  <c r="BK283" i="3"/>
  <c r="J271" i="3"/>
  <c r="BK251" i="3"/>
  <c r="J209" i="3"/>
  <c r="BK192" i="3"/>
  <c r="J325" i="3"/>
  <c r="BK300" i="3"/>
  <c r="J292" i="3"/>
  <c r="J251" i="3"/>
  <c r="J219" i="3"/>
  <c r="BK195" i="3"/>
  <c r="J147" i="3"/>
  <c r="J312" i="3"/>
  <c r="BK286" i="3"/>
  <c r="BK264" i="3"/>
  <c r="BK243" i="3"/>
  <c r="J223" i="3"/>
  <c r="BK201" i="3"/>
  <c r="BK169" i="3"/>
  <c r="BK156" i="3"/>
  <c r="BK307" i="3"/>
  <c r="J283" i="3"/>
  <c r="BK259" i="3"/>
  <c r="BK209" i="3"/>
  <c r="J181" i="3"/>
  <c r="J169" i="3"/>
  <c r="BK128" i="3"/>
  <c r="BK166" i="4"/>
  <c r="BK151" i="4"/>
  <c r="BK2129" i="2"/>
  <c r="J2117" i="2"/>
  <c r="BK2100" i="2"/>
  <c r="BK2034" i="2"/>
  <c r="J1940" i="2"/>
  <c r="BK1887" i="2"/>
  <c r="J1814" i="2"/>
  <c r="BK1763" i="2"/>
  <c r="BK1714" i="2"/>
  <c r="BK1692" i="2"/>
  <c r="J1677" i="2"/>
  <c r="J1610" i="2"/>
  <c r="BK1584" i="2"/>
  <c r="J1566" i="2"/>
  <c r="J1491" i="2"/>
  <c r="BK1470" i="2"/>
  <c r="BK1454" i="2"/>
  <c r="BK1427" i="2"/>
  <c r="J1403" i="2"/>
  <c r="J1376" i="2"/>
  <c r="BK1307" i="2"/>
  <c r="J1262" i="2"/>
  <c r="J1095" i="2"/>
  <c r="BK1076" i="2"/>
  <c r="J1026" i="2"/>
  <c r="J993" i="2"/>
  <c r="BK965" i="2"/>
  <c r="BK926" i="2"/>
  <c r="J788" i="2"/>
  <c r="J728" i="2"/>
  <c r="BK662" i="2"/>
  <c r="J641" i="2"/>
  <c r="BK492" i="2"/>
  <c r="BK472" i="2"/>
  <c r="J416" i="2"/>
  <c r="J352" i="2"/>
  <c r="BK293" i="2"/>
  <c r="BK279" i="2"/>
  <c r="J249" i="2"/>
  <c r="J195" i="2"/>
  <c r="BK158" i="2"/>
  <c r="AS94" i="1"/>
  <c r="BK1919" i="2"/>
  <c r="BK1896" i="2"/>
  <c r="J1856" i="2"/>
  <c r="J1796" i="2"/>
  <c r="J1748" i="2"/>
  <c r="BK1695" i="2"/>
  <c r="J1669" i="2"/>
  <c r="J1647" i="2"/>
  <c r="J1634" i="2"/>
  <c r="J1614" i="2"/>
  <c r="BK758" i="2"/>
  <c r="BK532" i="2"/>
  <c r="J492" i="2"/>
  <c r="J474" i="2"/>
  <c r="J395" i="2"/>
  <c r="BK352" i="2"/>
  <c r="J328" i="2"/>
  <c r="BK289" i="2"/>
  <c r="J247" i="2"/>
  <c r="BK186" i="2"/>
  <c r="BK162" i="2"/>
  <c r="J2154" i="2"/>
  <c r="BK2123" i="2"/>
  <c r="BK2094" i="2"/>
  <c r="J1980" i="2"/>
  <c r="J1896" i="2"/>
  <c r="BK1824" i="2"/>
  <c r="BK1757" i="2"/>
  <c r="BK1701" i="2"/>
  <c r="BK1677" i="2"/>
  <c r="BK1665" i="2"/>
  <c r="BK1634" i="2"/>
  <c r="J1551" i="2"/>
  <c r="BK1529" i="2"/>
  <c r="J1472" i="2"/>
  <c r="BK1431" i="2"/>
  <c r="J1393" i="2"/>
  <c r="BK1368" i="2"/>
  <c r="J1355" i="2"/>
  <c r="BK1319" i="2"/>
  <c r="J1185" i="2"/>
  <c r="J1142" i="2"/>
  <c r="BK1082" i="2"/>
  <c r="J1046" i="2"/>
  <c r="BK1008" i="2"/>
  <c r="BK932" i="2"/>
  <c r="BK887" i="2"/>
  <c r="J812" i="2"/>
  <c r="J758" i="2"/>
  <c r="J716" i="2"/>
  <c r="BK638" i="2"/>
  <c r="BK486" i="2"/>
  <c r="BK474" i="2"/>
  <c r="BK369" i="2"/>
  <c r="BK302" i="2"/>
  <c r="J260" i="2"/>
  <c r="BK239" i="2"/>
  <c r="J192" i="2"/>
  <c r="J179" i="2"/>
  <c r="J162" i="2"/>
  <c r="J2158" i="2"/>
  <c r="BK2146" i="2"/>
  <c r="J2129" i="2"/>
  <c r="J2119" i="2"/>
  <c r="J2032" i="2"/>
  <c r="J1935" i="2"/>
  <c r="J1905" i="2"/>
  <c r="J1879" i="2"/>
  <c r="J1824" i="2"/>
  <c r="BK1771" i="2"/>
  <c r="BK1671" i="2"/>
  <c r="J1650" i="2"/>
  <c r="BK1610" i="2"/>
  <c r="BK1595" i="2"/>
  <c r="BK1577" i="2"/>
  <c r="J1547" i="2"/>
  <c r="BK1483" i="2"/>
  <c r="BK1466" i="2"/>
  <c r="J1442" i="2"/>
  <c r="BK1405" i="2"/>
  <c r="J1383" i="2"/>
  <c r="J1368" i="2"/>
  <c r="J1325" i="2"/>
  <c r="BK1259" i="2"/>
  <c r="BK1175" i="2"/>
  <c r="BK1132" i="2"/>
  <c r="J1119" i="2"/>
  <c r="J1104" i="2"/>
  <c r="BK1093" i="2"/>
  <c r="J1055" i="2"/>
  <c r="J1035" i="2"/>
  <c r="J996" i="2"/>
  <c r="J984" i="2"/>
  <c r="J956" i="2"/>
  <c r="J932" i="2"/>
  <c r="BK894" i="2"/>
  <c r="J761" i="2"/>
  <c r="J651" i="2"/>
  <c r="J644" i="2"/>
  <c r="J636" i="2"/>
  <c r="J624" i="2"/>
  <c r="J534" i="2"/>
  <c r="J484" i="2"/>
  <c r="BK470" i="2"/>
  <c r="BK374" i="2"/>
  <c r="BK328" i="2"/>
  <c r="J296" i="2"/>
  <c r="BK254" i="2"/>
  <c r="J145" i="2"/>
  <c r="J319" i="3"/>
  <c r="J290" i="3"/>
  <c r="BK278" i="3"/>
  <c r="BK266" i="3"/>
  <c r="J239" i="3"/>
  <c r="J205" i="3"/>
  <c r="J185" i="3"/>
  <c r="BK317" i="3"/>
  <c r="BK296" i="3"/>
  <c r="J247" i="3"/>
  <c r="J233" i="3"/>
  <c r="J201" i="3"/>
  <c r="BK151" i="3"/>
  <c r="BK319" i="3"/>
  <c r="J307" i="3"/>
  <c r="J269" i="3"/>
  <c r="J257" i="3"/>
  <c r="BK229" i="3"/>
  <c r="BK181" i="3"/>
  <c r="J162" i="3"/>
  <c r="BK328" i="3"/>
  <c r="J296" i="3"/>
  <c r="BK261" i="3"/>
  <c r="BK217" i="3"/>
  <c r="J192" i="3"/>
  <c r="BK183" i="3"/>
  <c r="J173" i="3"/>
  <c r="J156" i="4"/>
  <c r="J128" i="4"/>
  <c r="J166" i="4"/>
  <c r="J151" i="4"/>
  <c r="BK141" i="4"/>
  <c r="BK145" i="4"/>
  <c r="BK128" i="4"/>
  <c r="BK170" i="4"/>
  <c r="J143" i="4"/>
  <c r="T144" i="2" l="1"/>
  <c r="R301" i="2"/>
  <c r="T308" i="2"/>
  <c r="BK373" i="2"/>
  <c r="J373" i="2" s="1"/>
  <c r="J101" i="2" s="1"/>
  <c r="P464" i="2"/>
  <c r="T504" i="2"/>
  <c r="R980" i="2"/>
  <c r="P1453" i="2"/>
  <c r="P1514" i="2"/>
  <c r="P1546" i="2"/>
  <c r="P1581" i="2"/>
  <c r="BK1594" i="2"/>
  <c r="J1594" i="2"/>
  <c r="J110" i="2" s="1"/>
  <c r="P1598" i="2"/>
  <c r="P1621" i="2"/>
  <c r="R1670" i="2"/>
  <c r="BK1704" i="2"/>
  <c r="J1704" i="2" s="1"/>
  <c r="J114" i="2" s="1"/>
  <c r="BK1823" i="2"/>
  <c r="J1823" i="2" s="1"/>
  <c r="J115" i="2" s="1"/>
  <c r="BK1880" i="2"/>
  <c r="J1880" i="2"/>
  <c r="J116" i="2"/>
  <c r="R1920" i="2"/>
  <c r="T1939" i="2"/>
  <c r="BK2099" i="2"/>
  <c r="R2134" i="2"/>
  <c r="R2153" i="2"/>
  <c r="BK141" i="3"/>
  <c r="J141" i="3" s="1"/>
  <c r="J99" i="3" s="1"/>
  <c r="T191" i="3"/>
  <c r="T268" i="3"/>
  <c r="R279" i="3"/>
  <c r="P291" i="3"/>
  <c r="P318" i="3"/>
  <c r="BK120" i="4"/>
  <c r="BK119" i="4" s="1"/>
  <c r="J119" i="4" s="1"/>
  <c r="J97" i="4" s="1"/>
  <c r="R144" i="2"/>
  <c r="P301" i="2"/>
  <c r="P308" i="2"/>
  <c r="P373" i="2"/>
  <c r="R464" i="2"/>
  <c r="R504" i="2"/>
  <c r="BK980" i="2"/>
  <c r="J980" i="2" s="1"/>
  <c r="J104" i="2" s="1"/>
  <c r="BK1453" i="2"/>
  <c r="J1453" i="2"/>
  <c r="J106" i="2" s="1"/>
  <c r="R1514" i="2"/>
  <c r="BK1546" i="2"/>
  <c r="J1546" i="2" s="1"/>
  <c r="J108" i="2" s="1"/>
  <c r="BK1581" i="2"/>
  <c r="J1581" i="2" s="1"/>
  <c r="J109" i="2" s="1"/>
  <c r="R1594" i="2"/>
  <c r="BK1598" i="2"/>
  <c r="J1598" i="2" s="1"/>
  <c r="J111" i="2" s="1"/>
  <c r="R1621" i="2"/>
  <c r="T1670" i="2"/>
  <c r="R1704" i="2"/>
  <c r="P1823" i="2"/>
  <c r="P1880" i="2"/>
  <c r="BK1920" i="2"/>
  <c r="J1920" i="2"/>
  <c r="J117" i="2" s="1"/>
  <c r="P1939" i="2"/>
  <c r="R2099" i="2"/>
  <c r="R2098" i="2" s="1"/>
  <c r="P2134" i="2"/>
  <c r="P2153" i="2"/>
  <c r="T141" i="3"/>
  <c r="T126" i="3" s="1"/>
  <c r="BK191" i="3"/>
  <c r="J191" i="3" s="1"/>
  <c r="J100" i="3" s="1"/>
  <c r="R268" i="3"/>
  <c r="T279" i="3"/>
  <c r="BK291" i="3"/>
  <c r="J291" i="3" s="1"/>
  <c r="J104" i="3" s="1"/>
  <c r="BK318" i="3"/>
  <c r="J318" i="3" s="1"/>
  <c r="J105" i="3" s="1"/>
  <c r="R120" i="4"/>
  <c r="R119" i="4"/>
  <c r="R118" i="4" s="1"/>
  <c r="BK144" i="2"/>
  <c r="J144" i="2" s="1"/>
  <c r="J98" i="2" s="1"/>
  <c r="BK301" i="2"/>
  <c r="J301" i="2" s="1"/>
  <c r="J99" i="2" s="1"/>
  <c r="R308" i="2"/>
  <c r="R373" i="2"/>
  <c r="BK464" i="2"/>
  <c r="J464" i="2" s="1"/>
  <c r="J102" i="2" s="1"/>
  <c r="BK504" i="2"/>
  <c r="J504" i="2" s="1"/>
  <c r="J103" i="2" s="1"/>
  <c r="P980" i="2"/>
  <c r="T1453" i="2"/>
  <c r="T1514" i="2"/>
  <c r="T1546" i="2"/>
  <c r="R1581" i="2"/>
  <c r="T1594" i="2"/>
  <c r="R1598" i="2"/>
  <c r="BK1621" i="2"/>
  <c r="J1621" i="2"/>
  <c r="J112" i="2" s="1"/>
  <c r="P1670" i="2"/>
  <c r="P1704" i="2"/>
  <c r="R1823" i="2"/>
  <c r="R1880" i="2"/>
  <c r="P1920" i="2"/>
  <c r="R1939" i="2"/>
  <c r="T2099" i="2"/>
  <c r="BK2134" i="2"/>
  <c r="J2134" i="2" s="1"/>
  <c r="J121" i="2" s="1"/>
  <c r="BK2153" i="2"/>
  <c r="J2153" i="2" s="1"/>
  <c r="J122" i="2" s="1"/>
  <c r="R141" i="3"/>
  <c r="R191" i="3"/>
  <c r="R126" i="3" s="1"/>
  <c r="P268" i="3"/>
  <c r="P279" i="3"/>
  <c r="T291" i="3"/>
  <c r="T318" i="3"/>
  <c r="P120" i="4"/>
  <c r="P119" i="4"/>
  <c r="P118" i="4" s="1"/>
  <c r="AU97" i="1" s="1"/>
  <c r="P144" i="2"/>
  <c r="T301" i="2"/>
  <c r="BK308" i="2"/>
  <c r="J308" i="2" s="1"/>
  <c r="J100" i="2" s="1"/>
  <c r="T373" i="2"/>
  <c r="T464" i="2"/>
  <c r="P504" i="2"/>
  <c r="T980" i="2"/>
  <c r="R1453" i="2"/>
  <c r="BK1514" i="2"/>
  <c r="J1514" i="2" s="1"/>
  <c r="J107" i="2" s="1"/>
  <c r="R1546" i="2"/>
  <c r="T1581" i="2"/>
  <c r="P1594" i="2"/>
  <c r="T1598" i="2"/>
  <c r="T1621" i="2"/>
  <c r="BK1670" i="2"/>
  <c r="J1670" i="2" s="1"/>
  <c r="J113" i="2" s="1"/>
  <c r="T1704" i="2"/>
  <c r="T1823" i="2"/>
  <c r="T1880" i="2"/>
  <c r="T1920" i="2"/>
  <c r="BK1939" i="2"/>
  <c r="J1939" i="2"/>
  <c r="J118" i="2" s="1"/>
  <c r="P2099" i="2"/>
  <c r="P2098" i="2" s="1"/>
  <c r="T2134" i="2"/>
  <c r="T2153" i="2"/>
  <c r="P141" i="3"/>
  <c r="P126" i="3" s="1"/>
  <c r="P191" i="3"/>
  <c r="BK268" i="3"/>
  <c r="J268" i="3" s="1"/>
  <c r="J102" i="3" s="1"/>
  <c r="BK279" i="3"/>
  <c r="J279" i="3" s="1"/>
  <c r="J103" i="3" s="1"/>
  <c r="R291" i="3"/>
  <c r="R318" i="3"/>
  <c r="T120" i="4"/>
  <c r="T119" i="4" s="1"/>
  <c r="T118" i="4" s="1"/>
  <c r="BK127" i="3"/>
  <c r="J127" i="3" s="1"/>
  <c r="J98" i="3" s="1"/>
  <c r="E85" i="4"/>
  <c r="F91" i="4"/>
  <c r="J92" i="4"/>
  <c r="J112" i="4"/>
  <c r="BE126" i="4"/>
  <c r="BE128" i="4"/>
  <c r="BE139" i="4"/>
  <c r="BE166" i="4"/>
  <c r="BE172" i="4"/>
  <c r="J91" i="4"/>
  <c r="BE153" i="4"/>
  <c r="BE156" i="4"/>
  <c r="BE158" i="4"/>
  <c r="BE168" i="4"/>
  <c r="F92" i="4"/>
  <c r="BE121" i="4"/>
  <c r="BE143" i="4"/>
  <c r="BE148" i="4"/>
  <c r="BE151" i="4"/>
  <c r="BE170" i="4"/>
  <c r="BE141" i="4"/>
  <c r="BE145" i="4"/>
  <c r="J89" i="3"/>
  <c r="J91" i="3"/>
  <c r="J122" i="3"/>
  <c r="BE142" i="3"/>
  <c r="BE156" i="3"/>
  <c r="BE173" i="3"/>
  <c r="BE192" i="3"/>
  <c r="BE195" i="3"/>
  <c r="BE201" i="3"/>
  <c r="BE219" i="3"/>
  <c r="BE231" i="3"/>
  <c r="BE239" i="3"/>
  <c r="BE247" i="3"/>
  <c r="BE251" i="3"/>
  <c r="BE264" i="3"/>
  <c r="BE269" i="3"/>
  <c r="BE276" i="3"/>
  <c r="BE286" i="3"/>
  <c r="BE290" i="3"/>
  <c r="BE312" i="3"/>
  <c r="BE317" i="3"/>
  <c r="BE323" i="3"/>
  <c r="F91" i="3"/>
  <c r="BE128" i="3"/>
  <c r="BE147" i="3"/>
  <c r="BE197" i="3"/>
  <c r="BE205" i="3"/>
  <c r="BE209" i="3"/>
  <c r="BE223" i="3"/>
  <c r="BE257" i="3"/>
  <c r="BE271" i="3"/>
  <c r="BE296" i="3"/>
  <c r="BE300" i="3"/>
  <c r="BE325" i="3"/>
  <c r="J2099" i="2"/>
  <c r="J120" i="2"/>
  <c r="E85" i="3"/>
  <c r="F92" i="3"/>
  <c r="BE162" i="3"/>
  <c r="BE169" i="3"/>
  <c r="BE177" i="3"/>
  <c r="BE181" i="3"/>
  <c r="BE185" i="3"/>
  <c r="BE211" i="3"/>
  <c r="BE217" i="3"/>
  <c r="BE229" i="3"/>
  <c r="BE233" i="3"/>
  <c r="BE243" i="3"/>
  <c r="BE259" i="3"/>
  <c r="BE261" i="3"/>
  <c r="BE266" i="3"/>
  <c r="BE278" i="3"/>
  <c r="BE280" i="3"/>
  <c r="BE283" i="3"/>
  <c r="BE307" i="3"/>
  <c r="BE319" i="3"/>
  <c r="BE328" i="3"/>
  <c r="BE151" i="3"/>
  <c r="BE165" i="3"/>
  <c r="BE183" i="3"/>
  <c r="BE213" i="3"/>
  <c r="BE292" i="3"/>
  <c r="BE298" i="3"/>
  <c r="BE303" i="3"/>
  <c r="J91" i="2"/>
  <c r="E132" i="2"/>
  <c r="F138" i="2"/>
  <c r="BE155" i="2"/>
  <c r="BE158" i="2"/>
  <c r="BE181" i="2"/>
  <c r="BE192" i="2"/>
  <c r="BE195" i="2"/>
  <c r="BE239" i="2"/>
  <c r="BE245" i="2"/>
  <c r="BE247" i="2"/>
  <c r="BE260" i="2"/>
  <c r="BE275" i="2"/>
  <c r="BE289" i="2"/>
  <c r="BE337" i="2"/>
  <c r="BE349" i="2"/>
  <c r="BE352" i="2"/>
  <c r="BE365" i="2"/>
  <c r="BE437" i="2"/>
  <c r="BE472" i="2"/>
  <c r="BE486" i="2"/>
  <c r="BE492" i="2"/>
  <c r="BE494" i="2"/>
  <c r="BE664" i="2"/>
  <c r="BE716" i="2"/>
  <c r="BE731" i="2"/>
  <c r="BE766" i="2"/>
  <c r="BE788" i="2"/>
  <c r="BE812" i="2"/>
  <c r="BE861" i="2"/>
  <c r="BE965" i="2"/>
  <c r="BE981" i="2"/>
  <c r="BE1011" i="2"/>
  <c r="BE1018" i="2"/>
  <c r="BE1020" i="2"/>
  <c r="BE1048" i="2"/>
  <c r="BE1062" i="2"/>
  <c r="BE1066" i="2"/>
  <c r="BE1076" i="2"/>
  <c r="BE1082" i="2"/>
  <c r="BE1115" i="2"/>
  <c r="BE1142" i="2"/>
  <c r="BE1162" i="2"/>
  <c r="BE1185" i="2"/>
  <c r="BE1190" i="2"/>
  <c r="BE1307" i="2"/>
  <c r="BE1309" i="2"/>
  <c r="BE1342" i="2"/>
  <c r="BE1355" i="2"/>
  <c r="BE1359" i="2"/>
  <c r="BE1393" i="2"/>
  <c r="BE1410" i="2"/>
  <c r="BE1421" i="2"/>
  <c r="BE1454" i="2"/>
  <c r="BE1472" i="2"/>
  <c r="BE1483" i="2"/>
  <c r="BE1491" i="2"/>
  <c r="BE1496" i="2"/>
  <c r="BE1507" i="2"/>
  <c r="BE1515" i="2"/>
  <c r="BE1640" i="2"/>
  <c r="BE1644" i="2"/>
  <c r="BE1659" i="2"/>
  <c r="BE1665" i="2"/>
  <c r="BE1674" i="2"/>
  <c r="BE1677" i="2"/>
  <c r="BE1692" i="2"/>
  <c r="BE1698" i="2"/>
  <c r="BE1701" i="2"/>
  <c r="BE1705" i="2"/>
  <c r="BE1745" i="2"/>
  <c r="BE1754" i="2"/>
  <c r="BE1799" i="2"/>
  <c r="BE1814" i="2"/>
  <c r="BE1884" i="2"/>
  <c r="BE1887" i="2"/>
  <c r="BE1913" i="2"/>
  <c r="BE1921" i="2"/>
  <c r="BE1933" i="2"/>
  <c r="BE1980" i="2"/>
  <c r="BE2034" i="2"/>
  <c r="BE2092" i="2"/>
  <c r="BE2105" i="2"/>
  <c r="BE2111" i="2"/>
  <c r="BE2123" i="2"/>
  <c r="BE2135" i="2"/>
  <c r="BE2144" i="2"/>
  <c r="BE2146" i="2"/>
  <c r="BE2154" i="2"/>
  <c r="BE2158" i="2"/>
  <c r="BE2160" i="2"/>
  <c r="J92" i="2"/>
  <c r="BE145" i="2"/>
  <c r="BE177" i="2"/>
  <c r="BE184" i="2"/>
  <c r="BE241" i="2"/>
  <c r="BE256" i="2"/>
  <c r="BE279" i="2"/>
  <c r="BE283" i="2"/>
  <c r="BE293" i="2"/>
  <c r="BE305" i="2"/>
  <c r="BE309" i="2"/>
  <c r="BE341" i="2"/>
  <c r="BE361" i="2"/>
  <c r="BE371" i="2"/>
  <c r="BE374" i="2"/>
  <c r="BE395" i="2"/>
  <c r="BE468" i="2"/>
  <c r="BE477" i="2"/>
  <c r="BE480" i="2"/>
  <c r="BE502" i="2"/>
  <c r="BE593" i="2"/>
  <c r="BE622" i="2"/>
  <c r="BE644" i="2"/>
  <c r="BE651" i="2"/>
  <c r="BE662" i="2"/>
  <c r="BE761" i="2"/>
  <c r="BE922" i="2"/>
  <c r="BE939" i="2"/>
  <c r="BE1035" i="2"/>
  <c r="BE1055" i="2"/>
  <c r="BE1068" i="2"/>
  <c r="BE1091" i="2"/>
  <c r="BE1104" i="2"/>
  <c r="BE1128" i="2"/>
  <c r="BE1145" i="2"/>
  <c r="BE1200" i="2"/>
  <c r="BE1298" i="2"/>
  <c r="BE1325" i="2"/>
  <c r="BE1332" i="2"/>
  <c r="BE1379" i="2"/>
  <c r="BE1387" i="2"/>
  <c r="BE1403" i="2"/>
  <c r="BE1405" i="2"/>
  <c r="BE1407" i="2"/>
  <c r="BE1413" i="2"/>
  <c r="BE1427" i="2"/>
  <c r="BE1433" i="2"/>
  <c r="BE1449" i="2"/>
  <c r="BE1461" i="2"/>
  <c r="BE1470" i="2"/>
  <c r="BE1487" i="2"/>
  <c r="BE1513" i="2"/>
  <c r="BE1545" i="2"/>
  <c r="BE1566" i="2"/>
  <c r="BE1573" i="2"/>
  <c r="BE1584" i="2"/>
  <c r="BE1590" i="2"/>
  <c r="BE1595" i="2"/>
  <c r="BE1610" i="2"/>
  <c r="BE1622" i="2"/>
  <c r="BE1647" i="2"/>
  <c r="BE1650" i="2"/>
  <c r="BE1680" i="2"/>
  <c r="BE1689" i="2"/>
  <c r="BE1714" i="2"/>
  <c r="BE1727" i="2"/>
  <c r="BE1751" i="2"/>
  <c r="BE1790" i="2"/>
  <c r="BE1822" i="2"/>
  <c r="BE1853" i="2"/>
  <c r="BE1905" i="2"/>
  <c r="BE1919" i="2"/>
  <c r="BE2017" i="2"/>
  <c r="BE2019" i="2"/>
  <c r="BE2032" i="2"/>
  <c r="BE2067" i="2"/>
  <c r="BE2096" i="2"/>
  <c r="BE2100" i="2"/>
  <c r="BE2107" i="2"/>
  <c r="BE2109" i="2"/>
  <c r="BE2113" i="2"/>
  <c r="BE2117" i="2"/>
  <c r="BE2119" i="2"/>
  <c r="BE2121" i="2"/>
  <c r="BE2125" i="2"/>
  <c r="BE2127" i="2"/>
  <c r="BE2129" i="2"/>
  <c r="BE2148" i="2"/>
  <c r="J136" i="2"/>
  <c r="F139" i="2"/>
  <c r="BE168" i="2"/>
  <c r="BE170" i="2"/>
  <c r="BE174" i="2"/>
  <c r="BE179" i="2"/>
  <c r="BE207" i="2"/>
  <c r="BE221" i="2"/>
  <c r="BE249" i="2"/>
  <c r="BE254" i="2"/>
  <c r="BE271" i="2"/>
  <c r="BE298" i="2"/>
  <c r="BE302" i="2"/>
  <c r="BE369" i="2"/>
  <c r="BE416" i="2"/>
  <c r="BE470" i="2"/>
  <c r="BE484" i="2"/>
  <c r="BE624" i="2"/>
  <c r="BE638" i="2"/>
  <c r="BE641" i="2"/>
  <c r="BE649" i="2"/>
  <c r="BE692" i="2"/>
  <c r="BE728" i="2"/>
  <c r="BE786" i="2"/>
  <c r="BE852" i="2"/>
  <c r="BE900" i="2"/>
  <c r="BE909" i="2"/>
  <c r="BE926" i="2"/>
  <c r="BE941" i="2"/>
  <c r="BE956" i="2"/>
  <c r="BE987" i="2"/>
  <c r="BE990" i="2"/>
  <c r="BE993" i="2"/>
  <c r="BE996" i="2"/>
  <c r="BE1005" i="2"/>
  <c r="BE1008" i="2"/>
  <c r="BE1026" i="2"/>
  <c r="BE1042" i="2"/>
  <c r="BE1080" i="2"/>
  <c r="BE1095" i="2"/>
  <c r="BE1113" i="2"/>
  <c r="BE1117" i="2"/>
  <c r="BE1175" i="2"/>
  <c r="BE1262" i="2"/>
  <c r="BE1293" i="2"/>
  <c r="BE1335" i="2"/>
  <c r="BE1357" i="2"/>
  <c r="BE1368" i="2"/>
  <c r="BE1373" i="2"/>
  <c r="BE1376" i="2"/>
  <c r="BE1385" i="2"/>
  <c r="BE1391" i="2"/>
  <c r="BE1429" i="2"/>
  <c r="BE1431" i="2"/>
  <c r="BE1446" i="2"/>
  <c r="BE1479" i="2"/>
  <c r="BE1494" i="2"/>
  <c r="BE1527" i="2"/>
  <c r="BE1529" i="2"/>
  <c r="BE1531" i="2"/>
  <c r="BE1551" i="2"/>
  <c r="BE1554" i="2"/>
  <c r="BE1577" i="2"/>
  <c r="BE1580" i="2"/>
  <c r="BE1582" i="2"/>
  <c r="BE1593" i="2"/>
  <c r="BE1599" i="2"/>
  <c r="BE1653" i="2"/>
  <c r="BE1686" i="2"/>
  <c r="BE1733" i="2"/>
  <c r="BE1739" i="2"/>
  <c r="BE1757" i="2"/>
  <c r="BE1763" i="2"/>
  <c r="BE1771" i="2"/>
  <c r="BE1775" i="2"/>
  <c r="BE1805" i="2"/>
  <c r="BE1881" i="2"/>
  <c r="BE1915" i="2"/>
  <c r="BE1935" i="2"/>
  <c r="BE1937" i="2"/>
  <c r="BE1940" i="2"/>
  <c r="BE162" i="2"/>
  <c r="BE165" i="2"/>
  <c r="BE186" i="2"/>
  <c r="BE189" i="2"/>
  <c r="BE258" i="2"/>
  <c r="BE286" i="2"/>
  <c r="BE296" i="2"/>
  <c r="BE328" i="2"/>
  <c r="BE458" i="2"/>
  <c r="BE465" i="2"/>
  <c r="BE474" i="2"/>
  <c r="BE482" i="2"/>
  <c r="BE496" i="2"/>
  <c r="BE498" i="2"/>
  <c r="BE505" i="2"/>
  <c r="BE532" i="2"/>
  <c r="BE534" i="2"/>
  <c r="BE626" i="2"/>
  <c r="BE636" i="2"/>
  <c r="BE697" i="2"/>
  <c r="BE719" i="2"/>
  <c r="BE758" i="2"/>
  <c r="BE808" i="2"/>
  <c r="BE810" i="2"/>
  <c r="BE832" i="2"/>
  <c r="BE887" i="2"/>
  <c r="BE894" i="2"/>
  <c r="BE932" i="2"/>
  <c r="BE936" i="2"/>
  <c r="BE958" i="2"/>
  <c r="BE961" i="2"/>
  <c r="BE984" i="2"/>
  <c r="BE999" i="2"/>
  <c r="BE1002" i="2"/>
  <c r="BE1028" i="2"/>
  <c r="BE1046" i="2"/>
  <c r="BE1050" i="2"/>
  <c r="BE1053" i="2"/>
  <c r="BE1093" i="2"/>
  <c r="BE1097" i="2"/>
  <c r="BE1119" i="2"/>
  <c r="BE1124" i="2"/>
  <c r="BE1132" i="2"/>
  <c r="BE1154" i="2"/>
  <c r="BE1181" i="2"/>
  <c r="BE1196" i="2"/>
  <c r="BE1259" i="2"/>
  <c r="BE1311" i="2"/>
  <c r="BE1319" i="2"/>
  <c r="BE1345" i="2"/>
  <c r="BE1347" i="2"/>
  <c r="BE1361" i="2"/>
  <c r="BE1366" i="2"/>
  <c r="BE1383" i="2"/>
  <c r="BE1401" i="2"/>
  <c r="BE1442" i="2"/>
  <c r="BE1466" i="2"/>
  <c r="BE1474" i="2"/>
  <c r="BE1543" i="2"/>
  <c r="BE1547" i="2"/>
  <c r="BE1597" i="2"/>
  <c r="BE1614" i="2"/>
  <c r="BE1620" i="2"/>
  <c r="BE1628" i="2"/>
  <c r="BE1634" i="2"/>
  <c r="BE1656" i="2"/>
  <c r="BE1669" i="2"/>
  <c r="BE1671" i="2"/>
  <c r="BE1683" i="2"/>
  <c r="BE1695" i="2"/>
  <c r="BE1748" i="2"/>
  <c r="BE1796" i="2"/>
  <c r="BE1824" i="2"/>
  <c r="BE1851" i="2"/>
  <c r="BE1856" i="2"/>
  <c r="BE1879" i="2"/>
  <c r="BE1896" i="2"/>
  <c r="BE1993" i="2"/>
  <c r="BE2069" i="2"/>
  <c r="BE2094" i="2"/>
  <c r="BE2103" i="2"/>
  <c r="BE2115" i="2"/>
  <c r="BE2137" i="2"/>
  <c r="J34" i="2"/>
  <c r="AW95" i="1" s="1"/>
  <c r="J34" i="3"/>
  <c r="AW96" i="1" s="1"/>
  <c r="F37" i="3"/>
  <c r="BD96" i="1" s="1"/>
  <c r="F34" i="2"/>
  <c r="BA95" i="1" s="1"/>
  <c r="F35" i="3"/>
  <c r="BB96" i="1" s="1"/>
  <c r="F34" i="3"/>
  <c r="BA96" i="1" s="1"/>
  <c r="F36" i="4"/>
  <c r="BC97" i="1" s="1"/>
  <c r="F37" i="4"/>
  <c r="BD97" i="1" s="1"/>
  <c r="F34" i="4"/>
  <c r="BA97" i="1" s="1"/>
  <c r="F37" i="2"/>
  <c r="BD95" i="1" s="1"/>
  <c r="F36" i="2"/>
  <c r="BC95" i="1" s="1"/>
  <c r="F35" i="2"/>
  <c r="BB95" i="1" s="1"/>
  <c r="F36" i="3"/>
  <c r="BC96" i="1" s="1"/>
  <c r="J34" i="4"/>
  <c r="AW97" i="1" s="1"/>
  <c r="F35" i="4"/>
  <c r="BB97" i="1" s="1"/>
  <c r="T2098" i="2" l="1"/>
  <c r="T1452" i="2"/>
  <c r="R1452" i="2"/>
  <c r="BK2098" i="2"/>
  <c r="P1452" i="2"/>
  <c r="P143" i="2"/>
  <c r="P142" i="2" s="1"/>
  <c r="AU95" i="1" s="1"/>
  <c r="P267" i="3"/>
  <c r="P125" i="3"/>
  <c r="AU96" i="1"/>
  <c r="R267" i="3"/>
  <c r="R125" i="3" s="1"/>
  <c r="R143" i="2"/>
  <c r="R142" i="2"/>
  <c r="T267" i="3"/>
  <c r="T125" i="3" s="1"/>
  <c r="T143" i="2"/>
  <c r="T142" i="2"/>
  <c r="J120" i="4"/>
  <c r="J98" i="4" s="1"/>
  <c r="BK1452" i="2"/>
  <c r="J1452" i="2"/>
  <c r="J105" i="2"/>
  <c r="BK126" i="3"/>
  <c r="J126" i="3"/>
  <c r="J97" i="3"/>
  <c r="BK267" i="3"/>
  <c r="J267" i="3" s="1"/>
  <c r="J101" i="3" s="1"/>
  <c r="BK118" i="4"/>
  <c r="J118" i="4"/>
  <c r="J30" i="4" s="1"/>
  <c r="AG97" i="1" s="1"/>
  <c r="BK143" i="2"/>
  <c r="J143" i="2"/>
  <c r="J97" i="2"/>
  <c r="J33" i="3"/>
  <c r="AV96" i="1" s="1"/>
  <c r="AT96" i="1" s="1"/>
  <c r="F33" i="4"/>
  <c r="AZ97" i="1"/>
  <c r="BC94" i="1"/>
  <c r="W32" i="1" s="1"/>
  <c r="BD94" i="1"/>
  <c r="W33" i="1"/>
  <c r="J33" i="2"/>
  <c r="AV95" i="1" s="1"/>
  <c r="AT95" i="1" s="1"/>
  <c r="F33" i="2"/>
  <c r="AZ95" i="1" s="1"/>
  <c r="F33" i="3"/>
  <c r="AZ96" i="1" s="1"/>
  <c r="J33" i="4"/>
  <c r="AV97" i="1" s="1"/>
  <c r="AT97" i="1" s="1"/>
  <c r="BA94" i="1"/>
  <c r="AW94" i="1"/>
  <c r="AK30" i="1"/>
  <c r="BB94" i="1"/>
  <c r="AX94" i="1" s="1"/>
  <c r="AN97" i="1" l="1"/>
  <c r="BK142" i="2"/>
  <c r="J142" i="2" s="1"/>
  <c r="J30" i="2" s="1"/>
  <c r="AG95" i="1" s="1"/>
  <c r="J96" i="4"/>
  <c r="J2098" i="2"/>
  <c r="J119" i="2" s="1"/>
  <c r="BK125" i="3"/>
  <c r="J125" i="3"/>
  <c r="J39" i="4"/>
  <c r="J30" i="3"/>
  <c r="AG96" i="1"/>
  <c r="W31" i="1"/>
  <c r="AU94" i="1"/>
  <c r="AY94" i="1"/>
  <c r="W30" i="1"/>
  <c r="AZ94" i="1"/>
  <c r="W29" i="1" s="1"/>
  <c r="J39" i="3" l="1"/>
  <c r="J39" i="2"/>
  <c r="J96" i="2"/>
  <c r="J96" i="3"/>
  <c r="AN96" i="1"/>
  <c r="AN95" i="1"/>
  <c r="AG94" i="1"/>
  <c r="AK26" i="1"/>
  <c r="AV94" i="1"/>
  <c r="AK29" i="1"/>
  <c r="AK35" i="1"/>
  <c r="AT94" i="1" l="1"/>
  <c r="AN94" i="1" l="1"/>
</calcChain>
</file>

<file path=xl/sharedStrings.xml><?xml version="1.0" encoding="utf-8"?>
<sst xmlns="http://schemas.openxmlformats.org/spreadsheetml/2006/main" count="23929" uniqueCount="2424">
  <si>
    <t>Export Komplet</t>
  </si>
  <si>
    <t/>
  </si>
  <si>
    <t>2.0</t>
  </si>
  <si>
    <t>False</t>
  </si>
  <si>
    <t>{cfa682a9-2c53-4568-a351-ef8e22c16cfc}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</si>
  <si>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</si>
  <si>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</si>
  <si>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</si>
  <si>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</si>
  <si>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</si>
  <si>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</si>
  <si>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</si>
  <si>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</si>
  <si>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</si>
  <si>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202514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</si>
  <si>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</si>
  <si>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</si>
  <si>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areál Pisárky provozní budova B- rekonstrukce stavební části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</si>
  <si>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</si>
  <si>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</si>
  <si>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</si>
  <si>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</si>
  <si>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</si>
  <si>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</si>
  <si>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</si>
  <si>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</si>
  <si>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</si>
  <si>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</si>
  <si>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</si>
  <si>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</si>
  <si>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1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</si>
  <si>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</si>
  <si>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</si>
  <si>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</si>
  <si>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</si>
  <si>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</si>
  <si>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</si>
  <si>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</si>
  <si>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</si>
  <si>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</si>
  <si>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</si>
  <si>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</si>
  <si>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</si>
  <si>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</si>
  <si>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</si>
  <si>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</si>
  <si>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</si>
  <si>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</si>
  <si>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</si>
  <si>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</si>
  <si>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</si>
  <si>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</si>
  <si>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</si>
  <si>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</si>
  <si>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</si>
  <si>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</si>
  <si>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</si>
  <si>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</si>
  <si>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</si>
  <si>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</si>
  <si>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</si>
  <si>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</si>
  <si>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</si>
  <si>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</si>
  <si>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</si>
  <si>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</si>
  <si>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</si>
  <si>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</si>
  <si>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</si>
  <si>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</si>
  <si>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</si>
  <si>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</si>
  <si>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</si>
  <si>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</si>
  <si>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</si>
  <si>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</si>
  <si>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</si>
  <si>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</si>
  <si>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</si>
  <si>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objekt</t>
  </si>
  <si>
    <t>STA</t>
  </si>
  <si>
    <t>{ee28c153-78a5-45e4-a7f5-f107947249ad}</t>
  </si>
  <si>
    <t>2</t>
  </si>
  <si>
    <t>SO02</t>
  </si>
  <si>
    <t>Oprava uliční fasády</t>
  </si>
  <si>
    <t>{c27f6815-87e0-4f64-aae6-d4ba0a6ba660}</t>
  </si>
  <si>
    <t>SO90</t>
  </si>
  <si>
    <t>Ostatní rozpočtové náklady</t>
  </si>
  <si>
    <t>{6ea65c50-e18e-44b6-b090-931db70e599b}</t>
  </si>
  <si>
    <t>KRYCÍ LIST SOUPISU PRACÍ</t>
  </si>
  <si>
    <t>Objekt:</t>
  </si>
  <si>
    <t>SO01 - Stavební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</si>
  <si>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</si>
  <si>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</si>
  <si>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</si>
  <si>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</si>
  <si>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</si>
  <si>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</si>
  <si>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</si>
  <si>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</si>
  <si>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</si>
  <si>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</si>
  <si>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</si>
  <si>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</si>
  <si>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</si>
  <si>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</si>
  <si>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</si>
  <si>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</si>
  <si>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</si>
  <si>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</si>
  <si>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735 - Ústřední vytápění - otopná tělesa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</si>
  <si>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</si>
  <si>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</si>
  <si>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</si>
  <si>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</si>
  <si>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</si>
  <si>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</si>
  <si>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</si>
  <si>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</si>
  <si>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</si>
  <si>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</si>
  <si>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22-M - Hromosvod</t>
  </si>
  <si>
    <t xml:space="preserve">    24-M - Vzduchotechnických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</si>
  <si>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</si>
  <si>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</si>
  <si>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</si>
  <si>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</si>
  <si>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</si>
  <si>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</si>
  <si>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</si>
  <si>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</si>
  <si>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</si>
  <si>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</si>
  <si>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</si>
  <si>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</si>
  <si>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</si>
  <si>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</si>
  <si>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</si>
  <si>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</si>
  <si>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</si>
  <si>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</si>
  <si>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113106122</t>
  </si>
  <si>
    <t>Rozebrání dlažeb z kamenných dlaždic komunikací pro pěší ručně</t>
  </si>
  <si>
    <t>m2</t>
  </si>
  <si>
    <t>CS ÚRS 2025 01</t>
  </si>
  <si>
    <t>4</t>
  </si>
  <si>
    <t>-1138636232</t>
  </si>
  <si>
    <t>VV</t>
  </si>
  <si>
    <t>D.1.1.15</t>
  </si>
  <si>
    <t>ostranění okapového chodníku u  východní, jižní fasády</t>
  </si>
  <si>
    <t>0,6*1,2</t>
  </si>
  <si>
    <t>(0,6+0,9)*(0,6+18,6+0,6)</t>
  </si>
  <si>
    <t>0,6*3,3</t>
  </si>
  <si>
    <t>odpočet</t>
  </si>
  <si>
    <t>anglické dvorky</t>
  </si>
  <si>
    <t>-3,9*0,9*(3)</t>
  </si>
  <si>
    <t>Součet</t>
  </si>
  <si>
    <t>113106121</t>
  </si>
  <si>
    <t>Rozebrání dlažeb z betonových nebo kamenných dlaždic komunikací pro pěší ručně</t>
  </si>
  <si>
    <t>541044695</t>
  </si>
  <si>
    <t>chodní přístupový jižní fasáda</t>
  </si>
  <si>
    <t>20,5</t>
  </si>
  <si>
    <t>3</t>
  </si>
  <si>
    <t>113107122</t>
  </si>
  <si>
    <t>Odstranění podkladu z kameniva drceného tl přes 100 do 200 mm ručně</t>
  </si>
  <si>
    <t>-1770285510</t>
  </si>
  <si>
    <t>21,87</t>
  </si>
  <si>
    <t>113107142</t>
  </si>
  <si>
    <t>Odstranění podkladu živičného tl přes 50 do 100 mm ručně</t>
  </si>
  <si>
    <t>645172475</t>
  </si>
  <si>
    <t>0,5*25,8</t>
  </si>
  <si>
    <t>5</t>
  </si>
  <si>
    <t>113107130</t>
  </si>
  <si>
    <t>Odstranění podkladu z betonu prostého tl do 100 mm ručně</t>
  </si>
  <si>
    <t>-1782187881</t>
  </si>
  <si>
    <t>6</t>
  </si>
  <si>
    <t>113202111</t>
  </si>
  <si>
    <t>Vytrhání obrub krajníků obrubníků stojatých</t>
  </si>
  <si>
    <t>m</t>
  </si>
  <si>
    <t>-1368077479</t>
  </si>
  <si>
    <t>25,8</t>
  </si>
  <si>
    <t>7</t>
  </si>
  <si>
    <t>113107035R</t>
  </si>
  <si>
    <t xml:space="preserve">Odstranění podkladu z živice, betonu vyztuženého  ocelí tl do 100 mm </t>
  </si>
  <si>
    <t>617961130</t>
  </si>
  <si>
    <t>terasa u trafostanice</t>
  </si>
  <si>
    <t>1,05*14,7</t>
  </si>
  <si>
    <t>8</t>
  </si>
  <si>
    <t>919735111</t>
  </si>
  <si>
    <t>Řezání stávajícího živičného krytu hl do 50 mm</t>
  </si>
  <si>
    <t>-1345236721</t>
  </si>
  <si>
    <t>prořez před živičnou zálivkou</t>
  </si>
  <si>
    <t>26,4</t>
  </si>
  <si>
    <t>9</t>
  </si>
  <si>
    <t>919735112</t>
  </si>
  <si>
    <t>Řezání stávajícího živičného krytu hl přes 50 do 100 mm</t>
  </si>
  <si>
    <t>1769497638</t>
  </si>
  <si>
    <t>10</t>
  </si>
  <si>
    <t>919735122</t>
  </si>
  <si>
    <t>Řezání stávajícího betonového krytu hl přes 50 do 100 mm</t>
  </si>
  <si>
    <t>1416652692</t>
  </si>
  <si>
    <t>11</t>
  </si>
  <si>
    <t>977312112R</t>
  </si>
  <si>
    <t>Řezání stávající živice, betononu včetně výztuže a kolejnic  hl do 100 mm</t>
  </si>
  <si>
    <t>833320628</t>
  </si>
  <si>
    <t>14,7</t>
  </si>
  <si>
    <t>997221561</t>
  </si>
  <si>
    <t>Vodorovná doprava suti z kusových materiálů do 1 km</t>
  </si>
  <si>
    <t>t</t>
  </si>
  <si>
    <t>602070811</t>
  </si>
  <si>
    <t>37,628</t>
  </si>
  <si>
    <t>13</t>
  </si>
  <si>
    <t>997221569</t>
  </si>
  <si>
    <t>Příplatek ZKD 1 km u vodorovné dopravy suti z kusových materiálů</t>
  </si>
  <si>
    <t>352878592</t>
  </si>
  <si>
    <t>37,628*9</t>
  </si>
  <si>
    <t>14</t>
  </si>
  <si>
    <t>202110104</t>
  </si>
  <si>
    <t>Poplatek za skládku živice</t>
  </si>
  <si>
    <t>-1249944595</t>
  </si>
  <si>
    <t>2,838+3,751</t>
  </si>
  <si>
    <t>15</t>
  </si>
  <si>
    <t>202110105</t>
  </si>
  <si>
    <t>Poplatek za skládku suti s příměsí</t>
  </si>
  <si>
    <t>-1375933972</t>
  </si>
  <si>
    <t>37,628-6,589</t>
  </si>
  <si>
    <t>16</t>
  </si>
  <si>
    <t>122251102</t>
  </si>
  <si>
    <t>Odkopávky a prokopávky nezapažené v hornině třídy těžitelnosti I skupiny 3 objem do 50 m3 strojně, VČETNĚ svislého přemístění, započtena lepivost</t>
  </si>
  <si>
    <t>m3</t>
  </si>
  <si>
    <t>1098728208</t>
  </si>
  <si>
    <t xml:space="preserve">vedle východní fasády </t>
  </si>
  <si>
    <t>Celková kubatůra</t>
  </si>
  <si>
    <t>0,3*82,6</t>
  </si>
  <si>
    <t>Odpočet</t>
  </si>
  <si>
    <t xml:space="preserve">okapovévý chodnik </t>
  </si>
  <si>
    <t>-(0,1+0,1)*0,6*1,2</t>
  </si>
  <si>
    <t>-(0,1+0,1)*(0,6+0,9)*(0,6+18,6+0,6)</t>
  </si>
  <si>
    <t>nedosypaný výkop po výkopu kvůli nopové folie</t>
  </si>
  <si>
    <t>-0,3*(0,8*(0,8+18,6+0,8)-(0,1+0,1)*(0,6*1,2+0,8*(0,6+18,6+0,6)))</t>
  </si>
  <si>
    <t>"tř. 3 z 100%, strojní z 50%"14,842*0,5</t>
  </si>
  <si>
    <t>17</t>
  </si>
  <si>
    <t>122211101</t>
  </si>
  <si>
    <t>Odkopávky a prokopávky v hornině třídy těžitelnosti I, skupiny 3 ručně, VČETNĚ svislého přemístění, započtena lepivost</t>
  </si>
  <si>
    <t>-498432148</t>
  </si>
  <si>
    <t>dlážděný povrch</t>
  </si>
  <si>
    <t>(0,08+0,2+0,15)*44</t>
  </si>
  <si>
    <t>-(0,05+0,15)*(20,5-5)</t>
  </si>
  <si>
    <t>S4</t>
  </si>
  <si>
    <t>-(0,08+0,2+0,15)*0,8*(12,15-0,3-1,2)</t>
  </si>
  <si>
    <t>Mezisoučet</t>
  </si>
  <si>
    <t>"tř. 3 ze 100%, ruční výkop ze 100%"12,156</t>
  </si>
  <si>
    <t>19,577</t>
  </si>
  <si>
    <t>18</t>
  </si>
  <si>
    <t>132254102</t>
  </si>
  <si>
    <t>Hloubení rýh zapažených š do 800 mm v hornině třídy těžitelnosti I skupiny 3 objem do 50 m3 strojně, VČETNĚ svislého přemístění do 4 m, započtena lepivost</t>
  </si>
  <si>
    <t>-33038916</t>
  </si>
  <si>
    <t>Odkopání kolem domu kvůli nopové folie</t>
  </si>
  <si>
    <t>Výkop bude prováděn po ÚSECÍCH</t>
  </si>
  <si>
    <t>- Celková kubatůra</t>
  </si>
  <si>
    <t>1,75*0,8*(3,3+0,8+18,6+0,8+12,15-0,3)</t>
  </si>
  <si>
    <t>okapový chodník východní fasáda</t>
  </si>
  <si>
    <t>-(0,05+0,15)*0,6*1,2</t>
  </si>
  <si>
    <t>-(0,05+0,15)*0,8*(0,6+18,6+0,6)</t>
  </si>
  <si>
    <t>-(0,05+0,15)*0,6*3,3</t>
  </si>
  <si>
    <t>-(0,05+0,15)*5</t>
  </si>
  <si>
    <t>odstraněné anglické dvorky</t>
  </si>
  <si>
    <t>bourání anglických dvorků</t>
  </si>
  <si>
    <t>-(1,35-0,2)*3,9*0,9*(3)</t>
  </si>
  <si>
    <t>"tř. 3 ze 100%, strojní ze 50%"32,672*0,5</t>
  </si>
  <si>
    <t>19</t>
  </si>
  <si>
    <t>132212121</t>
  </si>
  <si>
    <t>Hloubení zapažených rýh šířky do 800 mm v soudržných horninách třídy těžitelnosti I skupiny 3 ručně,  VČETNĚ svislého přemístění do 3 m, započtena lepivost</t>
  </si>
  <si>
    <t>1258861900</t>
  </si>
  <si>
    <t>20</t>
  </si>
  <si>
    <t>151101101</t>
  </si>
  <si>
    <t>Zřízení příložného pažení a rozepření stěn rýh hl do 2 m</t>
  </si>
  <si>
    <t>851794504</t>
  </si>
  <si>
    <t>z jedné strany</t>
  </si>
  <si>
    <t>1,75*(3,3+0,8+18,6+0,8+12,15-0,3)*(1)</t>
  </si>
  <si>
    <t>151101111</t>
  </si>
  <si>
    <t>Odstranění příložného pažení a rozepření stěn rýh hl do 2 m</t>
  </si>
  <si>
    <t>-2097260702</t>
  </si>
  <si>
    <t>61,863</t>
  </si>
  <si>
    <t>22</t>
  </si>
  <si>
    <t>162211311</t>
  </si>
  <si>
    <t>Vodorovné přemístění výkopku z horniny třídy těžitelnosti I skupiny 1 až 3 stavebním kolečkem do 10 m</t>
  </si>
  <si>
    <t>-1925754860</t>
  </si>
  <si>
    <t>23</t>
  </si>
  <si>
    <t>162751117</t>
  </si>
  <si>
    <t>Vodorovné přemístění přes 9 000 do 10000 m výkopku/sypaniny z horniny třídy těžitelnosti I skupiny 1 až 3</t>
  </si>
  <si>
    <t>29711196</t>
  </si>
  <si>
    <t>7,421+7,421</t>
  </si>
  <si>
    <t>12,126</t>
  </si>
  <si>
    <t>16,336+16,336</t>
  </si>
  <si>
    <t>24</t>
  </si>
  <si>
    <t>171251201</t>
  </si>
  <si>
    <t>Uložení sypaniny na skládky nebo meziskládky</t>
  </si>
  <si>
    <t>1095302147</t>
  </si>
  <si>
    <t>59,64</t>
  </si>
  <si>
    <t>25</t>
  </si>
  <si>
    <t>202510201</t>
  </si>
  <si>
    <t xml:space="preserve">Poplatek za skládku zeminy v tř. 1 - 4 </t>
  </si>
  <si>
    <t>2145586058</t>
  </si>
  <si>
    <t>"90%"59,64*0,9</t>
  </si>
  <si>
    <t>26</t>
  </si>
  <si>
    <t>202510203</t>
  </si>
  <si>
    <t>Poplatek za skládku  "navážky"</t>
  </si>
  <si>
    <t>-1430519208</t>
  </si>
  <si>
    <t>"10%"59,64*0,1</t>
  </si>
  <si>
    <t>27</t>
  </si>
  <si>
    <t>174111101</t>
  </si>
  <si>
    <t>Zásyp jam, šachet rýh nebo kolem objektů sypaninou se zhutněním ručně</t>
  </si>
  <si>
    <t>-602037290</t>
  </si>
  <si>
    <t>Zásyp dle povrchů</t>
  </si>
  <si>
    <t>okapový chodník</t>
  </si>
  <si>
    <t>(1,75-0,3)*0,8*3,3</t>
  </si>
  <si>
    <t>štěrkový povrch</t>
  </si>
  <si>
    <t>(1,75-0,3)*(0,8+18,6+0,8+1,2)</t>
  </si>
  <si>
    <t>dlažděný povrch</t>
  </si>
  <si>
    <t>(1,75-0,05-0,2-0,15)*(12,15-1,2-0,3)</t>
  </si>
  <si>
    <t>28</t>
  </si>
  <si>
    <t>M</t>
  </si>
  <si>
    <t>58344171</t>
  </si>
  <si>
    <t>štěrkodrť frakce 0/32</t>
  </si>
  <si>
    <t>-6123919</t>
  </si>
  <si>
    <t>34,858*1,1*1,05*1,8</t>
  </si>
  <si>
    <t>14,378*1,1*1,0*1,8</t>
  </si>
  <si>
    <t>29</t>
  </si>
  <si>
    <t>167111101</t>
  </si>
  <si>
    <t>Nakládání výkopku z hornin třídy těžitelnosti I skupiny 1 až 3 ručně</t>
  </si>
  <si>
    <t>968144748</t>
  </si>
  <si>
    <t>14,378*1,1*1,05</t>
  </si>
  <si>
    <t>2,64*0,3</t>
  </si>
  <si>
    <t>30</t>
  </si>
  <si>
    <t>-1940691384</t>
  </si>
  <si>
    <t>16,607</t>
  </si>
  <si>
    <t>0,792</t>
  </si>
  <si>
    <t>31</t>
  </si>
  <si>
    <t>167151101</t>
  </si>
  <si>
    <t>Nakládání výkopku z hornin třídy těžitelnosti I skupiny 1 až 3 do 100 m3</t>
  </si>
  <si>
    <t>-231420956</t>
  </si>
  <si>
    <t>34,858*1,1*1,05</t>
  </si>
  <si>
    <t>32</t>
  </si>
  <si>
    <t>162251101</t>
  </si>
  <si>
    <t>Vodorovné přemístění do 20 m výkopku/sypaniny z horniny třídy těžitelnosti I skupiny 1 až 3</t>
  </si>
  <si>
    <t>1392814744</t>
  </si>
  <si>
    <t>33</t>
  </si>
  <si>
    <t>181311105</t>
  </si>
  <si>
    <t>Rozprostření ornice tl vrstvy přes 250 do 300 mm v rovině nebo ve svahu do 1:5 ručně</t>
  </si>
  <si>
    <t>-1066000145</t>
  </si>
  <si>
    <t>(3,3-0,6)*(0,8-0,6)</t>
  </si>
  <si>
    <t>3,5*0,6</t>
  </si>
  <si>
    <t>34</t>
  </si>
  <si>
    <t>10364101</t>
  </si>
  <si>
    <t>zemina pro terénní úpravy - ornice odplevelená</t>
  </si>
  <si>
    <t>-385017687</t>
  </si>
  <si>
    <t>2,64*0,3*1,6</t>
  </si>
  <si>
    <t>35</t>
  </si>
  <si>
    <t>181411131</t>
  </si>
  <si>
    <t>Založení parkového trávníku výsevem pl do 1000 m2 v rovině a ve svahu do 1:5</t>
  </si>
  <si>
    <t>-623955070</t>
  </si>
  <si>
    <t>2,64</t>
  </si>
  <si>
    <t>36</t>
  </si>
  <si>
    <t>00572410</t>
  </si>
  <si>
    <t>osivo směs travní parková</t>
  </si>
  <si>
    <t>kg</t>
  </si>
  <si>
    <t>-856064482</t>
  </si>
  <si>
    <t>2,64*0,3*1,05</t>
  </si>
  <si>
    <t>Zakládání</t>
  </si>
  <si>
    <t>37</t>
  </si>
  <si>
    <t>213141113</t>
  </si>
  <si>
    <t>Zřízení vrstvy z geotextilie v rovině nebo ve sklonu do 1:5 š  do 8,5 m</t>
  </si>
  <si>
    <t>-1315406301</t>
  </si>
  <si>
    <t>82,6</t>
  </si>
  <si>
    <t>38</t>
  </si>
  <si>
    <t>69311228</t>
  </si>
  <si>
    <t>geotextilie netkaná separační, ochranná, filtrační, drenážní PES 250g/m2</t>
  </si>
  <si>
    <t>1918018113</t>
  </si>
  <si>
    <t>82,6*1,1</t>
  </si>
  <si>
    <t>Svislé a kompletní konstrukce</t>
  </si>
  <si>
    <t>39</t>
  </si>
  <si>
    <t>320250111</t>
  </si>
  <si>
    <t>D+M vyplnění otoru (600-900)x1220x450, přesun hmot</t>
  </si>
  <si>
    <t>kpl</t>
  </si>
  <si>
    <t>1456489118</t>
  </si>
  <si>
    <t>"0.02"</t>
  </si>
  <si>
    <t>kabelová místnost, po zrušených světlících</t>
  </si>
  <si>
    <t xml:space="preserve">1.PP....D.1.1.01 </t>
  </si>
  <si>
    <t>V ceně položky:</t>
  </si>
  <si>
    <t>- odlušení ostění, nadpraží, parapetu</t>
  </si>
  <si>
    <t xml:space="preserve">  svislé, vodorovné přemístění, složení, poplatek</t>
  </si>
  <si>
    <t>- dání kotev do zdi délky 300 mm pr. 8 m po obvodě</t>
  </si>
  <si>
    <t>- kari stí 100/100/8</t>
  </si>
  <si>
    <t>- zřizení, odstraní bednění ze dvou stran</t>
  </si>
  <si>
    <t>- vyplnění vodostavebním betonocen C 16/20</t>
  </si>
  <si>
    <t>- očištění stěn kolem otvou</t>
  </si>
  <si>
    <t xml:space="preserve">- zapravení drážek po odstraněném </t>
  </si>
  <si>
    <t xml:space="preserve"> světlíku</t>
  </si>
  <si>
    <t>- do ulice perlinka do lepidla s přesahem</t>
  </si>
  <si>
    <t>na každou strunu 250 mm</t>
  </si>
  <si>
    <t>- tekutá izolace</t>
  </si>
  <si>
    <t>- zohlednění stížená pracnosti a ryziko úrazu</t>
  </si>
  <si>
    <t>40</t>
  </si>
  <si>
    <t>340271041.XLA</t>
  </si>
  <si>
    <t>Zazdívka otvorů v příčkách nebo stěnách pl přes 0,25 do 1 m2 tvárnicemi Ytong tl 150 mm</t>
  </si>
  <si>
    <t>-1972830625</t>
  </si>
  <si>
    <t>- po luxverách</t>
  </si>
  <si>
    <t>0,7*1,1*(6)</t>
  </si>
  <si>
    <t>dozdívka v místě dveří</t>
  </si>
  <si>
    <t>"2.03"</t>
  </si>
  <si>
    <t>2,05*0,4</t>
  </si>
  <si>
    <t>"2.05"</t>
  </si>
  <si>
    <t>41</t>
  </si>
  <si>
    <t>342272245</t>
  </si>
  <si>
    <t>Příčka z pórobetonových hladkých tvárnic na tenkovrstvou maltu tl 150 mm</t>
  </si>
  <si>
    <t>-132680129</t>
  </si>
  <si>
    <t>1.02</t>
  </si>
  <si>
    <t>4,4*3-2,05*1,6</t>
  </si>
  <si>
    <t>42</t>
  </si>
  <si>
    <t>973031813</t>
  </si>
  <si>
    <t>Vysekání kapes ve zdivu cihelném na MV nebo MVC pro zavázání příček tl do 150 mm</t>
  </si>
  <si>
    <t>1723753518</t>
  </si>
  <si>
    <t>"1.02"</t>
  </si>
  <si>
    <t>4,4*(1+1)</t>
  </si>
  <si>
    <t>2,05</t>
  </si>
  <si>
    <t>43</t>
  </si>
  <si>
    <t>317143434.XLA</t>
  </si>
  <si>
    <t>Překlad nosný Ytong NOP 200-2000</t>
  </si>
  <si>
    <t>kus</t>
  </si>
  <si>
    <t>-1109951743</t>
  </si>
  <si>
    <t>44</t>
  </si>
  <si>
    <t>975032241</t>
  </si>
  <si>
    <t>Podchycení příček tl do 150 mm dřevěnou výztuhou v do 3 m dl podchycení do 3 m</t>
  </si>
  <si>
    <t>663312109</t>
  </si>
  <si>
    <t>Včetně:</t>
  </si>
  <si>
    <t>- včetně vysekoní otvorů pro podvléknutí</t>
  </si>
  <si>
    <t>- zazdění a zaomítnunítí otvorů</t>
  </si>
  <si>
    <t>- v ceně  je započteno oboustranné vynesení</t>
  </si>
  <si>
    <t>- podchycení</t>
  </si>
  <si>
    <t>(0,4+2+0,4)*8</t>
  </si>
  <si>
    <t>(0,4+1,25+0,4)*3</t>
  </si>
  <si>
    <t>45</t>
  </si>
  <si>
    <t>974031267</t>
  </si>
  <si>
    <t>Vysekání rýh ve zdivu cihelném  do 150 mm výšky do 300 mm</t>
  </si>
  <si>
    <t>-1591189313</t>
  </si>
  <si>
    <t>(2+0,025*2)*8</t>
  </si>
  <si>
    <t>(1,25+0,025*2)*3</t>
  </si>
  <si>
    <t>46</t>
  </si>
  <si>
    <t>977311113R</t>
  </si>
  <si>
    <t>Řezání stávajících příček nevyztužených hl do 150 mm</t>
  </si>
  <si>
    <t>1346277653</t>
  </si>
  <si>
    <t>(0,24*2+2+0,025*2)*8</t>
  </si>
  <si>
    <t>(0,24*2+1,25+0,025*2)*3</t>
  </si>
  <si>
    <t>47</t>
  </si>
  <si>
    <t>317168052.WNR</t>
  </si>
  <si>
    <t>Překlad vysoký Porotherm KP 7 dl 1250 mm</t>
  </si>
  <si>
    <t>-63607896</t>
  </si>
  <si>
    <t>48</t>
  </si>
  <si>
    <t>317168055.WNR</t>
  </si>
  <si>
    <t>Překlad vysoký Porotherm KP 7 dl 2000 mm</t>
  </si>
  <si>
    <t>-1463404295</t>
  </si>
  <si>
    <t>Vodorovné konstrukce</t>
  </si>
  <si>
    <t>49</t>
  </si>
  <si>
    <t>42025101</t>
  </si>
  <si>
    <t>D+M zapravení otvoru v podlaze v rozvodně NN rozměr 700 x 950 mm, přesun hmot</t>
  </si>
  <si>
    <t>-876278707</t>
  </si>
  <si>
    <t>V ceně položky</t>
  </si>
  <si>
    <t>- odstranění zákrytového plechu</t>
  </si>
  <si>
    <t xml:space="preserve">  naložení, vodorovné přemístění, složení, likvidace</t>
  </si>
  <si>
    <t>- očištění bočních stěn stropu</t>
  </si>
  <si>
    <t>- penetrace</t>
  </si>
  <si>
    <t>- pozinkovaný plech jako ztracené bednění</t>
  </si>
  <si>
    <t xml:space="preserve">  uhelník po obvodě, přichycen na chemické kotvy</t>
  </si>
  <si>
    <t>- přetmelní spáry po obvodě, kvůli zabranění vody stékání</t>
  </si>
  <si>
    <t>z betonové směsy na káble s místnosti podní dní</t>
  </si>
  <si>
    <t>- vyvrtaní, vyfoukání, chemická kotva trny pr. 8 mm</t>
  </si>
  <si>
    <t>min. délka 100 mm, po 200 mm</t>
  </si>
  <si>
    <t>- kari sít 100/100/8</t>
  </si>
  <si>
    <t>- zřízen, odstranění - podpěrné konstrukce</t>
  </si>
  <si>
    <t>-beton C 20/25</t>
  </si>
  <si>
    <t>- přehlazení</t>
  </si>
  <si>
    <t>- spoje po obvodu přetažen mřízkou na každou</t>
  </si>
  <si>
    <t>stranu min 100 mm vloženého do flexibilního lepidla</t>
  </si>
  <si>
    <t>- včetně všechou souvisejích úkolů a materiálu</t>
  </si>
  <si>
    <t xml:space="preserve">-  velmi vysoká pracnost </t>
  </si>
  <si>
    <t>50</t>
  </si>
  <si>
    <t>42025102</t>
  </si>
  <si>
    <t>D+M zapravení otvoru v podlaze v rozvodně NN rozměr 700 x 1050 mm, přesun hmot</t>
  </si>
  <si>
    <t>-1631206434</t>
  </si>
  <si>
    <t xml:space="preserve">- velmi vysoká pracnost </t>
  </si>
  <si>
    <t>51</t>
  </si>
  <si>
    <t>42025103</t>
  </si>
  <si>
    <t>D+M zapravení otvoru v podlaze v rozvodně NN rozměr 600 x 950 mm, přesun hmot</t>
  </si>
  <si>
    <t>-836681574</t>
  </si>
  <si>
    <t>52</t>
  </si>
  <si>
    <t>42025104</t>
  </si>
  <si>
    <t>D+M zapravení otvoru v podlaze v rozvodně NN  rozměr 600 x 1050 mm, přesun hmot</t>
  </si>
  <si>
    <t>883578680</t>
  </si>
  <si>
    <t>53</t>
  </si>
  <si>
    <t>42025205</t>
  </si>
  <si>
    <t>D+M zabetonování prostupu rozměr 150x300 mm, betonová zálivka tl. 80 mm beton C 20/25. Provedení trnování 2xR10mm, včetně související práce a materiálu. Přesen hmot.</t>
  </si>
  <si>
    <t>1596951950</t>
  </si>
  <si>
    <t>"2.08"</t>
  </si>
  <si>
    <t>"2.07"</t>
  </si>
  <si>
    <t>Komunikace pozemní</t>
  </si>
  <si>
    <t>54</t>
  </si>
  <si>
    <t>564782111R</t>
  </si>
  <si>
    <t>Podklad z vibrovaného štěrku VŠ  fr. 16/32 tl 300 mm</t>
  </si>
  <si>
    <t>268237450</t>
  </si>
  <si>
    <t>55</t>
  </si>
  <si>
    <t>564851111</t>
  </si>
  <si>
    <t>Podklad ze štěrkodrtě ŠD plochy přes 100 m2 tl 150 mm</t>
  </si>
  <si>
    <t>181461127</t>
  </si>
  <si>
    <t>56</t>
  </si>
  <si>
    <t>567132115</t>
  </si>
  <si>
    <t>Podklad ze směsi stmelené cementem SC C 8/10 (KSC I) tl 200 mm</t>
  </si>
  <si>
    <t>961945802</t>
  </si>
  <si>
    <t>57</t>
  </si>
  <si>
    <t>596212210</t>
  </si>
  <si>
    <t xml:space="preserve">Kladení zámkové dlažby pozemních komunikací ručně tl 80 mm skupiny,  lože drt tl. 50 mm </t>
  </si>
  <si>
    <t>-1297075484</t>
  </si>
  <si>
    <t>58</t>
  </si>
  <si>
    <t>59245013R</t>
  </si>
  <si>
    <t>dlažba betonová 200 x 100 x 80 mm přírodní</t>
  </si>
  <si>
    <t>2123511599</t>
  </si>
  <si>
    <t>44*1,05</t>
  </si>
  <si>
    <t>59</t>
  </si>
  <si>
    <t>581121215</t>
  </si>
  <si>
    <t>Kryt cementobetonový vozovek skupiny CB II tl 150 mm</t>
  </si>
  <si>
    <t>-2038210816</t>
  </si>
  <si>
    <t>60</t>
  </si>
  <si>
    <t>573111115</t>
  </si>
  <si>
    <t>Postřik živičný infiltrační s posypem z asfaltu množství 2,5 kg/m2</t>
  </si>
  <si>
    <t>1281215195</t>
  </si>
  <si>
    <t>12,9</t>
  </si>
  <si>
    <t>61</t>
  </si>
  <si>
    <t>572340111</t>
  </si>
  <si>
    <t>Vyspravení krytu komunikací po překopech pl do 15 m2 asfaltovým betonem ACO (AB) tl přes 30 do 50 mm</t>
  </si>
  <si>
    <t>1815321104</t>
  </si>
  <si>
    <t>62</t>
  </si>
  <si>
    <t>599141111V</t>
  </si>
  <si>
    <t>Vyplnění spár  živičnou zálivkou - bez prořezu</t>
  </si>
  <si>
    <t>2073744559</t>
  </si>
  <si>
    <t>63</t>
  </si>
  <si>
    <t>916131213</t>
  </si>
  <si>
    <t>Osazení silničního obrubníku betonového stojatého s boční opěrou do lože z betonu prostého</t>
  </si>
  <si>
    <t>-740575914</t>
  </si>
  <si>
    <t>v místě betonové dlažby</t>
  </si>
  <si>
    <t>11,5</t>
  </si>
  <si>
    <t>v místě štěrkové povrchů</t>
  </si>
  <si>
    <t>3,5</t>
  </si>
  <si>
    <t>64</t>
  </si>
  <si>
    <t>59217029</t>
  </si>
  <si>
    <t>obrubník silniční betonový nájezdový 1000x150x150mm</t>
  </si>
  <si>
    <t>940356182</t>
  </si>
  <si>
    <t>15*1,01</t>
  </si>
  <si>
    <t>65</t>
  </si>
  <si>
    <t>916231292</t>
  </si>
  <si>
    <t xml:space="preserve">Příplatek za řezání obrubníků do oblouku </t>
  </si>
  <si>
    <t>949774246</t>
  </si>
  <si>
    <t>66</t>
  </si>
  <si>
    <t>916231293</t>
  </si>
  <si>
    <t>Příplatek za osazení obrubníku do oblouku</t>
  </si>
  <si>
    <t>-1954809197</t>
  </si>
  <si>
    <t>67</t>
  </si>
  <si>
    <t>916991121</t>
  </si>
  <si>
    <t>Lože pod obrubníky, krajníky nebo obruby z dlažebních kostek z betonu prostého</t>
  </si>
  <si>
    <t>1714075043</t>
  </si>
  <si>
    <t>zvětšení lože</t>
  </si>
  <si>
    <t>0,15*0,25*15</t>
  </si>
  <si>
    <t>68</t>
  </si>
  <si>
    <t>998223011</t>
  </si>
  <si>
    <t>Přesun hmot pro pozemní komunikace s krytem dlážděným</t>
  </si>
  <si>
    <t>-204096083</t>
  </si>
  <si>
    <t>119,985</t>
  </si>
  <si>
    <t>Úpravy povrchů, podlahy a osazování výplní</t>
  </si>
  <si>
    <t>69</t>
  </si>
  <si>
    <t>784121003</t>
  </si>
  <si>
    <t>Oškrabání malby v místnostech v přes 3,80 do 5,00 m - strop</t>
  </si>
  <si>
    <t>-1483506788</t>
  </si>
  <si>
    <t>"1.01 + 2.01"</t>
  </si>
  <si>
    <t>7,8*3+0,33*7,8*2</t>
  </si>
  <si>
    <t>- shodiště + plus zešmikmená část</t>
  </si>
  <si>
    <t>((0,15+0,25)/2)*4,3*(1+1)</t>
  </si>
  <si>
    <t>4,3*1,4*(1+1)</t>
  </si>
  <si>
    <t>1,5*3</t>
  </si>
  <si>
    <t>1,3*3</t>
  </si>
  <si>
    <t>0,1*3</t>
  </si>
  <si>
    <t>0,35*3</t>
  </si>
  <si>
    <t>"1.02"6,1*17,85</t>
  </si>
  <si>
    <t>0,37*6,1*(13)*2</t>
  </si>
  <si>
    <t>"2.02"4,5*5,85</t>
  </si>
  <si>
    <t>0,33*4,5*(4)*2</t>
  </si>
  <si>
    <t>"2.03"4,5*5,25</t>
  </si>
  <si>
    <t>"2.04"1,65*12,15</t>
  </si>
  <si>
    <t>0,33*1,65*(9)*2</t>
  </si>
  <si>
    <t>"2.05"3,9*1,8</t>
  </si>
  <si>
    <t>0,33*1,8*(3)*2</t>
  </si>
  <si>
    <t>"2.06"2,6*2,15</t>
  </si>
  <si>
    <t>0,33*2,15*(1)*2</t>
  </si>
  <si>
    <t>"2.07"2,6*4,05</t>
  </si>
  <si>
    <t>0,33*2,6*(3)*2</t>
  </si>
  <si>
    <t>"2.08"2,3*3,6</t>
  </si>
  <si>
    <t>0,33*3,6*(2)*2</t>
  </si>
  <si>
    <t>70</t>
  </si>
  <si>
    <t>781111011R</t>
  </si>
  <si>
    <t>Ometení (oprášení) stropu při přípravě podkladu</t>
  </si>
  <si>
    <t>389213156</t>
  </si>
  <si>
    <t>369,487</t>
  </si>
  <si>
    <t>71</t>
  </si>
  <si>
    <t>781111011</t>
  </si>
  <si>
    <t>Ometení (oprášení) stěny při přípravě podkladu</t>
  </si>
  <si>
    <t>1290347872</t>
  </si>
  <si>
    <t>"0.01"</t>
  </si>
  <si>
    <t>2,11*(1,5+0,9+1,5)</t>
  </si>
  <si>
    <t>-1,61*0,7</t>
  </si>
  <si>
    <t>(2,11*1,35)*(1/2)*(1+1)</t>
  </si>
  <si>
    <t>8,5*(6,1+3+6,1+3)</t>
  </si>
  <si>
    <t>3,93*1,65*(2)</t>
  </si>
  <si>
    <t>-0,33*0,2*(2)</t>
  </si>
  <si>
    <t>-2,05*1,6</t>
  </si>
  <si>
    <t>-3,8*1,5</t>
  </si>
  <si>
    <t>0,2*(3,8+1,5+3,8+1,5)</t>
  </si>
  <si>
    <t>-0,1*1,5*(1+1)</t>
  </si>
  <si>
    <t>-0,1*1,3*(1+1)</t>
  </si>
  <si>
    <t>-0,35*0,3*(1+1)</t>
  </si>
  <si>
    <t>"1.02"(4,4+0,37)*(6,1+17,85+6,1+17,85)</t>
  </si>
  <si>
    <t>-0,37*0,25*(13+13)</t>
  </si>
  <si>
    <t>-1,6*3,575*3</t>
  </si>
  <si>
    <t>0,2*(1,6+3,575+1,6+3,575)*3</t>
  </si>
  <si>
    <t>-2,45*1,78</t>
  </si>
  <si>
    <t>-0,55*(3,1+10,8+0,6)</t>
  </si>
  <si>
    <t>"2.02"3,93*(4,5+5,85+4,5+5,85)</t>
  </si>
  <si>
    <t>-0,33*0,2*(4+4)</t>
  </si>
  <si>
    <t>-2,05*1,5</t>
  </si>
  <si>
    <t>-1,6*3,525</t>
  </si>
  <si>
    <t>0,2*(1,6+3,525+1,6+3,525)</t>
  </si>
  <si>
    <t>"2.03"3,93*(4,5+5,25+4,5+5,25)</t>
  </si>
  <si>
    <t>-2,05*0,9</t>
  </si>
  <si>
    <t>"2.04"3,93*(1,65+12,15+1,65+12,15)</t>
  </si>
  <si>
    <t>-0,33*0,2*(9+9)</t>
  </si>
  <si>
    <t>"2.05"3,93*(3,9+1,80+3,9+1,8)</t>
  </si>
  <si>
    <t>-0,33*0,2*(3+3)</t>
  </si>
  <si>
    <t>"2.06"3,93*(2,6+2,15+2,6+2,15)</t>
  </si>
  <si>
    <t>-0,33*0,2*(1+1)</t>
  </si>
  <si>
    <t>-1,5*1,325</t>
  </si>
  <si>
    <t>0,2*(1,325+1,5+1,325+1,5)</t>
  </si>
  <si>
    <t>"2.07"3,93*(2,6+4,05+2,6+4,05)</t>
  </si>
  <si>
    <t>-1,5*2,2</t>
  </si>
  <si>
    <t>0,2*(2,2+1,5+2,2+1,5)</t>
  </si>
  <si>
    <t>"2.08"3,93*(2,3+3,6+2,3+3,6)</t>
  </si>
  <si>
    <t>72</t>
  </si>
  <si>
    <t>611131121</t>
  </si>
  <si>
    <t>Penetrační disperzní nátěr vnitřních stropů nanášený ručně</t>
  </si>
  <si>
    <t>629179037</t>
  </si>
  <si>
    <t>- započteno v oddílu 784</t>
  </si>
  <si>
    <t>6,1*17,85*0</t>
  </si>
  <si>
    <t>0,37*6,1*(13)*2*0</t>
  </si>
  <si>
    <t>73</t>
  </si>
  <si>
    <t>612131121</t>
  </si>
  <si>
    <t>Penetrační disperzní nátěr vnitřních stěn nanášený ručně</t>
  </si>
  <si>
    <t>1938794137</t>
  </si>
  <si>
    <t>777,286</t>
  </si>
  <si>
    <t>74</t>
  </si>
  <si>
    <t>612142001</t>
  </si>
  <si>
    <t>Pletivo sklovláknité vnitřních stěn vtlačené do tmelu</t>
  </si>
  <si>
    <t>-1062829651</t>
  </si>
  <si>
    <t>"z  15%"777,286*0,15</t>
  </si>
  <si>
    <t>75</t>
  </si>
  <si>
    <t>611321141</t>
  </si>
  <si>
    <t>Vápenocementová omítka štuková dvouvrstvá vnitřních stropů rovných nanášená ručně 10 + 3 mm</t>
  </si>
  <si>
    <t>599713926</t>
  </si>
  <si>
    <t>76</t>
  </si>
  <si>
    <t>611321191</t>
  </si>
  <si>
    <t>Příplatek k vápenocementové omítce vnitřních stropů za každých dalších 5 mm tloušťky ručně</t>
  </si>
  <si>
    <t>1587346671</t>
  </si>
  <si>
    <t>23,51*2</t>
  </si>
  <si>
    <t>77</t>
  </si>
  <si>
    <t>612321141</t>
  </si>
  <si>
    <t>Vápenocementová omítka štuková dvouvrstvá vnitřních stěn nanášená ručně  10 + 3 mm</t>
  </si>
  <si>
    <t>-897922944</t>
  </si>
  <si>
    <t>- včetně prostoru schodiště</t>
  </si>
  <si>
    <t>78</t>
  </si>
  <si>
    <t>612321191</t>
  </si>
  <si>
    <t>Příplatek k vápenocementové omítce vnitřních stěn za každých dalších 5 mm tloušťky ručně</t>
  </si>
  <si>
    <t>1616184064</t>
  </si>
  <si>
    <t>777,286*2</t>
  </si>
  <si>
    <t>79</t>
  </si>
  <si>
    <t>621316121</t>
  </si>
  <si>
    <t>Sanační vápenná jednovrstvá omítka vnějších podhledů nanášená ručně tl. 20 mm</t>
  </si>
  <si>
    <t>-1105266537</t>
  </si>
  <si>
    <t>detail B</t>
  </si>
  <si>
    <t>0,2*14,2</t>
  </si>
  <si>
    <t>0,85*14,2</t>
  </si>
  <si>
    <t>80</t>
  </si>
  <si>
    <t>621316191</t>
  </si>
  <si>
    <t>Příplatek k sanační vápenné jednovrstvé omítce vnějších podhledů za každých dalších 5 mm tloušťky přes 20 mm ručně</t>
  </si>
  <si>
    <t>-1899408962</t>
  </si>
  <si>
    <t>14,91</t>
  </si>
  <si>
    <t>81</t>
  </si>
  <si>
    <t>622316121</t>
  </si>
  <si>
    <t>Sanační vápenná jednovrstvá omítka vnějších stěn nanášená ručně tl. 20 mm</t>
  </si>
  <si>
    <t>2130630163</t>
  </si>
  <si>
    <t>1,59*14,2</t>
  </si>
  <si>
    <t>-3,3*1,05*2+0,15*(3,3+1,05+3,3+1,05)*2</t>
  </si>
  <si>
    <t>-2,4*1,05*2+0,15*(2,4+1,05+2,4+1,05)*2</t>
  </si>
  <si>
    <t>1,59*0,75*(1+1)</t>
  </si>
  <si>
    <t>0,15*(14,2+1,05)</t>
  </si>
  <si>
    <t>(0,1+0,1)*(14,2+1,05)</t>
  </si>
  <si>
    <t>0,18*14,2</t>
  </si>
  <si>
    <t>0,25*14,2</t>
  </si>
  <si>
    <t>82</t>
  </si>
  <si>
    <t>622316191</t>
  </si>
  <si>
    <t>Příplatek k sanační vápenné jednovrstvé omítce vnějších stěn za každých dalších 5 mm tloušťky přes 20 mm ručně</t>
  </si>
  <si>
    <t>-1156182963</t>
  </si>
  <si>
    <t>29,117</t>
  </si>
  <si>
    <t>83</t>
  </si>
  <si>
    <t>622131121</t>
  </si>
  <si>
    <t>Penetrační nátěr vnějších stěn nanášený ručně</t>
  </si>
  <si>
    <t>-1968294949</t>
  </si>
  <si>
    <t>Fasáda</t>
  </si>
  <si>
    <t>10,05*3,3</t>
  </si>
  <si>
    <t>10,05*18,6</t>
  </si>
  <si>
    <t>-1,6*3,575*6</t>
  </si>
  <si>
    <t>0,2*(1,6+3,575+1,6+3,575)*6</t>
  </si>
  <si>
    <t>10,05*8,4</t>
  </si>
  <si>
    <t>-2,45*1,78-2,2*0,3</t>
  </si>
  <si>
    <t>6,15*3,75</t>
  </si>
  <si>
    <t>3,90*3,75</t>
  </si>
  <si>
    <t>5,13*14,7</t>
  </si>
  <si>
    <t>-4,05*2,40*2</t>
  </si>
  <si>
    <t>-4,05*3,3*2</t>
  </si>
  <si>
    <t>3,90*14,7</t>
  </si>
  <si>
    <t>-1,1*3,3*2+0,15*(1,1+3,3+1,1+3,3)*2</t>
  </si>
  <si>
    <t>-1,1*2,4*2+0,15*(1,1+2,4+1,1+2,4)*2</t>
  </si>
  <si>
    <t>0,15*(14,2+1,05</t>
  </si>
  <si>
    <t>střecha</t>
  </si>
  <si>
    <t>0,8*(3,35+6,25+14,95+6,65+18,3+12,9)</t>
  </si>
  <si>
    <t>84</t>
  </si>
  <si>
    <t>621131121</t>
  </si>
  <si>
    <t>Penetrační nátěr vnějších podhledů nanášený ručně</t>
  </si>
  <si>
    <t>687198022</t>
  </si>
  <si>
    <t>85</t>
  </si>
  <si>
    <t>622321121</t>
  </si>
  <si>
    <t>Vápenocementová omítka hladká jednovrstvá vnějších stěn nanášená ručně tl. 15 mm</t>
  </si>
  <si>
    <t>-2061274505</t>
  </si>
  <si>
    <t>49,92</t>
  </si>
  <si>
    <t>86</t>
  </si>
  <si>
    <t>622321191</t>
  </si>
  <si>
    <t>Příplatek k vápenocementové omítce vnějších stěn za každých dalších 5 mm tloušťky ručně</t>
  </si>
  <si>
    <t>623412194</t>
  </si>
  <si>
    <t>443,973*2</t>
  </si>
  <si>
    <t>87</t>
  </si>
  <si>
    <t>622143004</t>
  </si>
  <si>
    <t>Montáž omítkových samolepících začišťovacích profilů pro spojení s okenním rámem</t>
  </si>
  <si>
    <t>1861681688</t>
  </si>
  <si>
    <t xml:space="preserve"> uvnit</t>
  </si>
  <si>
    <t>(1,6+3,575+1,6)*6</t>
  </si>
  <si>
    <t>uvnitř</t>
  </si>
  <si>
    <t>2,45*2+1,78</t>
  </si>
  <si>
    <t>prostor schodiště</t>
  </si>
  <si>
    <t>3,8+1,5+3,8</t>
  </si>
  <si>
    <t>2,05+1,5+2,05</t>
  </si>
  <si>
    <t>88</t>
  </si>
  <si>
    <t>28342200</t>
  </si>
  <si>
    <t>profil začišťovací PVC 6mm</t>
  </si>
  <si>
    <t>-1056793345</t>
  </si>
  <si>
    <t>62,03*1,03</t>
  </si>
  <si>
    <t>89</t>
  </si>
  <si>
    <t>622143003</t>
  </si>
  <si>
    <t>Montáž omítkových plastových nebo pozinkovaných rohových profilů</t>
  </si>
  <si>
    <t>-1181589632</t>
  </si>
  <si>
    <t>vně</t>
  </si>
  <si>
    <t>10,05</t>
  </si>
  <si>
    <t>vně + uvnit</t>
  </si>
  <si>
    <t>(1,6+3,575+1,6)*6*(1+1)</t>
  </si>
  <si>
    <t>6,15*2</t>
  </si>
  <si>
    <t>3,90</t>
  </si>
  <si>
    <t>(4,05*2+2,420)*3</t>
  </si>
  <si>
    <t>(1,1+3,3+1,1)*2</t>
  </si>
  <si>
    <t>(1,1+2,4+1,1)*2</t>
  </si>
  <si>
    <t>(3,3+1,05+1,05)*2</t>
  </si>
  <si>
    <t>(2,4+1,05+1,05)*2</t>
  </si>
  <si>
    <t>14,2*4</t>
  </si>
  <si>
    <t>0,75+0,95</t>
  </si>
  <si>
    <t>90</t>
  </si>
  <si>
    <t>55343026R</t>
  </si>
  <si>
    <t>profil rohový s perlinkou</t>
  </si>
  <si>
    <t>-1195586936</t>
  </si>
  <si>
    <t>269,04*1,03</t>
  </si>
  <si>
    <t>91</t>
  </si>
  <si>
    <t>621142001</t>
  </si>
  <si>
    <t>Sklovláknité pletivo vnějších podhledů vtlačené do tmelu</t>
  </si>
  <si>
    <t>901384782</t>
  </si>
  <si>
    <t>92</t>
  </si>
  <si>
    <t>622142001</t>
  </si>
  <si>
    <t>Sklovláknité pletivo vnějších stěn vtlačené do tmelu</t>
  </si>
  <si>
    <t>-200274723</t>
  </si>
  <si>
    <t>3,9*3,75</t>
  </si>
  <si>
    <t>-4,05*2,4*2</t>
  </si>
  <si>
    <t>93</t>
  </si>
  <si>
    <t>621151011</t>
  </si>
  <si>
    <t>Penetrační silikátový nátěr vnějších pastovitých tenkovrstvých omítek podhledů</t>
  </si>
  <si>
    <t>845642356</t>
  </si>
  <si>
    <t>94</t>
  </si>
  <si>
    <t>622151011</t>
  </si>
  <si>
    <t>Penetrační silikátový nátěr vnějších pastovitých tenkovrstvých omítek stěn</t>
  </si>
  <si>
    <t>1862020200</t>
  </si>
  <si>
    <t>95</t>
  </si>
  <si>
    <t>621521012</t>
  </si>
  <si>
    <t>Tenkovrstvá silikátová zatíraná omítka zrnitost 1,5 mm vnějších podhledů</t>
  </si>
  <si>
    <t>-409902906</t>
  </si>
  <si>
    <t>96</t>
  </si>
  <si>
    <t>622521012</t>
  </si>
  <si>
    <t>Tenkovrstvá silikátová zatíraná omítka zrnitost 1,5 mm vnějších stěn</t>
  </si>
  <si>
    <t>-372990277</t>
  </si>
  <si>
    <t>145,576</t>
  </si>
  <si>
    <t>97</t>
  </si>
  <si>
    <t>629991001</t>
  </si>
  <si>
    <t>Zakrytí podélných ploch fólií volně položenou</t>
  </si>
  <si>
    <t>719624062</t>
  </si>
  <si>
    <t>(1,6*3,575)*6*(1+1)</t>
  </si>
  <si>
    <t>uvnitř + vně</t>
  </si>
  <si>
    <t>2,45*1,78*(1+1)</t>
  </si>
  <si>
    <t>(4,05*2,4)*2</t>
  </si>
  <si>
    <t>(4,05*3,3)*2</t>
  </si>
  <si>
    <t>(1,1*3,3)*2</t>
  </si>
  <si>
    <t>(1,1*2,4)*2</t>
  </si>
  <si>
    <t>(3,3*1,05)*2</t>
  </si>
  <si>
    <t>(2,4*1,05)*2</t>
  </si>
  <si>
    <t>3,8*1,5</t>
  </si>
  <si>
    <t>vně + uvnitř</t>
  </si>
  <si>
    <t>(2,05*1,5)*2</t>
  </si>
  <si>
    <t>98</t>
  </si>
  <si>
    <t>619991021</t>
  </si>
  <si>
    <t>Olepení rámů a keramických soklů lepící páskou</t>
  </si>
  <si>
    <t>-521830585</t>
  </si>
  <si>
    <t>(2,45+1,78+2,45)*(1+1)</t>
  </si>
  <si>
    <t>(4,05+2,40+4,05)*2</t>
  </si>
  <si>
    <t>(4,05+3,3+4,05)*2</t>
  </si>
  <si>
    <t>(1,05+3,3+1,05)*2</t>
  </si>
  <si>
    <t>(1,05+2,4+1,05)*2</t>
  </si>
  <si>
    <t xml:space="preserve"> uvnitř</t>
  </si>
  <si>
    <t>99</t>
  </si>
  <si>
    <t>965046111</t>
  </si>
  <si>
    <t>Broušení stávajících betonových podlah úběr do 3 mm</t>
  </si>
  <si>
    <t>1472892535</t>
  </si>
  <si>
    <t>Rozvodna NN....1.02</t>
  </si>
  <si>
    <t>6,1*17,85</t>
  </si>
  <si>
    <t>-(10,8*3,1+0,6*2,5)</t>
  </si>
  <si>
    <t>prostor schodiště....1.01 a 2.01</t>
  </si>
  <si>
    <t>3*6,1-0,285*1,4+3*2,95</t>
  </si>
  <si>
    <t>100</t>
  </si>
  <si>
    <t>952902611</t>
  </si>
  <si>
    <t>Čištění budov vysátí prachu z ostatních ploch</t>
  </si>
  <si>
    <t>-1937641462</t>
  </si>
  <si>
    <t>"2.04"*1,65*12,15</t>
  </si>
  <si>
    <t>"2.05"3,9*1,80</t>
  </si>
  <si>
    <t>6,25*3,35</t>
  </si>
  <si>
    <t>6,65*18,3</t>
  </si>
  <si>
    <t>15,25*4,15</t>
  </si>
  <si>
    <t>0,5*0,6</t>
  </si>
  <si>
    <t>101</t>
  </si>
  <si>
    <t>985323111</t>
  </si>
  <si>
    <t>Spojovací (adhezní) můstek reprofilovaného betonu na cementové bázi tl 1 mm</t>
  </si>
  <si>
    <t>1410735720</t>
  </si>
  <si>
    <t>102</t>
  </si>
  <si>
    <t>771121011</t>
  </si>
  <si>
    <t>Nátěr penetrační na podlahu</t>
  </si>
  <si>
    <t>1864273550</t>
  </si>
  <si>
    <t>15,435</t>
  </si>
  <si>
    <t>2.NP</t>
  </si>
  <si>
    <t>81,37</t>
  </si>
  <si>
    <t>103</t>
  </si>
  <si>
    <t>632142001</t>
  </si>
  <si>
    <t>Pletivo sklovláknité vnitřních podlah vtlačené do tmelu</t>
  </si>
  <si>
    <t>1387764031</t>
  </si>
  <si>
    <t>104</t>
  </si>
  <si>
    <t>631311115</t>
  </si>
  <si>
    <t>Mazanina tl přes 50 do 80 mm z betonu prostého bez zvýšených nároků na prostředí tř. C 20/25</t>
  </si>
  <si>
    <t>238361262</t>
  </si>
  <si>
    <t>0,065*15,435</t>
  </si>
  <si>
    <t>"2.02"0,06*4,5*5,85</t>
  </si>
  <si>
    <t>"2.03"0,06*4,5*5,25</t>
  </si>
  <si>
    <t>"2.04"0,06*1,65*12,15</t>
  </si>
  <si>
    <t>"2.05"0,06*3,9*1,80</t>
  </si>
  <si>
    <t>"2.06"0,06*2,6*2,15</t>
  </si>
  <si>
    <t>"2.07"0,06*2,6*4,05</t>
  </si>
  <si>
    <t>"2.08"0,06*2,3*3,6</t>
  </si>
  <si>
    <t>105</t>
  </si>
  <si>
    <t>631319011</t>
  </si>
  <si>
    <t>Příplatek k mazanině tl přes 50 do 80 mm za přehlazení povrchu</t>
  </si>
  <si>
    <t>1581455808</t>
  </si>
  <si>
    <t>1,003</t>
  </si>
  <si>
    <t>6,086</t>
  </si>
  <si>
    <t>106</t>
  </si>
  <si>
    <t>631362021</t>
  </si>
  <si>
    <t>Výztuž mazanin svařovanými sítěmi Kari</t>
  </si>
  <si>
    <t>-824155151</t>
  </si>
  <si>
    <t>kari sít 100/100/6</t>
  </si>
  <si>
    <t>15,435*4,44/1000</t>
  </si>
  <si>
    <t>81,37*4,44/1000</t>
  </si>
  <si>
    <t>107</t>
  </si>
  <si>
    <t>631319171</t>
  </si>
  <si>
    <t>Příplatek k mazanině tl přes 50 do 80 mm za stržení povrchu spodní vrstvy před vložením výztuže</t>
  </si>
  <si>
    <t>261448207</t>
  </si>
  <si>
    <t>108</t>
  </si>
  <si>
    <t>631351101</t>
  </si>
  <si>
    <t>Zřízení bednění rýh a hran v podlahách</t>
  </si>
  <si>
    <t>-1719399318</t>
  </si>
  <si>
    <t>0,1*(14,7+1,05)</t>
  </si>
  <si>
    <t>109</t>
  </si>
  <si>
    <t>631351102</t>
  </si>
  <si>
    <t>Odstranění bednění rýh a hran v podlahách</t>
  </si>
  <si>
    <t>1756759306</t>
  </si>
  <si>
    <t>1,575</t>
  </si>
  <si>
    <t>110</t>
  </si>
  <si>
    <t>-1250770810</t>
  </si>
  <si>
    <t>73,905</t>
  </si>
  <si>
    <t>"1.01 a 2.01</t>
  </si>
  <si>
    <t>26,751</t>
  </si>
  <si>
    <t>206,221</t>
  </si>
  <si>
    <t>111</t>
  </si>
  <si>
    <t>771151022</t>
  </si>
  <si>
    <t>Samonivelační stěrka podlah pevnosti 30 MPa tl přes 3 do 5 mm</t>
  </si>
  <si>
    <t>-2122825663</t>
  </si>
  <si>
    <t>182,026</t>
  </si>
  <si>
    <t>112</t>
  </si>
  <si>
    <t>632450132</t>
  </si>
  <si>
    <t>Vyrovnávací cementový potěr tl přes 20 do 30 mm ze suchých směsí provedený v ploše</t>
  </si>
  <si>
    <t>388203717</t>
  </si>
  <si>
    <t>113</t>
  </si>
  <si>
    <t>634911113</t>
  </si>
  <si>
    <t>Řezání dilatačních spár š 5 mm hl přes 20 do 50 mm v čerstvé betonové mazanině</t>
  </si>
  <si>
    <t>903368369</t>
  </si>
  <si>
    <t>6,65*2+3,35</t>
  </si>
  <si>
    <t>114</t>
  </si>
  <si>
    <t>634111113</t>
  </si>
  <si>
    <t>Obvodová dilatace pružnou těsnicí páskou mezi stěnou a mazaninou nebo potěrem v 80 mm</t>
  </si>
  <si>
    <t>-179028920</t>
  </si>
  <si>
    <t>1,05+15,7</t>
  </si>
  <si>
    <t>"2.02"4,5*2+5,85*2</t>
  </si>
  <si>
    <t>"2.03"4,5*2+5,25*2</t>
  </si>
  <si>
    <t>"2.04"1,65*2+12,15*2</t>
  </si>
  <si>
    <t>"2.05"3,9*2+1,80*2</t>
  </si>
  <si>
    <t>"2.06"2,6*2+2,15*2</t>
  </si>
  <si>
    <t>"2.07"2,6*2+4,05*2</t>
  </si>
  <si>
    <t>"2.08"2,3*2+3,6*2</t>
  </si>
  <si>
    <t>18,3*2</t>
  </si>
  <si>
    <t>12,6*2</t>
  </si>
  <si>
    <t>Ostatní konstrukce a práce, bourání</t>
  </si>
  <si>
    <t>115</t>
  </si>
  <si>
    <t>De/1</t>
  </si>
  <si>
    <t>D+M....De/1....dveře dvokřídlé 1600 x 2350 mm, přesun hmot</t>
  </si>
  <si>
    <t>-951048970</t>
  </si>
  <si>
    <t>podrobný popis viz. příloha D.1.1.29</t>
  </si>
  <si>
    <t>116</t>
  </si>
  <si>
    <t>Di/1</t>
  </si>
  <si>
    <t>D+M....Di/1....dveře jednokřídlové 700 x 1970 mm, přesun hmot</t>
  </si>
  <si>
    <t>1643749817</t>
  </si>
  <si>
    <t>117</t>
  </si>
  <si>
    <t>Di/2</t>
  </si>
  <si>
    <t>D+M....Di/2....dveře dvoujkřídlové 1500 x 1970 mm, přesun hmot</t>
  </si>
  <si>
    <t>-1923083272</t>
  </si>
  <si>
    <t>118</t>
  </si>
  <si>
    <t>Di/3</t>
  </si>
  <si>
    <t>D+M....Di/3....dveře dvoukřidlé 1400 x 1970 mm, přesun hmot</t>
  </si>
  <si>
    <t>-1721515494</t>
  </si>
  <si>
    <t>119</t>
  </si>
  <si>
    <t>Di/4</t>
  </si>
  <si>
    <t>D+M....Di/4.....dveře dvoukřídlové 1400 x 1970 mm, přesun hmo</t>
  </si>
  <si>
    <t>-1351577929</t>
  </si>
  <si>
    <t>120</t>
  </si>
  <si>
    <t>Di/5</t>
  </si>
  <si>
    <t>D+M.....Di/5.....dveře jednokřídlové 800 x 1970 mm, přesun hmot</t>
  </si>
  <si>
    <t>609008268</t>
  </si>
  <si>
    <t>121</t>
  </si>
  <si>
    <t>Di/6</t>
  </si>
  <si>
    <t>D+M....Di/6....dveře jednokřídlové 800 x 1970 mm, přesun hmot</t>
  </si>
  <si>
    <t>-158297730</t>
  </si>
  <si>
    <t>122</t>
  </si>
  <si>
    <t>O/1</t>
  </si>
  <si>
    <t>D+M....O/1....okno trojkřídlé, stavební otvor 3600 x 1600 mm vč. parapetu, přesun hmot</t>
  </si>
  <si>
    <t>-520211414</t>
  </si>
  <si>
    <t>123</t>
  </si>
  <si>
    <t>O/2</t>
  </si>
  <si>
    <t>D+M....O/2....okno trojkřídlé, stavební otvor 3600 x 1600 mm vč. parapetu, přesun hmot</t>
  </si>
  <si>
    <t>-1269323318</t>
  </si>
  <si>
    <t>124</t>
  </si>
  <si>
    <t>O/3</t>
  </si>
  <si>
    <t>D+M....O/3....okno trojkřídlé, stavební otvor 3600 x 1600 mm vč. parapetu, přesun hmot</t>
  </si>
  <si>
    <t>-943108511</t>
  </si>
  <si>
    <t>125</t>
  </si>
  <si>
    <t>985441111</t>
  </si>
  <si>
    <t>Přídavná šroubovitá nerezová výztuž 1 táhlo D 4,5 mm v drážce v cihelném zdivu hl do 70 mm</t>
  </si>
  <si>
    <t>168304427</t>
  </si>
  <si>
    <t>sanace trhajícího rohu</t>
  </si>
  <si>
    <t>- uvnitř domu</t>
  </si>
  <si>
    <t>- vně domu</t>
  </si>
  <si>
    <t>126</t>
  </si>
  <si>
    <t>985442292</t>
  </si>
  <si>
    <t>Příplatek k cenám přídavné šroubovité nerezové výztuže za délku do 1 m jednotlivě</t>
  </si>
  <si>
    <t>1756943933</t>
  </si>
  <si>
    <t>127</t>
  </si>
  <si>
    <t>985351111</t>
  </si>
  <si>
    <t>Uhlíková tkanina pro zesílení ŽB stěn modul pružnosti do 245 kN/mm2 hmotnost do 250 g/m2</t>
  </si>
  <si>
    <t>-1477556626</t>
  </si>
  <si>
    <t>(0,1+0,01+0,1)*30</t>
  </si>
  <si>
    <t>128</t>
  </si>
  <si>
    <t>985351192</t>
  </si>
  <si>
    <t>Příplatek k cenám zesilování ŽB stěn uhlíkovými tkaninami za plochu do 10 m2 jednotlivě</t>
  </si>
  <si>
    <t>784253054</t>
  </si>
  <si>
    <t>12,6</t>
  </si>
  <si>
    <t>129</t>
  </si>
  <si>
    <t>919726122</t>
  </si>
  <si>
    <t>Geotextilie pro ochranu, separaci a filtraci netkaná měrná hm přes 200 do 300 g/m2</t>
  </si>
  <si>
    <t>-850389920</t>
  </si>
  <si>
    <t>pod lešením</t>
  </si>
  <si>
    <t>2*3,3</t>
  </si>
  <si>
    <t>2*(2+18,6+2)</t>
  </si>
  <si>
    <t>2*(8,4+4,25)</t>
  </si>
  <si>
    <t>2*(14,2+2)</t>
  </si>
  <si>
    <t>130</t>
  </si>
  <si>
    <t>941111121</t>
  </si>
  <si>
    <t>Montáž lešení řadového trubkového lehkého s podlahami zatížení do 200 kg/m2 š od 0,9 do 1,2 m v do 10 m</t>
  </si>
  <si>
    <t>1403875170</t>
  </si>
  <si>
    <t>- při stavbě budě zohledněna</t>
  </si>
  <si>
    <t>požární chráněná uniková cesta na jižní fasádě</t>
  </si>
  <si>
    <t>10,05*(3,3+1,2+18,6+1,2)</t>
  </si>
  <si>
    <t>10,05*(8,4+4,25)</t>
  </si>
  <si>
    <t>10,05*(14,2+1,2)</t>
  </si>
  <si>
    <t>131</t>
  </si>
  <si>
    <t>941111221</t>
  </si>
  <si>
    <t>Příplatek k lešení řadovému trubkovému lehkému s podlahami do 200 kg/m2 š od 0,9 do 1,2 m v 10 m za každý den použití</t>
  </si>
  <si>
    <t>91413315</t>
  </si>
  <si>
    <t>čtyři a půl měsíce</t>
  </si>
  <si>
    <t>526,118*(30*4,5)</t>
  </si>
  <si>
    <t>132</t>
  </si>
  <si>
    <t>941111821</t>
  </si>
  <si>
    <t>Demontáž lešení řadového trubkového lehkého s podlahami zatížení do 200 kg/m2 š od 0,9 do 1,2 m v do 10 m</t>
  </si>
  <si>
    <t>1800584100</t>
  </si>
  <si>
    <t>526,118</t>
  </si>
  <si>
    <t>133</t>
  </si>
  <si>
    <t>944711112</t>
  </si>
  <si>
    <t>Montáž záchytné stříšky š přes 1,5 do 2 m</t>
  </si>
  <si>
    <t>945279527</t>
  </si>
  <si>
    <t>134</t>
  </si>
  <si>
    <t>944711211</t>
  </si>
  <si>
    <t>Příplatek k záchytné stříšce š přes do 1,5 m za každý den použití</t>
  </si>
  <si>
    <t>437504928</t>
  </si>
  <si>
    <t>3*30*4,5</t>
  </si>
  <si>
    <t>135</t>
  </si>
  <si>
    <t>944711811</t>
  </si>
  <si>
    <t>Demontáž záchytné stříšky š přes do 1,5 m</t>
  </si>
  <si>
    <t>-182161662</t>
  </si>
  <si>
    <t>136</t>
  </si>
  <si>
    <t>944511111</t>
  </si>
  <si>
    <t>Montáž ochranné sítě z textilie z umělých vláken</t>
  </si>
  <si>
    <t>927872702</t>
  </si>
  <si>
    <t>požární chráníková cesta na jižní fasádě</t>
  </si>
  <si>
    <t>10,05*(3,3+1,2+1,2+18,6+1,2+1,2)</t>
  </si>
  <si>
    <t>10,05*(1,2+14,2+1,2+1,2)</t>
  </si>
  <si>
    <t>137</t>
  </si>
  <si>
    <t>944511211</t>
  </si>
  <si>
    <t>Příplatek k ochranné síti za každý den použití</t>
  </si>
  <si>
    <t>-706964669</t>
  </si>
  <si>
    <t>574,358*(30*4,5)</t>
  </si>
  <si>
    <t>138</t>
  </si>
  <si>
    <t>944511811</t>
  </si>
  <si>
    <t>Demontáž ochranné sítě z textilie z umělých vláken</t>
  </si>
  <si>
    <t>-1861821776</t>
  </si>
  <si>
    <t>574,358</t>
  </si>
  <si>
    <t>139</t>
  </si>
  <si>
    <t>943211111</t>
  </si>
  <si>
    <t>Montáž lešení prostorového rámového lehkého s podlahami zatížení do 200 kg/m2 v do 10 m s podlahami</t>
  </si>
  <si>
    <t>394715578</t>
  </si>
  <si>
    <t>Rozvodna NN....1.01</t>
  </si>
  <si>
    <t>4,4*6,1*17,85</t>
  </si>
  <si>
    <t>-0,5*(10,8*3,1+0,6*2,5)</t>
  </si>
  <si>
    <t>schodiště</t>
  </si>
  <si>
    <t>4,4*3*6,1</t>
  </si>
  <si>
    <t>3,93*3*7,8</t>
  </si>
  <si>
    <t>140</t>
  </si>
  <si>
    <t>943211211</t>
  </si>
  <si>
    <t>Příplatek k lešení prostorovému rámovému lehkému s podlahami do 200 kg/m2 v do 10 m za každý den použití</t>
  </si>
  <si>
    <t>-1188684650</t>
  </si>
  <si>
    <t>tři měsíce</t>
  </si>
  <si>
    <t>634,086*3</t>
  </si>
  <si>
    <t>141</t>
  </si>
  <si>
    <t>943211811</t>
  </si>
  <si>
    <t>Demontáž lešení prostorového rámového lehkého s podlahami zatížení do 200 kg/m2 v do 10 m s podlahami</t>
  </si>
  <si>
    <t>-1586244043</t>
  </si>
  <si>
    <t>634,086</t>
  </si>
  <si>
    <t>142</t>
  </si>
  <si>
    <t>949101112</t>
  </si>
  <si>
    <t>Lešení pomocné pro objekty pozemních staveb s lešeňovou podlahou v přes 1,9 do 3,5 m zatížení do 150 kg/m2</t>
  </si>
  <si>
    <t>-1653297788</t>
  </si>
  <si>
    <t>143</t>
  </si>
  <si>
    <t>946111111</t>
  </si>
  <si>
    <t>Montáž pojízdných věží trubkových/dílcových š od 0,6 do 0,9 m dl do 3,2 m v do 1,5 m</t>
  </si>
  <si>
    <t>941352325</t>
  </si>
  <si>
    <t>144</t>
  </si>
  <si>
    <t>946111211</t>
  </si>
  <si>
    <t>Příplatek k pojízdným věžím š od 0,6 do 0,9 m dl do 3,2 m v do 1,5 m za každý den použití</t>
  </si>
  <si>
    <t>1265170316</t>
  </si>
  <si>
    <t>145</t>
  </si>
  <si>
    <t>946111811</t>
  </si>
  <si>
    <t>Demontáž pojízdných věží trubkových/dílcových š od 0,6 do 0,9 m dl do 3,2 m v do 1,5 m</t>
  </si>
  <si>
    <t>1831071278</t>
  </si>
  <si>
    <t>146</t>
  </si>
  <si>
    <t>113311171</t>
  </si>
  <si>
    <t>Odstranění geotextilií ze základové spáry</t>
  </si>
  <si>
    <t>1379971801</t>
  </si>
  <si>
    <t>147</t>
  </si>
  <si>
    <t>HZS1292</t>
  </si>
  <si>
    <t>Hodinová zúčtovací sazba stavební dělník</t>
  </si>
  <si>
    <t>hod</t>
  </si>
  <si>
    <t>-245885976</t>
  </si>
  <si>
    <t>Vyklizení domu"</t>
  </si>
  <si>
    <t>odstranění nábytku, drobných kovový předmětů</t>
  </si>
  <si>
    <t>cedulek, odstranění z podlahy  PVC podlah atd.</t>
  </si>
  <si>
    <t>Svislé, vodorovné přemístění, naložení na</t>
  </si>
  <si>
    <t>kontejner</t>
  </si>
  <si>
    <t>Pět dní  provádÍ pět dělníku</t>
  </si>
  <si>
    <t>9,5*5*5</t>
  </si>
  <si>
    <t>148</t>
  </si>
  <si>
    <t>kon062025</t>
  </si>
  <si>
    <t>Kontejner naplněný - vodorovné přemístění, vyskládání plus poplatek za skádku</t>
  </si>
  <si>
    <t>-1790237049</t>
  </si>
  <si>
    <t>149</t>
  </si>
  <si>
    <t>96101201</t>
  </si>
  <si>
    <t>Demontáž zrcadla, včetně betonové patky, naložení, vodorovné přemístění, složení, poplatek</t>
  </si>
  <si>
    <t>841535564</t>
  </si>
  <si>
    <t>150</t>
  </si>
  <si>
    <t>96101202</t>
  </si>
  <si>
    <t>Odstranění betonový patek včetně ocelového slouku ze střechy, svislé, vodorovné přemístění, poplatek</t>
  </si>
  <si>
    <t>20512080</t>
  </si>
  <si>
    <t>151</t>
  </si>
  <si>
    <t>961055111</t>
  </si>
  <si>
    <t>Bourání základů ze ŽB</t>
  </si>
  <si>
    <t>763947728</t>
  </si>
  <si>
    <t>D.1.1.01 + D.1.1.15</t>
  </si>
  <si>
    <t>(1,35*3,9*0,9-1*(1,22+1,08+1,22)*0,75)*3</t>
  </si>
  <si>
    <t>152</t>
  </si>
  <si>
    <t>976072221</t>
  </si>
  <si>
    <t>Vybourání kovových komínových dvířek, mřížek pl do 0,3 m2 ze zdiva cihelného</t>
  </si>
  <si>
    <t>476738585</t>
  </si>
  <si>
    <t xml:space="preserve">protideštová žaluzi 300x300 mm a 400x400 mm </t>
  </si>
  <si>
    <t>4+5</t>
  </si>
  <si>
    <t>153</t>
  </si>
  <si>
    <t>962081131</t>
  </si>
  <si>
    <t>Bourání příček ze skleněných tvárnic tl do 100 mm</t>
  </si>
  <si>
    <t>1507776777</t>
  </si>
  <si>
    <t>- LUXVERY</t>
  </si>
  <si>
    <t>154</t>
  </si>
  <si>
    <t>965045113</t>
  </si>
  <si>
    <t>Bourání potěrů cementových nebo pískocementových tl do 50 mm pl přes 4 m2</t>
  </si>
  <si>
    <t>1622583198</t>
  </si>
  <si>
    <t>14*2-0,8*9,7</t>
  </si>
  <si>
    <t>155</t>
  </si>
  <si>
    <t>965041441</t>
  </si>
  <si>
    <t>Bourání podkladů pod dlažby nebo mazanin škvárobetonových tl přes 100 mm pl přes 4 m2</t>
  </si>
  <si>
    <t>-1241798405</t>
  </si>
  <si>
    <t>((0,12+0,35)/2)*205,921</t>
  </si>
  <si>
    <t>156</t>
  </si>
  <si>
    <t>965043341</t>
  </si>
  <si>
    <t>Bourání dlažby s potěrem nebo teracem tl do 100 mm pl přes 4 m2</t>
  </si>
  <si>
    <t>1352718126</t>
  </si>
  <si>
    <t>"2.04"0,07*1,65*12,15</t>
  </si>
  <si>
    <t>"2.07"0,1*2,6*4,05</t>
  </si>
  <si>
    <t>157</t>
  </si>
  <si>
    <t>968072245</t>
  </si>
  <si>
    <t>Vybourání kovových rámů oken, dveří jednoduchých včetně křídel pl do 2 m2</t>
  </si>
  <si>
    <t>-195309754</t>
  </si>
  <si>
    <t>1.PP</t>
  </si>
  <si>
    <t>D.1.1.01</t>
  </si>
  <si>
    <t>okna sklep</t>
  </si>
  <si>
    <t>1,22*0,6*(6)</t>
  </si>
  <si>
    <t>dveře</t>
  </si>
  <si>
    <t>2*0,9</t>
  </si>
  <si>
    <t>158</t>
  </si>
  <si>
    <t>968072246</t>
  </si>
  <si>
    <t>Vybourání kovových rámů oken jednoduchých včetně křídel pl do 4 m2</t>
  </si>
  <si>
    <t>615892601</t>
  </si>
  <si>
    <t>protideštová žaluzie</t>
  </si>
  <si>
    <t>1,05*3,3*(2)</t>
  </si>
  <si>
    <t>1,05*2,4*(2)</t>
  </si>
  <si>
    <t>1,1*3,3*(2)</t>
  </si>
  <si>
    <t>1,1*2,4*(2)</t>
  </si>
  <si>
    <t>1.NP</t>
  </si>
  <si>
    <t>dveře vstupní</t>
  </si>
  <si>
    <t>2,45*1,78</t>
  </si>
  <si>
    <t>159</t>
  </si>
  <si>
    <t>968062357</t>
  </si>
  <si>
    <t>Vybourání dřevěných rámů oken dvojitých včetně křídel pl přes 4 m2</t>
  </si>
  <si>
    <t>-477106934</t>
  </si>
  <si>
    <t>1,6*3,575*3</t>
  </si>
  <si>
    <t>160</t>
  </si>
  <si>
    <t>968072247</t>
  </si>
  <si>
    <t>Vybourání kovových rámů oken jednoduchých včetně křídel pl přes 4 m2</t>
  </si>
  <si>
    <t>873223224</t>
  </si>
  <si>
    <t>1.02...prosklená stěna se dveřmí</t>
  </si>
  <si>
    <t>4,4*3,0</t>
  </si>
  <si>
    <t>161</t>
  </si>
  <si>
    <t>968072455</t>
  </si>
  <si>
    <t>Vybourání kovových dveřních zárubní pl do 2 m2, včeně vyvěšení křídel</t>
  </si>
  <si>
    <t>72282393</t>
  </si>
  <si>
    <t>"2.06"2,0*0,8</t>
  </si>
  <si>
    <t>"2.07"2,0*0,8</t>
  </si>
  <si>
    <t>"2.08"2,0*0,8</t>
  </si>
  <si>
    <t>162</t>
  </si>
  <si>
    <t>968072456</t>
  </si>
  <si>
    <t>Vybourání kovových dveřních zárubní pl přes 2 m2, včeně vyvěšení křídel</t>
  </si>
  <si>
    <t>-643923404</t>
  </si>
  <si>
    <t>"2.02"2*1,5</t>
  </si>
  <si>
    <t>"2.03"2*1,5</t>
  </si>
  <si>
    <t>"2.04"2*1,5</t>
  </si>
  <si>
    <t>"2.05"2*1,5</t>
  </si>
  <si>
    <t>163</t>
  </si>
  <si>
    <t>976075211</t>
  </si>
  <si>
    <t>Vybourání ocelových konzol hmotnosti do 20 kg</t>
  </si>
  <si>
    <t>888396797</t>
  </si>
  <si>
    <t>fasáda</t>
  </si>
  <si>
    <t>6,5/1000</t>
  </si>
  <si>
    <t>164</t>
  </si>
  <si>
    <t>978013191</t>
  </si>
  <si>
    <t>Otlučení (osekání) vnitřní vápenné nebo vápenocementové omítky stěn v rozsahu přes 50 do 100 %</t>
  </si>
  <si>
    <t>-1371229715</t>
  </si>
  <si>
    <t>165</t>
  </si>
  <si>
    <t>978011191</t>
  </si>
  <si>
    <t>Otlučení (osekání) vnitřní vápenné nebo vápenocementové omítky stropů v rozsahu přes 50 do 100 %</t>
  </si>
  <si>
    <t>-913883839</t>
  </si>
  <si>
    <t>166</t>
  </si>
  <si>
    <t>978015391</t>
  </si>
  <si>
    <t>Otlučení (osekání) vnější vápenné nebo vápenocementové omítky stupně členitosti 1 a 2 v rozsahu přes 80 do 100 %</t>
  </si>
  <si>
    <t>600007711</t>
  </si>
  <si>
    <t>odsekání omítky kolem rušených oken</t>
  </si>
  <si>
    <t>2,1*6</t>
  </si>
  <si>
    <t xml:space="preserve"> střecha</t>
  </si>
  <si>
    <t>167</t>
  </si>
  <si>
    <t>978013191R</t>
  </si>
  <si>
    <t>Otlučení (osekání)vnějsích vápenné nebo vápenocementové omítky stěn v rozsahu přes 50 do 100 %</t>
  </si>
  <si>
    <t>-1546333104</t>
  </si>
  <si>
    <t>168</t>
  </si>
  <si>
    <t>978059311</t>
  </si>
  <si>
    <t>Bourání obkladů dlaždic z čediče plochy přes 1 m2</t>
  </si>
  <si>
    <t>-552747587</t>
  </si>
  <si>
    <t>-0,15*4,55</t>
  </si>
  <si>
    <t>-4,55*16,2</t>
  </si>
  <si>
    <t>169</t>
  </si>
  <si>
    <t>985131111</t>
  </si>
  <si>
    <t>Očištění ploch stěn, rubu kleneb a podlah tlakovou vodou</t>
  </si>
  <si>
    <t>667463721</t>
  </si>
  <si>
    <t>485,69</t>
  </si>
  <si>
    <t>170</t>
  </si>
  <si>
    <t>985132111</t>
  </si>
  <si>
    <t>Očištění ploch líce kleneb a podhledů tlakovou vodou</t>
  </si>
  <si>
    <t>1271662739</t>
  </si>
  <si>
    <t>171</t>
  </si>
  <si>
    <t>711141821</t>
  </si>
  <si>
    <t>Odstranění izolace proti vodě, vlhkosti a plynům z pásů NAIP přitavených dvouvrstvých z plochy vodorovné</t>
  </si>
  <si>
    <t>-182472394</t>
  </si>
  <si>
    <t xml:space="preserve">   - čtyři vrstvy</t>
  </si>
  <si>
    <t>6,25*3,35*(1+1)</t>
  </si>
  <si>
    <t>6,65*18,3*(1+1)</t>
  </si>
  <si>
    <t>15,25*4,15*(1+1)</t>
  </si>
  <si>
    <t>0,5*0,6*(1+1)</t>
  </si>
  <si>
    <t>172</t>
  </si>
  <si>
    <t>711142821</t>
  </si>
  <si>
    <t>Odstranění izolace proti vodě, vlhkosti a plynům z pásů NAIP přitavených dvouvrstvých z plochy svislé</t>
  </si>
  <si>
    <t>1830686187</t>
  </si>
  <si>
    <t xml:space="preserve">střecha </t>
  </si>
  <si>
    <t>- čtyři vrstvy</t>
  </si>
  <si>
    <t>0,25*(3,35+6,25+14,95+6,65+18,3+19,9)*(2)</t>
  </si>
  <si>
    <t>0,25*(4,15+14,75)*(2)</t>
  </si>
  <si>
    <t>173</t>
  </si>
  <si>
    <t>713110841</t>
  </si>
  <si>
    <t>Odstranění tepelné izolace stropů lepené z vláknitých materiálů suchých tl do 100 mm - HERAKLIT</t>
  </si>
  <si>
    <t>-1695110493</t>
  </si>
  <si>
    <t>174</t>
  </si>
  <si>
    <t>721242805</t>
  </si>
  <si>
    <t>Demontáž lapače střešních splavenin DN 150</t>
  </si>
  <si>
    <t>1736351205</t>
  </si>
  <si>
    <t>175</t>
  </si>
  <si>
    <t>763112811</t>
  </si>
  <si>
    <t>Demontáž desek jednoduché opláštění SDK příčka</t>
  </si>
  <si>
    <t>727645358</t>
  </si>
  <si>
    <t>- nalepen sádrokarton na omtíku</t>
  </si>
  <si>
    <t>"2.07"3,95*(2,6*2+4,05*2)</t>
  </si>
  <si>
    <t>0,2*(1,5+2,2+1,5)</t>
  </si>
  <si>
    <t>-0,8*2</t>
  </si>
  <si>
    <t>176</t>
  </si>
  <si>
    <t>764001821</t>
  </si>
  <si>
    <t>Demontáž krytiny ze svitků nebo tabulí do suti</t>
  </si>
  <si>
    <t>-863036032</t>
  </si>
  <si>
    <t>(0,05+1,7+0,05)*14,95</t>
  </si>
  <si>
    <t>177</t>
  </si>
  <si>
    <t>764004861</t>
  </si>
  <si>
    <t>Demontáž svodu včetně kotlíku do suti</t>
  </si>
  <si>
    <t>-1683227129</t>
  </si>
  <si>
    <t>29,1</t>
  </si>
  <si>
    <t>178</t>
  </si>
  <si>
    <t>764002851</t>
  </si>
  <si>
    <t>Demontáž oplechování parapetů do suti</t>
  </si>
  <si>
    <t>-743727313</t>
  </si>
  <si>
    <t>1,22*4+2,4*2+3,3*2</t>
  </si>
  <si>
    <t>3,575*3</t>
  </si>
  <si>
    <t>3,575*3+2,4*2+3,3*2</t>
  </si>
  <si>
    <t>179</t>
  </si>
  <si>
    <t>1526046659</t>
  </si>
  <si>
    <t>180</t>
  </si>
  <si>
    <t>764002811</t>
  </si>
  <si>
    <t>Demontáž okapového plechu do suti v krytině povlakové</t>
  </si>
  <si>
    <t>-2108945116</t>
  </si>
  <si>
    <t>181</t>
  </si>
  <si>
    <t>764002841</t>
  </si>
  <si>
    <t>Demontáž oplechování horních ploch zdí a nadezdívek do suti</t>
  </si>
  <si>
    <t>-1761087264</t>
  </si>
  <si>
    <t>64,3</t>
  </si>
  <si>
    <t>182</t>
  </si>
  <si>
    <t>764002871</t>
  </si>
  <si>
    <t>Demontáž lemování zdí do suti</t>
  </si>
  <si>
    <t>-1305506272</t>
  </si>
  <si>
    <t>19,7</t>
  </si>
  <si>
    <t>63,8</t>
  </si>
  <si>
    <t>183</t>
  </si>
  <si>
    <t>764004801</t>
  </si>
  <si>
    <t>Demontáž podokapního žlabu do suti</t>
  </si>
  <si>
    <t>988448187</t>
  </si>
  <si>
    <t>184</t>
  </si>
  <si>
    <t>767590840</t>
  </si>
  <si>
    <t>Demontáž podlah z podlahových roštů</t>
  </si>
  <si>
    <t>-1317661584</t>
  </si>
  <si>
    <t>(0,9-0,1)*(3,9-0,1)*(3)</t>
  </si>
  <si>
    <t>185</t>
  </si>
  <si>
    <t>767996702</t>
  </si>
  <si>
    <t>Demontáž atypických zámečnických konstrukcí řezáním hm jednotlivých dílů přes 50 do 100 kg</t>
  </si>
  <si>
    <t>-1861625543</t>
  </si>
  <si>
    <t>schodiště na rampu....E 7</t>
  </si>
  <si>
    <t>186</t>
  </si>
  <si>
    <t>767833802</t>
  </si>
  <si>
    <t>Demontáž vnitřních kovových žebříků přímých dl přes 2 do 5 m kotvených do zdiva</t>
  </si>
  <si>
    <t>987446644</t>
  </si>
  <si>
    <t>E/17</t>
  </si>
  <si>
    <t>187</t>
  </si>
  <si>
    <t>771273812</t>
  </si>
  <si>
    <t>Demontáž obkladů stupnic z dlaždic keramických lepených š přes 250 do 350 mm</t>
  </si>
  <si>
    <t>1014954120</t>
  </si>
  <si>
    <t>venkovní schodiště</t>
  </si>
  <si>
    <t>2,5*2</t>
  </si>
  <si>
    <t>188</t>
  </si>
  <si>
    <t>771273814</t>
  </si>
  <si>
    <t>Demontáž obkladů stupnic z dlaždic keramických lepených š přes 400 mm</t>
  </si>
  <si>
    <t>1256892051</t>
  </si>
  <si>
    <t>2,5</t>
  </si>
  <si>
    <t>189</t>
  </si>
  <si>
    <t>771273832</t>
  </si>
  <si>
    <t>Demontáž obkladů podstupnic z dlaždic keramických lepených v do 250 mm</t>
  </si>
  <si>
    <t>-1160807851</t>
  </si>
  <si>
    <t>190</t>
  </si>
  <si>
    <t>997013213</t>
  </si>
  <si>
    <t>Vnitrostaveništní doprava suti a vybouraných hmot pro budovy v přes 9 do 12 m ručně, vodorovně 50 m.  V ceně položky je i zřízení, pronájem, odstranění shozu.</t>
  </si>
  <si>
    <t>1046807369</t>
  </si>
  <si>
    <t>"celková sut"283,152</t>
  </si>
  <si>
    <t>"komunikace"-37,628</t>
  </si>
  <si>
    <t>191</t>
  </si>
  <si>
    <t>997013501</t>
  </si>
  <si>
    <t>Odvoz suti a vybouraných hmot na skládku nebo meziskládku do 1 km se složením</t>
  </si>
  <si>
    <t>-2139125494</t>
  </si>
  <si>
    <t>245,524</t>
  </si>
  <si>
    <t>192</t>
  </si>
  <si>
    <t>997013509</t>
  </si>
  <si>
    <t>Příplatek k odvozu suti a vybouraných hmot na skládku ZKD 1 km přes 1 km</t>
  </si>
  <si>
    <t>-439565684</t>
  </si>
  <si>
    <t>"Heraklit"20,622*30</t>
  </si>
  <si>
    <t>"asfaltové pásy"(4,537+0,486)*30</t>
  </si>
  <si>
    <t>"sádrokarton"0,462*30</t>
  </si>
  <si>
    <t>"škvárobeton"77,426*30</t>
  </si>
  <si>
    <t>(245,524-20,622-4,537-0,486-0,462-77,426)*9</t>
  </si>
  <si>
    <t>4383,909*9 'Přepočtené koeficientem množství</t>
  </si>
  <si>
    <t>193</t>
  </si>
  <si>
    <t>997013812</t>
  </si>
  <si>
    <t>Poplatek za uložení na skládce (skládkovné) stavebního odpadu na bázi SÁDRY kód odpadu 17 08 02</t>
  </si>
  <si>
    <t>-510260775</t>
  </si>
  <si>
    <t>0,462</t>
  </si>
  <si>
    <t>194</t>
  </si>
  <si>
    <t>997013609</t>
  </si>
  <si>
    <t>Poplatek za uložení na skládce  stavebního odpadu ze směsí nebo oddělených frakcí betonu, cihel a keramických výrobků či škvárobetonu kód odpadu 17 01 07</t>
  </si>
  <si>
    <t>-525764063</t>
  </si>
  <si>
    <t>77,426</t>
  </si>
  <si>
    <t>195</t>
  </si>
  <si>
    <t>997013814</t>
  </si>
  <si>
    <t>Poplatek za uložení na skládce (skládkovné) stavebního odpadu izolací kód odpadu 17 06 04  např. Heraklit</t>
  </si>
  <si>
    <t>-1207573363</t>
  </si>
  <si>
    <t>20,622</t>
  </si>
  <si>
    <t>196</t>
  </si>
  <si>
    <t>997013847</t>
  </si>
  <si>
    <t>Poplatek za uložení na skládce (skládkovné) odpadu asfaltového s dehtem kód odpadu 17 03 01</t>
  </si>
  <si>
    <t>790781466</t>
  </si>
  <si>
    <t>4,537+0,486</t>
  </si>
  <si>
    <t>197</t>
  </si>
  <si>
    <t>202317904</t>
  </si>
  <si>
    <t>785696834</t>
  </si>
  <si>
    <t>245,524-20,622-4,537-0,486-0,462-77,426</t>
  </si>
  <si>
    <t>198</t>
  </si>
  <si>
    <t>952901108R</t>
  </si>
  <si>
    <t>Čištění budov omytí dvojitých nebo zdvojených oken nebo balkonových dveří pl přes 2,5 m2</t>
  </si>
  <si>
    <t>999413743</t>
  </si>
  <si>
    <t>126,24</t>
  </si>
  <si>
    <t>1. NP</t>
  </si>
  <si>
    <t>194,52</t>
  </si>
  <si>
    <t>2. NP</t>
  </si>
  <si>
    <t>124,82</t>
  </si>
  <si>
    <t>199</t>
  </si>
  <si>
    <t>619996147</t>
  </si>
  <si>
    <t>Ochrana podlahy zakrytím geotextilií</t>
  </si>
  <si>
    <t>-621258458</t>
  </si>
  <si>
    <t>200</t>
  </si>
  <si>
    <t>952902021R</t>
  </si>
  <si>
    <t>Opakový úklid budov či vysátím zametení hladkých podlah</t>
  </si>
  <si>
    <t>1701475050</t>
  </si>
  <si>
    <t>201</t>
  </si>
  <si>
    <t>952001</t>
  </si>
  <si>
    <t>Zřízení, odstranění - ochrana slopu VO</t>
  </si>
  <si>
    <t>-1812863182</t>
  </si>
  <si>
    <t>202</t>
  </si>
  <si>
    <t>952002</t>
  </si>
  <si>
    <t>Zřízení, odstranění - ochrana slopu kamerového systému</t>
  </si>
  <si>
    <t>1889727113</t>
  </si>
  <si>
    <t>203</t>
  </si>
  <si>
    <t>952003</t>
  </si>
  <si>
    <t>Zřízení, odstranění.....dopravní značky včetně betonové patky</t>
  </si>
  <si>
    <t>719213096</t>
  </si>
  <si>
    <t>- demontáž dopravní značky</t>
  </si>
  <si>
    <t>- uskladnění pro opětovné použití</t>
  </si>
  <si>
    <t>- odstranění betonové patky</t>
  </si>
  <si>
    <t xml:space="preserve">   naložení, vodorové přemístění, složení, poplatek</t>
  </si>
  <si>
    <t xml:space="preserve">- Osazení dopravní značky včetny dodávky </t>
  </si>
  <si>
    <t xml:space="preserve"> nové betonové patky a souvísejícího materiálu</t>
  </si>
  <si>
    <t>- v ceně vyřezání betonové dlažby</t>
  </si>
  <si>
    <t>204</t>
  </si>
  <si>
    <t>952005</t>
  </si>
  <si>
    <t>Demontá průvětrníků, svislé, vodorovné přemístění, poplatek. D+M systémové střešní prostupy pro odvětrání s PVC límce, sitkou hmyzu včtně souvisejející práce a materiálu</t>
  </si>
  <si>
    <t>1158550391</t>
  </si>
  <si>
    <t>10+4+1</t>
  </si>
  <si>
    <t>205</t>
  </si>
  <si>
    <t>952006</t>
  </si>
  <si>
    <t>D+M úprava napojení na střešní odtok včetně související práce a materiálu</t>
  </si>
  <si>
    <t>-117628433</t>
  </si>
  <si>
    <t>plochá střecha</t>
  </si>
  <si>
    <t>206</t>
  </si>
  <si>
    <t>998018002</t>
  </si>
  <si>
    <t>Přesun hmot pro budovy ruční pro budovy v přes 6 do 12 m</t>
  </si>
  <si>
    <t>2035026660</t>
  </si>
  <si>
    <t>305,807-119,985</t>
  </si>
  <si>
    <t>PSV</t>
  </si>
  <si>
    <t>Práce a dodávky PSV</t>
  </si>
  <si>
    <t>711</t>
  </si>
  <si>
    <t>Izolace proti vodě, vlhkosti a plynům</t>
  </si>
  <si>
    <t>207</t>
  </si>
  <si>
    <t>711111002</t>
  </si>
  <si>
    <t>Provedení izolace proti zemní vlhkosti vodorovné za studena lakem asfaltovým</t>
  </si>
  <si>
    <t>-1911742520</t>
  </si>
  <si>
    <t>208</t>
  </si>
  <si>
    <t>711112002</t>
  </si>
  <si>
    <t>Provedení izolace proti zemní vlhkosti svislé za studena lakem asfaltovým</t>
  </si>
  <si>
    <t>568859361</t>
  </si>
  <si>
    <t>0,25*(4,15+14,75)</t>
  </si>
  <si>
    <t>209</t>
  </si>
  <si>
    <t>DEK.2230101079</t>
  </si>
  <si>
    <t>DEKPRIMER (bal/10kg)</t>
  </si>
  <si>
    <t>1797889032</t>
  </si>
  <si>
    <t>"0,25 kg na 1 m2"</t>
  </si>
  <si>
    <t>(206,221+54,645)*0,25 = 65,217 kg tj. 7 bal</t>
  </si>
  <si>
    <t>210</t>
  </si>
  <si>
    <t>711141559</t>
  </si>
  <si>
    <t>Provedení izolace proti zemní vlhkosti pásy přitavením vodorovné NAIP</t>
  </si>
  <si>
    <t>246885365</t>
  </si>
  <si>
    <t>211</t>
  </si>
  <si>
    <t>711142559</t>
  </si>
  <si>
    <t>Provedení izolace proti zemní vlhkosti pásy přitavením svislé NAIP</t>
  </si>
  <si>
    <t>252768309</t>
  </si>
  <si>
    <t>54,645</t>
  </si>
  <si>
    <t>212</t>
  </si>
  <si>
    <t>DEK.1010301469</t>
  </si>
  <si>
    <t>GLASTEK AL 40 MINERAL (role/7,5m2)</t>
  </si>
  <si>
    <t>-1711028532</t>
  </si>
  <si>
    <t>206,221*1,15</t>
  </si>
  <si>
    <t>54,645*1,2</t>
  </si>
  <si>
    <t>302,728*1,1655 'Přepočtené koeficientem množství</t>
  </si>
  <si>
    <t>213</t>
  </si>
  <si>
    <t>952902311</t>
  </si>
  <si>
    <t>Čištění budov stírání stěn výšky do 2 m</t>
  </si>
  <si>
    <t>1258263169</t>
  </si>
  <si>
    <t>před pokládkou nopkové folie</t>
  </si>
  <si>
    <t>- odstranění zeminy a následné očištění stěny</t>
  </si>
  <si>
    <t>66,6</t>
  </si>
  <si>
    <t>214</t>
  </si>
  <si>
    <t>711161274</t>
  </si>
  <si>
    <t>Provedení izolace proti zemní vlhkosti svislé z nopové fólie výška nopu do 20 mm</t>
  </si>
  <si>
    <t>-1338699868</t>
  </si>
  <si>
    <t>2*(3,3+18,6+12,15-0,3)</t>
  </si>
  <si>
    <t>215</t>
  </si>
  <si>
    <t>28323005</t>
  </si>
  <si>
    <t>fólie profilovaná (nopová) drenážní HDPE s výškou nopů 8mm</t>
  </si>
  <si>
    <t>937817990</t>
  </si>
  <si>
    <t>67,5*1,05</t>
  </si>
  <si>
    <t>70,875*1,221 'Přepočtené koeficientem množství</t>
  </si>
  <si>
    <t>216</t>
  </si>
  <si>
    <t>711491176</t>
  </si>
  <si>
    <t>Připevnění doplňků izolace proti vodě ukončovací lištou</t>
  </si>
  <si>
    <t>-529776465</t>
  </si>
  <si>
    <t>3,3+18,6+12,15-0,3</t>
  </si>
  <si>
    <t>217</t>
  </si>
  <si>
    <t>28323009</t>
  </si>
  <si>
    <t>lišta ukončovací pro drenážní fólie profilované tl 8mm</t>
  </si>
  <si>
    <t>1179389720</t>
  </si>
  <si>
    <t>33,75*1,03</t>
  </si>
  <si>
    <t>218</t>
  </si>
  <si>
    <t>711212012RT3</t>
  </si>
  <si>
    <t>Hydroizolační povlak vyztužený tkaninou  např. Mapelastic (fa Mapei), pružná hydroizolace</t>
  </si>
  <si>
    <t>CS  2025 01</t>
  </si>
  <si>
    <t>-1852388982</t>
  </si>
  <si>
    <t>0,1*(1,05+14,7)</t>
  </si>
  <si>
    <t>(0,2+0,3+0,2+0,3+0,6)*2,5</t>
  </si>
  <si>
    <t>((0,2+0,2)*(0,6+0,3+0,3)-0,2*0,3-0,2*0,6)*(1+1)</t>
  </si>
  <si>
    <t>0,1*1,55</t>
  </si>
  <si>
    <t>219</t>
  </si>
  <si>
    <t>711212601RT2</t>
  </si>
  <si>
    <t>Utěsnění detailů při stěrkových hydroizolacích, těsnicí pás do spoje podlaha - stěna např. Mapeband šířka 100 mm (fa Mapei)</t>
  </si>
  <si>
    <t>1839314974</t>
  </si>
  <si>
    <t>1,05+14,7</t>
  </si>
  <si>
    <t>2,5*3</t>
  </si>
  <si>
    <t>220</t>
  </si>
  <si>
    <t>998711121</t>
  </si>
  <si>
    <t>Přesun hmot tonážní pro izolace proti vodě, vlhkosti a plynům ruční v objektech v do 6 m</t>
  </si>
  <si>
    <t>-307272069</t>
  </si>
  <si>
    <t>712</t>
  </si>
  <si>
    <t>Povlakové krytiny</t>
  </si>
  <si>
    <t>221</t>
  </si>
  <si>
    <t>712334503</t>
  </si>
  <si>
    <t>Provedení povlakové krytiny střech do 10° pásy mechanicky kotvené do betonu tl TI přes 240 mm v počtu kotev  do 6 kusů/m2, včetně lišt, krytek, rohů tj. včetně všeho potřebného</t>
  </si>
  <si>
    <t>166071430</t>
  </si>
  <si>
    <t>(0,7+0,1)*(3,35+6,25+14,95+6,65+18,3+19,9)</t>
  </si>
  <si>
    <t>0,20*(4,15+14,75)</t>
  </si>
  <si>
    <t>v místě bývalých střešních tabuli</t>
  </si>
  <si>
    <t>1,8*14,95</t>
  </si>
  <si>
    <t>222</t>
  </si>
  <si>
    <t>28322013R</t>
  </si>
  <si>
    <t>fólie hydroizolační střešní mPVC mechanicky kotvená barevná tl 1,5mm včetně lišt, krytek, rohů tj. včetně všeho potřebného</t>
  </si>
  <si>
    <t>-849847005</t>
  </si>
  <si>
    <t>292,431*1,15</t>
  </si>
  <si>
    <t>223</t>
  </si>
  <si>
    <t>56280144R</t>
  </si>
  <si>
    <t>D+M teleskopick kotev včetně související práce a materiálu</t>
  </si>
  <si>
    <t>1473163239</t>
  </si>
  <si>
    <t>"292,131*5=1460,655 tj." 1461</t>
  </si>
  <si>
    <t>224</t>
  </si>
  <si>
    <t>712391171R</t>
  </si>
  <si>
    <t>Provedení povlakové krytiny střech  podkladní textilní vrstvy</t>
  </si>
  <si>
    <t>1989943200</t>
  </si>
  <si>
    <t>225</t>
  </si>
  <si>
    <t>69311088</t>
  </si>
  <si>
    <t>geotextilie netkaná separační, ochranná, filtrační, drenážní PES 500g/m2</t>
  </si>
  <si>
    <t>-1240685841</t>
  </si>
  <si>
    <t>292,431*1,1</t>
  </si>
  <si>
    <t>226</t>
  </si>
  <si>
    <t>998712122</t>
  </si>
  <si>
    <t>Přesun hmot tonážní pro krytiny povlakové ruční v objektech v přes 6 do 12 m</t>
  </si>
  <si>
    <t>-1089854036</t>
  </si>
  <si>
    <t>713</t>
  </si>
  <si>
    <t>Izolace tepelné</t>
  </si>
  <si>
    <t>227</t>
  </si>
  <si>
    <t>713123211</t>
  </si>
  <si>
    <t>Montáž tepelné izolace z XPS tepelně izolačního systému svislé 1 vrstva do 100 mm, přilepením nízkoexpanzní (PUR) pěnou</t>
  </si>
  <si>
    <t>-1128636138</t>
  </si>
  <si>
    <t>1,75*(3,3+18,6+12,15-0,3)</t>
  </si>
  <si>
    <t>228</t>
  </si>
  <si>
    <t>28376417</t>
  </si>
  <si>
    <t>deska XPS hrana polodrážková a hladký povrch 300kPA tl. 50mm</t>
  </si>
  <si>
    <t>431915786</t>
  </si>
  <si>
    <t>59,063*1,05</t>
  </si>
  <si>
    <t>229</t>
  </si>
  <si>
    <t>713123122</t>
  </si>
  <si>
    <t>Montáž tepelné izolace z  tepelně izolačního systému základové desky vodorovně 2 vrstvy do 200 mm</t>
  </si>
  <si>
    <t>-444073501</t>
  </si>
  <si>
    <t>- vodorovně 2x tl. 100 mm</t>
  </si>
  <si>
    <t xml:space="preserve">spádová vrstva </t>
  </si>
  <si>
    <t>230</t>
  </si>
  <si>
    <t>713131343</t>
  </si>
  <si>
    <t xml:space="preserve">Montáž izolace tepelné stěn lepením bodově nízkoexpanzní (PUR) pěnou s mechanickým kotvením rohoží, pásů, dílců, desek tl přes 140 do 200 mm </t>
  </si>
  <si>
    <t>-1711362750</t>
  </si>
  <si>
    <t>viz. výkres D.1.1.16, D.1.1.18</t>
  </si>
  <si>
    <t>izolace na svislo je pouze tam kde není</t>
  </si>
  <si>
    <t xml:space="preserve">za zdí další obytná mísnos s </t>
  </si>
  <si>
    <t>průměrnou výskou 700 mm</t>
  </si>
  <si>
    <t>(0,7)*(18,3+6,65-0,2+6,25+3,35-0,2)</t>
  </si>
  <si>
    <t>231</t>
  </si>
  <si>
    <t>ISV.8591057519574</t>
  </si>
  <si>
    <t>Isover EPS 150 - 100mm, λD = 0,035 (W·m-1·K-1),1000x500x100mm, stabilizované desky pro tepelné izolace konstrukcí s vysokými požadavky na zatížení.Trvalá zatížitelnost v tlaku max. 3000kg/m2 při def. &lt; 2%.</t>
  </si>
  <si>
    <t>894061</t>
  </si>
  <si>
    <t>206,221*2*1,05</t>
  </si>
  <si>
    <t>23,905*2*1,05</t>
  </si>
  <si>
    <t>232</t>
  </si>
  <si>
    <t>ISV.859105755V</t>
  </si>
  <si>
    <t>Isover EPS 150, λD = 0,035 (W·m-1·K-1),1000x500x100mm, stabilizované desky pro tepelné izolace konstrukcí s vysokými požadavky na zatížení.Trvalá zatížitelnost v tlaku max. 3000kg/m2 při def. &lt; 2%.</t>
  </si>
  <si>
    <t>-1458570398</t>
  </si>
  <si>
    <t>((0,05+0,2)/2)*206,221*1,05</t>
  </si>
  <si>
    <t>233</t>
  </si>
  <si>
    <t>998713122</t>
  </si>
  <si>
    <t>Přesun hmot tonážní pro izolace tepelné ruční v objektech v přes 6 do 12 m</t>
  </si>
  <si>
    <t>2016347350</t>
  </si>
  <si>
    <t>721</t>
  </si>
  <si>
    <t>Zdravotechnika - vnitřní kanalizace</t>
  </si>
  <si>
    <t>234</t>
  </si>
  <si>
    <t>721241103</t>
  </si>
  <si>
    <t>Lapač střešních splavenin z litiny DN 150,</t>
  </si>
  <si>
    <t>-870441810</t>
  </si>
  <si>
    <t>235</t>
  </si>
  <si>
    <t>HZS2151</t>
  </si>
  <si>
    <t>Hodinová zúčtovací sazba klempíř</t>
  </si>
  <si>
    <t>-2146853997</t>
  </si>
  <si>
    <t>- a úprava napojení svodného potrubí</t>
  </si>
  <si>
    <t xml:space="preserve"> a odpadního materiálu</t>
  </si>
  <si>
    <t>včetně pomocného materiálu</t>
  </si>
  <si>
    <t>4*(3)</t>
  </si>
  <si>
    <t>236</t>
  </si>
  <si>
    <t>1549398354</t>
  </si>
  <si>
    <t>3*3</t>
  </si>
  <si>
    <t>237</t>
  </si>
  <si>
    <t>998721122</t>
  </si>
  <si>
    <t>Přesun hmot tonážní pro vnitřní kanalizaci ruční v objektech v přes 6 do 12 m</t>
  </si>
  <si>
    <t>-1098904844</t>
  </si>
  <si>
    <t>735</t>
  </si>
  <si>
    <t>Ústřední vytápění - otopná tělesa</t>
  </si>
  <si>
    <t>238</t>
  </si>
  <si>
    <t>735411103U</t>
  </si>
  <si>
    <t>Konvektor nástěnný, osazení plus zapojení</t>
  </si>
  <si>
    <t>soubor</t>
  </si>
  <si>
    <t>763044857</t>
  </si>
  <si>
    <t>239</t>
  </si>
  <si>
    <t>998735122</t>
  </si>
  <si>
    <t>Přesun hmot tonážní pro otopná tělesa ruční v objektech v přes 6 do 12 m</t>
  </si>
  <si>
    <t>125933485</t>
  </si>
  <si>
    <t>763</t>
  </si>
  <si>
    <t>Konstrukce suché výstavby</t>
  </si>
  <si>
    <t>240</t>
  </si>
  <si>
    <t>763135101</t>
  </si>
  <si>
    <t>Montáž SDK kazetového podhledu z kazet 600x600 mm na zavěšenou viditelnou nosnou konstrukci</t>
  </si>
  <si>
    <t>-1330657214</t>
  </si>
  <si>
    <t>7,8*3</t>
  </si>
  <si>
    <t>241</t>
  </si>
  <si>
    <t>59036650</t>
  </si>
  <si>
    <t>-192044592</t>
  </si>
  <si>
    <t>124,818*1,05</t>
  </si>
  <si>
    <t>131,059*1,05 'Přepočtené koeficientem množství</t>
  </si>
  <si>
    <t>242</t>
  </si>
  <si>
    <t>HZS2122</t>
  </si>
  <si>
    <t>Hodinová zúčtovací sazba truhlář odborný</t>
  </si>
  <si>
    <t>714779172</t>
  </si>
  <si>
    <t>- úprava roštu kvůli zapuštěním svítidlům</t>
  </si>
  <si>
    <t>včetně úpravy desek</t>
  </si>
  <si>
    <t>dva lidé devět hodin</t>
  </si>
  <si>
    <t>2*9</t>
  </si>
  <si>
    <t>243</t>
  </si>
  <si>
    <t>998763121</t>
  </si>
  <si>
    <t>Přesun hmot tonážní pro dřevostavby ruční v objektech v přes 6 do 12 m</t>
  </si>
  <si>
    <t>-2029289539</t>
  </si>
  <si>
    <t>764</t>
  </si>
  <si>
    <t>Konstrukce klempířské</t>
  </si>
  <si>
    <t>244</t>
  </si>
  <si>
    <t>764216403</t>
  </si>
  <si>
    <t>Oplechování parapetů rovných mechanicky kotvené z Pz plechu rš 250 mm</t>
  </si>
  <si>
    <t>2102014561</t>
  </si>
  <si>
    <t>K/1</t>
  </si>
  <si>
    <t>3,6*3</t>
  </si>
  <si>
    <t>K/2</t>
  </si>
  <si>
    <t>245</t>
  </si>
  <si>
    <t>764216465</t>
  </si>
  <si>
    <t>Příplatek za zvýšenou pracnost oplechování rohů rovných parapetů z PZ plechu rš do 400 mm</t>
  </si>
  <si>
    <t>-820292230</t>
  </si>
  <si>
    <t>2*3</t>
  </si>
  <si>
    <t>246</t>
  </si>
  <si>
    <t>629135102</t>
  </si>
  <si>
    <t>Vyrovnávací vrstva pod klempířské prvky z MC š přes 150 do 300 mm</t>
  </si>
  <si>
    <t>879050623</t>
  </si>
  <si>
    <t>247</t>
  </si>
  <si>
    <t>764518404</t>
  </si>
  <si>
    <t>Hranatý svod včetně objímek, kolen, odskoků, úpravy napojení z Pz plechu o straně 150 mm</t>
  </si>
  <si>
    <t>-524084476</t>
  </si>
  <si>
    <t>K/3</t>
  </si>
  <si>
    <t>38,8-9,7</t>
  </si>
  <si>
    <t>248</t>
  </si>
  <si>
    <t>764511414</t>
  </si>
  <si>
    <t>Žlab podokapní hranatý z Pz plechu rš 330 mm</t>
  </si>
  <si>
    <t>1181540350</t>
  </si>
  <si>
    <t>4/K</t>
  </si>
  <si>
    <t>249</t>
  </si>
  <si>
    <t>764212431</t>
  </si>
  <si>
    <t>Oplechování rovné okapové hrany z Pz plechu rš 150 mm</t>
  </si>
  <si>
    <t>956608659</t>
  </si>
  <si>
    <t>K/5</t>
  </si>
  <si>
    <t>250</t>
  </si>
  <si>
    <t>764311604</t>
  </si>
  <si>
    <t>Lemování rovných zdí střech  z Pz s povrchovou úpravou rš 330 mm</t>
  </si>
  <si>
    <t>-1288948778</t>
  </si>
  <si>
    <t>6/K</t>
  </si>
  <si>
    <t>251</t>
  </si>
  <si>
    <t>764214407</t>
  </si>
  <si>
    <t>Oplechování horních ploch a nadezdívek (atik) bez rohů z Pz plechu mechanicky kotvené rš 670 mm</t>
  </si>
  <si>
    <t>-1203430690</t>
  </si>
  <si>
    <t>7/K</t>
  </si>
  <si>
    <t>64,2</t>
  </si>
  <si>
    <t>252</t>
  </si>
  <si>
    <t>764215446</t>
  </si>
  <si>
    <t>Příplatek za zvýšenou pracnost při oplechování rohů nadezdívek (atik) z Pz plechu rš přes 400 mm</t>
  </si>
  <si>
    <t>-1781251371</t>
  </si>
  <si>
    <t>253</t>
  </si>
  <si>
    <t>764311403</t>
  </si>
  <si>
    <t>Lemování rovných zdí střech z Pz plechu rš 250 mm</t>
  </si>
  <si>
    <t>925880631</t>
  </si>
  <si>
    <t>8/K - lemování koutů</t>
  </si>
  <si>
    <t>63,80</t>
  </si>
  <si>
    <t>9/K - lemování rohů</t>
  </si>
  <si>
    <t>254</t>
  </si>
  <si>
    <t>7645114656</t>
  </si>
  <si>
    <t>Kotlík hranatý  ozdobný z Pz plechu 400/150 mm</t>
  </si>
  <si>
    <t>-1622535448</t>
  </si>
  <si>
    <t>K/10</t>
  </si>
  <si>
    <t>4-1</t>
  </si>
  <si>
    <t>255</t>
  </si>
  <si>
    <t>998764122</t>
  </si>
  <si>
    <t>Přesun hmot tonážní pro konstrukce klempířské ruční v objektech v přes 6 do 12 m</t>
  </si>
  <si>
    <t>1057206119</t>
  </si>
  <si>
    <t>767</t>
  </si>
  <si>
    <t>Konstrukce zámečnické</t>
  </si>
  <si>
    <t>256</t>
  </si>
  <si>
    <t>1/Z</t>
  </si>
  <si>
    <t>D+M.....1/Z....fixní podešvová žaluzie 3300 x 1050 mm, přesun hmot</t>
  </si>
  <si>
    <t>-337941526</t>
  </si>
  <si>
    <t>podrovný popis viz. příloha D.1.1.30</t>
  </si>
  <si>
    <t>257</t>
  </si>
  <si>
    <t>2/Z</t>
  </si>
  <si>
    <t>D+M.....2/Z....fixní podešvová žaluzie 2400 x 1050 mm, přesun hmot</t>
  </si>
  <si>
    <t>-1439720664</t>
  </si>
  <si>
    <t>258</t>
  </si>
  <si>
    <t>3/Z</t>
  </si>
  <si>
    <t>D+M....3/Z....vnější schodiště 1300 x 1050 mm tj. ocelové zábradlí a betonové stupně, zemní práce včetně všech souvijejíčí činnosti, materiálu a poplatku, přesun hmot</t>
  </si>
  <si>
    <t>257038842</t>
  </si>
  <si>
    <t>259</t>
  </si>
  <si>
    <t>4/Z</t>
  </si>
  <si>
    <t>D+M.....4/Z....požární žebřík pro výšku 11 000  mm, přesun hmot</t>
  </si>
  <si>
    <t>-2145296106</t>
  </si>
  <si>
    <t>260</t>
  </si>
  <si>
    <t>5/Z</t>
  </si>
  <si>
    <t>D+M.... 5/Z....obroušení zabradlí, oprava nerovností, nátěr</t>
  </si>
  <si>
    <t>1387034762</t>
  </si>
  <si>
    <t>261</t>
  </si>
  <si>
    <t>6/Z</t>
  </si>
  <si>
    <t>D+M.... 6/Z....obroušení zabradlí, oprava nerovností, nátěr</t>
  </si>
  <si>
    <t>1964412920</t>
  </si>
  <si>
    <t>262</t>
  </si>
  <si>
    <t>7/Z</t>
  </si>
  <si>
    <t>D+M....7/Z.....fixní podešvová žaluzie 3300 x 1100 mm, přesun hmot</t>
  </si>
  <si>
    <t>333276453</t>
  </si>
  <si>
    <t>263</t>
  </si>
  <si>
    <t>8/Z</t>
  </si>
  <si>
    <t>D+M....8/Z....fixní podešvová žaluzie 2400 x 1100 mm, přesun hmot</t>
  </si>
  <si>
    <t>-806240262</t>
  </si>
  <si>
    <t>264</t>
  </si>
  <si>
    <t>9/Z</t>
  </si>
  <si>
    <t>D+M....9/Z....fixní podešvová žaluzi 300 x 300 mm včetně zednického zapravení uvnitř otvoru, přesun hmot</t>
  </si>
  <si>
    <t>544237540</t>
  </si>
  <si>
    <t>265</t>
  </si>
  <si>
    <t>10/Z</t>
  </si>
  <si>
    <t>D+M....10/Z....požární žebřík pro výšku 3500 mm, přesun hmot</t>
  </si>
  <si>
    <t>-1819659566</t>
  </si>
  <si>
    <t>266</t>
  </si>
  <si>
    <t>11/Z</t>
  </si>
  <si>
    <t>D+M.... 11/Z....obroušení zabradlí, oprava nerovností, nátěr</t>
  </si>
  <si>
    <t>1187314111</t>
  </si>
  <si>
    <t>771</t>
  </si>
  <si>
    <t>Podlahy z dlaždic</t>
  </si>
  <si>
    <t>267</t>
  </si>
  <si>
    <t>771591223.SCS</t>
  </si>
  <si>
    <t>Izolace podlah fólií celoplošně lepená proti kročejovému hluku např.  DITRA SOUND</t>
  </si>
  <si>
    <t>914406756</t>
  </si>
  <si>
    <t>268</t>
  </si>
  <si>
    <t>771121022</t>
  </si>
  <si>
    <t>Broušení betonového podkladu před pokládkou dlažby</t>
  </si>
  <si>
    <t>-1716109521</t>
  </si>
  <si>
    <t>vnitřní schodiště</t>
  </si>
  <si>
    <t>0,1885*1,4*13</t>
  </si>
  <si>
    <t>0,285*1,4*12</t>
  </si>
  <si>
    <t>3*1,5</t>
  </si>
  <si>
    <t>269</t>
  </si>
  <si>
    <t>771111011</t>
  </si>
  <si>
    <t>Vysátí podkladu před pokládkou dlažby</t>
  </si>
  <si>
    <t>1345525566</t>
  </si>
  <si>
    <t>4,6</t>
  </si>
  <si>
    <t>20,939</t>
  </si>
  <si>
    <t>270</t>
  </si>
  <si>
    <t>-254868597</t>
  </si>
  <si>
    <t>271</t>
  </si>
  <si>
    <t>985312132</t>
  </si>
  <si>
    <t>Stěrka k vyrovnání betonových ploch rubu kleneb a podlah tl přes 2 do 3 mm</t>
  </si>
  <si>
    <t>1205789496</t>
  </si>
  <si>
    <t>272</t>
  </si>
  <si>
    <t>771161022</t>
  </si>
  <si>
    <t>Montáž profilu pro schodové hrany nebo ukončení dlažby</t>
  </si>
  <si>
    <t>419851644</t>
  </si>
  <si>
    <t>2,5+2,5</t>
  </si>
  <si>
    <t>273</t>
  </si>
  <si>
    <t>59054140</t>
  </si>
  <si>
    <t>profil schodový protiskluzový ušlechtilá ocel V2A R10 V6 2x1000mm</t>
  </si>
  <si>
    <t>-1764246396</t>
  </si>
  <si>
    <t>5*1,1</t>
  </si>
  <si>
    <t>274</t>
  </si>
  <si>
    <t>771161023</t>
  </si>
  <si>
    <t>Montáž profilu ukončujícího pro balkony a terasy</t>
  </si>
  <si>
    <t>-52746774</t>
  </si>
  <si>
    <t>275</t>
  </si>
  <si>
    <t>59054266</t>
  </si>
  <si>
    <t>profil ukončovací s okapničkou na spádový potěr barevný lak Al dl 2,5m v 30mm</t>
  </si>
  <si>
    <t>-1156391999</t>
  </si>
  <si>
    <t>dodáno 6 kusů</t>
  </si>
  <si>
    <t>6*2,5</t>
  </si>
  <si>
    <t>276</t>
  </si>
  <si>
    <t>771574476R</t>
  </si>
  <si>
    <t>Montáž podlah keramických pro mechanické zatížení lepených cementovým flexibilním lepidlem, včetně spárová a řežání</t>
  </si>
  <si>
    <t>-1903963934</t>
  </si>
  <si>
    <t>277</t>
  </si>
  <si>
    <t>771474113R</t>
  </si>
  <si>
    <t>Montáž soklů z dlaždic keramických rovných lepených cementovým flexibilním lepidlem do 120 mm, včetně řezání a vyspárování</t>
  </si>
  <si>
    <t>-1277562781</t>
  </si>
  <si>
    <t>1,05+14,7-3,3*2-2,4*2</t>
  </si>
  <si>
    <t>2,5-1,45+0,15+0,1+0,1+0,15</t>
  </si>
  <si>
    <t>1,5+3+1,5</t>
  </si>
  <si>
    <t>278</t>
  </si>
  <si>
    <t>771474123R</t>
  </si>
  <si>
    <t>Montáž soklů z dlaždic keramických schodišťových šikmých lepených cementovým flexibilním lepidlem do 120 mm, včetně řezání a vyspárování</t>
  </si>
  <si>
    <t>-501573933</t>
  </si>
  <si>
    <t>4,3+4,30</t>
  </si>
  <si>
    <t>279</t>
  </si>
  <si>
    <t>59761100R</t>
  </si>
  <si>
    <t xml:space="preserve">dlažba keramická slinutá mrazuvzdorná R10/B povrch reliéfní/matný tl </t>
  </si>
  <si>
    <t>1292633891</t>
  </si>
  <si>
    <t>15,435*1,03</t>
  </si>
  <si>
    <t>0,1*4,35*1,05</t>
  </si>
  <si>
    <t>0,1*1,55*1,03</t>
  </si>
  <si>
    <t>0,6*1,03</t>
  </si>
  <si>
    <t>0,3*2,5*(2)*1,03</t>
  </si>
  <si>
    <t>0,2*2,5*(2)*1,03</t>
  </si>
  <si>
    <t>0,6*2,5*(1)*1,03</t>
  </si>
  <si>
    <t>20,938*1,03</t>
  </si>
  <si>
    <t>0,1*6*1,03</t>
  </si>
  <si>
    <t>0,25*4,3*2*1,03</t>
  </si>
  <si>
    <t>280</t>
  </si>
  <si>
    <t>771274124R</t>
  </si>
  <si>
    <t>Montáž obkladů stupnic z dlaždic lepených cementovým flexibilním lepidlem š přes 300 do 350 mm, včetně řezání a vyspárování</t>
  </si>
  <si>
    <t>1014197765</t>
  </si>
  <si>
    <t>1,4*12*2</t>
  </si>
  <si>
    <t>281</t>
  </si>
  <si>
    <t>771274126R</t>
  </si>
  <si>
    <t>Montáž obkladů stupnic z dlaždic lepených cementovým flexibilním lepidlem š přes 400 mm, včetně řezání a vyspárování</t>
  </si>
  <si>
    <t>-43752287</t>
  </si>
  <si>
    <t>282</t>
  </si>
  <si>
    <t>771274243R</t>
  </si>
  <si>
    <t>Montáž obkladů podstupnic z dlaždic lepených cementovým flexibilním lepidlem do 250 mm, včetně řezání a vyspárování</t>
  </si>
  <si>
    <t>-1967254795</t>
  </si>
  <si>
    <t>13*1,4*2</t>
  </si>
  <si>
    <t>283</t>
  </si>
  <si>
    <t>771591115</t>
  </si>
  <si>
    <t>Podlahy spárování silikonem</t>
  </si>
  <si>
    <t>-399239432</t>
  </si>
  <si>
    <t>1,4*13*(1+1)</t>
  </si>
  <si>
    <t>284</t>
  </si>
  <si>
    <t>771591117</t>
  </si>
  <si>
    <t>Podlahy spárování akrylem</t>
  </si>
  <si>
    <t>1761887656</t>
  </si>
  <si>
    <t>1,55</t>
  </si>
  <si>
    <t>4,3+1,5+3+1,5+4,3</t>
  </si>
  <si>
    <t>285</t>
  </si>
  <si>
    <t>998771122</t>
  </si>
  <si>
    <t>Přesun hmot tonážní pro podlahy z dlaždic ruční v objektech v přes 6 do 12 m</t>
  </si>
  <si>
    <t>383812389</t>
  </si>
  <si>
    <t>777</t>
  </si>
  <si>
    <t>Podlahy lité</t>
  </si>
  <si>
    <t>286</t>
  </si>
  <si>
    <t>777111111</t>
  </si>
  <si>
    <t>Vysátí podkladu před provedením lité podlahy</t>
  </si>
  <si>
    <t>763097135</t>
  </si>
  <si>
    <t>1,5*0,9</t>
  </si>
  <si>
    <t>0,1*(1,5+0,9+1,5-0,7)</t>
  </si>
  <si>
    <t>0,1*(6,1+17,85+6,1+17,85-10,8-0,6-2,5-1,78-1,6)</t>
  </si>
  <si>
    <t>0,1*(3+6,1+3+6,1-1,45-1,6-0,285)</t>
  </si>
  <si>
    <t>0,1*(2,95+3+2,95-1,5-1,5)</t>
  </si>
  <si>
    <t>0,1*(4,5+5,85+4,5+5,85-1,5)</t>
  </si>
  <si>
    <t>0,1*(4,5+5,25+4,5+5,25-0,9)</t>
  </si>
  <si>
    <t>0,1*(1,65+12,15+1,65+12,15-1,5-0,9-0,9)</t>
  </si>
  <si>
    <t>0,1*(1,8+3,9+1,8+3,9-0,9*4)</t>
  </si>
  <si>
    <t>0,1*(2,6+2,15+2,6+2,15-0,9)</t>
  </si>
  <si>
    <t>0,1*(2,6+4,05+2,6+4,05-0,9)</t>
  </si>
  <si>
    <t>0,1*(2,3+3,6+2,3+3,6-0,9)</t>
  </si>
  <si>
    <t>287</t>
  </si>
  <si>
    <t>777131101</t>
  </si>
  <si>
    <t>Penetrační nátěr podlahy na suchý a vyzrálý podklad např. akrylátová penetrace</t>
  </si>
  <si>
    <t>-1825334437</t>
  </si>
  <si>
    <t>219,063</t>
  </si>
  <si>
    <t>288</t>
  </si>
  <si>
    <t>777511131R</t>
  </si>
  <si>
    <t>Antistaická podlahová stěrka, protiskluznost R 11/B tl. 5 mm</t>
  </si>
  <si>
    <t>-1824945989</t>
  </si>
  <si>
    <t>"podrobné popsáno příloha D.1.1.3.29/</t>
  </si>
  <si>
    <t>289</t>
  </si>
  <si>
    <t>777511181</t>
  </si>
  <si>
    <t>Příplatek k cenám krycí stěrky za zvýšenou pracnost provádění podlahových soklíků</t>
  </si>
  <si>
    <t>69123640</t>
  </si>
  <si>
    <t>1,5+0,9+1,5-0,7</t>
  </si>
  <si>
    <t>6,1+17,85+6,1+17,85-10,8-0,6-2,5-1,78-1,6</t>
  </si>
  <si>
    <t>"1.01 a 2.01"</t>
  </si>
  <si>
    <t>3+6,1+3+6,1-1,45-1,6-0,285</t>
  </si>
  <si>
    <t>2,95+3+2,95-1,5-1,5</t>
  </si>
  <si>
    <t>"2.02"</t>
  </si>
  <si>
    <t>4,5+5,85+4,5+5,85-1,5</t>
  </si>
  <si>
    <t>4,5+5,25+4,5+5,25-0,9</t>
  </si>
  <si>
    <t>"2.04"</t>
  </si>
  <si>
    <t>1,65+12,15+1,65+12,15-1,5-0,9-0,9</t>
  </si>
  <si>
    <t>1,8+3,9+1,8+3,9-0,9*4</t>
  </si>
  <si>
    <t>"2.06"</t>
  </si>
  <si>
    <t>2,6+2,15+2,6+2,15-0,9</t>
  </si>
  <si>
    <t>2,6+4,05+2,6+4,05-0,9</t>
  </si>
  <si>
    <t>2,3+3,6+2,3+3,6-0,9</t>
  </si>
  <si>
    <t>290</t>
  </si>
  <si>
    <t>998777122</t>
  </si>
  <si>
    <t>Přesun hmot tonážní pro podlahy lité ruční v objektech v přes 6 do 12 m</t>
  </si>
  <si>
    <t>-1821433262</t>
  </si>
  <si>
    <t>781</t>
  </si>
  <si>
    <t>Dokončovací práce - obklady</t>
  </si>
  <si>
    <t>291</t>
  </si>
  <si>
    <t>781472239R</t>
  </si>
  <si>
    <t>Montáž obkladů keramických lepených cementovým flexibilním lepidlem do 25 ks/m2, včetně řezání a vyspárování</t>
  </si>
  <si>
    <t>1310319361</t>
  </si>
  <si>
    <t>292</t>
  </si>
  <si>
    <t>59761100r</t>
  </si>
  <si>
    <t>1977537238</t>
  </si>
  <si>
    <t>0,618*1,1 'Přepočtené koeficientem množství</t>
  </si>
  <si>
    <t>293</t>
  </si>
  <si>
    <t>7812025001</t>
  </si>
  <si>
    <t>D+M doplnění obkladu na ponechané fasádě po odstraněném hromosvodu, žebříku a svodu.</t>
  </si>
  <si>
    <t>-451726363</t>
  </si>
  <si>
    <t>- vyřezaní spáry v kolem měněného obkladu</t>
  </si>
  <si>
    <t>- vysekání obkladu</t>
  </si>
  <si>
    <t>- dočištění spáry a podkladu</t>
  </si>
  <si>
    <t xml:space="preserve"> - penetrace pokladu</t>
  </si>
  <si>
    <t>- nalepení obladku na flexibilní lepidlo</t>
  </si>
  <si>
    <t xml:space="preserve">- vysprárování </t>
  </si>
  <si>
    <t>- přesun hmot</t>
  </si>
  <si>
    <t>294</t>
  </si>
  <si>
    <t>781121011</t>
  </si>
  <si>
    <t>Nátěr penetrační na stěnu</t>
  </si>
  <si>
    <t>-241463546</t>
  </si>
  <si>
    <t>295</t>
  </si>
  <si>
    <t>781472319R</t>
  </si>
  <si>
    <t>Montáž obkladů vnějších z dlaždic z čediče tl do 20 mm lepených např. Maperi Keraflex Extra S1, včetně vyspárování a řezání</t>
  </si>
  <si>
    <t>-1152568036</t>
  </si>
  <si>
    <t>296</t>
  </si>
  <si>
    <t>781571151R</t>
  </si>
  <si>
    <t>Montáž obkladů vnějších z dlaždic z čediče tl do 20 mm lepených ostění šířky do 250 mm např. Maperi Keraflex Extra S1, včetně vyspárování a řezání</t>
  </si>
  <si>
    <t>297071417</t>
  </si>
  <si>
    <t>297</t>
  </si>
  <si>
    <t>63232603R</t>
  </si>
  <si>
    <t>dlaždice z taveného čediče 150 x300 mm</t>
  </si>
  <si>
    <t>-1482139351</t>
  </si>
  <si>
    <t>277,594*1,03</t>
  </si>
  <si>
    <t>0,2*40,65*1,03</t>
  </si>
  <si>
    <t>298</t>
  </si>
  <si>
    <t>998781102</t>
  </si>
  <si>
    <t>Přesun hmot tonážní pro obklady keramické v objektech v přes 6 do 12 m</t>
  </si>
  <si>
    <t>1430321994</t>
  </si>
  <si>
    <t>783</t>
  </si>
  <si>
    <t>Dokončovací práce - nátěry</t>
  </si>
  <si>
    <t>299</t>
  </si>
  <si>
    <t>783401401</t>
  </si>
  <si>
    <t>Ometení klempířských konstrukcí před provedením nátěru</t>
  </si>
  <si>
    <t>-2089067601</t>
  </si>
  <si>
    <t>0,21*3,6*3</t>
  </si>
  <si>
    <t>(0,15*4)*29,1</t>
  </si>
  <si>
    <t>0,33*(1+1)*20</t>
  </si>
  <si>
    <t>0,15*20</t>
  </si>
  <si>
    <t>0,33*19,7</t>
  </si>
  <si>
    <t>0,67*64,2</t>
  </si>
  <si>
    <t>0,25*63,8</t>
  </si>
  <si>
    <t>0,76*3</t>
  </si>
  <si>
    <t>300</t>
  </si>
  <si>
    <t>783401311</t>
  </si>
  <si>
    <t>Odmaštění klempířských konstrukcí vodou ředitelným odmašťovačem před provedením nátěru</t>
  </si>
  <si>
    <t>2067953441</t>
  </si>
  <si>
    <t>121,891</t>
  </si>
  <si>
    <t>301</t>
  </si>
  <si>
    <t>783434101</t>
  </si>
  <si>
    <t>Základní jednonásobný epoxidový nátěr klempířských konstrukcí</t>
  </si>
  <si>
    <t>1896006343</t>
  </si>
  <si>
    <t>302</t>
  </si>
  <si>
    <t>783437101</t>
  </si>
  <si>
    <t>Krycí jednonásobný epoxidový nátěr klempířských konstrukcí</t>
  </si>
  <si>
    <t>1854014086</t>
  </si>
  <si>
    <t>784</t>
  </si>
  <si>
    <t>Dokončovací práce - malby a tapety</t>
  </si>
  <si>
    <t>303</t>
  </si>
  <si>
    <t>784111001</t>
  </si>
  <si>
    <t>Oprášení (ometení ) podkladu v místnostech v do 3,80 m</t>
  </si>
  <si>
    <t>-139478700</t>
  </si>
  <si>
    <t>0,2*(1,6+3,525+1,6)</t>
  </si>
  <si>
    <t>0,2*(1,325+1,5+1,5)</t>
  </si>
  <si>
    <t>0,2*(2,2+1,5+1,5)</t>
  </si>
  <si>
    <t>304</t>
  </si>
  <si>
    <t>784111003</t>
  </si>
  <si>
    <t>Oprášení (ometení ) podkladu v místnostech v přes 3,80 do 5,00 m</t>
  </si>
  <si>
    <t>-972792735</t>
  </si>
  <si>
    <t>0,2*(1,6+3,575+1,6)*3</t>
  </si>
  <si>
    <t>strop</t>
  </si>
  <si>
    <t>- strop - oškrábání a  ometení započteno v oddílu 6</t>
  </si>
  <si>
    <t>"1.02"6,1*17,85*0</t>
  </si>
  <si>
    <t>305</t>
  </si>
  <si>
    <t>784111005</t>
  </si>
  <si>
    <t>Oprášení (ometení ) podkladu v místnostech v přes 5,00 m</t>
  </si>
  <si>
    <t>1868690753</t>
  </si>
  <si>
    <t>0,2*(3,8+1,5+3,8)</t>
  </si>
  <si>
    <t>306</t>
  </si>
  <si>
    <t>784181101</t>
  </si>
  <si>
    <t>Základní akrylátová jednonásobná bezbarvá penetrace podkladu v místnostech v do 3,80 m</t>
  </si>
  <si>
    <t>-1867185136</t>
  </si>
  <si>
    <t>417,312</t>
  </si>
  <si>
    <t>307</t>
  </si>
  <si>
    <t>784181103</t>
  </si>
  <si>
    <t>Základní akrylátová jednonásobná bezbarvá penetrace podkladu v místnostech v přes 3,80 do 5,00 m</t>
  </si>
  <si>
    <t>-643946289</t>
  </si>
  <si>
    <t>- strop, ometení započteno v oddílu 6</t>
  </si>
  <si>
    <t>308</t>
  </si>
  <si>
    <t>784181105</t>
  </si>
  <si>
    <t>Základní akrylátová jednonásobná bezbarvá penetrace podkladu v místnostech v přes 5,00 m</t>
  </si>
  <si>
    <t>1303841095</t>
  </si>
  <si>
    <t>181,557</t>
  </si>
  <si>
    <t>309</t>
  </si>
  <si>
    <t>784181001</t>
  </si>
  <si>
    <t>Jednonásobné pačokování v místnostech v do 3,80 m</t>
  </si>
  <si>
    <t>-88286362</t>
  </si>
  <si>
    <t>"2.02"(3,93-0,85)*(4,5+5,85+4,5+5,85)</t>
  </si>
  <si>
    <t>"2.03"(3,93-0,85)*(4,5+5,25+4,5+5,25)</t>
  </si>
  <si>
    <t>"2.04"(3,93-0,85)*(1,65+12,15+1,65+12,15)</t>
  </si>
  <si>
    <t>"2.05"(3,93-0,85)*(3,9+1,80+3,9+1,8)</t>
  </si>
  <si>
    <t>"2.06"(3,93-0,85)*(2,6+2,15+2,6+2,15)</t>
  </si>
  <si>
    <t>"2.07"(3,93-0,85)*(2,6+4,05+2,6+4,05)</t>
  </si>
  <si>
    <t>"2.08"(3,93-0,85)*(2,3+3,6+2,3+3,6)</t>
  </si>
  <si>
    <t>310</t>
  </si>
  <si>
    <t>784181003</t>
  </si>
  <si>
    <t>Jednonásobné pačokování v místnostech v přes 3,80 do 5,00 m</t>
  </si>
  <si>
    <t>-728745377</t>
  </si>
  <si>
    <t>364,934</t>
  </si>
  <si>
    <t>311</t>
  </si>
  <si>
    <t>784181005</t>
  </si>
  <si>
    <t>Jednonásobné pačokování v místnostech v přes 5,00 m</t>
  </si>
  <si>
    <t>-426810791</t>
  </si>
  <si>
    <t>(8,5-0,85)*(6,1+3+6,1+3)</t>
  </si>
  <si>
    <t>(3,93-0,85)*1,65*(2)</t>
  </si>
  <si>
    <t>312</t>
  </si>
  <si>
    <t>784331001</t>
  </si>
  <si>
    <t>Dvojnásobné bílé protiplísňové malby v místnostech v do 3,80 m</t>
  </si>
  <si>
    <t>-1739156136</t>
  </si>
  <si>
    <t>323,882</t>
  </si>
  <si>
    <t>313</t>
  </si>
  <si>
    <t>784331003</t>
  </si>
  <si>
    <t>Dvojnásobné bílé protiplísňové malby v místnostech v přes 3,80 do 5,00 m</t>
  </si>
  <si>
    <t>-2133541079</t>
  </si>
  <si>
    <t>314</t>
  </si>
  <si>
    <t>784331005</t>
  </si>
  <si>
    <t>Dvojnásobné bílé protiplísňové malby v místnostech v přes 5,00 m</t>
  </si>
  <si>
    <t>-672262584</t>
  </si>
  <si>
    <t>163,582</t>
  </si>
  <si>
    <t>Práce a dodávky M</t>
  </si>
  <si>
    <t>21-M</t>
  </si>
  <si>
    <t>Elektromontáže</t>
  </si>
  <si>
    <t>315</t>
  </si>
  <si>
    <t>2101001</t>
  </si>
  <si>
    <t>Odpojení, odstranění elektrické rozvodné skříně, naložení, vodorovné přemístění, složení, poplatek</t>
  </si>
  <si>
    <t>-148661195</t>
  </si>
  <si>
    <t>- východní fasáda</t>
  </si>
  <si>
    <t>316</t>
  </si>
  <si>
    <t>21081302M</t>
  </si>
  <si>
    <t>Kabelové rozvody CYKY 3x2,5 mm</t>
  </si>
  <si>
    <t>-61494669</t>
  </si>
  <si>
    <t>630</t>
  </si>
  <si>
    <t>317</t>
  </si>
  <si>
    <t>21081301M</t>
  </si>
  <si>
    <t>Kabelové rozvody CYKY 3x1,5 mm</t>
  </si>
  <si>
    <t>-356641753</t>
  </si>
  <si>
    <t>950</t>
  </si>
  <si>
    <t>318</t>
  </si>
  <si>
    <t>21081306M</t>
  </si>
  <si>
    <t>Kabelové rozvody CYKY 5x10 mm</t>
  </si>
  <si>
    <t>939545158</t>
  </si>
  <si>
    <t>319</t>
  </si>
  <si>
    <t>21022038M</t>
  </si>
  <si>
    <t>Llišta ochranná z PVC včetně příslušenství</t>
  </si>
  <si>
    <t>-1473676460</t>
  </si>
  <si>
    <t>320</t>
  </si>
  <si>
    <t>97733211M</t>
  </si>
  <si>
    <t>Vysekání drážek, naložení, vodorovné přestění, složení, poplatk. Zapravení drážek včetně materiálu potřebného a pomocného lešení.</t>
  </si>
  <si>
    <t>-1523492517</t>
  </si>
  <si>
    <t>1180</t>
  </si>
  <si>
    <t>321</t>
  </si>
  <si>
    <t>22026002M</t>
  </si>
  <si>
    <t>Kkrabice typu KO, KP, KR, KT pod omítku s vysekáním lůžka a zapravením</t>
  </si>
  <si>
    <t>935015588</t>
  </si>
  <si>
    <t>322</t>
  </si>
  <si>
    <t>ROZ1</t>
  </si>
  <si>
    <t>D+M rozvaděče 36 modulů, kompletně zhotoveno a osazeno dle dílenské dokumentace.</t>
  </si>
  <si>
    <t>1762738863</t>
  </si>
  <si>
    <t>323</t>
  </si>
  <si>
    <t>21011280M</t>
  </si>
  <si>
    <t>Vypínače, zásuvky ABB Tango bílé</t>
  </si>
  <si>
    <t>-232380625</t>
  </si>
  <si>
    <t>324</t>
  </si>
  <si>
    <t>21020391M</t>
  </si>
  <si>
    <t xml:space="preserve"> LED svítidlo přisazené se zapojením vodičů </t>
  </si>
  <si>
    <t>1362929226</t>
  </si>
  <si>
    <t>325</t>
  </si>
  <si>
    <t>21020392M</t>
  </si>
  <si>
    <t xml:space="preserve"> LED panel přisazený se zapojením vodičů </t>
  </si>
  <si>
    <t>-245534612</t>
  </si>
  <si>
    <t>326</t>
  </si>
  <si>
    <t>21020375M</t>
  </si>
  <si>
    <t xml:space="preserve"> LED pan instalční  se zapojením vodičů </t>
  </si>
  <si>
    <t>-864192542</t>
  </si>
  <si>
    <t>327</t>
  </si>
  <si>
    <t>21020376M</t>
  </si>
  <si>
    <t xml:space="preserve"> LED svítidlo venkovní se zapojením vodičů </t>
  </si>
  <si>
    <t>-1843778415</t>
  </si>
  <si>
    <t>328</t>
  </si>
  <si>
    <t>21020371M</t>
  </si>
  <si>
    <t>Nouzové osvětlení se zapojením vodičů</t>
  </si>
  <si>
    <t>-1738016615</t>
  </si>
  <si>
    <t>329</t>
  </si>
  <si>
    <t>21 EM01</t>
  </si>
  <si>
    <t>Revize zařížení včetně vyhotovení revizní zprávy</t>
  </si>
  <si>
    <t>547243501</t>
  </si>
  <si>
    <t xml:space="preserve">- předáno </t>
  </si>
  <si>
    <t>"2x....v tištěné podobě"</t>
  </si>
  <si>
    <t>"2x....v digitální podobě"</t>
  </si>
  <si>
    <t>22-M</t>
  </si>
  <si>
    <t>Hromosvod</t>
  </si>
  <si>
    <t>330</t>
  </si>
  <si>
    <t>22202501</t>
  </si>
  <si>
    <t>Demontáž hromosvodu, sloupu plus betonové patky, svislé, vodorovné přemístění, složení, poplatek</t>
  </si>
  <si>
    <t>-1892432878</t>
  </si>
  <si>
    <t>331</t>
  </si>
  <si>
    <t>22202502</t>
  </si>
  <si>
    <t>Zhotovení projektu hromosvodu</t>
  </si>
  <si>
    <t>1944026888</t>
  </si>
  <si>
    <t>- šetření na místě</t>
  </si>
  <si>
    <t>- projednáni</t>
  </si>
  <si>
    <t>- projekt....předán</t>
  </si>
  <si>
    <t>332</t>
  </si>
  <si>
    <t>22202503</t>
  </si>
  <si>
    <t>D+M hromosvodu včetně související činnosti a materiálu, přesun hmot</t>
  </si>
  <si>
    <t>1911042412</t>
  </si>
  <si>
    <t>333</t>
  </si>
  <si>
    <t>22202504</t>
  </si>
  <si>
    <t>D+M nové stožáru hromosvodu, patky a tří lan související činnosti a materiálu, přesun hmot</t>
  </si>
  <si>
    <t>1545251439</t>
  </si>
  <si>
    <t>334</t>
  </si>
  <si>
    <t>30 EM02</t>
  </si>
  <si>
    <t>Revize zařízení včetně vyhotovení revizní zprávy</t>
  </si>
  <si>
    <t>1884056230</t>
  </si>
  <si>
    <t>24-M</t>
  </si>
  <si>
    <t>Vzduchotechnických zařízení</t>
  </si>
  <si>
    <t>335</t>
  </si>
  <si>
    <t>244000201</t>
  </si>
  <si>
    <t>D+M ovětrání uzařených prostor potrůbí pr. 125 s deštovou hlavicí a mřížky proti hmyzu plus izolace, včetně  související činnosti, materiálu a přesun hmot.</t>
  </si>
  <si>
    <t>1882857112</t>
  </si>
  <si>
    <t>- gravitační odvětrání</t>
  </si>
  <si>
    <t>336</t>
  </si>
  <si>
    <t>244125130</t>
  </si>
  <si>
    <t xml:space="preserve">D+M rekupirace např. PRADA 125 z m.č. 2.05, včetně  související činnosti, materiálu a přesun hmot.  </t>
  </si>
  <si>
    <t>1674801313</t>
  </si>
  <si>
    <t>337</t>
  </si>
  <si>
    <t>244125138</t>
  </si>
  <si>
    <t xml:space="preserve">D+M rekupirace např. PRADA 125 z m.č. 2.08, včetně  související činnosti, materiálu a přesun hmot.  </t>
  </si>
  <si>
    <t>703844109</t>
  </si>
  <si>
    <t>SO02 - Oprava uliční fasády</t>
  </si>
  <si>
    <t>12025111</t>
  </si>
  <si>
    <t>Okapový chodník</t>
  </si>
  <si>
    <t>883216826</t>
  </si>
  <si>
    <t>- odkopání do hloubky 0,3 m šířku 0,6 m</t>
  </si>
  <si>
    <t xml:space="preserve">   včetně odstranění zarostlého okapového </t>
  </si>
  <si>
    <t xml:space="preserve">   chodníku</t>
  </si>
  <si>
    <t xml:space="preserve"> - naložení ,vodorovné přemístění, složení, poplatek  </t>
  </si>
  <si>
    <t>- vložení na svislo nopovové foli izolace výška 300 mm</t>
  </si>
  <si>
    <t>-geotextilie min. 300 g/m2 dno plus stěny</t>
  </si>
  <si>
    <t>- vysapáno štěrkem fr. 8/16</t>
  </si>
  <si>
    <t>- zahradní obrubník do betonové lože</t>
  </si>
  <si>
    <t>(3,3+0,35)*7</t>
  </si>
  <si>
    <t>"sousední fasáda"3,3-0,6</t>
  </si>
  <si>
    <t>1019888837</t>
  </si>
  <si>
    <t>před omítkou</t>
  </si>
  <si>
    <t>ze 10%</t>
  </si>
  <si>
    <t>10,05*3,3*(7)*0,1</t>
  </si>
  <si>
    <t>623131121</t>
  </si>
  <si>
    <t>Penetrační nátěr vnějších pilířů nebo sloupů nanášený ručně</t>
  </si>
  <si>
    <t>285715861</t>
  </si>
  <si>
    <t>sloup</t>
  </si>
  <si>
    <t>10,05*(0,05+0,35+0,05)*(7)</t>
  </si>
  <si>
    <t>-1633366385</t>
  </si>
  <si>
    <t>23,216</t>
  </si>
  <si>
    <t>doplnění v místě odstraněných markýz</t>
  </si>
  <si>
    <t>0,15*3,3*(1+1)</t>
  </si>
  <si>
    <t>239892286</t>
  </si>
  <si>
    <t>tl. 25 mm</t>
  </si>
  <si>
    <t>23,216*2</t>
  </si>
  <si>
    <t>tl. 35 mm</t>
  </si>
  <si>
    <t>0,99*4</t>
  </si>
  <si>
    <t>623321121</t>
  </si>
  <si>
    <t>Vápenocementová omítka hladká jednovrstvá vnějších pilířů nebo sloupů nanášená ručně tl. 15 mm</t>
  </si>
  <si>
    <t>-168915515</t>
  </si>
  <si>
    <t>10,050*(0,05+0,35+0,05)*(7)</t>
  </si>
  <si>
    <t>623321191</t>
  </si>
  <si>
    <t>Příplatek k vápenocementové omítce vnějších sloupů za každých dalších 5 mm tloušťky ručně</t>
  </si>
  <si>
    <t>1030483807</t>
  </si>
  <si>
    <t>31,658*2</t>
  </si>
  <si>
    <t>18085027</t>
  </si>
  <si>
    <t>sloupy rohy</t>
  </si>
  <si>
    <t>10,05*2*(7)</t>
  </si>
  <si>
    <t>-27139292</t>
  </si>
  <si>
    <t>140,07*1,01</t>
  </si>
  <si>
    <t>141,471*1,05 'Přepočtené koeficientem množství</t>
  </si>
  <si>
    <t>623142001</t>
  </si>
  <si>
    <t>Sklovláknité pletivo vnějších pilířů nebo sloupů vtlačené do tmelu</t>
  </si>
  <si>
    <t>-1862674525</t>
  </si>
  <si>
    <t>sloupu</t>
  </si>
  <si>
    <t>623151011</t>
  </si>
  <si>
    <t>Penetrační silikátový nátěr vnějších pastovitých tenkovrstvých omítek pilířů a sloupů</t>
  </si>
  <si>
    <t>-2133967520</t>
  </si>
  <si>
    <t>31,658</t>
  </si>
  <si>
    <t>623521012</t>
  </si>
  <si>
    <t>Tenkovrstvá silikátová omítka zrnitost 1,5 mm vnějších pilířů nebo sloupů</t>
  </si>
  <si>
    <t>-1067326332</t>
  </si>
  <si>
    <t>990592088</t>
  </si>
  <si>
    <t>okno</t>
  </si>
  <si>
    <t>1*2,950</t>
  </si>
  <si>
    <t>pás široký 0,5 v místě prováděné opravy sloupu</t>
  </si>
  <si>
    <t>0,5*10,05*2*(7)</t>
  </si>
  <si>
    <t>9525101</t>
  </si>
  <si>
    <t>Demontáž, uskladnění, opětovné smontovánání rámového oplocení včetně všech činností a poplatků</t>
  </si>
  <si>
    <t>1706779081</t>
  </si>
  <si>
    <t>- bránícímu pro zhotovení lešení a pohybu</t>
  </si>
  <si>
    <t>9525102</t>
  </si>
  <si>
    <t>Doplnění zateplovacího systému v sousedním objektu po odstranění markýzi včetně všech úkonů a materíálu</t>
  </si>
  <si>
    <t>-1871960685</t>
  </si>
  <si>
    <t>-1240785321</t>
  </si>
  <si>
    <t>2*(3,3*7+0,35*7)</t>
  </si>
  <si>
    <t>444532992</t>
  </si>
  <si>
    <t>10,05*(3,3*7+0,35*7)</t>
  </si>
  <si>
    <t>1623808954</t>
  </si>
  <si>
    <t>256,778*90</t>
  </si>
  <si>
    <t>-1815130596</t>
  </si>
  <si>
    <t>256,778</t>
  </si>
  <si>
    <t>-2022111799</t>
  </si>
  <si>
    <t>399437301</t>
  </si>
  <si>
    <t>-1340112799</t>
  </si>
  <si>
    <t>-1015428166</t>
  </si>
  <si>
    <t>-1713680013</t>
  </si>
  <si>
    <t>markýza 1</t>
  </si>
  <si>
    <t>(0,05+1+0,15)*3,3</t>
  </si>
  <si>
    <t>markýza 2</t>
  </si>
  <si>
    <t>Demontáž svodu včetně koltíku do suti</t>
  </si>
  <si>
    <t>-728623723</t>
  </si>
  <si>
    <t>9,7</t>
  </si>
  <si>
    <t>-1817046673</t>
  </si>
  <si>
    <t>963051110</t>
  </si>
  <si>
    <t>Bourání ŽB stropů deskových tl do 80 mm</t>
  </si>
  <si>
    <t>-132488130</t>
  </si>
  <si>
    <t>0,08*1*3,3</t>
  </si>
  <si>
    <t>978015321</t>
  </si>
  <si>
    <t>Otlučení (osekání) vnější vápenné nebo vápenocementové omítky stupně členitosti 1 a 2 v rozsahu do 10 %, s vyškrábání zdíva</t>
  </si>
  <si>
    <t>1148371891</t>
  </si>
  <si>
    <t>stěny z 10%</t>
  </si>
  <si>
    <t>10,05*3,3*(7)</t>
  </si>
  <si>
    <t>723858107</t>
  </si>
  <si>
    <t>sloupy ze 100%</t>
  </si>
  <si>
    <t>1265753215</t>
  </si>
  <si>
    <t>z 10%</t>
  </si>
  <si>
    <t>-608478422</t>
  </si>
  <si>
    <t>obkladu</t>
  </si>
  <si>
    <t>Vnitrostaveništní doprava suti a vybouraných hmot pro budovy v přes 9 do 12 m ručně, 50 vodorovně</t>
  </si>
  <si>
    <t>1324853892</t>
  </si>
  <si>
    <t>6,272</t>
  </si>
  <si>
    <t>-1928503802</t>
  </si>
  <si>
    <t>-257701188</t>
  </si>
  <si>
    <t>6,272*9</t>
  </si>
  <si>
    <t>-359451822</t>
  </si>
  <si>
    <t>-429369187</t>
  </si>
  <si>
    <t>1359014586</t>
  </si>
  <si>
    <t>-1621579295</t>
  </si>
  <si>
    <t>135698132</t>
  </si>
  <si>
    <t>1479911426</t>
  </si>
  <si>
    <t>-615128168</t>
  </si>
  <si>
    <t>Kotlík hranatý  ozdobný z Pz plechu 240x240x336 mm</t>
  </si>
  <si>
    <t>1065136719</t>
  </si>
  <si>
    <t>764021423R</t>
  </si>
  <si>
    <t>Provedení dilatace pomocí lišty, průžného tmele a montážní pěny</t>
  </si>
  <si>
    <t>-789405170</t>
  </si>
  <si>
    <t>- rohy domů</t>
  </si>
  <si>
    <t>9,7*2</t>
  </si>
  <si>
    <t>-890588383</t>
  </si>
  <si>
    <t>1513008669</t>
  </si>
  <si>
    <t>10,05*3,3*7*0,1</t>
  </si>
  <si>
    <t>-1309326052</t>
  </si>
  <si>
    <t>781769191</t>
  </si>
  <si>
    <t>Příplatek k montáži obkladů vnějších z dlaždic z čediče za plochu do 10 m2</t>
  </si>
  <si>
    <t>1745943977</t>
  </si>
  <si>
    <t>1926166446</t>
  </si>
  <si>
    <t>23,216*1,03</t>
  </si>
  <si>
    <t>978023411</t>
  </si>
  <si>
    <t>Vyškrabání spár zdiva cihelného mimo komínového</t>
  </si>
  <si>
    <t>-1929939303</t>
  </si>
  <si>
    <t>z 90%</t>
  </si>
  <si>
    <t>10,05*3,3*(7)*0,90</t>
  </si>
  <si>
    <t>622631001</t>
  </si>
  <si>
    <t>Spárování spárovací maltou vnějších pohledových ploch stěn z cihel</t>
  </si>
  <si>
    <t>249529816</t>
  </si>
  <si>
    <t>přesprárování stávajícího zdvida</t>
  </si>
  <si>
    <t>10,05*3,3*(7)*0,9</t>
  </si>
  <si>
    <t>1207137170</t>
  </si>
  <si>
    <t>po skončení práce penetrace obkladu</t>
  </si>
  <si>
    <t>ze 100%</t>
  </si>
  <si>
    <t>998781122</t>
  </si>
  <si>
    <t>Přesun hmot tonážní pro obklady keramické ruční v objektech v přes 6 do 12 m</t>
  </si>
  <si>
    <t>2044727566</t>
  </si>
  <si>
    <t>393644563</t>
  </si>
  <si>
    <t>(0,15*4)*9,7</t>
  </si>
  <si>
    <t>0,76</t>
  </si>
  <si>
    <t>275010375</t>
  </si>
  <si>
    <t>6,58</t>
  </si>
  <si>
    <t>-357047235</t>
  </si>
  <si>
    <t>podrovný popis viz. příloha D.1.1.28</t>
  </si>
  <si>
    <t>523637886</t>
  </si>
  <si>
    <t>SO90 - Ostatní rozpočtové náklady</t>
  </si>
  <si>
    <t xml:space="preserve">    9 - Ostatní konstrukce a práce-bourání</t>
  </si>
  <si>
    <t>Ostatní konstrukce a práce-bourání</t>
  </si>
  <si>
    <t>900600001</t>
  </si>
  <si>
    <t>Zpracování PD pro realizaci staveb</t>
  </si>
  <si>
    <t>119506381</t>
  </si>
  <si>
    <t xml:space="preserve">Dokumentace pro provádění stavby a potřebných </t>
  </si>
  <si>
    <t xml:space="preserve"> jednání - včetně vyhotovení posudků, výpočtů </t>
  </si>
  <si>
    <t xml:space="preserve"> či vyhotovení dílenské dokumentace   </t>
  </si>
  <si>
    <t>900600002</t>
  </si>
  <si>
    <t>Poplatky a náklady na zařízení staveniště</t>
  </si>
  <si>
    <t>460815852</t>
  </si>
  <si>
    <t>900600004</t>
  </si>
  <si>
    <t>Zřízení a údržba dopr. značení po dobu výstavby, vrácení do pův. stavu</t>
  </si>
  <si>
    <t>-1992191291</t>
  </si>
  <si>
    <t>- vyhotovení projektové dokumentace dopravního</t>
  </si>
  <si>
    <t>značení uvnitř a v ně objektu</t>
  </si>
  <si>
    <t>- projednání, včetně s koordinování s akcí</t>
  </si>
  <si>
    <t>Brno, Bauerova II - rekonstrukce vodovodu</t>
  </si>
  <si>
    <t>- dopravní značení uvnitřn areálu</t>
  </si>
  <si>
    <t xml:space="preserve">       zřizení, úpravy, odstranění</t>
  </si>
  <si>
    <t>- dopravní značení vně areálu</t>
  </si>
  <si>
    <t xml:space="preserve">           zřizení, úpravy, odstranění</t>
  </si>
  <si>
    <t>900600011</t>
  </si>
  <si>
    <t>Odstranění náletové zeleně včetně trávy na nezpevněných plochách, naložení, vodorovné přemístění, složení, poplatek</t>
  </si>
  <si>
    <t>-2059155858</t>
  </si>
  <si>
    <t>900600014</t>
  </si>
  <si>
    <t>Provedení veškerých zkoušek prokazujícíh kvalitu díla např. zkouška zhutnění</t>
  </si>
  <si>
    <t>1316644449</t>
  </si>
  <si>
    <t>1+1</t>
  </si>
  <si>
    <t>900600027</t>
  </si>
  <si>
    <t>Provozní vlivy</t>
  </si>
  <si>
    <t>-151831226</t>
  </si>
  <si>
    <t>90600015</t>
  </si>
  <si>
    <t>Zřízení, odstranění  - ochrany zařízení firmy E-ON, a.s. proti znečištění, poškození a úprava v průběhu</t>
  </si>
  <si>
    <t>2035000182</t>
  </si>
  <si>
    <t>včetně poplatku za zapůjšení specíální stanů</t>
  </si>
  <si>
    <t>900600016</t>
  </si>
  <si>
    <t>Zpracování dokumentace skutečného provedení stavby</t>
  </si>
  <si>
    <t>-1038287624</t>
  </si>
  <si>
    <t xml:space="preserve">Včetně všech protokolu, certifikátů o kvalitě díla   </t>
  </si>
  <si>
    <t>900600023</t>
  </si>
  <si>
    <t xml:space="preserve">Uvedení do původního stavu dotčených ploch stavbou </t>
  </si>
  <si>
    <t>-1145234230</t>
  </si>
  <si>
    <t>HZS4231</t>
  </si>
  <si>
    <t xml:space="preserve">Hodinová zúčtovací sazba technik </t>
  </si>
  <si>
    <t>512</t>
  </si>
  <si>
    <t>-472859312</t>
  </si>
  <si>
    <t>- jednání s investor</t>
  </si>
  <si>
    <t>HZS3132</t>
  </si>
  <si>
    <t>Pověřená osoba pro NN a VN napětí</t>
  </si>
  <si>
    <t>545782165</t>
  </si>
  <si>
    <t>904530300</t>
  </si>
  <si>
    <t>Koordinační činnost</t>
  </si>
  <si>
    <t>-2126372501</t>
  </si>
  <si>
    <t xml:space="preserve">Jednání a šetření na místě stavby    </t>
  </si>
  <si>
    <t xml:space="preserve">se všemi příslušnými firmami   </t>
  </si>
  <si>
    <t xml:space="preserve">včetně vyhotovení potřebných pokladů   </t>
  </si>
  <si>
    <t xml:space="preserve">pro tato jednání a následného zápisu   </t>
  </si>
  <si>
    <t>Všechny práce, která vyplynou z těchto</t>
  </si>
  <si>
    <t>jednaní jsou započteny v této položce.</t>
  </si>
  <si>
    <t>900600029</t>
  </si>
  <si>
    <t>Zajištění vytýčení podzemních sítí dotčených stavbou</t>
  </si>
  <si>
    <t>-1099648041</t>
  </si>
  <si>
    <t>900600032</t>
  </si>
  <si>
    <t>Vícetisky projektové dokumentace po potřeby dodavatele stavby</t>
  </si>
  <si>
    <t>-1742965622</t>
  </si>
  <si>
    <t>900600036</t>
  </si>
  <si>
    <t>Označení dle předpisů a požadavků BOZ včetně projednání tj. rampa, schody....atd.</t>
  </si>
  <si>
    <t>1553119374</t>
  </si>
  <si>
    <t>900600203</t>
  </si>
  <si>
    <t>Provedení pasportizace objektů dotčených stavbou</t>
  </si>
  <si>
    <t>1662662115</t>
  </si>
  <si>
    <t>"před zahájením stavby provedené soudním znalcem z oboru"</t>
  </si>
  <si>
    <t>"Předání"</t>
  </si>
  <si>
    <t>podhled kazetový děrovaný, viditelný rastr, bílý tl 15mm 600x600mm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</si>
</sst>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E42" sqref="BE42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187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8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20"/>
      <c r="BE5" s="215" t="s">
        <v>15</v>
      </c>
      <c r="BS5" s="17" t="s">
        <v>6</v>
      </c>
    </row>
    <row r="6" spans="1:74" ht="37" customHeight="1">
      <c r="B6" s="20"/>
      <c r="D6" s="26" t="s">
        <v>16</v>
      </c>
      <c r="K6" s="219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20"/>
      <c r="BE6" s="216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6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/>
      <c r="AR8" s="20"/>
      <c r="BE8" s="216"/>
      <c r="BS8" s="17" t="s">
        <v>6</v>
      </c>
    </row>
    <row r="9" spans="1:74" ht="14.5" customHeight="1">
      <c r="B9" s="20"/>
      <c r="AR9" s="20"/>
      <c r="BE9" s="216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16"/>
      <c r="BS10" s="17" t="s">
        <v>6</v>
      </c>
    </row>
    <row r="11" spans="1:74" ht="18.399999999999999" customHeight="1">
      <c r="B11" s="20"/>
      <c r="E11" s="25" t="s">
        <v>21</v>
      </c>
      <c r="AK11" s="27" t="s">
        <v>25</v>
      </c>
      <c r="AN11" s="25" t="s">
        <v>1</v>
      </c>
      <c r="AR11" s="20"/>
      <c r="BE11" s="216"/>
      <c r="BS11" s="17" t="s">
        <v>6</v>
      </c>
    </row>
    <row r="12" spans="1:74" ht="7" customHeight="1">
      <c r="B12" s="20"/>
      <c r="AR12" s="20"/>
      <c r="BE12" s="216"/>
      <c r="BS12" s="17" t="s">
        <v>6</v>
      </c>
    </row>
    <row r="13" spans="1:74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16"/>
      <c r="BS13" s="17" t="s">
        <v>6</v>
      </c>
    </row>
    <row r="14" spans="1:74" ht="12.5">
      <c r="B14" s="20"/>
      <c r="E14" s="220" t="s">
        <v>27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7" t="s">
        <v>25</v>
      </c>
      <c r="AN14" s="29" t="s">
        <v>27</v>
      </c>
      <c r="AR14" s="20"/>
      <c r="BE14" s="216"/>
      <c r="BS14" s="17" t="s">
        <v>6</v>
      </c>
    </row>
    <row r="15" spans="1:74" ht="7" customHeight="1">
      <c r="B15" s="20"/>
      <c r="AR15" s="20"/>
      <c r="BE15" s="216"/>
      <c r="BS15" s="17" t="s">
        <v>3</v>
      </c>
    </row>
    <row r="16" spans="1:74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16"/>
      <c r="BS16" s="17" t="s">
        <v>3</v>
      </c>
    </row>
    <row r="17" spans="2:71" ht="18.399999999999999" customHeight="1">
      <c r="B17" s="20"/>
      <c r="E17" s="25" t="s">
        <v>21</v>
      </c>
      <c r="AK17" s="27" t="s">
        <v>25</v>
      </c>
      <c r="AN17" s="25" t="s">
        <v>1</v>
      </c>
      <c r="AR17" s="20"/>
      <c r="BE17" s="216"/>
      <c r="BS17" s="17" t="s">
        <v>29</v>
      </c>
    </row>
    <row r="18" spans="2:71" ht="7" customHeight="1">
      <c r="B18" s="20"/>
      <c r="AR18" s="20"/>
      <c r="BE18" s="216"/>
      <c r="BS18" s="17" t="s">
        <v>30</v>
      </c>
    </row>
    <row r="19" spans="2:71" ht="12" customHeight="1">
      <c r="B19" s="20"/>
      <c r="D19" s="27" t="s">
        <v>31</v>
      </c>
      <c r="AK19" s="27" t="s">
        <v>24</v>
      </c>
      <c r="AN19" s="25" t="s">
        <v>1</v>
      </c>
      <c r="AR19" s="20"/>
      <c r="BE19" s="216"/>
      <c r="BS19" s="17" t="s">
        <v>30</v>
      </c>
    </row>
    <row r="20" spans="2:7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16"/>
      <c r="BS20" s="17" t="s">
        <v>29</v>
      </c>
    </row>
    <row r="21" spans="2:71" ht="7" customHeight="1">
      <c r="B21" s="20"/>
      <c r="AR21" s="20"/>
      <c r="BE21" s="216"/>
    </row>
    <row r="22" spans="2:71" ht="12" customHeight="1">
      <c r="B22" s="20"/>
      <c r="D22" s="27" t="s">
        <v>32</v>
      </c>
      <c r="AR22" s="20"/>
      <c r="BE22" s="216"/>
    </row>
    <row r="23" spans="2:71" ht="16.5" customHeight="1">
      <c r="B23" s="20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R23" s="20"/>
      <c r="BE23" s="216"/>
    </row>
    <row r="24" spans="2:71" ht="7" customHeight="1">
      <c r="B24" s="20"/>
      <c r="AR24" s="20"/>
      <c r="BE24" s="216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6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3">
        <f>ROUND(AG94,0)</f>
        <v>0</v>
      </c>
      <c r="AL26" s="224"/>
      <c r="AM26" s="224"/>
      <c r="AN26" s="224"/>
      <c r="AO26" s="224"/>
      <c r="AR26" s="32"/>
      <c r="BE26" s="216"/>
    </row>
    <row r="27" spans="2:71" s="1" customFormat="1" ht="7" customHeight="1">
      <c r="B27" s="32"/>
      <c r="AR27" s="32"/>
      <c r="BE27" s="216"/>
    </row>
    <row r="28" spans="2:71" s="1" customFormat="1" ht="12.5">
      <c r="B28" s="32"/>
      <c r="L28" s="225" t="s">
        <v>34</v>
      </c>
      <c r="M28" s="225"/>
      <c r="N28" s="225"/>
      <c r="O28" s="225"/>
      <c r="P28" s="225"/>
      <c r="W28" s="225" t="s">
        <v>35</v>
      </c>
      <c r="X28" s="225"/>
      <c r="Y28" s="225"/>
      <c r="Z28" s="225"/>
      <c r="AA28" s="225"/>
      <c r="AB28" s="225"/>
      <c r="AC28" s="225"/>
      <c r="AD28" s="225"/>
      <c r="AE28" s="225"/>
      <c r="AK28" s="225" t="s">
        <v>36</v>
      </c>
      <c r="AL28" s="225"/>
      <c r="AM28" s="225"/>
      <c r="AN28" s="225"/>
      <c r="AO28" s="225"/>
      <c r="AR28" s="32"/>
      <c r="BE28" s="216"/>
    </row>
    <row r="29" spans="2:71" s="2" customFormat="1" ht="14.5" customHeight="1">
      <c r="B29" s="36"/>
      <c r="D29" s="27" t="s">
        <v>37</v>
      </c>
      <c r="F29" s="27" t="s">
        <v>38</v>
      </c>
      <c r="L29" s="203">
        <v>0.21</v>
      </c>
      <c r="M29" s="202"/>
      <c r="N29" s="202"/>
      <c r="O29" s="202"/>
      <c r="P29" s="202"/>
      <c r="W29" s="201">
        <f>ROUND(AZ94, 0)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ROUND(AV94, 0)</f>
        <v>0</v>
      </c>
      <c r="AL29" s="202"/>
      <c r="AM29" s="202"/>
      <c r="AN29" s="202"/>
      <c r="AO29" s="202"/>
      <c r="AR29" s="36"/>
      <c r="BE29" s="217"/>
    </row>
    <row r="30" spans="2:71" s="2" customFormat="1" ht="14.5" customHeight="1">
      <c r="B30" s="36"/>
      <c r="F30" s="27" t="s">
        <v>39</v>
      </c>
      <c r="L30" s="203">
        <v>0.12</v>
      </c>
      <c r="M30" s="202"/>
      <c r="N30" s="202"/>
      <c r="O30" s="202"/>
      <c r="P30" s="202"/>
      <c r="W30" s="201">
        <f>ROUND(BA94, 0)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ROUND(AW94, 0)</f>
        <v>0</v>
      </c>
      <c r="AL30" s="202"/>
      <c r="AM30" s="202"/>
      <c r="AN30" s="202"/>
      <c r="AO30" s="202"/>
      <c r="AR30" s="36"/>
      <c r="BE30" s="217"/>
    </row>
    <row r="31" spans="2:71" s="2" customFormat="1" ht="14.5" hidden="1" customHeight="1">
      <c r="B31" s="36"/>
      <c r="F31" s="27" t="s">
        <v>40</v>
      </c>
      <c r="L31" s="203">
        <v>0.21</v>
      </c>
      <c r="M31" s="202"/>
      <c r="N31" s="202"/>
      <c r="O31" s="202"/>
      <c r="P31" s="202"/>
      <c r="W31" s="201">
        <f>ROUND(BB94, 0)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6"/>
      <c r="BE31" s="217"/>
    </row>
    <row r="32" spans="2:71" s="2" customFormat="1" ht="14.5" hidden="1" customHeight="1">
      <c r="B32" s="36"/>
      <c r="F32" s="27" t="s">
        <v>41</v>
      </c>
      <c r="L32" s="203">
        <v>0.12</v>
      </c>
      <c r="M32" s="202"/>
      <c r="N32" s="202"/>
      <c r="O32" s="202"/>
      <c r="P32" s="202"/>
      <c r="W32" s="201">
        <f>ROUND(BC94, 0)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6"/>
      <c r="BE32" s="217"/>
    </row>
    <row r="33" spans="2:57" s="2" customFormat="1" ht="14.5" hidden="1" customHeight="1">
      <c r="B33" s="36"/>
      <c r="F33" s="27" t="s">
        <v>42</v>
      </c>
      <c r="L33" s="203">
        <v>0</v>
      </c>
      <c r="M33" s="202"/>
      <c r="N33" s="202"/>
      <c r="O33" s="202"/>
      <c r="P33" s="202"/>
      <c r="W33" s="201">
        <f>ROUND(BD94, 0)</f>
        <v>0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6"/>
      <c r="BE33" s="217"/>
    </row>
    <row r="34" spans="2:57" s="1" customFormat="1" ht="7" customHeight="1">
      <c r="B34" s="32"/>
      <c r="AR34" s="32"/>
      <c r="BE34" s="216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04" t="s">
        <v>45</v>
      </c>
      <c r="Y35" s="205"/>
      <c r="Z35" s="205"/>
      <c r="AA35" s="205"/>
      <c r="AB35" s="205"/>
      <c r="AC35" s="39"/>
      <c r="AD35" s="39"/>
      <c r="AE35" s="39"/>
      <c r="AF35" s="39"/>
      <c r="AG35" s="39"/>
      <c r="AH35" s="39"/>
      <c r="AI35" s="39"/>
      <c r="AJ35" s="39"/>
      <c r="AK35" s="206">
        <f>SUM(AK26:AK33)</f>
        <v>0</v>
      </c>
      <c r="AL35" s="205"/>
      <c r="AM35" s="205"/>
      <c r="AN35" s="205"/>
      <c r="AO35" s="207"/>
      <c r="AP35" s="37"/>
      <c r="AQ35" s="37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5" customHeight="1">
      <c r="B82" s="32"/>
      <c r="C82" s="21" t="s">
        <v>52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202514</v>
      </c>
      <c r="AR84" s="48"/>
    </row>
    <row r="85" spans="1:91" s="4" customFormat="1" ht="37" customHeight="1">
      <c r="B85" s="49"/>
      <c r="C85" s="50" t="s">
        <v>16</v>
      </c>
      <c r="L85" s="192" t="str">
        <f>K6</f>
        <v>Brno, areál Pisárky provozní budova B- rekonstrukce stavební části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9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194" t="str">
        <f>IF(AN8= "","",AN8)</f>
        <v/>
      </c>
      <c r="AN87" s="194"/>
      <c r="AR87" s="32"/>
    </row>
    <row r="88" spans="1:91" s="1" customFormat="1" ht="7" customHeight="1">
      <c r="B88" s="32"/>
      <c r="AR88" s="32"/>
    </row>
    <row r="89" spans="1:91" s="1" customFormat="1" ht="15.25" customHeight="1">
      <c r="B89" s="32"/>
      <c r="C89" s="27" t="s">
        <v>23</v>
      </c>
      <c r="L89" s="3" t="str">
        <f>IF(E11= "","",E11)</f>
        <v xml:space="preserve"> </v>
      </c>
      <c r="AI89" s="27" t="s">
        <v>28</v>
      </c>
      <c r="AM89" s="195" t="str">
        <f>IF(E17="","",E17)</f>
        <v xml:space="preserve"> </v>
      </c>
      <c r="AN89" s="196"/>
      <c r="AO89" s="196"/>
      <c r="AP89" s="196"/>
      <c r="AR89" s="32"/>
      <c r="AS89" s="197" t="s">
        <v>53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5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195" t="str">
        <f>IF(E20="","",E20)</f>
        <v xml:space="preserve"> </v>
      </c>
      <c r="AN90" s="196"/>
      <c r="AO90" s="196"/>
      <c r="AP90" s="196"/>
      <c r="AR90" s="32"/>
      <c r="AS90" s="199"/>
      <c r="AT90" s="200"/>
      <c r="BD90" s="55"/>
    </row>
    <row r="91" spans="1:91" s="1" customFormat="1" ht="10.9" customHeight="1">
      <c r="B91" s="32"/>
      <c r="AR91" s="32"/>
      <c r="AS91" s="199"/>
      <c r="AT91" s="200"/>
      <c r="BD91" s="55"/>
    </row>
    <row r="92" spans="1:91" s="1" customFormat="1" ht="29.25" customHeight="1">
      <c r="B92" s="32"/>
      <c r="C92" s="208" t="s">
        <v>54</v>
      </c>
      <c r="D92" s="209"/>
      <c r="E92" s="209"/>
      <c r="F92" s="209"/>
      <c r="G92" s="209"/>
      <c r="H92" s="56"/>
      <c r="I92" s="210" t="s">
        <v>55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56</v>
      </c>
      <c r="AH92" s="209"/>
      <c r="AI92" s="209"/>
      <c r="AJ92" s="209"/>
      <c r="AK92" s="209"/>
      <c r="AL92" s="209"/>
      <c r="AM92" s="209"/>
      <c r="AN92" s="210" t="s">
        <v>57</v>
      </c>
      <c r="AO92" s="209"/>
      <c r="AP92" s="212"/>
      <c r="AQ92" s="57" t="s">
        <v>58</v>
      </c>
      <c r="AR92" s="32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2"/>
      <c r="AR93" s="32"/>
      <c r="AS93" s="61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5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3">
        <f>ROUND(SUM(AG95:AG97),0)</f>
        <v>0</v>
      </c>
      <c r="AH94" s="213"/>
      <c r="AI94" s="213"/>
      <c r="AJ94" s="213"/>
      <c r="AK94" s="213"/>
      <c r="AL94" s="213"/>
      <c r="AM94" s="213"/>
      <c r="AN94" s="214">
        <f>SUM(AG94,AT94)</f>
        <v>0</v>
      </c>
      <c r="AO94" s="214"/>
      <c r="AP94" s="214"/>
      <c r="AQ94" s="66" t="s">
        <v>1</v>
      </c>
      <c r="AR94" s="62"/>
      <c r="AS94" s="67">
        <f>ROUND(SUM(AS95:AS97),0)</f>
        <v>0</v>
      </c>
      <c r="AT94" s="68">
        <f>ROUND(SUM(AV94:AW94),0)</f>
        <v>0</v>
      </c>
      <c r="AU94" s="69">
        <f>ROUND(SUM(AU95:AU97),5)</f>
        <v>0</v>
      </c>
      <c r="AV94" s="68">
        <f>ROUND(AZ94*L29,0)</f>
        <v>0</v>
      </c>
      <c r="AW94" s="68">
        <f>ROUND(BA94*L30,0)</f>
        <v>0</v>
      </c>
      <c r="AX94" s="68">
        <f>ROUND(BB94*L29,0)</f>
        <v>0</v>
      </c>
      <c r="AY94" s="68">
        <f>ROUND(BC94*L30,0)</f>
        <v>0</v>
      </c>
      <c r="AZ94" s="68">
        <f>ROUND(SUM(AZ95:AZ97),0)</f>
        <v>0</v>
      </c>
      <c r="BA94" s="68">
        <f>ROUND(SUM(BA95:BA97),0)</f>
        <v>0</v>
      </c>
      <c r="BB94" s="68">
        <f>ROUND(SUM(BB95:BB97),0)</f>
        <v>0</v>
      </c>
      <c r="BC94" s="68">
        <f>ROUND(SUM(BC95:BC97),0)</f>
        <v>0</v>
      </c>
      <c r="BD94" s="70">
        <f>ROUND(SUM(BD95:BD97),0)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91" t="s">
        <v>78</v>
      </c>
      <c r="E95" s="191"/>
      <c r="F95" s="191"/>
      <c r="G95" s="191"/>
      <c r="H95" s="191"/>
      <c r="I95" s="76"/>
      <c r="J95" s="191" t="s">
        <v>79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'SO01 - Stavební objekt'!J30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7" t="s">
        <v>80</v>
      </c>
      <c r="AR95" s="74"/>
      <c r="AS95" s="78">
        <v>0</v>
      </c>
      <c r="AT95" s="79">
        <f>ROUND(SUM(AV95:AW95),0)</f>
        <v>0</v>
      </c>
      <c r="AU95" s="80">
        <f>'SO01 - Stavební objekt'!P142</f>
        <v>0</v>
      </c>
      <c r="AV95" s="79">
        <f>'SO01 - Stavební objekt'!J33</f>
        <v>0</v>
      </c>
      <c r="AW95" s="79">
        <f>'SO01 - Stavební objekt'!J34</f>
        <v>0</v>
      </c>
      <c r="AX95" s="79">
        <f>'SO01 - Stavební objekt'!J35</f>
        <v>0</v>
      </c>
      <c r="AY95" s="79">
        <f>'SO01 - Stavební objekt'!J36</f>
        <v>0</v>
      </c>
      <c r="AZ95" s="79">
        <f>'SO01 - Stavební objekt'!F33</f>
        <v>0</v>
      </c>
      <c r="BA95" s="79">
        <f>'SO01 - Stavební objekt'!F34</f>
        <v>0</v>
      </c>
      <c r="BB95" s="79">
        <f>'SO01 - Stavební objekt'!F35</f>
        <v>0</v>
      </c>
      <c r="BC95" s="79">
        <f>'SO01 - Stavební objekt'!F36</f>
        <v>0</v>
      </c>
      <c r="BD95" s="81">
        <f>'SO01 - Stavební objekt'!F37</f>
        <v>0</v>
      </c>
      <c r="BT95" s="82" t="s">
        <v>30</v>
      </c>
      <c r="BV95" s="82" t="s">
        <v>75</v>
      </c>
      <c r="BW95" s="82" t="s">
        <v>81</v>
      </c>
      <c r="BX95" s="82" t="s">
        <v>4</v>
      </c>
      <c r="CL95" s="82" t="s">
        <v>1</v>
      </c>
      <c r="CM95" s="82" t="s">
        <v>82</v>
      </c>
    </row>
    <row r="96" spans="1:91" s="6" customFormat="1" ht="16.5" customHeight="1">
      <c r="A96" s="73" t="s">
        <v>77</v>
      </c>
      <c r="B96" s="74"/>
      <c r="C96" s="75"/>
      <c r="D96" s="191" t="s">
        <v>83</v>
      </c>
      <c r="E96" s="191"/>
      <c r="F96" s="191"/>
      <c r="G96" s="191"/>
      <c r="H96" s="191"/>
      <c r="I96" s="76"/>
      <c r="J96" s="191" t="s">
        <v>84</v>
      </c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89">
        <f>'SO02 - Oprava uliční fasády'!J30</f>
        <v>0</v>
      </c>
      <c r="AH96" s="190"/>
      <c r="AI96" s="190"/>
      <c r="AJ96" s="190"/>
      <c r="AK96" s="190"/>
      <c r="AL96" s="190"/>
      <c r="AM96" s="190"/>
      <c r="AN96" s="189">
        <f>SUM(AG96,AT96)</f>
        <v>0</v>
      </c>
      <c r="AO96" s="190"/>
      <c r="AP96" s="190"/>
      <c r="AQ96" s="77" t="s">
        <v>80</v>
      </c>
      <c r="AR96" s="74"/>
      <c r="AS96" s="78">
        <v>0</v>
      </c>
      <c r="AT96" s="79">
        <f>ROUND(SUM(AV96:AW96),0)</f>
        <v>0</v>
      </c>
      <c r="AU96" s="80">
        <f>'SO02 - Oprava uliční fasády'!P125</f>
        <v>0</v>
      </c>
      <c r="AV96" s="79">
        <f>'SO02 - Oprava uliční fasády'!J33</f>
        <v>0</v>
      </c>
      <c r="AW96" s="79">
        <f>'SO02 - Oprava uliční fasády'!J34</f>
        <v>0</v>
      </c>
      <c r="AX96" s="79">
        <f>'SO02 - Oprava uliční fasády'!J35</f>
        <v>0</v>
      </c>
      <c r="AY96" s="79">
        <f>'SO02 - Oprava uliční fasády'!J36</f>
        <v>0</v>
      </c>
      <c r="AZ96" s="79">
        <f>'SO02 - Oprava uliční fasády'!F33</f>
        <v>0</v>
      </c>
      <c r="BA96" s="79">
        <f>'SO02 - Oprava uliční fasády'!F34</f>
        <v>0</v>
      </c>
      <c r="BB96" s="79">
        <f>'SO02 - Oprava uliční fasády'!F35</f>
        <v>0</v>
      </c>
      <c r="BC96" s="79">
        <f>'SO02 - Oprava uliční fasády'!F36</f>
        <v>0</v>
      </c>
      <c r="BD96" s="81">
        <f>'SO02 - Oprava uliční fasády'!F37</f>
        <v>0</v>
      </c>
      <c r="BT96" s="82" t="s">
        <v>30</v>
      </c>
      <c r="BV96" s="82" t="s">
        <v>75</v>
      </c>
      <c r="BW96" s="82" t="s">
        <v>85</v>
      </c>
      <c r="BX96" s="82" t="s">
        <v>4</v>
      </c>
      <c r="CL96" s="82" t="s">
        <v>1</v>
      </c>
      <c r="CM96" s="82" t="s">
        <v>82</v>
      </c>
    </row>
    <row r="97" spans="1:91" s="6" customFormat="1" ht="16.5" customHeight="1">
      <c r="A97" s="73" t="s">
        <v>77</v>
      </c>
      <c r="B97" s="74"/>
      <c r="C97" s="75"/>
      <c r="D97" s="191" t="s">
        <v>86</v>
      </c>
      <c r="E97" s="191"/>
      <c r="F97" s="191"/>
      <c r="G97" s="191"/>
      <c r="H97" s="191"/>
      <c r="I97" s="76"/>
      <c r="J97" s="191" t="s">
        <v>87</v>
      </c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89">
        <f>'SO90 - Ostatní rozpočtové...'!J30</f>
        <v>0</v>
      </c>
      <c r="AH97" s="190"/>
      <c r="AI97" s="190"/>
      <c r="AJ97" s="190"/>
      <c r="AK97" s="190"/>
      <c r="AL97" s="190"/>
      <c r="AM97" s="190"/>
      <c r="AN97" s="189">
        <f>SUM(AG97,AT97)</f>
        <v>0</v>
      </c>
      <c r="AO97" s="190"/>
      <c r="AP97" s="190"/>
      <c r="AQ97" s="77" t="s">
        <v>80</v>
      </c>
      <c r="AR97" s="74"/>
      <c r="AS97" s="83">
        <v>0</v>
      </c>
      <c r="AT97" s="84">
        <f>ROUND(SUM(AV97:AW97),0)</f>
        <v>0</v>
      </c>
      <c r="AU97" s="85">
        <f>'SO90 - Ostatní rozpočtové...'!P118</f>
        <v>0</v>
      </c>
      <c r="AV97" s="84">
        <f>'SO90 - Ostatní rozpočtové...'!J33</f>
        <v>0</v>
      </c>
      <c r="AW97" s="84">
        <f>'SO90 - Ostatní rozpočtové...'!J34</f>
        <v>0</v>
      </c>
      <c r="AX97" s="84">
        <f>'SO90 - Ostatní rozpočtové...'!J35</f>
        <v>0</v>
      </c>
      <c r="AY97" s="84">
        <f>'SO90 - Ostatní rozpočtové...'!J36</f>
        <v>0</v>
      </c>
      <c r="AZ97" s="84">
        <f>'SO90 - Ostatní rozpočtové...'!F33</f>
        <v>0</v>
      </c>
      <c r="BA97" s="84">
        <f>'SO90 - Ostatní rozpočtové...'!F34</f>
        <v>0</v>
      </c>
      <c r="BB97" s="84">
        <f>'SO90 - Ostatní rozpočtové...'!F35</f>
        <v>0</v>
      </c>
      <c r="BC97" s="84">
        <f>'SO90 - Ostatní rozpočtové...'!F36</f>
        <v>0</v>
      </c>
      <c r="BD97" s="86">
        <f>'SO90 - Ostatní rozpočtové...'!F37</f>
        <v>0</v>
      </c>
      <c r="BT97" s="82" t="s">
        <v>30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82</v>
      </c>
    </row>
    <row r="98" spans="1:91" s="1" customFormat="1" ht="30" customHeight="1">
      <c r="B98" s="32"/>
      <c r="AR98" s="32"/>
    </row>
    <row r="99" spans="1:91" s="1" customFormat="1" ht="7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mergeCells count="50"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 - Stavební objekt'!C2" display="/" xr:uid="{00000000-0004-0000-0000-000000000000}"/>
    <hyperlink ref="A96" location="'SO02 - Oprava uliční fasády'!C2" display="/" xr:uid="{00000000-0004-0000-0000-000001000000}"/>
    <hyperlink ref="A97" location="'SO90 - Ostatní rozpočtové...'!C2" display="/" xr:uid="{00000000-0004-0000-0000-000002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62"/>
  <sheetViews>
    <sheetView showGridLines="0" workbookViewId="0">
      <selection activeCell="F45" sqref="F4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7" t="s">
        <v>81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89</v>
      </c>
      <c r="L4" s="20"/>
      <c r="M4" s="87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7" t="str">
        <f>'Rekapitulace stavby'!K6</f>
        <v>Brno, areál Pisárky provozní budova B- rekonstrukce stavební části</v>
      </c>
      <c r="F7" s="228"/>
      <c r="G7" s="228"/>
      <c r="H7" s="228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192" t="s">
        <v>91</v>
      </c>
      <c r="F9" s="226"/>
      <c r="G9" s="226"/>
      <c r="H9" s="22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/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8"/>
      <c r="G18" s="218"/>
      <c r="H18" s="218"/>
      <c r="I18" s="27" t="s">
        <v>25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" customHeight="1">
      <c r="B30" s="32"/>
      <c r="D30" s="89" t="s">
        <v>33</v>
      </c>
      <c r="J30" s="65">
        <f>ROUND(J142, 0)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5" customHeight="1">
      <c r="B33" s="32"/>
      <c r="D33" s="90" t="s">
        <v>37</v>
      </c>
      <c r="E33" s="27" t="s">
        <v>38</v>
      </c>
      <c r="F33" s="91">
        <f>ROUND((SUM(BE142:BE2161)),  0)</f>
        <v>0</v>
      </c>
      <c r="I33" s="92">
        <v>0.21</v>
      </c>
      <c r="J33" s="91">
        <f>ROUND(((SUM(BE142:BE2161))*I33),  0)</f>
        <v>0</v>
      </c>
      <c r="L33" s="32"/>
    </row>
    <row r="34" spans="2:12" s="1" customFormat="1" ht="14.5" customHeight="1">
      <c r="B34" s="32"/>
      <c r="E34" s="27" t="s">
        <v>39</v>
      </c>
      <c r="F34" s="91">
        <f>ROUND((SUM(BF142:BF2161)),  0)</f>
        <v>0</v>
      </c>
      <c r="I34" s="92">
        <v>0.12</v>
      </c>
      <c r="J34" s="91">
        <f>ROUND(((SUM(BF142:BF2161))*I34),  0)</f>
        <v>0</v>
      </c>
      <c r="L34" s="32"/>
    </row>
    <row r="35" spans="2:12" s="1" customFormat="1" ht="14.5" hidden="1" customHeight="1">
      <c r="B35" s="32"/>
      <c r="E35" s="27" t="s">
        <v>40</v>
      </c>
      <c r="F35" s="91">
        <f>ROUND((SUM(BG142:BG2161)),  0)</f>
        <v>0</v>
      </c>
      <c r="I35" s="92">
        <v>0.21</v>
      </c>
      <c r="J35" s="91">
        <f>0</f>
        <v>0</v>
      </c>
      <c r="L35" s="32"/>
    </row>
    <row r="36" spans="2:12" s="1" customFormat="1" ht="14.5" hidden="1" customHeight="1">
      <c r="B36" s="32"/>
      <c r="E36" s="27" t="s">
        <v>41</v>
      </c>
      <c r="F36" s="91">
        <f>ROUND((SUM(BH142:BH2161)),  0)</f>
        <v>0</v>
      </c>
      <c r="I36" s="92">
        <v>0.12</v>
      </c>
      <c r="J36" s="91">
        <f>0</f>
        <v>0</v>
      </c>
      <c r="L36" s="32"/>
    </row>
    <row r="37" spans="2:12" s="1" customFormat="1" ht="14.5" hidden="1" customHeight="1">
      <c r="B37" s="32"/>
      <c r="E37" s="27" t="s">
        <v>42</v>
      </c>
      <c r="F37" s="91">
        <f>ROUND((SUM(BI142:BI2161)),  0)</f>
        <v>0</v>
      </c>
      <c r="I37" s="92">
        <v>0</v>
      </c>
      <c r="J37" s="91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92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7" t="str">
        <f>E7</f>
        <v>Brno, areál Pisárky provozní budova B- rekonstrukce stavební části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90</v>
      </c>
      <c r="L86" s="32"/>
    </row>
    <row r="87" spans="2:47" s="1" customFormat="1" ht="16.5" customHeight="1">
      <c r="B87" s="32"/>
      <c r="E87" s="192" t="str">
        <f>E9</f>
        <v>SO01 - Stavební objekt</v>
      </c>
      <c r="F87" s="226"/>
      <c r="G87" s="226"/>
      <c r="H87" s="22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/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01" t="s">
        <v>93</v>
      </c>
      <c r="D94" s="93"/>
      <c r="E94" s="93"/>
      <c r="F94" s="93"/>
      <c r="G94" s="93"/>
      <c r="H94" s="93"/>
      <c r="I94" s="93"/>
      <c r="J94" s="102" t="s">
        <v>94</v>
      </c>
      <c r="K94" s="93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03" t="s">
        <v>95</v>
      </c>
      <c r="J96" s="65">
        <f>J142</f>
        <v>0</v>
      </c>
      <c r="L96" s="32"/>
      <c r="AU96" s="17" t="s">
        <v>96</v>
      </c>
    </row>
    <row r="97" spans="2:12" s="8" customFormat="1" ht="25" customHeight="1">
      <c r="B97" s="104"/>
      <c r="D97" s="105" t="s">
        <v>97</v>
      </c>
      <c r="E97" s="106"/>
      <c r="F97" s="106"/>
      <c r="G97" s="106"/>
      <c r="H97" s="106"/>
      <c r="I97" s="106"/>
      <c r="J97" s="107">
        <f>J143</f>
        <v>0</v>
      </c>
      <c r="L97" s="104"/>
    </row>
    <row r="98" spans="2:12" s="9" customFormat="1" ht="19.899999999999999" customHeight="1">
      <c r="B98" s="108"/>
      <c r="D98" s="109" t="s">
        <v>98</v>
      </c>
      <c r="E98" s="110"/>
      <c r="F98" s="110"/>
      <c r="G98" s="110"/>
      <c r="H98" s="110"/>
      <c r="I98" s="110"/>
      <c r="J98" s="111">
        <f>J144</f>
        <v>0</v>
      </c>
      <c r="L98" s="108"/>
    </row>
    <row r="99" spans="2:12" s="9" customFormat="1" ht="19.899999999999999" customHeight="1">
      <c r="B99" s="108"/>
      <c r="D99" s="109" t="s">
        <v>99</v>
      </c>
      <c r="E99" s="110"/>
      <c r="F99" s="110"/>
      <c r="G99" s="110"/>
      <c r="H99" s="110"/>
      <c r="I99" s="110"/>
      <c r="J99" s="111">
        <f>J301</f>
        <v>0</v>
      </c>
      <c r="L99" s="108"/>
    </row>
    <row r="100" spans="2:12" s="9" customFormat="1" ht="19.899999999999999" customHeight="1">
      <c r="B100" s="108"/>
      <c r="D100" s="109" t="s">
        <v>100</v>
      </c>
      <c r="E100" s="110"/>
      <c r="F100" s="110"/>
      <c r="G100" s="110"/>
      <c r="H100" s="110"/>
      <c r="I100" s="110"/>
      <c r="J100" s="111">
        <f>J308</f>
        <v>0</v>
      </c>
      <c r="L100" s="108"/>
    </row>
    <row r="101" spans="2:12" s="9" customFormat="1" ht="19.899999999999999" customHeight="1">
      <c r="B101" s="108"/>
      <c r="D101" s="109" t="s">
        <v>101</v>
      </c>
      <c r="E101" s="110"/>
      <c r="F101" s="110"/>
      <c r="G101" s="110"/>
      <c r="H101" s="110"/>
      <c r="I101" s="110"/>
      <c r="J101" s="111">
        <f>J373</f>
        <v>0</v>
      </c>
      <c r="L101" s="108"/>
    </row>
    <row r="102" spans="2:12" s="9" customFormat="1" ht="19.899999999999999" customHeight="1">
      <c r="B102" s="108"/>
      <c r="D102" s="109" t="s">
        <v>102</v>
      </c>
      <c r="E102" s="110"/>
      <c r="F102" s="110"/>
      <c r="G102" s="110"/>
      <c r="H102" s="110"/>
      <c r="I102" s="110"/>
      <c r="J102" s="111">
        <f>J464</f>
        <v>0</v>
      </c>
      <c r="L102" s="108"/>
    </row>
    <row r="103" spans="2:12" s="9" customFormat="1" ht="19.899999999999999" customHeight="1">
      <c r="B103" s="108"/>
      <c r="D103" s="109" t="s">
        <v>103</v>
      </c>
      <c r="E103" s="110"/>
      <c r="F103" s="110"/>
      <c r="G103" s="110"/>
      <c r="H103" s="110"/>
      <c r="I103" s="110"/>
      <c r="J103" s="111">
        <f>J504</f>
        <v>0</v>
      </c>
      <c r="L103" s="108"/>
    </row>
    <row r="104" spans="2:12" s="9" customFormat="1" ht="19.899999999999999" customHeight="1">
      <c r="B104" s="108"/>
      <c r="D104" s="109" t="s">
        <v>104</v>
      </c>
      <c r="E104" s="110"/>
      <c r="F104" s="110"/>
      <c r="G104" s="110"/>
      <c r="H104" s="110"/>
      <c r="I104" s="110"/>
      <c r="J104" s="111">
        <f>J980</f>
        <v>0</v>
      </c>
      <c r="L104" s="108"/>
    </row>
    <row r="105" spans="2:12" s="8" customFormat="1" ht="25" customHeight="1">
      <c r="B105" s="104"/>
      <c r="D105" s="105" t="s">
        <v>105</v>
      </c>
      <c r="E105" s="106"/>
      <c r="F105" s="106"/>
      <c r="G105" s="106"/>
      <c r="H105" s="106"/>
      <c r="I105" s="106"/>
      <c r="J105" s="107">
        <f>J1452</f>
        <v>0</v>
      </c>
      <c r="L105" s="104"/>
    </row>
    <row r="106" spans="2:12" s="9" customFormat="1" ht="19.899999999999999" customHeight="1">
      <c r="B106" s="108"/>
      <c r="D106" s="109" t="s">
        <v>106</v>
      </c>
      <c r="E106" s="110"/>
      <c r="F106" s="110"/>
      <c r="G106" s="110"/>
      <c r="H106" s="110"/>
      <c r="I106" s="110"/>
      <c r="J106" s="111">
        <f>J1453</f>
        <v>0</v>
      </c>
      <c r="L106" s="108"/>
    </row>
    <row r="107" spans="2:12" s="9" customFormat="1" ht="19.899999999999999" customHeight="1">
      <c r="B107" s="108"/>
      <c r="D107" s="109" t="s">
        <v>107</v>
      </c>
      <c r="E107" s="110"/>
      <c r="F107" s="110"/>
      <c r="G107" s="110"/>
      <c r="H107" s="110"/>
      <c r="I107" s="110"/>
      <c r="J107" s="111">
        <f>J1514</f>
        <v>0</v>
      </c>
      <c r="L107" s="108"/>
    </row>
    <row r="108" spans="2:12" s="9" customFormat="1" ht="19.899999999999999" customHeight="1">
      <c r="B108" s="108"/>
      <c r="D108" s="109" t="s">
        <v>108</v>
      </c>
      <c r="E108" s="110"/>
      <c r="F108" s="110"/>
      <c r="G108" s="110"/>
      <c r="H108" s="110"/>
      <c r="I108" s="110"/>
      <c r="J108" s="111">
        <f>J1546</f>
        <v>0</v>
      </c>
      <c r="L108" s="108"/>
    </row>
    <row r="109" spans="2:12" s="9" customFormat="1" ht="19.899999999999999" customHeight="1">
      <c r="B109" s="108"/>
      <c r="D109" s="109" t="s">
        <v>109</v>
      </c>
      <c r="E109" s="110"/>
      <c r="F109" s="110"/>
      <c r="G109" s="110"/>
      <c r="H109" s="110"/>
      <c r="I109" s="110"/>
      <c r="J109" s="111">
        <f>J1581</f>
        <v>0</v>
      </c>
      <c r="L109" s="108"/>
    </row>
    <row r="110" spans="2:12" s="9" customFormat="1" ht="19.899999999999999" customHeight="1">
      <c r="B110" s="108"/>
      <c r="D110" s="109" t="s">
        <v>110</v>
      </c>
      <c r="E110" s="110"/>
      <c r="F110" s="110"/>
      <c r="G110" s="110"/>
      <c r="H110" s="110"/>
      <c r="I110" s="110"/>
      <c r="J110" s="111">
        <f>J1594</f>
        <v>0</v>
      </c>
      <c r="L110" s="108"/>
    </row>
    <row r="111" spans="2:12" s="9" customFormat="1" ht="19.899999999999999" customHeight="1">
      <c r="B111" s="108"/>
      <c r="D111" s="109" t="s">
        <v>111</v>
      </c>
      <c r="E111" s="110"/>
      <c r="F111" s="110"/>
      <c r="G111" s="110"/>
      <c r="H111" s="110"/>
      <c r="I111" s="110"/>
      <c r="J111" s="111">
        <f>J1598</f>
        <v>0</v>
      </c>
      <c r="L111" s="108"/>
    </row>
    <row r="112" spans="2:12" s="9" customFormat="1" ht="19.899999999999999" customHeight="1">
      <c r="B112" s="108"/>
      <c r="D112" s="109" t="s">
        <v>112</v>
      </c>
      <c r="E112" s="110"/>
      <c r="F112" s="110"/>
      <c r="G112" s="110"/>
      <c r="H112" s="110"/>
      <c r="I112" s="110"/>
      <c r="J112" s="111">
        <f>J1621</f>
        <v>0</v>
      </c>
      <c r="L112" s="108"/>
    </row>
    <row r="113" spans="2:12" s="9" customFormat="1" ht="19.899999999999999" customHeight="1">
      <c r="B113" s="108"/>
      <c r="D113" s="109" t="s">
        <v>113</v>
      </c>
      <c r="E113" s="110"/>
      <c r="F113" s="110"/>
      <c r="G113" s="110"/>
      <c r="H113" s="110"/>
      <c r="I113" s="110"/>
      <c r="J113" s="111">
        <f>J1670</f>
        <v>0</v>
      </c>
      <c r="L113" s="108"/>
    </row>
    <row r="114" spans="2:12" s="9" customFormat="1" ht="19.899999999999999" customHeight="1">
      <c r="B114" s="108"/>
      <c r="D114" s="109" t="s">
        <v>114</v>
      </c>
      <c r="E114" s="110"/>
      <c r="F114" s="110"/>
      <c r="G114" s="110"/>
      <c r="H114" s="110"/>
      <c r="I114" s="110"/>
      <c r="J114" s="111">
        <f>J1704</f>
        <v>0</v>
      </c>
      <c r="L114" s="108"/>
    </row>
    <row r="115" spans="2:12" s="9" customFormat="1" ht="19.899999999999999" customHeight="1">
      <c r="B115" s="108"/>
      <c r="D115" s="109" t="s">
        <v>115</v>
      </c>
      <c r="E115" s="110"/>
      <c r="F115" s="110"/>
      <c r="G115" s="110"/>
      <c r="H115" s="110"/>
      <c r="I115" s="110"/>
      <c r="J115" s="111">
        <f>J1823</f>
        <v>0</v>
      </c>
      <c r="L115" s="108"/>
    </row>
    <row r="116" spans="2:12" s="9" customFormat="1" ht="19.899999999999999" customHeight="1">
      <c r="B116" s="108"/>
      <c r="D116" s="109" t="s">
        <v>116</v>
      </c>
      <c r="E116" s="110"/>
      <c r="F116" s="110"/>
      <c r="G116" s="110"/>
      <c r="H116" s="110"/>
      <c r="I116" s="110"/>
      <c r="J116" s="111">
        <f>J1880</f>
        <v>0</v>
      </c>
      <c r="L116" s="108"/>
    </row>
    <row r="117" spans="2:12" s="9" customFormat="1" ht="19.899999999999999" customHeight="1">
      <c r="B117" s="108"/>
      <c r="D117" s="109" t="s">
        <v>117</v>
      </c>
      <c r="E117" s="110"/>
      <c r="F117" s="110"/>
      <c r="G117" s="110"/>
      <c r="H117" s="110"/>
      <c r="I117" s="110"/>
      <c r="J117" s="111">
        <f>J1920</f>
        <v>0</v>
      </c>
      <c r="L117" s="108"/>
    </row>
    <row r="118" spans="2:12" s="9" customFormat="1" ht="19.899999999999999" customHeight="1">
      <c r="B118" s="108"/>
      <c r="D118" s="109" t="s">
        <v>118</v>
      </c>
      <c r="E118" s="110"/>
      <c r="F118" s="110"/>
      <c r="G118" s="110"/>
      <c r="H118" s="110"/>
      <c r="I118" s="110"/>
      <c r="J118" s="111">
        <f>J1939</f>
        <v>0</v>
      </c>
      <c r="L118" s="108"/>
    </row>
    <row r="119" spans="2:12" s="8" customFormat="1" ht="25" customHeight="1">
      <c r="B119" s="104"/>
      <c r="D119" s="105" t="s">
        <v>119</v>
      </c>
      <c r="E119" s="106"/>
      <c r="F119" s="106"/>
      <c r="G119" s="106"/>
      <c r="H119" s="106"/>
      <c r="I119" s="106"/>
      <c r="J119" s="107">
        <f>J2098</f>
        <v>0</v>
      </c>
      <c r="L119" s="104"/>
    </row>
    <row r="120" spans="2:12" s="9" customFormat="1" ht="19.899999999999999" customHeight="1">
      <c r="B120" s="108"/>
      <c r="D120" s="109" t="s">
        <v>120</v>
      </c>
      <c r="E120" s="110"/>
      <c r="F120" s="110"/>
      <c r="G120" s="110"/>
      <c r="H120" s="110"/>
      <c r="I120" s="110"/>
      <c r="J120" s="111">
        <f>J2099</f>
        <v>0</v>
      </c>
      <c r="L120" s="108"/>
    </row>
    <row r="121" spans="2:12" s="9" customFormat="1" ht="19.899999999999999" customHeight="1">
      <c r="B121" s="108"/>
      <c r="D121" s="109" t="s">
        <v>121</v>
      </c>
      <c r="E121" s="110"/>
      <c r="F121" s="110"/>
      <c r="G121" s="110"/>
      <c r="H121" s="110"/>
      <c r="I121" s="110"/>
      <c r="J121" s="111">
        <f>J2134</f>
        <v>0</v>
      </c>
      <c r="L121" s="108"/>
    </row>
    <row r="122" spans="2:12" s="9" customFormat="1" ht="19.899999999999999" customHeight="1">
      <c r="B122" s="108"/>
      <c r="D122" s="109" t="s">
        <v>122</v>
      </c>
      <c r="E122" s="110"/>
      <c r="F122" s="110"/>
      <c r="G122" s="110"/>
      <c r="H122" s="110"/>
      <c r="I122" s="110"/>
      <c r="J122" s="111">
        <f>J2153</f>
        <v>0</v>
      </c>
      <c r="L122" s="108"/>
    </row>
    <row r="123" spans="2:12" s="1" customFormat="1" ht="21.75" customHeight="1">
      <c r="B123" s="32"/>
      <c r="L123" s="32"/>
    </row>
    <row r="124" spans="2:12" s="1" customFormat="1" ht="7" customHeight="1"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32"/>
    </row>
    <row r="128" spans="2:12" s="1" customFormat="1" ht="7" customHeight="1"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32"/>
    </row>
    <row r="129" spans="2:63" s="1" customFormat="1" ht="25" customHeight="1">
      <c r="B129" s="32"/>
      <c r="C129" s="21" t="s">
        <v>123</v>
      </c>
      <c r="L129" s="32"/>
    </row>
    <row r="130" spans="2:63" s="1" customFormat="1" ht="7" customHeight="1">
      <c r="B130" s="32"/>
      <c r="L130" s="32"/>
    </row>
    <row r="131" spans="2:63" s="1" customFormat="1" ht="12" customHeight="1">
      <c r="B131" s="32"/>
      <c r="C131" s="27" t="s">
        <v>16</v>
      </c>
      <c r="L131" s="32"/>
    </row>
    <row r="132" spans="2:63" s="1" customFormat="1" ht="16.5" customHeight="1">
      <c r="B132" s="32"/>
      <c r="E132" s="227" t="str">
        <f>E7</f>
        <v>Brno, areál Pisárky provozní budova B- rekonstrukce stavební části</v>
      </c>
      <c r="F132" s="228"/>
      <c r="G132" s="228"/>
      <c r="H132" s="228"/>
      <c r="L132" s="32"/>
    </row>
    <row r="133" spans="2:63" s="1" customFormat="1" ht="12" customHeight="1">
      <c r="B133" s="32"/>
      <c r="C133" s="27" t="s">
        <v>90</v>
      </c>
      <c r="L133" s="32"/>
    </row>
    <row r="134" spans="2:63" s="1" customFormat="1" ht="16.5" customHeight="1">
      <c r="B134" s="32"/>
      <c r="E134" s="192" t="str">
        <f>E9</f>
        <v>SO01 - Stavební objekt</v>
      </c>
      <c r="F134" s="226"/>
      <c r="G134" s="226"/>
      <c r="H134" s="226"/>
      <c r="L134" s="32"/>
    </row>
    <row r="135" spans="2:63" s="1" customFormat="1" ht="7" customHeight="1">
      <c r="B135" s="32"/>
      <c r="L135" s="32"/>
    </row>
    <row r="136" spans="2:63" s="1" customFormat="1" ht="12" customHeight="1">
      <c r="B136" s="32"/>
      <c r="C136" s="27" t="s">
        <v>20</v>
      </c>
      <c r="F136" s="25" t="str">
        <f>F12</f>
        <v xml:space="preserve"> </v>
      </c>
      <c r="I136" s="27" t="s">
        <v>22</v>
      </c>
      <c r="J136" s="52" t="str">
        <f>IF(J12="","",J12)</f>
        <v/>
      </c>
      <c r="L136" s="32"/>
    </row>
    <row r="137" spans="2:63" s="1" customFormat="1" ht="7" customHeight="1">
      <c r="B137" s="32"/>
      <c r="L137" s="32"/>
    </row>
    <row r="138" spans="2:63" s="1" customFormat="1" ht="15.25" customHeight="1">
      <c r="B138" s="32"/>
      <c r="C138" s="27" t="s">
        <v>23</v>
      </c>
      <c r="F138" s="25" t="str">
        <f>E15</f>
        <v xml:space="preserve"> </v>
      </c>
      <c r="I138" s="27" t="s">
        <v>28</v>
      </c>
      <c r="J138" s="30" t="str">
        <f>E21</f>
        <v xml:space="preserve"> </v>
      </c>
      <c r="L138" s="32"/>
    </row>
    <row r="139" spans="2:63" s="1" customFormat="1" ht="15.25" customHeight="1">
      <c r="B139" s="32"/>
      <c r="C139" s="27" t="s">
        <v>26</v>
      </c>
      <c r="F139" s="25" t="str">
        <f>IF(E18="","",E18)</f>
        <v>Vyplň údaj</v>
      </c>
      <c r="I139" s="27" t="s">
        <v>31</v>
      </c>
      <c r="J139" s="30" t="str">
        <f>E24</f>
        <v xml:space="preserve"> </v>
      </c>
      <c r="L139" s="32"/>
    </row>
    <row r="140" spans="2:63" s="1" customFormat="1" ht="10.4" customHeight="1">
      <c r="B140" s="32"/>
      <c r="L140" s="32"/>
    </row>
    <row r="141" spans="2:63" s="10" customFormat="1" ht="29.25" customHeight="1">
      <c r="B141" s="112"/>
      <c r="C141" s="113" t="s">
        <v>124</v>
      </c>
      <c r="D141" s="114" t="s">
        <v>58</v>
      </c>
      <c r="E141" s="114" t="s">
        <v>54</v>
      </c>
      <c r="F141" s="114" t="s">
        <v>55</v>
      </c>
      <c r="G141" s="114" t="s">
        <v>125</v>
      </c>
      <c r="H141" s="114" t="s">
        <v>126</v>
      </c>
      <c r="I141" s="114" t="s">
        <v>127</v>
      </c>
      <c r="J141" s="114" t="s">
        <v>94</v>
      </c>
      <c r="K141" s="115" t="s">
        <v>128</v>
      </c>
      <c r="L141" s="112"/>
      <c r="M141" s="58" t="s">
        <v>1</v>
      </c>
      <c r="N141" s="59" t="s">
        <v>37</v>
      </c>
      <c r="O141" s="59" t="s">
        <v>129</v>
      </c>
      <c r="P141" s="59" t="s">
        <v>130</v>
      </c>
      <c r="Q141" s="59" t="s">
        <v>131</v>
      </c>
      <c r="R141" s="59" t="s">
        <v>132</v>
      </c>
      <c r="S141" s="59" t="s">
        <v>133</v>
      </c>
      <c r="T141" s="60" t="s">
        <v>134</v>
      </c>
    </row>
    <row r="142" spans="2:63" s="1" customFormat="1" ht="22.9" customHeight="1">
      <c r="B142" s="32"/>
      <c r="C142" s="63" t="s">
        <v>135</v>
      </c>
      <c r="J142" s="116">
        <f>BK142</f>
        <v>0</v>
      </c>
      <c r="L142" s="32"/>
      <c r="M142" s="61"/>
      <c r="N142" s="53"/>
      <c r="O142" s="53"/>
      <c r="P142" s="117">
        <f>P143+P1452+P2098</f>
        <v>0</v>
      </c>
      <c r="Q142" s="53"/>
      <c r="R142" s="117">
        <f>R143+R1452+R2098</f>
        <v>334.43305776</v>
      </c>
      <c r="S142" s="53"/>
      <c r="T142" s="118">
        <f>T143+T1452+T2098</f>
        <v>285.51173209000007</v>
      </c>
      <c r="AT142" s="17" t="s">
        <v>72</v>
      </c>
      <c r="AU142" s="17" t="s">
        <v>96</v>
      </c>
      <c r="BK142" s="119">
        <f>BK143+BK1452+BK2098</f>
        <v>0</v>
      </c>
    </row>
    <row r="143" spans="2:63" s="11" customFormat="1" ht="25.9" customHeight="1">
      <c r="B143" s="120"/>
      <c r="D143" s="121" t="s">
        <v>72</v>
      </c>
      <c r="E143" s="122" t="s">
        <v>136</v>
      </c>
      <c r="F143" s="122" t="s">
        <v>137</v>
      </c>
      <c r="I143" s="123"/>
      <c r="J143" s="124">
        <f>BK143</f>
        <v>0</v>
      </c>
      <c r="L143" s="120"/>
      <c r="M143" s="125"/>
      <c r="P143" s="126">
        <f>P144+P301+P308+P373+P464+P504+P980</f>
        <v>0</v>
      </c>
      <c r="R143" s="126">
        <f>R144+R301+R308+R373+R464+R504+R980</f>
        <v>305.80711722000001</v>
      </c>
      <c r="T143" s="127">
        <f>T144+T301+T308+T373+T464+T504+T980</f>
        <v>283.15173209000005</v>
      </c>
      <c r="AR143" s="121" t="s">
        <v>30</v>
      </c>
      <c r="AT143" s="128" t="s">
        <v>72</v>
      </c>
      <c r="AU143" s="128" t="s">
        <v>73</v>
      </c>
      <c r="AY143" s="121" t="s">
        <v>138</v>
      </c>
      <c r="BK143" s="129">
        <f>BK144+BK301+BK308+BK373+BK464+BK504+BK980</f>
        <v>0</v>
      </c>
    </row>
    <row r="144" spans="2:63" s="11" customFormat="1" ht="22.9" customHeight="1">
      <c r="B144" s="120"/>
      <c r="D144" s="121" t="s">
        <v>72</v>
      </c>
      <c r="E144" s="130" t="s">
        <v>30</v>
      </c>
      <c r="F144" s="130" t="s">
        <v>139</v>
      </c>
      <c r="I144" s="123"/>
      <c r="J144" s="131">
        <f>BK144</f>
        <v>0</v>
      </c>
      <c r="L144" s="120"/>
      <c r="M144" s="125"/>
      <c r="P144" s="126">
        <f>SUM(P145:P300)</f>
        <v>0</v>
      </c>
      <c r="R144" s="126">
        <f>SUM(R145:R300)</f>
        <v>100.99132492000001</v>
      </c>
      <c r="T144" s="127">
        <f>SUM(T145:T300)</f>
        <v>37.627955</v>
      </c>
      <c r="AR144" s="121" t="s">
        <v>30</v>
      </c>
      <c r="AT144" s="128" t="s">
        <v>72</v>
      </c>
      <c r="AU144" s="128" t="s">
        <v>30</v>
      </c>
      <c r="AY144" s="121" t="s">
        <v>138</v>
      </c>
      <c r="BK144" s="129">
        <f>SUM(BK145:BK300)</f>
        <v>0</v>
      </c>
    </row>
    <row r="145" spans="2:65" s="1" customFormat="1" ht="16.5" customHeight="1">
      <c r="B145" s="132"/>
      <c r="C145" s="133" t="s">
        <v>30</v>
      </c>
      <c r="D145" s="133" t="s">
        <v>140</v>
      </c>
      <c r="E145" s="134" t="s">
        <v>141</v>
      </c>
      <c r="F145" s="135" t="s">
        <v>142</v>
      </c>
      <c r="G145" s="136" t="s">
        <v>143</v>
      </c>
      <c r="H145" s="137">
        <v>21.87</v>
      </c>
      <c r="I145" s="138"/>
      <c r="J145" s="139">
        <f>ROUND(I145*H145,2)</f>
        <v>0</v>
      </c>
      <c r="K145" s="135" t="s">
        <v>144</v>
      </c>
      <c r="L145" s="32"/>
      <c r="M145" s="140" t="s">
        <v>1</v>
      </c>
      <c r="N145" s="141" t="s">
        <v>38</v>
      </c>
      <c r="P145" s="142">
        <f>O145*H145</f>
        <v>0</v>
      </c>
      <c r="Q145" s="142">
        <v>0</v>
      </c>
      <c r="R145" s="142">
        <f>Q145*H145</f>
        <v>0</v>
      </c>
      <c r="S145" s="142">
        <v>0.23499999999999999</v>
      </c>
      <c r="T145" s="143">
        <f>S145*H145</f>
        <v>5.1394500000000001</v>
      </c>
      <c r="AR145" s="144" t="s">
        <v>145</v>
      </c>
      <c r="AT145" s="144" t="s">
        <v>140</v>
      </c>
      <c r="AU145" s="144" t="s">
        <v>82</v>
      </c>
      <c r="AY145" s="17" t="s">
        <v>138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30</v>
      </c>
      <c r="BK145" s="145">
        <f>ROUND(I145*H145,2)</f>
        <v>0</v>
      </c>
      <c r="BL145" s="17" t="s">
        <v>145</v>
      </c>
      <c r="BM145" s="144" t="s">
        <v>146</v>
      </c>
    </row>
    <row r="146" spans="2:65" s="12" customFormat="1">
      <c r="B146" s="146"/>
      <c r="D146" s="147" t="s">
        <v>147</v>
      </c>
      <c r="E146" s="148" t="s">
        <v>1</v>
      </c>
      <c r="F146" s="149" t="s">
        <v>148</v>
      </c>
      <c r="H146" s="148" t="s">
        <v>1</v>
      </c>
      <c r="I146" s="150"/>
      <c r="L146" s="146"/>
      <c r="M146" s="151"/>
      <c r="T146" s="152"/>
      <c r="AT146" s="148" t="s">
        <v>147</v>
      </c>
      <c r="AU146" s="148" t="s">
        <v>82</v>
      </c>
      <c r="AV146" s="12" t="s">
        <v>30</v>
      </c>
      <c r="AW146" s="12" t="s">
        <v>29</v>
      </c>
      <c r="AX146" s="12" t="s">
        <v>73</v>
      </c>
      <c r="AY146" s="148" t="s">
        <v>138</v>
      </c>
    </row>
    <row r="147" spans="2:65" s="12" customFormat="1">
      <c r="B147" s="146"/>
      <c r="D147" s="147" t="s">
        <v>147</v>
      </c>
      <c r="E147" s="148" t="s">
        <v>1</v>
      </c>
      <c r="F147" s="149" t="s">
        <v>149</v>
      </c>
      <c r="H147" s="148" t="s">
        <v>1</v>
      </c>
      <c r="I147" s="150"/>
      <c r="L147" s="146"/>
      <c r="M147" s="151"/>
      <c r="T147" s="152"/>
      <c r="AT147" s="148" t="s">
        <v>147</v>
      </c>
      <c r="AU147" s="148" t="s">
        <v>82</v>
      </c>
      <c r="AV147" s="12" t="s">
        <v>30</v>
      </c>
      <c r="AW147" s="12" t="s">
        <v>29</v>
      </c>
      <c r="AX147" s="12" t="s">
        <v>73</v>
      </c>
      <c r="AY147" s="148" t="s">
        <v>138</v>
      </c>
    </row>
    <row r="148" spans="2:65" s="13" customFormat="1">
      <c r="B148" s="153"/>
      <c r="D148" s="147" t="s">
        <v>147</v>
      </c>
      <c r="E148" s="154" t="s">
        <v>1</v>
      </c>
      <c r="F148" s="155" t="s">
        <v>150</v>
      </c>
      <c r="H148" s="156">
        <v>0.72</v>
      </c>
      <c r="I148" s="157"/>
      <c r="L148" s="153"/>
      <c r="M148" s="158"/>
      <c r="T148" s="159"/>
      <c r="AT148" s="154" t="s">
        <v>147</v>
      </c>
      <c r="AU148" s="154" t="s">
        <v>82</v>
      </c>
      <c r="AV148" s="13" t="s">
        <v>82</v>
      </c>
      <c r="AW148" s="13" t="s">
        <v>29</v>
      </c>
      <c r="AX148" s="13" t="s">
        <v>73</v>
      </c>
      <c r="AY148" s="154" t="s">
        <v>138</v>
      </c>
    </row>
    <row r="149" spans="2:65" s="13" customFormat="1">
      <c r="B149" s="153"/>
      <c r="D149" s="147" t="s">
        <v>147</v>
      </c>
      <c r="E149" s="154" t="s">
        <v>1</v>
      </c>
      <c r="F149" s="155" t="s">
        <v>151</v>
      </c>
      <c r="H149" s="156">
        <v>29.7</v>
      </c>
      <c r="I149" s="157"/>
      <c r="L149" s="153"/>
      <c r="M149" s="158"/>
      <c r="T149" s="159"/>
      <c r="AT149" s="154" t="s">
        <v>147</v>
      </c>
      <c r="AU149" s="154" t="s">
        <v>82</v>
      </c>
      <c r="AV149" s="13" t="s">
        <v>82</v>
      </c>
      <c r="AW149" s="13" t="s">
        <v>29</v>
      </c>
      <c r="AX149" s="13" t="s">
        <v>73</v>
      </c>
      <c r="AY149" s="154" t="s">
        <v>138</v>
      </c>
    </row>
    <row r="150" spans="2:65" s="13" customFormat="1">
      <c r="B150" s="153"/>
      <c r="D150" s="147" t="s">
        <v>147</v>
      </c>
      <c r="E150" s="154" t="s">
        <v>1</v>
      </c>
      <c r="F150" s="155" t="s">
        <v>152</v>
      </c>
      <c r="H150" s="156">
        <v>1.98</v>
      </c>
      <c r="I150" s="157"/>
      <c r="L150" s="153"/>
      <c r="M150" s="158"/>
      <c r="T150" s="159"/>
      <c r="AT150" s="154" t="s">
        <v>147</v>
      </c>
      <c r="AU150" s="154" t="s">
        <v>82</v>
      </c>
      <c r="AV150" s="13" t="s">
        <v>82</v>
      </c>
      <c r="AW150" s="13" t="s">
        <v>29</v>
      </c>
      <c r="AX150" s="13" t="s">
        <v>73</v>
      </c>
      <c r="AY150" s="154" t="s">
        <v>138</v>
      </c>
    </row>
    <row r="151" spans="2:65" s="12" customFormat="1">
      <c r="B151" s="146"/>
      <c r="D151" s="147" t="s">
        <v>147</v>
      </c>
      <c r="E151" s="148" t="s">
        <v>1</v>
      </c>
      <c r="F151" s="149" t="s">
        <v>153</v>
      </c>
      <c r="H151" s="148" t="s">
        <v>1</v>
      </c>
      <c r="I151" s="150"/>
      <c r="L151" s="146"/>
      <c r="M151" s="151"/>
      <c r="T151" s="152"/>
      <c r="AT151" s="148" t="s">
        <v>147</v>
      </c>
      <c r="AU151" s="148" t="s">
        <v>82</v>
      </c>
      <c r="AV151" s="12" t="s">
        <v>30</v>
      </c>
      <c r="AW151" s="12" t="s">
        <v>29</v>
      </c>
      <c r="AX151" s="12" t="s">
        <v>73</v>
      </c>
      <c r="AY151" s="148" t="s">
        <v>138</v>
      </c>
    </row>
    <row r="152" spans="2:65" s="12" customFormat="1">
      <c r="B152" s="146"/>
      <c r="D152" s="147" t="s">
        <v>147</v>
      </c>
      <c r="E152" s="148" t="s">
        <v>1</v>
      </c>
      <c r="F152" s="149" t="s">
        <v>154</v>
      </c>
      <c r="H152" s="148" t="s">
        <v>1</v>
      </c>
      <c r="I152" s="150"/>
      <c r="L152" s="146"/>
      <c r="M152" s="151"/>
      <c r="T152" s="152"/>
      <c r="AT152" s="148" t="s">
        <v>147</v>
      </c>
      <c r="AU152" s="148" t="s">
        <v>82</v>
      </c>
      <c r="AV152" s="12" t="s">
        <v>30</v>
      </c>
      <c r="AW152" s="12" t="s">
        <v>29</v>
      </c>
      <c r="AX152" s="12" t="s">
        <v>73</v>
      </c>
      <c r="AY152" s="148" t="s">
        <v>138</v>
      </c>
    </row>
    <row r="153" spans="2:65" s="13" customFormat="1">
      <c r="B153" s="153"/>
      <c r="D153" s="147" t="s">
        <v>147</v>
      </c>
      <c r="E153" s="154" t="s">
        <v>1</v>
      </c>
      <c r="F153" s="155" t="s">
        <v>155</v>
      </c>
      <c r="H153" s="156">
        <v>-10.53</v>
      </c>
      <c r="I153" s="157"/>
      <c r="L153" s="153"/>
      <c r="M153" s="158"/>
      <c r="T153" s="159"/>
      <c r="AT153" s="154" t="s">
        <v>147</v>
      </c>
      <c r="AU153" s="154" t="s">
        <v>82</v>
      </c>
      <c r="AV153" s="13" t="s">
        <v>82</v>
      </c>
      <c r="AW153" s="13" t="s">
        <v>29</v>
      </c>
      <c r="AX153" s="13" t="s">
        <v>73</v>
      </c>
      <c r="AY153" s="154" t="s">
        <v>138</v>
      </c>
    </row>
    <row r="154" spans="2:65" s="14" customFormat="1">
      <c r="B154" s="160"/>
      <c r="D154" s="147" t="s">
        <v>147</v>
      </c>
      <c r="E154" s="161" t="s">
        <v>1</v>
      </c>
      <c r="F154" s="162" t="s">
        <v>156</v>
      </c>
      <c r="H154" s="163">
        <v>21.87</v>
      </c>
      <c r="I154" s="164"/>
      <c r="L154" s="160"/>
      <c r="M154" s="165"/>
      <c r="T154" s="166"/>
      <c r="AT154" s="161" t="s">
        <v>147</v>
      </c>
      <c r="AU154" s="161" t="s">
        <v>82</v>
      </c>
      <c r="AV154" s="14" t="s">
        <v>145</v>
      </c>
      <c r="AW154" s="14" t="s">
        <v>29</v>
      </c>
      <c r="AX154" s="14" t="s">
        <v>30</v>
      </c>
      <c r="AY154" s="161" t="s">
        <v>138</v>
      </c>
    </row>
    <row r="155" spans="2:65" s="1" customFormat="1" ht="16.5" customHeight="1">
      <c r="B155" s="132"/>
      <c r="C155" s="133" t="s">
        <v>82</v>
      </c>
      <c r="D155" s="133" t="s">
        <v>140</v>
      </c>
      <c r="E155" s="134" t="s">
        <v>157</v>
      </c>
      <c r="F155" s="135" t="s">
        <v>158</v>
      </c>
      <c r="G155" s="136" t="s">
        <v>143</v>
      </c>
      <c r="H155" s="137">
        <v>20.5</v>
      </c>
      <c r="I155" s="138"/>
      <c r="J155" s="139">
        <f>ROUND(I155*H155,2)</f>
        <v>0</v>
      </c>
      <c r="K155" s="135" t="s">
        <v>144</v>
      </c>
      <c r="L155" s="32"/>
      <c r="M155" s="140" t="s">
        <v>1</v>
      </c>
      <c r="N155" s="141" t="s">
        <v>38</v>
      </c>
      <c r="P155" s="142">
        <f>O155*H155</f>
        <v>0</v>
      </c>
      <c r="Q155" s="142">
        <v>0</v>
      </c>
      <c r="R155" s="142">
        <f>Q155*H155</f>
        <v>0</v>
      </c>
      <c r="S155" s="142">
        <v>0.255</v>
      </c>
      <c r="T155" s="143">
        <f>S155*H155</f>
        <v>5.2275</v>
      </c>
      <c r="AR155" s="144" t="s">
        <v>145</v>
      </c>
      <c r="AT155" s="144" t="s">
        <v>140</v>
      </c>
      <c r="AU155" s="144" t="s">
        <v>82</v>
      </c>
      <c r="AY155" s="17" t="s">
        <v>138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30</v>
      </c>
      <c r="BK155" s="145">
        <f>ROUND(I155*H155,2)</f>
        <v>0</v>
      </c>
      <c r="BL155" s="17" t="s">
        <v>145</v>
      </c>
      <c r="BM155" s="144" t="s">
        <v>159</v>
      </c>
    </row>
    <row r="156" spans="2:65" s="12" customFormat="1">
      <c r="B156" s="146"/>
      <c r="D156" s="147" t="s">
        <v>147</v>
      </c>
      <c r="E156" s="148" t="s">
        <v>1</v>
      </c>
      <c r="F156" s="149" t="s">
        <v>160</v>
      </c>
      <c r="H156" s="148" t="s">
        <v>1</v>
      </c>
      <c r="I156" s="150"/>
      <c r="L156" s="146"/>
      <c r="M156" s="151"/>
      <c r="T156" s="152"/>
      <c r="AT156" s="148" t="s">
        <v>147</v>
      </c>
      <c r="AU156" s="148" t="s">
        <v>82</v>
      </c>
      <c r="AV156" s="12" t="s">
        <v>30</v>
      </c>
      <c r="AW156" s="12" t="s">
        <v>29</v>
      </c>
      <c r="AX156" s="12" t="s">
        <v>73</v>
      </c>
      <c r="AY156" s="148" t="s">
        <v>138</v>
      </c>
    </row>
    <row r="157" spans="2:65" s="13" customFormat="1">
      <c r="B157" s="153"/>
      <c r="D157" s="147" t="s">
        <v>147</v>
      </c>
      <c r="E157" s="154" t="s">
        <v>1</v>
      </c>
      <c r="F157" s="155" t="s">
        <v>161</v>
      </c>
      <c r="H157" s="156">
        <v>20.5</v>
      </c>
      <c r="I157" s="157"/>
      <c r="L157" s="153"/>
      <c r="M157" s="158"/>
      <c r="T157" s="159"/>
      <c r="AT157" s="154" t="s">
        <v>147</v>
      </c>
      <c r="AU157" s="154" t="s">
        <v>82</v>
      </c>
      <c r="AV157" s="13" t="s">
        <v>82</v>
      </c>
      <c r="AW157" s="13" t="s">
        <v>29</v>
      </c>
      <c r="AX157" s="13" t="s">
        <v>30</v>
      </c>
      <c r="AY157" s="154" t="s">
        <v>138</v>
      </c>
    </row>
    <row r="158" spans="2:65" s="1" customFormat="1" ht="16.5" customHeight="1">
      <c r="B158" s="132"/>
      <c r="C158" s="133" t="s">
        <v>162</v>
      </c>
      <c r="D158" s="133" t="s">
        <v>140</v>
      </c>
      <c r="E158" s="134" t="s">
        <v>163</v>
      </c>
      <c r="F158" s="135" t="s">
        <v>164</v>
      </c>
      <c r="G158" s="136" t="s">
        <v>143</v>
      </c>
      <c r="H158" s="137">
        <v>42.37</v>
      </c>
      <c r="I158" s="138"/>
      <c r="J158" s="139">
        <f>ROUND(I158*H158,2)</f>
        <v>0</v>
      </c>
      <c r="K158" s="135" t="s">
        <v>144</v>
      </c>
      <c r="L158" s="32"/>
      <c r="M158" s="140" t="s">
        <v>1</v>
      </c>
      <c r="N158" s="141" t="s">
        <v>38</v>
      </c>
      <c r="P158" s="142">
        <f>O158*H158</f>
        <v>0</v>
      </c>
      <c r="Q158" s="142">
        <v>0</v>
      </c>
      <c r="R158" s="142">
        <f>Q158*H158</f>
        <v>0</v>
      </c>
      <c r="S158" s="142">
        <v>0.28999999999999998</v>
      </c>
      <c r="T158" s="143">
        <f>S158*H158</f>
        <v>12.287299999999998</v>
      </c>
      <c r="AR158" s="144" t="s">
        <v>145</v>
      </c>
      <c r="AT158" s="144" t="s">
        <v>140</v>
      </c>
      <c r="AU158" s="144" t="s">
        <v>82</v>
      </c>
      <c r="AY158" s="17" t="s">
        <v>138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30</v>
      </c>
      <c r="BK158" s="145">
        <f>ROUND(I158*H158,2)</f>
        <v>0</v>
      </c>
      <c r="BL158" s="17" t="s">
        <v>145</v>
      </c>
      <c r="BM158" s="144" t="s">
        <v>165</v>
      </c>
    </row>
    <row r="159" spans="2:65" s="13" customFormat="1">
      <c r="B159" s="153"/>
      <c r="D159" s="147" t="s">
        <v>147</v>
      </c>
      <c r="E159" s="154" t="s">
        <v>1</v>
      </c>
      <c r="F159" s="155" t="s">
        <v>166</v>
      </c>
      <c r="H159" s="156">
        <v>21.87</v>
      </c>
      <c r="I159" s="157"/>
      <c r="L159" s="153"/>
      <c r="M159" s="158"/>
      <c r="T159" s="159"/>
      <c r="AT159" s="154" t="s">
        <v>147</v>
      </c>
      <c r="AU159" s="154" t="s">
        <v>82</v>
      </c>
      <c r="AV159" s="13" t="s">
        <v>82</v>
      </c>
      <c r="AW159" s="13" t="s">
        <v>29</v>
      </c>
      <c r="AX159" s="13" t="s">
        <v>73</v>
      </c>
      <c r="AY159" s="154" t="s">
        <v>138</v>
      </c>
    </row>
    <row r="160" spans="2:65" s="13" customFormat="1">
      <c r="B160" s="153"/>
      <c r="D160" s="147" t="s">
        <v>147</v>
      </c>
      <c r="E160" s="154" t="s">
        <v>1</v>
      </c>
      <c r="F160" s="155" t="s">
        <v>161</v>
      </c>
      <c r="H160" s="156">
        <v>20.5</v>
      </c>
      <c r="I160" s="157"/>
      <c r="L160" s="153"/>
      <c r="M160" s="158"/>
      <c r="T160" s="159"/>
      <c r="AT160" s="154" t="s">
        <v>147</v>
      </c>
      <c r="AU160" s="154" t="s">
        <v>82</v>
      </c>
      <c r="AV160" s="13" t="s">
        <v>82</v>
      </c>
      <c r="AW160" s="13" t="s">
        <v>29</v>
      </c>
      <c r="AX160" s="13" t="s">
        <v>73</v>
      </c>
      <c r="AY160" s="154" t="s">
        <v>138</v>
      </c>
    </row>
    <row r="161" spans="2:65" s="14" customFormat="1">
      <c r="B161" s="160"/>
      <c r="D161" s="147" t="s">
        <v>147</v>
      </c>
      <c r="E161" s="161" t="s">
        <v>1</v>
      </c>
      <c r="F161" s="162" t="s">
        <v>156</v>
      </c>
      <c r="H161" s="163">
        <v>42.37</v>
      </c>
      <c r="I161" s="164"/>
      <c r="L161" s="160"/>
      <c r="M161" s="165"/>
      <c r="T161" s="166"/>
      <c r="AT161" s="161" t="s">
        <v>147</v>
      </c>
      <c r="AU161" s="161" t="s">
        <v>82</v>
      </c>
      <c r="AV161" s="14" t="s">
        <v>145</v>
      </c>
      <c r="AW161" s="14" t="s">
        <v>29</v>
      </c>
      <c r="AX161" s="14" t="s">
        <v>30</v>
      </c>
      <c r="AY161" s="161" t="s">
        <v>138</v>
      </c>
    </row>
    <row r="162" spans="2:65" s="1" customFormat="1" ht="16.5" customHeight="1">
      <c r="B162" s="132"/>
      <c r="C162" s="133" t="s">
        <v>145</v>
      </c>
      <c r="D162" s="133" t="s">
        <v>140</v>
      </c>
      <c r="E162" s="134" t="s">
        <v>167</v>
      </c>
      <c r="F162" s="135" t="s">
        <v>168</v>
      </c>
      <c r="G162" s="136" t="s">
        <v>143</v>
      </c>
      <c r="H162" s="137">
        <v>12.9</v>
      </c>
      <c r="I162" s="138"/>
      <c r="J162" s="139">
        <f>ROUND(I162*H162,2)</f>
        <v>0</v>
      </c>
      <c r="K162" s="135" t="s">
        <v>144</v>
      </c>
      <c r="L162" s="32"/>
      <c r="M162" s="140" t="s">
        <v>1</v>
      </c>
      <c r="N162" s="141" t="s">
        <v>38</v>
      </c>
      <c r="P162" s="142">
        <f>O162*H162</f>
        <v>0</v>
      </c>
      <c r="Q162" s="142">
        <v>0</v>
      </c>
      <c r="R162" s="142">
        <f>Q162*H162</f>
        <v>0</v>
      </c>
      <c r="S162" s="142">
        <v>0.22</v>
      </c>
      <c r="T162" s="143">
        <f>S162*H162</f>
        <v>2.8380000000000001</v>
      </c>
      <c r="AR162" s="144" t="s">
        <v>145</v>
      </c>
      <c r="AT162" s="144" t="s">
        <v>140</v>
      </c>
      <c r="AU162" s="144" t="s">
        <v>82</v>
      </c>
      <c r="AY162" s="17" t="s">
        <v>138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30</v>
      </c>
      <c r="BK162" s="145">
        <f>ROUND(I162*H162,2)</f>
        <v>0</v>
      </c>
      <c r="BL162" s="17" t="s">
        <v>145</v>
      </c>
      <c r="BM162" s="144" t="s">
        <v>169</v>
      </c>
    </row>
    <row r="163" spans="2:65" s="13" customFormat="1">
      <c r="B163" s="153"/>
      <c r="D163" s="147" t="s">
        <v>147</v>
      </c>
      <c r="E163" s="154" t="s">
        <v>1</v>
      </c>
      <c r="F163" s="155" t="s">
        <v>170</v>
      </c>
      <c r="H163" s="156">
        <v>12.9</v>
      </c>
      <c r="I163" s="157"/>
      <c r="L163" s="153"/>
      <c r="M163" s="158"/>
      <c r="T163" s="159"/>
      <c r="AT163" s="154" t="s">
        <v>147</v>
      </c>
      <c r="AU163" s="154" t="s">
        <v>82</v>
      </c>
      <c r="AV163" s="13" t="s">
        <v>82</v>
      </c>
      <c r="AW163" s="13" t="s">
        <v>29</v>
      </c>
      <c r="AX163" s="13" t="s">
        <v>73</v>
      </c>
      <c r="AY163" s="154" t="s">
        <v>138</v>
      </c>
    </row>
    <row r="164" spans="2:65" s="14" customFormat="1">
      <c r="B164" s="160"/>
      <c r="D164" s="147" t="s">
        <v>147</v>
      </c>
      <c r="E164" s="161" t="s">
        <v>1</v>
      </c>
      <c r="F164" s="162" t="s">
        <v>156</v>
      </c>
      <c r="H164" s="163">
        <v>12.9</v>
      </c>
      <c r="I164" s="164"/>
      <c r="L164" s="160"/>
      <c r="M164" s="165"/>
      <c r="T164" s="166"/>
      <c r="AT164" s="161" t="s">
        <v>147</v>
      </c>
      <c r="AU164" s="161" t="s">
        <v>82</v>
      </c>
      <c r="AV164" s="14" t="s">
        <v>145</v>
      </c>
      <c r="AW164" s="14" t="s">
        <v>29</v>
      </c>
      <c r="AX164" s="14" t="s">
        <v>30</v>
      </c>
      <c r="AY164" s="161" t="s">
        <v>138</v>
      </c>
    </row>
    <row r="165" spans="2:65" s="1" customFormat="1" ht="16.5" customHeight="1">
      <c r="B165" s="132"/>
      <c r="C165" s="133" t="s">
        <v>171</v>
      </c>
      <c r="D165" s="133" t="s">
        <v>140</v>
      </c>
      <c r="E165" s="134" t="s">
        <v>172</v>
      </c>
      <c r="F165" s="135" t="s">
        <v>173</v>
      </c>
      <c r="G165" s="136" t="s">
        <v>143</v>
      </c>
      <c r="H165" s="137">
        <v>12.9</v>
      </c>
      <c r="I165" s="138"/>
      <c r="J165" s="139">
        <f>ROUND(I165*H165,2)</f>
        <v>0</v>
      </c>
      <c r="K165" s="135" t="s">
        <v>144</v>
      </c>
      <c r="L165" s="32"/>
      <c r="M165" s="140" t="s">
        <v>1</v>
      </c>
      <c r="N165" s="141" t="s">
        <v>38</v>
      </c>
      <c r="P165" s="142">
        <f>O165*H165</f>
        <v>0</v>
      </c>
      <c r="Q165" s="142">
        <v>0</v>
      </c>
      <c r="R165" s="142">
        <f>Q165*H165</f>
        <v>0</v>
      </c>
      <c r="S165" s="142">
        <v>0.24</v>
      </c>
      <c r="T165" s="143">
        <f>S165*H165</f>
        <v>3.0960000000000001</v>
      </c>
      <c r="AR165" s="144" t="s">
        <v>145</v>
      </c>
      <c r="AT165" s="144" t="s">
        <v>140</v>
      </c>
      <c r="AU165" s="144" t="s">
        <v>82</v>
      </c>
      <c r="AY165" s="17" t="s">
        <v>138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30</v>
      </c>
      <c r="BK165" s="145">
        <f>ROUND(I165*H165,2)</f>
        <v>0</v>
      </c>
      <c r="BL165" s="17" t="s">
        <v>145</v>
      </c>
      <c r="BM165" s="144" t="s">
        <v>174</v>
      </c>
    </row>
    <row r="166" spans="2:65" s="13" customFormat="1">
      <c r="B166" s="153"/>
      <c r="D166" s="147" t="s">
        <v>147</v>
      </c>
      <c r="E166" s="154" t="s">
        <v>1</v>
      </c>
      <c r="F166" s="155" t="s">
        <v>170</v>
      </c>
      <c r="H166" s="156">
        <v>12.9</v>
      </c>
      <c r="I166" s="157"/>
      <c r="L166" s="153"/>
      <c r="M166" s="158"/>
      <c r="T166" s="159"/>
      <c r="AT166" s="154" t="s">
        <v>147</v>
      </c>
      <c r="AU166" s="154" t="s">
        <v>82</v>
      </c>
      <c r="AV166" s="13" t="s">
        <v>82</v>
      </c>
      <c r="AW166" s="13" t="s">
        <v>29</v>
      </c>
      <c r="AX166" s="13" t="s">
        <v>73</v>
      </c>
      <c r="AY166" s="154" t="s">
        <v>138</v>
      </c>
    </row>
    <row r="167" spans="2:65" s="14" customFormat="1">
      <c r="B167" s="160"/>
      <c r="D167" s="147" t="s">
        <v>147</v>
      </c>
      <c r="E167" s="161" t="s">
        <v>1</v>
      </c>
      <c r="F167" s="162" t="s">
        <v>156</v>
      </c>
      <c r="H167" s="163">
        <v>12.9</v>
      </c>
      <c r="I167" s="164"/>
      <c r="L167" s="160"/>
      <c r="M167" s="165"/>
      <c r="T167" s="166"/>
      <c r="AT167" s="161" t="s">
        <v>147</v>
      </c>
      <c r="AU167" s="161" t="s">
        <v>82</v>
      </c>
      <c r="AV167" s="14" t="s">
        <v>145</v>
      </c>
      <c r="AW167" s="14" t="s">
        <v>29</v>
      </c>
      <c r="AX167" s="14" t="s">
        <v>30</v>
      </c>
      <c r="AY167" s="161" t="s">
        <v>138</v>
      </c>
    </row>
    <row r="168" spans="2:65" s="1" customFormat="1" ht="16.5" customHeight="1">
      <c r="B168" s="132"/>
      <c r="C168" s="133" t="s">
        <v>175</v>
      </c>
      <c r="D168" s="133" t="s">
        <v>140</v>
      </c>
      <c r="E168" s="134" t="s">
        <v>176</v>
      </c>
      <c r="F168" s="135" t="s">
        <v>177</v>
      </c>
      <c r="G168" s="136" t="s">
        <v>178</v>
      </c>
      <c r="H168" s="137">
        <v>25.8</v>
      </c>
      <c r="I168" s="138"/>
      <c r="J168" s="139">
        <f>ROUND(I168*H168,2)</f>
        <v>0</v>
      </c>
      <c r="K168" s="135" t="s">
        <v>144</v>
      </c>
      <c r="L168" s="32"/>
      <c r="M168" s="140" t="s">
        <v>1</v>
      </c>
      <c r="N168" s="141" t="s">
        <v>38</v>
      </c>
      <c r="P168" s="142">
        <f>O168*H168</f>
        <v>0</v>
      </c>
      <c r="Q168" s="142">
        <v>0</v>
      </c>
      <c r="R168" s="142">
        <f>Q168*H168</f>
        <v>0</v>
      </c>
      <c r="S168" s="142">
        <v>0.20499999999999999</v>
      </c>
      <c r="T168" s="143">
        <f>S168*H168</f>
        <v>5.2889999999999997</v>
      </c>
      <c r="AR168" s="144" t="s">
        <v>145</v>
      </c>
      <c r="AT168" s="144" t="s">
        <v>140</v>
      </c>
      <c r="AU168" s="144" t="s">
        <v>82</v>
      </c>
      <c r="AY168" s="17" t="s">
        <v>138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30</v>
      </c>
      <c r="BK168" s="145">
        <f>ROUND(I168*H168,2)</f>
        <v>0</v>
      </c>
      <c r="BL168" s="17" t="s">
        <v>145</v>
      </c>
      <c r="BM168" s="144" t="s">
        <v>179</v>
      </c>
    </row>
    <row r="169" spans="2:65" s="13" customFormat="1">
      <c r="B169" s="153"/>
      <c r="D169" s="147" t="s">
        <v>147</v>
      </c>
      <c r="E169" s="154" t="s">
        <v>1</v>
      </c>
      <c r="F169" s="155" t="s">
        <v>180</v>
      </c>
      <c r="H169" s="156">
        <v>25.8</v>
      </c>
      <c r="I169" s="157"/>
      <c r="L169" s="153"/>
      <c r="M169" s="158"/>
      <c r="T169" s="159"/>
      <c r="AT169" s="154" t="s">
        <v>147</v>
      </c>
      <c r="AU169" s="154" t="s">
        <v>82</v>
      </c>
      <c r="AV169" s="13" t="s">
        <v>82</v>
      </c>
      <c r="AW169" s="13" t="s">
        <v>29</v>
      </c>
      <c r="AX169" s="13" t="s">
        <v>30</v>
      </c>
      <c r="AY169" s="154" t="s">
        <v>138</v>
      </c>
    </row>
    <row r="170" spans="2:65" s="1" customFormat="1" ht="16.5" customHeight="1">
      <c r="B170" s="132"/>
      <c r="C170" s="133" t="s">
        <v>181</v>
      </c>
      <c r="D170" s="133" t="s">
        <v>140</v>
      </c>
      <c r="E170" s="134" t="s">
        <v>182</v>
      </c>
      <c r="F170" s="135" t="s">
        <v>183</v>
      </c>
      <c r="G170" s="136" t="s">
        <v>143</v>
      </c>
      <c r="H170" s="137">
        <v>15.435</v>
      </c>
      <c r="I170" s="138"/>
      <c r="J170" s="139">
        <f>ROUND(I170*H170,2)</f>
        <v>0</v>
      </c>
      <c r="K170" s="135" t="s">
        <v>1</v>
      </c>
      <c r="L170" s="32"/>
      <c r="M170" s="140" t="s">
        <v>1</v>
      </c>
      <c r="N170" s="141" t="s">
        <v>38</v>
      </c>
      <c r="P170" s="142">
        <f>O170*H170</f>
        <v>0</v>
      </c>
      <c r="Q170" s="142">
        <v>0</v>
      </c>
      <c r="R170" s="142">
        <f>Q170*H170</f>
        <v>0</v>
      </c>
      <c r="S170" s="142">
        <v>0.24299999999999999</v>
      </c>
      <c r="T170" s="143">
        <f>S170*H170</f>
        <v>3.750705</v>
      </c>
      <c r="AR170" s="144" t="s">
        <v>145</v>
      </c>
      <c r="AT170" s="144" t="s">
        <v>140</v>
      </c>
      <c r="AU170" s="144" t="s">
        <v>82</v>
      </c>
      <c r="AY170" s="17" t="s">
        <v>138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30</v>
      </c>
      <c r="BK170" s="145">
        <f>ROUND(I170*H170,2)</f>
        <v>0</v>
      </c>
      <c r="BL170" s="17" t="s">
        <v>145</v>
      </c>
      <c r="BM170" s="144" t="s">
        <v>184</v>
      </c>
    </row>
    <row r="171" spans="2:65" s="12" customFormat="1">
      <c r="B171" s="146"/>
      <c r="D171" s="147" t="s">
        <v>147</v>
      </c>
      <c r="E171" s="148" t="s">
        <v>1</v>
      </c>
      <c r="F171" s="149" t="s">
        <v>185</v>
      </c>
      <c r="H171" s="148" t="s">
        <v>1</v>
      </c>
      <c r="I171" s="150"/>
      <c r="L171" s="146"/>
      <c r="M171" s="151"/>
      <c r="T171" s="152"/>
      <c r="AT171" s="148" t="s">
        <v>147</v>
      </c>
      <c r="AU171" s="148" t="s">
        <v>82</v>
      </c>
      <c r="AV171" s="12" t="s">
        <v>30</v>
      </c>
      <c r="AW171" s="12" t="s">
        <v>29</v>
      </c>
      <c r="AX171" s="12" t="s">
        <v>73</v>
      </c>
      <c r="AY171" s="148" t="s">
        <v>138</v>
      </c>
    </row>
    <row r="172" spans="2:65" s="13" customFormat="1">
      <c r="B172" s="153"/>
      <c r="D172" s="147" t="s">
        <v>147</v>
      </c>
      <c r="E172" s="154" t="s">
        <v>1</v>
      </c>
      <c r="F172" s="155" t="s">
        <v>186</v>
      </c>
      <c r="H172" s="156">
        <v>15.435</v>
      </c>
      <c r="I172" s="157"/>
      <c r="L172" s="153"/>
      <c r="M172" s="158"/>
      <c r="T172" s="159"/>
      <c r="AT172" s="154" t="s">
        <v>147</v>
      </c>
      <c r="AU172" s="154" t="s">
        <v>82</v>
      </c>
      <c r="AV172" s="13" t="s">
        <v>82</v>
      </c>
      <c r="AW172" s="13" t="s">
        <v>29</v>
      </c>
      <c r="AX172" s="13" t="s">
        <v>73</v>
      </c>
      <c r="AY172" s="154" t="s">
        <v>138</v>
      </c>
    </row>
    <row r="173" spans="2:65" s="14" customFormat="1">
      <c r="B173" s="160"/>
      <c r="D173" s="147" t="s">
        <v>147</v>
      </c>
      <c r="E173" s="161" t="s">
        <v>1</v>
      </c>
      <c r="F173" s="162" t="s">
        <v>156</v>
      </c>
      <c r="H173" s="163">
        <v>15.435</v>
      </c>
      <c r="I173" s="164"/>
      <c r="L173" s="160"/>
      <c r="M173" s="165"/>
      <c r="T173" s="166"/>
      <c r="AT173" s="161" t="s">
        <v>147</v>
      </c>
      <c r="AU173" s="161" t="s">
        <v>82</v>
      </c>
      <c r="AV173" s="14" t="s">
        <v>145</v>
      </c>
      <c r="AW173" s="14" t="s">
        <v>29</v>
      </c>
      <c r="AX173" s="14" t="s">
        <v>30</v>
      </c>
      <c r="AY173" s="161" t="s">
        <v>138</v>
      </c>
    </row>
    <row r="174" spans="2:65" s="1" customFormat="1" ht="16.5" customHeight="1">
      <c r="B174" s="132"/>
      <c r="C174" s="133" t="s">
        <v>187</v>
      </c>
      <c r="D174" s="133" t="s">
        <v>140</v>
      </c>
      <c r="E174" s="134" t="s">
        <v>188</v>
      </c>
      <c r="F174" s="135" t="s">
        <v>189</v>
      </c>
      <c r="G174" s="136" t="s">
        <v>178</v>
      </c>
      <c r="H174" s="137">
        <v>26.4</v>
      </c>
      <c r="I174" s="138"/>
      <c r="J174" s="139">
        <f>ROUND(I174*H174,2)</f>
        <v>0</v>
      </c>
      <c r="K174" s="135" t="s">
        <v>144</v>
      </c>
      <c r="L174" s="32"/>
      <c r="M174" s="140" t="s">
        <v>1</v>
      </c>
      <c r="N174" s="141" t="s">
        <v>38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145</v>
      </c>
      <c r="AT174" s="144" t="s">
        <v>140</v>
      </c>
      <c r="AU174" s="144" t="s">
        <v>82</v>
      </c>
      <c r="AY174" s="17" t="s">
        <v>138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30</v>
      </c>
      <c r="BK174" s="145">
        <f>ROUND(I174*H174,2)</f>
        <v>0</v>
      </c>
      <c r="BL174" s="17" t="s">
        <v>145</v>
      </c>
      <c r="BM174" s="144" t="s">
        <v>190</v>
      </c>
    </row>
    <row r="175" spans="2:65" s="12" customFormat="1">
      <c r="B175" s="146"/>
      <c r="D175" s="147" t="s">
        <v>147</v>
      </c>
      <c r="E175" s="148" t="s">
        <v>1</v>
      </c>
      <c r="F175" s="149" t="s">
        <v>191</v>
      </c>
      <c r="H175" s="148" t="s">
        <v>1</v>
      </c>
      <c r="I175" s="150"/>
      <c r="L175" s="146"/>
      <c r="M175" s="151"/>
      <c r="T175" s="152"/>
      <c r="AT175" s="148" t="s">
        <v>147</v>
      </c>
      <c r="AU175" s="148" t="s">
        <v>82</v>
      </c>
      <c r="AV175" s="12" t="s">
        <v>30</v>
      </c>
      <c r="AW175" s="12" t="s">
        <v>29</v>
      </c>
      <c r="AX175" s="12" t="s">
        <v>73</v>
      </c>
      <c r="AY175" s="148" t="s">
        <v>138</v>
      </c>
    </row>
    <row r="176" spans="2:65" s="13" customFormat="1">
      <c r="B176" s="153"/>
      <c r="D176" s="147" t="s">
        <v>147</v>
      </c>
      <c r="E176" s="154" t="s">
        <v>1</v>
      </c>
      <c r="F176" s="155" t="s">
        <v>192</v>
      </c>
      <c r="H176" s="156">
        <v>26.4</v>
      </c>
      <c r="I176" s="157"/>
      <c r="L176" s="153"/>
      <c r="M176" s="158"/>
      <c r="T176" s="159"/>
      <c r="AT176" s="154" t="s">
        <v>147</v>
      </c>
      <c r="AU176" s="154" t="s">
        <v>82</v>
      </c>
      <c r="AV176" s="13" t="s">
        <v>82</v>
      </c>
      <c r="AW176" s="13" t="s">
        <v>29</v>
      </c>
      <c r="AX176" s="13" t="s">
        <v>30</v>
      </c>
      <c r="AY176" s="154" t="s">
        <v>138</v>
      </c>
    </row>
    <row r="177" spans="2:65" s="1" customFormat="1" ht="16.5" customHeight="1">
      <c r="B177" s="132"/>
      <c r="C177" s="133" t="s">
        <v>193</v>
      </c>
      <c r="D177" s="133" t="s">
        <v>140</v>
      </c>
      <c r="E177" s="134" t="s">
        <v>194</v>
      </c>
      <c r="F177" s="135" t="s">
        <v>195</v>
      </c>
      <c r="G177" s="136" t="s">
        <v>178</v>
      </c>
      <c r="H177" s="137">
        <v>26.4</v>
      </c>
      <c r="I177" s="138"/>
      <c r="J177" s="139">
        <f>ROUND(I177*H177,2)</f>
        <v>0</v>
      </c>
      <c r="K177" s="135" t="s">
        <v>144</v>
      </c>
      <c r="L177" s="32"/>
      <c r="M177" s="140" t="s">
        <v>1</v>
      </c>
      <c r="N177" s="141" t="s">
        <v>38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145</v>
      </c>
      <c r="AT177" s="144" t="s">
        <v>140</v>
      </c>
      <c r="AU177" s="144" t="s">
        <v>82</v>
      </c>
      <c r="AY177" s="17" t="s">
        <v>138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30</v>
      </c>
      <c r="BK177" s="145">
        <f>ROUND(I177*H177,2)</f>
        <v>0</v>
      </c>
      <c r="BL177" s="17" t="s">
        <v>145</v>
      </c>
      <c r="BM177" s="144" t="s">
        <v>196</v>
      </c>
    </row>
    <row r="178" spans="2:65" s="13" customFormat="1">
      <c r="B178" s="153"/>
      <c r="D178" s="147" t="s">
        <v>147</v>
      </c>
      <c r="E178" s="154" t="s">
        <v>1</v>
      </c>
      <c r="F178" s="155" t="s">
        <v>192</v>
      </c>
      <c r="H178" s="156">
        <v>26.4</v>
      </c>
      <c r="I178" s="157"/>
      <c r="L178" s="153"/>
      <c r="M178" s="158"/>
      <c r="T178" s="159"/>
      <c r="AT178" s="154" t="s">
        <v>147</v>
      </c>
      <c r="AU178" s="154" t="s">
        <v>82</v>
      </c>
      <c r="AV178" s="13" t="s">
        <v>82</v>
      </c>
      <c r="AW178" s="13" t="s">
        <v>29</v>
      </c>
      <c r="AX178" s="13" t="s">
        <v>30</v>
      </c>
      <c r="AY178" s="154" t="s">
        <v>138</v>
      </c>
    </row>
    <row r="179" spans="2:65" s="1" customFormat="1" ht="16.5" customHeight="1">
      <c r="B179" s="132"/>
      <c r="C179" s="133" t="s">
        <v>197</v>
      </c>
      <c r="D179" s="133" t="s">
        <v>140</v>
      </c>
      <c r="E179" s="134" t="s">
        <v>198</v>
      </c>
      <c r="F179" s="135" t="s">
        <v>199</v>
      </c>
      <c r="G179" s="136" t="s">
        <v>178</v>
      </c>
      <c r="H179" s="137">
        <v>26.4</v>
      </c>
      <c r="I179" s="138"/>
      <c r="J179" s="139">
        <f>ROUND(I179*H179,2)</f>
        <v>0</v>
      </c>
      <c r="K179" s="135" t="s">
        <v>144</v>
      </c>
      <c r="L179" s="32"/>
      <c r="M179" s="140" t="s">
        <v>1</v>
      </c>
      <c r="N179" s="141" t="s">
        <v>38</v>
      </c>
      <c r="P179" s="142">
        <f>O179*H179</f>
        <v>0</v>
      </c>
      <c r="Q179" s="142">
        <v>2.0000000000000002E-5</v>
      </c>
      <c r="R179" s="142">
        <f>Q179*H179</f>
        <v>5.2800000000000004E-4</v>
      </c>
      <c r="S179" s="142">
        <v>0</v>
      </c>
      <c r="T179" s="143">
        <f>S179*H179</f>
        <v>0</v>
      </c>
      <c r="AR179" s="144" t="s">
        <v>145</v>
      </c>
      <c r="AT179" s="144" t="s">
        <v>140</v>
      </c>
      <c r="AU179" s="144" t="s">
        <v>82</v>
      </c>
      <c r="AY179" s="17" t="s">
        <v>138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30</v>
      </c>
      <c r="BK179" s="145">
        <f>ROUND(I179*H179,2)</f>
        <v>0</v>
      </c>
      <c r="BL179" s="17" t="s">
        <v>145</v>
      </c>
      <c r="BM179" s="144" t="s">
        <v>200</v>
      </c>
    </row>
    <row r="180" spans="2:65" s="13" customFormat="1">
      <c r="B180" s="153"/>
      <c r="D180" s="147" t="s">
        <v>147</v>
      </c>
      <c r="E180" s="154" t="s">
        <v>1</v>
      </c>
      <c r="F180" s="155" t="s">
        <v>192</v>
      </c>
      <c r="H180" s="156">
        <v>26.4</v>
      </c>
      <c r="I180" s="157"/>
      <c r="L180" s="153"/>
      <c r="M180" s="158"/>
      <c r="T180" s="159"/>
      <c r="AT180" s="154" t="s">
        <v>147</v>
      </c>
      <c r="AU180" s="154" t="s">
        <v>82</v>
      </c>
      <c r="AV180" s="13" t="s">
        <v>82</v>
      </c>
      <c r="AW180" s="13" t="s">
        <v>29</v>
      </c>
      <c r="AX180" s="13" t="s">
        <v>30</v>
      </c>
      <c r="AY180" s="154" t="s">
        <v>138</v>
      </c>
    </row>
    <row r="181" spans="2:65" s="1" customFormat="1" ht="16.5" customHeight="1">
      <c r="B181" s="132"/>
      <c r="C181" s="133" t="s">
        <v>201</v>
      </c>
      <c r="D181" s="133" t="s">
        <v>140</v>
      </c>
      <c r="E181" s="134" t="s">
        <v>202</v>
      </c>
      <c r="F181" s="135" t="s">
        <v>203</v>
      </c>
      <c r="G181" s="136" t="s">
        <v>178</v>
      </c>
      <c r="H181" s="137">
        <v>14.7</v>
      </c>
      <c r="I181" s="138"/>
      <c r="J181" s="139">
        <f>ROUND(I181*H181,2)</f>
        <v>0</v>
      </c>
      <c r="K181" s="135" t="s">
        <v>1</v>
      </c>
      <c r="L181" s="32"/>
      <c r="M181" s="140" t="s">
        <v>1</v>
      </c>
      <c r="N181" s="141" t="s">
        <v>38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145</v>
      </c>
      <c r="AT181" s="144" t="s">
        <v>140</v>
      </c>
      <c r="AU181" s="144" t="s">
        <v>82</v>
      </c>
      <c r="AY181" s="17" t="s">
        <v>138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30</v>
      </c>
      <c r="BK181" s="145">
        <f>ROUND(I181*H181,2)</f>
        <v>0</v>
      </c>
      <c r="BL181" s="17" t="s">
        <v>145</v>
      </c>
      <c r="BM181" s="144" t="s">
        <v>204</v>
      </c>
    </row>
    <row r="182" spans="2:65" s="12" customFormat="1">
      <c r="B182" s="146"/>
      <c r="D182" s="147" t="s">
        <v>147</v>
      </c>
      <c r="E182" s="148" t="s">
        <v>1</v>
      </c>
      <c r="F182" s="149" t="s">
        <v>185</v>
      </c>
      <c r="H182" s="148" t="s">
        <v>1</v>
      </c>
      <c r="I182" s="150"/>
      <c r="L182" s="146"/>
      <c r="M182" s="151"/>
      <c r="T182" s="152"/>
      <c r="AT182" s="148" t="s">
        <v>147</v>
      </c>
      <c r="AU182" s="148" t="s">
        <v>82</v>
      </c>
      <c r="AV182" s="12" t="s">
        <v>30</v>
      </c>
      <c r="AW182" s="12" t="s">
        <v>29</v>
      </c>
      <c r="AX182" s="12" t="s">
        <v>73</v>
      </c>
      <c r="AY182" s="148" t="s">
        <v>138</v>
      </c>
    </row>
    <row r="183" spans="2:65" s="13" customFormat="1">
      <c r="B183" s="153"/>
      <c r="D183" s="147" t="s">
        <v>147</v>
      </c>
      <c r="E183" s="154" t="s">
        <v>1</v>
      </c>
      <c r="F183" s="155" t="s">
        <v>205</v>
      </c>
      <c r="H183" s="156">
        <v>14.7</v>
      </c>
      <c r="I183" s="157"/>
      <c r="L183" s="153"/>
      <c r="M183" s="158"/>
      <c r="T183" s="159"/>
      <c r="AT183" s="154" t="s">
        <v>147</v>
      </c>
      <c r="AU183" s="154" t="s">
        <v>82</v>
      </c>
      <c r="AV183" s="13" t="s">
        <v>82</v>
      </c>
      <c r="AW183" s="13" t="s">
        <v>29</v>
      </c>
      <c r="AX183" s="13" t="s">
        <v>30</v>
      </c>
      <c r="AY183" s="154" t="s">
        <v>138</v>
      </c>
    </row>
    <row r="184" spans="2:65" s="1" customFormat="1" ht="16.5" customHeight="1">
      <c r="B184" s="132"/>
      <c r="C184" s="133" t="s">
        <v>8</v>
      </c>
      <c r="D184" s="133" t="s">
        <v>140</v>
      </c>
      <c r="E184" s="134" t="s">
        <v>206</v>
      </c>
      <c r="F184" s="135" t="s">
        <v>207</v>
      </c>
      <c r="G184" s="136" t="s">
        <v>208</v>
      </c>
      <c r="H184" s="137">
        <v>37.628</v>
      </c>
      <c r="I184" s="138"/>
      <c r="J184" s="139">
        <f>ROUND(I184*H184,2)</f>
        <v>0</v>
      </c>
      <c r="K184" s="135" t="s">
        <v>144</v>
      </c>
      <c r="L184" s="32"/>
      <c r="M184" s="140" t="s">
        <v>1</v>
      </c>
      <c r="N184" s="141" t="s">
        <v>38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145</v>
      </c>
      <c r="AT184" s="144" t="s">
        <v>140</v>
      </c>
      <c r="AU184" s="144" t="s">
        <v>82</v>
      </c>
      <c r="AY184" s="17" t="s">
        <v>138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30</v>
      </c>
      <c r="BK184" s="145">
        <f>ROUND(I184*H184,2)</f>
        <v>0</v>
      </c>
      <c r="BL184" s="17" t="s">
        <v>145</v>
      </c>
      <c r="BM184" s="144" t="s">
        <v>209</v>
      </c>
    </row>
    <row r="185" spans="2:65" s="13" customFormat="1">
      <c r="B185" s="153"/>
      <c r="D185" s="147" t="s">
        <v>147</v>
      </c>
      <c r="E185" s="154" t="s">
        <v>1</v>
      </c>
      <c r="F185" s="155" t="s">
        <v>210</v>
      </c>
      <c r="H185" s="156">
        <v>37.628</v>
      </c>
      <c r="I185" s="157"/>
      <c r="L185" s="153"/>
      <c r="M185" s="158"/>
      <c r="T185" s="159"/>
      <c r="AT185" s="154" t="s">
        <v>147</v>
      </c>
      <c r="AU185" s="154" t="s">
        <v>82</v>
      </c>
      <c r="AV185" s="13" t="s">
        <v>82</v>
      </c>
      <c r="AW185" s="13" t="s">
        <v>29</v>
      </c>
      <c r="AX185" s="13" t="s">
        <v>30</v>
      </c>
      <c r="AY185" s="154" t="s">
        <v>138</v>
      </c>
    </row>
    <row r="186" spans="2:65" s="1" customFormat="1" ht="16.5" customHeight="1">
      <c r="B186" s="132"/>
      <c r="C186" s="133" t="s">
        <v>211</v>
      </c>
      <c r="D186" s="133" t="s">
        <v>140</v>
      </c>
      <c r="E186" s="134" t="s">
        <v>212</v>
      </c>
      <c r="F186" s="135" t="s">
        <v>213</v>
      </c>
      <c r="G186" s="136" t="s">
        <v>208</v>
      </c>
      <c r="H186" s="137">
        <v>338.65199999999999</v>
      </c>
      <c r="I186" s="138"/>
      <c r="J186" s="139">
        <f>ROUND(I186*H186,2)</f>
        <v>0</v>
      </c>
      <c r="K186" s="135" t="s">
        <v>144</v>
      </c>
      <c r="L186" s="32"/>
      <c r="M186" s="140" t="s">
        <v>1</v>
      </c>
      <c r="N186" s="141" t="s">
        <v>38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145</v>
      </c>
      <c r="AT186" s="144" t="s">
        <v>140</v>
      </c>
      <c r="AU186" s="144" t="s">
        <v>82</v>
      </c>
      <c r="AY186" s="17" t="s">
        <v>138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30</v>
      </c>
      <c r="BK186" s="145">
        <f>ROUND(I186*H186,2)</f>
        <v>0</v>
      </c>
      <c r="BL186" s="17" t="s">
        <v>145</v>
      </c>
      <c r="BM186" s="144" t="s">
        <v>214</v>
      </c>
    </row>
    <row r="187" spans="2:65" s="13" customFormat="1">
      <c r="B187" s="153"/>
      <c r="D187" s="147" t="s">
        <v>147</v>
      </c>
      <c r="E187" s="154" t="s">
        <v>1</v>
      </c>
      <c r="F187" s="155" t="s">
        <v>215</v>
      </c>
      <c r="H187" s="156">
        <v>338.65199999999999</v>
      </c>
      <c r="I187" s="157"/>
      <c r="L187" s="153"/>
      <c r="M187" s="158"/>
      <c r="T187" s="159"/>
      <c r="AT187" s="154" t="s">
        <v>147</v>
      </c>
      <c r="AU187" s="154" t="s">
        <v>82</v>
      </c>
      <c r="AV187" s="13" t="s">
        <v>82</v>
      </c>
      <c r="AW187" s="13" t="s">
        <v>29</v>
      </c>
      <c r="AX187" s="13" t="s">
        <v>73</v>
      </c>
      <c r="AY187" s="154" t="s">
        <v>138</v>
      </c>
    </row>
    <row r="188" spans="2:65" s="14" customFormat="1">
      <c r="B188" s="160"/>
      <c r="D188" s="147" t="s">
        <v>147</v>
      </c>
      <c r="E188" s="161" t="s">
        <v>1</v>
      </c>
      <c r="F188" s="162" t="s">
        <v>156</v>
      </c>
      <c r="H188" s="163">
        <v>338.65199999999999</v>
      </c>
      <c r="I188" s="164"/>
      <c r="L188" s="160"/>
      <c r="M188" s="165"/>
      <c r="T188" s="166"/>
      <c r="AT188" s="161" t="s">
        <v>147</v>
      </c>
      <c r="AU188" s="161" t="s">
        <v>82</v>
      </c>
      <c r="AV188" s="14" t="s">
        <v>145</v>
      </c>
      <c r="AW188" s="14" t="s">
        <v>29</v>
      </c>
      <c r="AX188" s="14" t="s">
        <v>30</v>
      </c>
      <c r="AY188" s="161" t="s">
        <v>138</v>
      </c>
    </row>
    <row r="189" spans="2:65" s="1" customFormat="1" ht="16.5" customHeight="1">
      <c r="B189" s="132"/>
      <c r="C189" s="133" t="s">
        <v>216</v>
      </c>
      <c r="D189" s="133" t="s">
        <v>140</v>
      </c>
      <c r="E189" s="134" t="s">
        <v>217</v>
      </c>
      <c r="F189" s="135" t="s">
        <v>218</v>
      </c>
      <c r="G189" s="136" t="s">
        <v>208</v>
      </c>
      <c r="H189" s="137">
        <v>6.5890000000000004</v>
      </c>
      <c r="I189" s="138"/>
      <c r="J189" s="139">
        <f>ROUND(I189*H189,2)</f>
        <v>0</v>
      </c>
      <c r="K189" s="135" t="s">
        <v>1</v>
      </c>
      <c r="L189" s="32"/>
      <c r="M189" s="140" t="s">
        <v>1</v>
      </c>
      <c r="N189" s="141" t="s">
        <v>38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145</v>
      </c>
      <c r="AT189" s="144" t="s">
        <v>140</v>
      </c>
      <c r="AU189" s="144" t="s">
        <v>82</v>
      </c>
      <c r="AY189" s="17" t="s">
        <v>138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30</v>
      </c>
      <c r="BK189" s="145">
        <f>ROUND(I189*H189,2)</f>
        <v>0</v>
      </c>
      <c r="BL189" s="17" t="s">
        <v>145</v>
      </c>
      <c r="BM189" s="144" t="s">
        <v>219</v>
      </c>
    </row>
    <row r="190" spans="2:65" s="13" customFormat="1">
      <c r="B190" s="153"/>
      <c r="D190" s="147" t="s">
        <v>147</v>
      </c>
      <c r="E190" s="154" t="s">
        <v>1</v>
      </c>
      <c r="F190" s="155" t="s">
        <v>220</v>
      </c>
      <c r="H190" s="156">
        <v>6.5890000000000004</v>
      </c>
      <c r="I190" s="157"/>
      <c r="L190" s="153"/>
      <c r="M190" s="158"/>
      <c r="T190" s="159"/>
      <c r="AT190" s="154" t="s">
        <v>147</v>
      </c>
      <c r="AU190" s="154" t="s">
        <v>82</v>
      </c>
      <c r="AV190" s="13" t="s">
        <v>82</v>
      </c>
      <c r="AW190" s="13" t="s">
        <v>29</v>
      </c>
      <c r="AX190" s="13" t="s">
        <v>73</v>
      </c>
      <c r="AY190" s="154" t="s">
        <v>138</v>
      </c>
    </row>
    <row r="191" spans="2:65" s="14" customFormat="1">
      <c r="B191" s="160"/>
      <c r="D191" s="147" t="s">
        <v>147</v>
      </c>
      <c r="E191" s="161" t="s">
        <v>1</v>
      </c>
      <c r="F191" s="162" t="s">
        <v>156</v>
      </c>
      <c r="H191" s="163">
        <v>6.5890000000000004</v>
      </c>
      <c r="I191" s="164"/>
      <c r="L191" s="160"/>
      <c r="M191" s="165"/>
      <c r="T191" s="166"/>
      <c r="AT191" s="161" t="s">
        <v>147</v>
      </c>
      <c r="AU191" s="161" t="s">
        <v>82</v>
      </c>
      <c r="AV191" s="14" t="s">
        <v>145</v>
      </c>
      <c r="AW191" s="14" t="s">
        <v>29</v>
      </c>
      <c r="AX191" s="14" t="s">
        <v>30</v>
      </c>
      <c r="AY191" s="161" t="s">
        <v>138</v>
      </c>
    </row>
    <row r="192" spans="2:65" s="1" customFormat="1" ht="16.5" customHeight="1">
      <c r="B192" s="132"/>
      <c r="C192" s="133" t="s">
        <v>221</v>
      </c>
      <c r="D192" s="133" t="s">
        <v>140</v>
      </c>
      <c r="E192" s="134" t="s">
        <v>222</v>
      </c>
      <c r="F192" s="135" t="s">
        <v>223</v>
      </c>
      <c r="G192" s="136" t="s">
        <v>208</v>
      </c>
      <c r="H192" s="137">
        <v>31.039000000000001</v>
      </c>
      <c r="I192" s="138"/>
      <c r="J192" s="139">
        <f>ROUND(I192*H192,2)</f>
        <v>0</v>
      </c>
      <c r="K192" s="135" t="s">
        <v>1</v>
      </c>
      <c r="L192" s="32"/>
      <c r="M192" s="140" t="s">
        <v>1</v>
      </c>
      <c r="N192" s="141" t="s">
        <v>38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145</v>
      </c>
      <c r="AT192" s="144" t="s">
        <v>140</v>
      </c>
      <c r="AU192" s="144" t="s">
        <v>82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30</v>
      </c>
      <c r="BK192" s="145">
        <f>ROUND(I192*H192,2)</f>
        <v>0</v>
      </c>
      <c r="BL192" s="17" t="s">
        <v>145</v>
      </c>
      <c r="BM192" s="144" t="s">
        <v>224</v>
      </c>
    </row>
    <row r="193" spans="2:65" s="13" customFormat="1">
      <c r="B193" s="153"/>
      <c r="D193" s="147" t="s">
        <v>147</v>
      </c>
      <c r="E193" s="154" t="s">
        <v>1</v>
      </c>
      <c r="F193" s="155" t="s">
        <v>225</v>
      </c>
      <c r="H193" s="156">
        <v>31.039000000000001</v>
      </c>
      <c r="I193" s="157"/>
      <c r="L193" s="153"/>
      <c r="M193" s="158"/>
      <c r="T193" s="159"/>
      <c r="AT193" s="154" t="s">
        <v>147</v>
      </c>
      <c r="AU193" s="154" t="s">
        <v>82</v>
      </c>
      <c r="AV193" s="13" t="s">
        <v>82</v>
      </c>
      <c r="AW193" s="13" t="s">
        <v>29</v>
      </c>
      <c r="AX193" s="13" t="s">
        <v>73</v>
      </c>
      <c r="AY193" s="154" t="s">
        <v>138</v>
      </c>
    </row>
    <row r="194" spans="2:65" s="14" customFormat="1">
      <c r="B194" s="160"/>
      <c r="D194" s="147" t="s">
        <v>147</v>
      </c>
      <c r="E194" s="161" t="s">
        <v>1</v>
      </c>
      <c r="F194" s="162" t="s">
        <v>156</v>
      </c>
      <c r="H194" s="163">
        <v>31.039000000000001</v>
      </c>
      <c r="I194" s="164"/>
      <c r="L194" s="160"/>
      <c r="M194" s="165"/>
      <c r="T194" s="166"/>
      <c r="AT194" s="161" t="s">
        <v>147</v>
      </c>
      <c r="AU194" s="161" t="s">
        <v>82</v>
      </c>
      <c r="AV194" s="14" t="s">
        <v>145</v>
      </c>
      <c r="AW194" s="14" t="s">
        <v>29</v>
      </c>
      <c r="AX194" s="14" t="s">
        <v>30</v>
      </c>
      <c r="AY194" s="161" t="s">
        <v>138</v>
      </c>
    </row>
    <row r="195" spans="2:65" s="1" customFormat="1" ht="24.25" customHeight="1">
      <c r="B195" s="132"/>
      <c r="C195" s="133" t="s">
        <v>226</v>
      </c>
      <c r="D195" s="133" t="s">
        <v>140</v>
      </c>
      <c r="E195" s="134" t="s">
        <v>227</v>
      </c>
      <c r="F195" s="135" t="s">
        <v>228</v>
      </c>
      <c r="G195" s="136" t="s">
        <v>229</v>
      </c>
      <c r="H195" s="137">
        <v>7.4210000000000003</v>
      </c>
      <c r="I195" s="138"/>
      <c r="J195" s="139">
        <f>ROUND(I195*H195,2)</f>
        <v>0</v>
      </c>
      <c r="K195" s="135" t="s">
        <v>144</v>
      </c>
      <c r="L195" s="32"/>
      <c r="M195" s="140" t="s">
        <v>1</v>
      </c>
      <c r="N195" s="141" t="s">
        <v>38</v>
      </c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AR195" s="144" t="s">
        <v>145</v>
      </c>
      <c r="AT195" s="144" t="s">
        <v>140</v>
      </c>
      <c r="AU195" s="144" t="s">
        <v>82</v>
      </c>
      <c r="AY195" s="17" t="s">
        <v>138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30</v>
      </c>
      <c r="BK195" s="145">
        <f>ROUND(I195*H195,2)</f>
        <v>0</v>
      </c>
      <c r="BL195" s="17" t="s">
        <v>145</v>
      </c>
      <c r="BM195" s="144" t="s">
        <v>230</v>
      </c>
    </row>
    <row r="196" spans="2:65" s="12" customFormat="1">
      <c r="B196" s="146"/>
      <c r="D196" s="147" t="s">
        <v>147</v>
      </c>
      <c r="E196" s="148" t="s">
        <v>1</v>
      </c>
      <c r="F196" s="149" t="s">
        <v>231</v>
      </c>
      <c r="H196" s="148" t="s">
        <v>1</v>
      </c>
      <c r="I196" s="150"/>
      <c r="L196" s="146"/>
      <c r="M196" s="151"/>
      <c r="T196" s="152"/>
      <c r="AT196" s="148" t="s">
        <v>147</v>
      </c>
      <c r="AU196" s="148" t="s">
        <v>82</v>
      </c>
      <c r="AV196" s="12" t="s">
        <v>30</v>
      </c>
      <c r="AW196" s="12" t="s">
        <v>29</v>
      </c>
      <c r="AX196" s="12" t="s">
        <v>73</v>
      </c>
      <c r="AY196" s="148" t="s">
        <v>138</v>
      </c>
    </row>
    <row r="197" spans="2:65" s="12" customFormat="1">
      <c r="B197" s="146"/>
      <c r="D197" s="147" t="s">
        <v>147</v>
      </c>
      <c r="E197" s="148" t="s">
        <v>1</v>
      </c>
      <c r="F197" s="149" t="s">
        <v>232</v>
      </c>
      <c r="H197" s="148" t="s">
        <v>1</v>
      </c>
      <c r="I197" s="150"/>
      <c r="L197" s="146"/>
      <c r="M197" s="151"/>
      <c r="T197" s="152"/>
      <c r="AT197" s="148" t="s">
        <v>147</v>
      </c>
      <c r="AU197" s="148" t="s">
        <v>82</v>
      </c>
      <c r="AV197" s="12" t="s">
        <v>30</v>
      </c>
      <c r="AW197" s="12" t="s">
        <v>29</v>
      </c>
      <c r="AX197" s="12" t="s">
        <v>73</v>
      </c>
      <c r="AY197" s="148" t="s">
        <v>138</v>
      </c>
    </row>
    <row r="198" spans="2:65" s="13" customFormat="1">
      <c r="B198" s="153"/>
      <c r="D198" s="147" t="s">
        <v>147</v>
      </c>
      <c r="E198" s="154" t="s">
        <v>1</v>
      </c>
      <c r="F198" s="155" t="s">
        <v>233</v>
      </c>
      <c r="H198" s="156">
        <v>24.78</v>
      </c>
      <c r="I198" s="157"/>
      <c r="L198" s="153"/>
      <c r="M198" s="158"/>
      <c r="T198" s="159"/>
      <c r="AT198" s="154" t="s">
        <v>147</v>
      </c>
      <c r="AU198" s="154" t="s">
        <v>82</v>
      </c>
      <c r="AV198" s="13" t="s">
        <v>82</v>
      </c>
      <c r="AW198" s="13" t="s">
        <v>29</v>
      </c>
      <c r="AX198" s="13" t="s">
        <v>73</v>
      </c>
      <c r="AY198" s="154" t="s">
        <v>138</v>
      </c>
    </row>
    <row r="199" spans="2:65" s="12" customFormat="1">
      <c r="B199" s="146"/>
      <c r="D199" s="147" t="s">
        <v>147</v>
      </c>
      <c r="E199" s="148" t="s">
        <v>1</v>
      </c>
      <c r="F199" s="149" t="s">
        <v>234</v>
      </c>
      <c r="H199" s="148" t="s">
        <v>1</v>
      </c>
      <c r="I199" s="150"/>
      <c r="L199" s="146"/>
      <c r="M199" s="151"/>
      <c r="T199" s="152"/>
      <c r="AT199" s="148" t="s">
        <v>147</v>
      </c>
      <c r="AU199" s="148" t="s">
        <v>82</v>
      </c>
      <c r="AV199" s="12" t="s">
        <v>30</v>
      </c>
      <c r="AW199" s="12" t="s">
        <v>29</v>
      </c>
      <c r="AX199" s="12" t="s">
        <v>73</v>
      </c>
      <c r="AY199" s="148" t="s">
        <v>138</v>
      </c>
    </row>
    <row r="200" spans="2:65" s="12" customFormat="1">
      <c r="B200" s="146"/>
      <c r="D200" s="147" t="s">
        <v>147</v>
      </c>
      <c r="E200" s="148" t="s">
        <v>1</v>
      </c>
      <c r="F200" s="149" t="s">
        <v>235</v>
      </c>
      <c r="H200" s="148" t="s">
        <v>1</v>
      </c>
      <c r="I200" s="150"/>
      <c r="L200" s="146"/>
      <c r="M200" s="151"/>
      <c r="T200" s="152"/>
      <c r="AT200" s="148" t="s">
        <v>147</v>
      </c>
      <c r="AU200" s="148" t="s">
        <v>82</v>
      </c>
      <c r="AV200" s="12" t="s">
        <v>30</v>
      </c>
      <c r="AW200" s="12" t="s">
        <v>29</v>
      </c>
      <c r="AX200" s="12" t="s">
        <v>73</v>
      </c>
      <c r="AY200" s="148" t="s">
        <v>138</v>
      </c>
    </row>
    <row r="201" spans="2:65" s="13" customFormat="1">
      <c r="B201" s="153"/>
      <c r="D201" s="147" t="s">
        <v>147</v>
      </c>
      <c r="E201" s="154" t="s">
        <v>1</v>
      </c>
      <c r="F201" s="155" t="s">
        <v>236</v>
      </c>
      <c r="H201" s="156">
        <v>-0.14399999999999999</v>
      </c>
      <c r="I201" s="157"/>
      <c r="L201" s="153"/>
      <c r="M201" s="158"/>
      <c r="T201" s="159"/>
      <c r="AT201" s="154" t="s">
        <v>147</v>
      </c>
      <c r="AU201" s="154" t="s">
        <v>82</v>
      </c>
      <c r="AV201" s="13" t="s">
        <v>82</v>
      </c>
      <c r="AW201" s="13" t="s">
        <v>29</v>
      </c>
      <c r="AX201" s="13" t="s">
        <v>73</v>
      </c>
      <c r="AY201" s="154" t="s">
        <v>138</v>
      </c>
    </row>
    <row r="202" spans="2:65" s="13" customFormat="1">
      <c r="B202" s="153"/>
      <c r="D202" s="147" t="s">
        <v>147</v>
      </c>
      <c r="E202" s="154" t="s">
        <v>1</v>
      </c>
      <c r="F202" s="155" t="s">
        <v>237</v>
      </c>
      <c r="H202" s="156">
        <v>-5.94</v>
      </c>
      <c r="I202" s="157"/>
      <c r="L202" s="153"/>
      <c r="M202" s="158"/>
      <c r="T202" s="159"/>
      <c r="AT202" s="154" t="s">
        <v>147</v>
      </c>
      <c r="AU202" s="154" t="s">
        <v>82</v>
      </c>
      <c r="AV202" s="13" t="s">
        <v>82</v>
      </c>
      <c r="AW202" s="13" t="s">
        <v>29</v>
      </c>
      <c r="AX202" s="13" t="s">
        <v>73</v>
      </c>
      <c r="AY202" s="154" t="s">
        <v>138</v>
      </c>
    </row>
    <row r="203" spans="2:65" s="12" customFormat="1">
      <c r="B203" s="146"/>
      <c r="D203" s="147" t="s">
        <v>147</v>
      </c>
      <c r="E203" s="148" t="s">
        <v>1</v>
      </c>
      <c r="F203" s="149" t="s">
        <v>238</v>
      </c>
      <c r="H203" s="148" t="s">
        <v>1</v>
      </c>
      <c r="I203" s="150"/>
      <c r="L203" s="146"/>
      <c r="M203" s="151"/>
      <c r="T203" s="152"/>
      <c r="AT203" s="148" t="s">
        <v>147</v>
      </c>
      <c r="AU203" s="148" t="s">
        <v>82</v>
      </c>
      <c r="AV203" s="12" t="s">
        <v>30</v>
      </c>
      <c r="AW203" s="12" t="s">
        <v>29</v>
      </c>
      <c r="AX203" s="12" t="s">
        <v>73</v>
      </c>
      <c r="AY203" s="148" t="s">
        <v>138</v>
      </c>
    </row>
    <row r="204" spans="2:65" s="13" customFormat="1">
      <c r="B204" s="153"/>
      <c r="D204" s="147" t="s">
        <v>147</v>
      </c>
      <c r="E204" s="154" t="s">
        <v>1</v>
      </c>
      <c r="F204" s="155" t="s">
        <v>239</v>
      </c>
      <c r="H204" s="156">
        <v>-3.8540000000000001</v>
      </c>
      <c r="I204" s="157"/>
      <c r="L204" s="153"/>
      <c r="M204" s="158"/>
      <c r="T204" s="159"/>
      <c r="AT204" s="154" t="s">
        <v>147</v>
      </c>
      <c r="AU204" s="154" t="s">
        <v>82</v>
      </c>
      <c r="AV204" s="13" t="s">
        <v>82</v>
      </c>
      <c r="AW204" s="13" t="s">
        <v>29</v>
      </c>
      <c r="AX204" s="13" t="s">
        <v>73</v>
      </c>
      <c r="AY204" s="154" t="s">
        <v>138</v>
      </c>
    </row>
    <row r="205" spans="2:65" s="14" customFormat="1">
      <c r="B205" s="160"/>
      <c r="D205" s="147" t="s">
        <v>147</v>
      </c>
      <c r="E205" s="161" t="s">
        <v>1</v>
      </c>
      <c r="F205" s="162" t="s">
        <v>156</v>
      </c>
      <c r="H205" s="163">
        <v>14.842000000000001</v>
      </c>
      <c r="I205" s="164"/>
      <c r="L205" s="160"/>
      <c r="M205" s="165"/>
      <c r="T205" s="166"/>
      <c r="AT205" s="161" t="s">
        <v>147</v>
      </c>
      <c r="AU205" s="161" t="s">
        <v>82</v>
      </c>
      <c r="AV205" s="14" t="s">
        <v>145</v>
      </c>
      <c r="AW205" s="14" t="s">
        <v>29</v>
      </c>
      <c r="AX205" s="14" t="s">
        <v>73</v>
      </c>
      <c r="AY205" s="161" t="s">
        <v>138</v>
      </c>
    </row>
    <row r="206" spans="2:65" s="13" customFormat="1">
      <c r="B206" s="153"/>
      <c r="D206" s="147" t="s">
        <v>147</v>
      </c>
      <c r="E206" s="154" t="s">
        <v>1</v>
      </c>
      <c r="F206" s="155" t="s">
        <v>240</v>
      </c>
      <c r="H206" s="156">
        <v>7.4210000000000003</v>
      </c>
      <c r="I206" s="157"/>
      <c r="L206" s="153"/>
      <c r="M206" s="158"/>
      <c r="T206" s="159"/>
      <c r="AT206" s="154" t="s">
        <v>147</v>
      </c>
      <c r="AU206" s="154" t="s">
        <v>82</v>
      </c>
      <c r="AV206" s="13" t="s">
        <v>82</v>
      </c>
      <c r="AW206" s="13" t="s">
        <v>29</v>
      </c>
      <c r="AX206" s="13" t="s">
        <v>30</v>
      </c>
      <c r="AY206" s="154" t="s">
        <v>138</v>
      </c>
    </row>
    <row r="207" spans="2:65" s="1" customFormat="1" ht="24.25" customHeight="1">
      <c r="B207" s="132"/>
      <c r="C207" s="133" t="s">
        <v>241</v>
      </c>
      <c r="D207" s="133" t="s">
        <v>140</v>
      </c>
      <c r="E207" s="134" t="s">
        <v>242</v>
      </c>
      <c r="F207" s="135" t="s">
        <v>243</v>
      </c>
      <c r="G207" s="136" t="s">
        <v>229</v>
      </c>
      <c r="H207" s="137">
        <v>19.577000000000002</v>
      </c>
      <c r="I207" s="138"/>
      <c r="J207" s="139">
        <f>ROUND(I207*H207,2)</f>
        <v>0</v>
      </c>
      <c r="K207" s="135" t="s">
        <v>144</v>
      </c>
      <c r="L207" s="32"/>
      <c r="M207" s="140" t="s">
        <v>1</v>
      </c>
      <c r="N207" s="141" t="s">
        <v>38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145</v>
      </c>
      <c r="AT207" s="144" t="s">
        <v>140</v>
      </c>
      <c r="AU207" s="144" t="s">
        <v>82</v>
      </c>
      <c r="AY207" s="17" t="s">
        <v>138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30</v>
      </c>
      <c r="BK207" s="145">
        <f>ROUND(I207*H207,2)</f>
        <v>0</v>
      </c>
      <c r="BL207" s="17" t="s">
        <v>145</v>
      </c>
      <c r="BM207" s="144" t="s">
        <v>244</v>
      </c>
    </row>
    <row r="208" spans="2:65" s="12" customFormat="1">
      <c r="B208" s="146"/>
      <c r="D208" s="147" t="s">
        <v>147</v>
      </c>
      <c r="E208" s="148" t="s">
        <v>1</v>
      </c>
      <c r="F208" s="149" t="s">
        <v>245</v>
      </c>
      <c r="H208" s="148" t="s">
        <v>1</v>
      </c>
      <c r="I208" s="150"/>
      <c r="L208" s="146"/>
      <c r="M208" s="151"/>
      <c r="T208" s="152"/>
      <c r="AT208" s="148" t="s">
        <v>147</v>
      </c>
      <c r="AU208" s="148" t="s">
        <v>82</v>
      </c>
      <c r="AV208" s="12" t="s">
        <v>30</v>
      </c>
      <c r="AW208" s="12" t="s">
        <v>29</v>
      </c>
      <c r="AX208" s="12" t="s">
        <v>73</v>
      </c>
      <c r="AY208" s="148" t="s">
        <v>138</v>
      </c>
    </row>
    <row r="209" spans="2:65" s="13" customFormat="1">
      <c r="B209" s="153"/>
      <c r="D209" s="147" t="s">
        <v>147</v>
      </c>
      <c r="E209" s="154" t="s">
        <v>1</v>
      </c>
      <c r="F209" s="155" t="s">
        <v>246</v>
      </c>
      <c r="H209" s="156">
        <v>18.920000000000002</v>
      </c>
      <c r="I209" s="157"/>
      <c r="L209" s="153"/>
      <c r="M209" s="158"/>
      <c r="T209" s="159"/>
      <c r="AT209" s="154" t="s">
        <v>147</v>
      </c>
      <c r="AU209" s="154" t="s">
        <v>82</v>
      </c>
      <c r="AV209" s="13" t="s">
        <v>82</v>
      </c>
      <c r="AW209" s="13" t="s">
        <v>29</v>
      </c>
      <c r="AX209" s="13" t="s">
        <v>73</v>
      </c>
      <c r="AY209" s="154" t="s">
        <v>138</v>
      </c>
    </row>
    <row r="210" spans="2:65" s="12" customFormat="1">
      <c r="B210" s="146"/>
      <c r="D210" s="147" t="s">
        <v>147</v>
      </c>
      <c r="E210" s="148" t="s">
        <v>1</v>
      </c>
      <c r="F210" s="149" t="s">
        <v>153</v>
      </c>
      <c r="H210" s="148" t="s">
        <v>1</v>
      </c>
      <c r="I210" s="150"/>
      <c r="L210" s="146"/>
      <c r="M210" s="151"/>
      <c r="T210" s="152"/>
      <c r="AT210" s="148" t="s">
        <v>147</v>
      </c>
      <c r="AU210" s="148" t="s">
        <v>82</v>
      </c>
      <c r="AV210" s="12" t="s">
        <v>30</v>
      </c>
      <c r="AW210" s="12" t="s">
        <v>29</v>
      </c>
      <c r="AX210" s="12" t="s">
        <v>73</v>
      </c>
      <c r="AY210" s="148" t="s">
        <v>138</v>
      </c>
    </row>
    <row r="211" spans="2:65" s="12" customFormat="1">
      <c r="B211" s="146"/>
      <c r="D211" s="147" t="s">
        <v>147</v>
      </c>
      <c r="E211" s="148" t="s">
        <v>1</v>
      </c>
      <c r="F211" s="149" t="s">
        <v>160</v>
      </c>
      <c r="H211" s="148" t="s">
        <v>1</v>
      </c>
      <c r="I211" s="150"/>
      <c r="L211" s="146"/>
      <c r="M211" s="151"/>
      <c r="T211" s="152"/>
      <c r="AT211" s="148" t="s">
        <v>147</v>
      </c>
      <c r="AU211" s="148" t="s">
        <v>82</v>
      </c>
      <c r="AV211" s="12" t="s">
        <v>30</v>
      </c>
      <c r="AW211" s="12" t="s">
        <v>29</v>
      </c>
      <c r="AX211" s="12" t="s">
        <v>73</v>
      </c>
      <c r="AY211" s="148" t="s">
        <v>138</v>
      </c>
    </row>
    <row r="212" spans="2:65" s="13" customFormat="1">
      <c r="B212" s="153"/>
      <c r="D212" s="147" t="s">
        <v>147</v>
      </c>
      <c r="E212" s="154" t="s">
        <v>1</v>
      </c>
      <c r="F212" s="155" t="s">
        <v>247</v>
      </c>
      <c r="H212" s="156">
        <v>-3.1</v>
      </c>
      <c r="I212" s="157"/>
      <c r="L212" s="153"/>
      <c r="M212" s="158"/>
      <c r="T212" s="159"/>
      <c r="AT212" s="154" t="s">
        <v>147</v>
      </c>
      <c r="AU212" s="154" t="s">
        <v>82</v>
      </c>
      <c r="AV212" s="13" t="s">
        <v>82</v>
      </c>
      <c r="AW212" s="13" t="s">
        <v>29</v>
      </c>
      <c r="AX212" s="13" t="s">
        <v>73</v>
      </c>
      <c r="AY212" s="154" t="s">
        <v>138</v>
      </c>
    </row>
    <row r="213" spans="2:65" s="12" customFormat="1">
      <c r="B213" s="146"/>
      <c r="D213" s="147" t="s">
        <v>147</v>
      </c>
      <c r="E213" s="148" t="s">
        <v>1</v>
      </c>
      <c r="F213" s="149" t="s">
        <v>238</v>
      </c>
      <c r="H213" s="148" t="s">
        <v>1</v>
      </c>
      <c r="I213" s="150"/>
      <c r="L213" s="146"/>
      <c r="M213" s="151"/>
      <c r="T213" s="152"/>
      <c r="AT213" s="148" t="s">
        <v>147</v>
      </c>
      <c r="AU213" s="148" t="s">
        <v>82</v>
      </c>
      <c r="AV213" s="12" t="s">
        <v>30</v>
      </c>
      <c r="AW213" s="12" t="s">
        <v>29</v>
      </c>
      <c r="AX213" s="12" t="s">
        <v>73</v>
      </c>
      <c r="AY213" s="148" t="s">
        <v>138</v>
      </c>
    </row>
    <row r="214" spans="2:65" s="12" customFormat="1">
      <c r="B214" s="146"/>
      <c r="D214" s="147" t="s">
        <v>147</v>
      </c>
      <c r="E214" s="148" t="s">
        <v>1</v>
      </c>
      <c r="F214" s="149" t="s">
        <v>248</v>
      </c>
      <c r="H214" s="148" t="s">
        <v>1</v>
      </c>
      <c r="I214" s="150"/>
      <c r="L214" s="146"/>
      <c r="M214" s="151"/>
      <c r="T214" s="152"/>
      <c r="AT214" s="148" t="s">
        <v>147</v>
      </c>
      <c r="AU214" s="148" t="s">
        <v>82</v>
      </c>
      <c r="AV214" s="12" t="s">
        <v>30</v>
      </c>
      <c r="AW214" s="12" t="s">
        <v>29</v>
      </c>
      <c r="AX214" s="12" t="s">
        <v>73</v>
      </c>
      <c r="AY214" s="148" t="s">
        <v>138</v>
      </c>
    </row>
    <row r="215" spans="2:65" s="13" customFormat="1">
      <c r="B215" s="153"/>
      <c r="D215" s="147" t="s">
        <v>147</v>
      </c>
      <c r="E215" s="154" t="s">
        <v>1</v>
      </c>
      <c r="F215" s="155" t="s">
        <v>249</v>
      </c>
      <c r="H215" s="156">
        <v>-3.6640000000000001</v>
      </c>
      <c r="I215" s="157"/>
      <c r="L215" s="153"/>
      <c r="M215" s="158"/>
      <c r="T215" s="159"/>
      <c r="AT215" s="154" t="s">
        <v>147</v>
      </c>
      <c r="AU215" s="154" t="s">
        <v>82</v>
      </c>
      <c r="AV215" s="13" t="s">
        <v>82</v>
      </c>
      <c r="AW215" s="13" t="s">
        <v>29</v>
      </c>
      <c r="AX215" s="13" t="s">
        <v>73</v>
      </c>
      <c r="AY215" s="154" t="s">
        <v>138</v>
      </c>
    </row>
    <row r="216" spans="2:65" s="15" customFormat="1">
      <c r="B216" s="167"/>
      <c r="D216" s="147" t="s">
        <v>147</v>
      </c>
      <c r="E216" s="168" t="s">
        <v>1</v>
      </c>
      <c r="F216" s="169" t="s">
        <v>250</v>
      </c>
      <c r="H216" s="170">
        <v>12.156000000000001</v>
      </c>
      <c r="I216" s="171"/>
      <c r="L216" s="167"/>
      <c r="M216" s="172"/>
      <c r="T216" s="173"/>
      <c r="AT216" s="168" t="s">
        <v>147</v>
      </c>
      <c r="AU216" s="168" t="s">
        <v>82</v>
      </c>
      <c r="AV216" s="15" t="s">
        <v>162</v>
      </c>
      <c r="AW216" s="15" t="s">
        <v>29</v>
      </c>
      <c r="AX216" s="15" t="s">
        <v>73</v>
      </c>
      <c r="AY216" s="168" t="s">
        <v>138</v>
      </c>
    </row>
    <row r="217" spans="2:65" s="13" customFormat="1">
      <c r="B217" s="153"/>
      <c r="D217" s="147" t="s">
        <v>147</v>
      </c>
      <c r="E217" s="154" t="s">
        <v>1</v>
      </c>
      <c r="F217" s="155" t="s">
        <v>240</v>
      </c>
      <c r="H217" s="156">
        <v>7.4210000000000003</v>
      </c>
      <c r="I217" s="157"/>
      <c r="L217" s="153"/>
      <c r="M217" s="158"/>
      <c r="T217" s="159"/>
      <c r="AT217" s="154" t="s">
        <v>147</v>
      </c>
      <c r="AU217" s="154" t="s">
        <v>82</v>
      </c>
      <c r="AV217" s="13" t="s">
        <v>82</v>
      </c>
      <c r="AW217" s="13" t="s">
        <v>29</v>
      </c>
      <c r="AX217" s="13" t="s">
        <v>73</v>
      </c>
      <c r="AY217" s="154" t="s">
        <v>138</v>
      </c>
    </row>
    <row r="218" spans="2:65" s="13" customFormat="1">
      <c r="B218" s="153"/>
      <c r="D218" s="147" t="s">
        <v>147</v>
      </c>
      <c r="E218" s="154" t="s">
        <v>1</v>
      </c>
      <c r="F218" s="155" t="s">
        <v>251</v>
      </c>
      <c r="H218" s="156">
        <v>12.156000000000001</v>
      </c>
      <c r="I218" s="157"/>
      <c r="L218" s="153"/>
      <c r="M218" s="158"/>
      <c r="T218" s="159"/>
      <c r="AT218" s="154" t="s">
        <v>147</v>
      </c>
      <c r="AU218" s="154" t="s">
        <v>82</v>
      </c>
      <c r="AV218" s="13" t="s">
        <v>82</v>
      </c>
      <c r="AW218" s="13" t="s">
        <v>29</v>
      </c>
      <c r="AX218" s="13" t="s">
        <v>73</v>
      </c>
      <c r="AY218" s="154" t="s">
        <v>138</v>
      </c>
    </row>
    <row r="219" spans="2:65" s="15" customFormat="1">
      <c r="B219" s="167"/>
      <c r="D219" s="147" t="s">
        <v>147</v>
      </c>
      <c r="E219" s="168" t="s">
        <v>1</v>
      </c>
      <c r="F219" s="169" t="s">
        <v>250</v>
      </c>
      <c r="H219" s="170">
        <v>19.577000000000002</v>
      </c>
      <c r="I219" s="171"/>
      <c r="L219" s="167"/>
      <c r="M219" s="172"/>
      <c r="T219" s="173"/>
      <c r="AT219" s="168" t="s">
        <v>147</v>
      </c>
      <c r="AU219" s="168" t="s">
        <v>82</v>
      </c>
      <c r="AV219" s="15" t="s">
        <v>162</v>
      </c>
      <c r="AW219" s="15" t="s">
        <v>29</v>
      </c>
      <c r="AX219" s="15" t="s">
        <v>73</v>
      </c>
      <c r="AY219" s="168" t="s">
        <v>138</v>
      </c>
    </row>
    <row r="220" spans="2:65" s="13" customFormat="1">
      <c r="B220" s="153"/>
      <c r="D220" s="147" t="s">
        <v>147</v>
      </c>
      <c r="E220" s="154" t="s">
        <v>1</v>
      </c>
      <c r="F220" s="155" t="s">
        <v>252</v>
      </c>
      <c r="H220" s="156">
        <v>19.577000000000002</v>
      </c>
      <c r="I220" s="157"/>
      <c r="L220" s="153"/>
      <c r="M220" s="158"/>
      <c r="T220" s="159"/>
      <c r="AT220" s="154" t="s">
        <v>147</v>
      </c>
      <c r="AU220" s="154" t="s">
        <v>82</v>
      </c>
      <c r="AV220" s="13" t="s">
        <v>82</v>
      </c>
      <c r="AW220" s="13" t="s">
        <v>29</v>
      </c>
      <c r="AX220" s="13" t="s">
        <v>30</v>
      </c>
      <c r="AY220" s="154" t="s">
        <v>138</v>
      </c>
    </row>
    <row r="221" spans="2:65" s="1" customFormat="1" ht="24.25" customHeight="1">
      <c r="B221" s="132"/>
      <c r="C221" s="133" t="s">
        <v>253</v>
      </c>
      <c r="D221" s="133" t="s">
        <v>140</v>
      </c>
      <c r="E221" s="134" t="s">
        <v>254</v>
      </c>
      <c r="F221" s="135" t="s">
        <v>255</v>
      </c>
      <c r="G221" s="136" t="s">
        <v>229</v>
      </c>
      <c r="H221" s="137">
        <v>16.335999999999999</v>
      </c>
      <c r="I221" s="138"/>
      <c r="J221" s="139">
        <f>ROUND(I221*H221,2)</f>
        <v>0</v>
      </c>
      <c r="K221" s="135" t="s">
        <v>144</v>
      </c>
      <c r="L221" s="32"/>
      <c r="M221" s="140" t="s">
        <v>1</v>
      </c>
      <c r="N221" s="141" t="s">
        <v>38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145</v>
      </c>
      <c r="AT221" s="144" t="s">
        <v>140</v>
      </c>
      <c r="AU221" s="144" t="s">
        <v>82</v>
      </c>
      <c r="AY221" s="17" t="s">
        <v>138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30</v>
      </c>
      <c r="BK221" s="145">
        <f>ROUND(I221*H221,2)</f>
        <v>0</v>
      </c>
      <c r="BL221" s="17" t="s">
        <v>145</v>
      </c>
      <c r="BM221" s="144" t="s">
        <v>256</v>
      </c>
    </row>
    <row r="222" spans="2:65" s="12" customFormat="1">
      <c r="B222" s="146"/>
      <c r="D222" s="147" t="s">
        <v>147</v>
      </c>
      <c r="E222" s="148" t="s">
        <v>1</v>
      </c>
      <c r="F222" s="149" t="s">
        <v>257</v>
      </c>
      <c r="H222" s="148" t="s">
        <v>1</v>
      </c>
      <c r="I222" s="150"/>
      <c r="L222" s="146"/>
      <c r="M222" s="151"/>
      <c r="T222" s="152"/>
      <c r="AT222" s="148" t="s">
        <v>147</v>
      </c>
      <c r="AU222" s="148" t="s">
        <v>82</v>
      </c>
      <c r="AV222" s="12" t="s">
        <v>30</v>
      </c>
      <c r="AW222" s="12" t="s">
        <v>29</v>
      </c>
      <c r="AX222" s="12" t="s">
        <v>73</v>
      </c>
      <c r="AY222" s="148" t="s">
        <v>138</v>
      </c>
    </row>
    <row r="223" spans="2:65" s="12" customFormat="1">
      <c r="B223" s="146"/>
      <c r="D223" s="147" t="s">
        <v>147</v>
      </c>
      <c r="E223" s="148" t="s">
        <v>1</v>
      </c>
      <c r="F223" s="149" t="s">
        <v>258</v>
      </c>
      <c r="H223" s="148" t="s">
        <v>1</v>
      </c>
      <c r="I223" s="150"/>
      <c r="L223" s="146"/>
      <c r="M223" s="151"/>
      <c r="T223" s="152"/>
      <c r="AT223" s="148" t="s">
        <v>147</v>
      </c>
      <c r="AU223" s="148" t="s">
        <v>82</v>
      </c>
      <c r="AV223" s="12" t="s">
        <v>30</v>
      </c>
      <c r="AW223" s="12" t="s">
        <v>29</v>
      </c>
      <c r="AX223" s="12" t="s">
        <v>73</v>
      </c>
      <c r="AY223" s="148" t="s">
        <v>138</v>
      </c>
    </row>
    <row r="224" spans="2:65" s="12" customFormat="1">
      <c r="B224" s="146"/>
      <c r="D224" s="147" t="s">
        <v>147</v>
      </c>
      <c r="E224" s="148" t="s">
        <v>1</v>
      </c>
      <c r="F224" s="149" t="s">
        <v>259</v>
      </c>
      <c r="H224" s="148" t="s">
        <v>1</v>
      </c>
      <c r="I224" s="150"/>
      <c r="L224" s="146"/>
      <c r="M224" s="151"/>
      <c r="T224" s="152"/>
      <c r="AT224" s="148" t="s">
        <v>147</v>
      </c>
      <c r="AU224" s="148" t="s">
        <v>82</v>
      </c>
      <c r="AV224" s="12" t="s">
        <v>30</v>
      </c>
      <c r="AW224" s="12" t="s">
        <v>29</v>
      </c>
      <c r="AX224" s="12" t="s">
        <v>73</v>
      </c>
      <c r="AY224" s="148" t="s">
        <v>138</v>
      </c>
    </row>
    <row r="225" spans="2:65" s="12" customFormat="1">
      <c r="B225" s="146"/>
      <c r="D225" s="147" t="s">
        <v>147</v>
      </c>
      <c r="E225" s="148" t="s">
        <v>1</v>
      </c>
      <c r="F225" s="149" t="s">
        <v>248</v>
      </c>
      <c r="H225" s="148" t="s">
        <v>1</v>
      </c>
      <c r="I225" s="150"/>
      <c r="L225" s="146"/>
      <c r="M225" s="151"/>
      <c r="T225" s="152"/>
      <c r="AT225" s="148" t="s">
        <v>147</v>
      </c>
      <c r="AU225" s="148" t="s">
        <v>82</v>
      </c>
      <c r="AV225" s="12" t="s">
        <v>30</v>
      </c>
      <c r="AW225" s="12" t="s">
        <v>29</v>
      </c>
      <c r="AX225" s="12" t="s">
        <v>73</v>
      </c>
      <c r="AY225" s="148" t="s">
        <v>138</v>
      </c>
    </row>
    <row r="226" spans="2:65" s="13" customFormat="1">
      <c r="B226" s="153"/>
      <c r="D226" s="147" t="s">
        <v>147</v>
      </c>
      <c r="E226" s="154" t="s">
        <v>1</v>
      </c>
      <c r="F226" s="155" t="s">
        <v>260</v>
      </c>
      <c r="H226" s="156">
        <v>49.49</v>
      </c>
      <c r="I226" s="157"/>
      <c r="L226" s="153"/>
      <c r="M226" s="158"/>
      <c r="T226" s="159"/>
      <c r="AT226" s="154" t="s">
        <v>147</v>
      </c>
      <c r="AU226" s="154" t="s">
        <v>82</v>
      </c>
      <c r="AV226" s="13" t="s">
        <v>82</v>
      </c>
      <c r="AW226" s="13" t="s">
        <v>29</v>
      </c>
      <c r="AX226" s="13" t="s">
        <v>73</v>
      </c>
      <c r="AY226" s="154" t="s">
        <v>138</v>
      </c>
    </row>
    <row r="227" spans="2:65" s="12" customFormat="1">
      <c r="B227" s="146"/>
      <c r="D227" s="147" t="s">
        <v>147</v>
      </c>
      <c r="E227" s="148" t="s">
        <v>1</v>
      </c>
      <c r="F227" s="149" t="s">
        <v>153</v>
      </c>
      <c r="H227" s="148" t="s">
        <v>1</v>
      </c>
      <c r="I227" s="150"/>
      <c r="L227" s="146"/>
      <c r="M227" s="151"/>
      <c r="T227" s="152"/>
      <c r="AT227" s="148" t="s">
        <v>147</v>
      </c>
      <c r="AU227" s="148" t="s">
        <v>82</v>
      </c>
      <c r="AV227" s="12" t="s">
        <v>30</v>
      </c>
      <c r="AW227" s="12" t="s">
        <v>29</v>
      </c>
      <c r="AX227" s="12" t="s">
        <v>73</v>
      </c>
      <c r="AY227" s="148" t="s">
        <v>138</v>
      </c>
    </row>
    <row r="228" spans="2:65" s="12" customFormat="1">
      <c r="B228" s="146"/>
      <c r="D228" s="147" t="s">
        <v>147</v>
      </c>
      <c r="E228" s="148" t="s">
        <v>1</v>
      </c>
      <c r="F228" s="149" t="s">
        <v>261</v>
      </c>
      <c r="H228" s="148" t="s">
        <v>1</v>
      </c>
      <c r="I228" s="150"/>
      <c r="L228" s="146"/>
      <c r="M228" s="151"/>
      <c r="T228" s="152"/>
      <c r="AT228" s="148" t="s">
        <v>147</v>
      </c>
      <c r="AU228" s="148" t="s">
        <v>82</v>
      </c>
      <c r="AV228" s="12" t="s">
        <v>30</v>
      </c>
      <c r="AW228" s="12" t="s">
        <v>29</v>
      </c>
      <c r="AX228" s="12" t="s">
        <v>73</v>
      </c>
      <c r="AY228" s="148" t="s">
        <v>138</v>
      </c>
    </row>
    <row r="229" spans="2:65" s="13" customFormat="1">
      <c r="B229" s="153"/>
      <c r="D229" s="147" t="s">
        <v>147</v>
      </c>
      <c r="E229" s="154" t="s">
        <v>1</v>
      </c>
      <c r="F229" s="155" t="s">
        <v>262</v>
      </c>
      <c r="H229" s="156">
        <v>-0.14399999999999999</v>
      </c>
      <c r="I229" s="157"/>
      <c r="L229" s="153"/>
      <c r="M229" s="158"/>
      <c r="T229" s="159"/>
      <c r="AT229" s="154" t="s">
        <v>147</v>
      </c>
      <c r="AU229" s="154" t="s">
        <v>82</v>
      </c>
      <c r="AV229" s="13" t="s">
        <v>82</v>
      </c>
      <c r="AW229" s="13" t="s">
        <v>29</v>
      </c>
      <c r="AX229" s="13" t="s">
        <v>73</v>
      </c>
      <c r="AY229" s="154" t="s">
        <v>138</v>
      </c>
    </row>
    <row r="230" spans="2:65" s="13" customFormat="1">
      <c r="B230" s="153"/>
      <c r="D230" s="147" t="s">
        <v>147</v>
      </c>
      <c r="E230" s="154" t="s">
        <v>1</v>
      </c>
      <c r="F230" s="155" t="s">
        <v>263</v>
      </c>
      <c r="H230" s="156">
        <v>-3.1680000000000001</v>
      </c>
      <c r="I230" s="157"/>
      <c r="L230" s="153"/>
      <c r="M230" s="158"/>
      <c r="T230" s="159"/>
      <c r="AT230" s="154" t="s">
        <v>147</v>
      </c>
      <c r="AU230" s="154" t="s">
        <v>82</v>
      </c>
      <c r="AV230" s="13" t="s">
        <v>82</v>
      </c>
      <c r="AW230" s="13" t="s">
        <v>29</v>
      </c>
      <c r="AX230" s="13" t="s">
        <v>73</v>
      </c>
      <c r="AY230" s="154" t="s">
        <v>138</v>
      </c>
    </row>
    <row r="231" spans="2:65" s="13" customFormat="1">
      <c r="B231" s="153"/>
      <c r="D231" s="147" t="s">
        <v>147</v>
      </c>
      <c r="E231" s="154" t="s">
        <v>1</v>
      </c>
      <c r="F231" s="155" t="s">
        <v>264</v>
      </c>
      <c r="H231" s="156">
        <v>-0.39600000000000002</v>
      </c>
      <c r="I231" s="157"/>
      <c r="L231" s="153"/>
      <c r="M231" s="158"/>
      <c r="T231" s="159"/>
      <c r="AT231" s="154" t="s">
        <v>147</v>
      </c>
      <c r="AU231" s="154" t="s">
        <v>82</v>
      </c>
      <c r="AV231" s="13" t="s">
        <v>82</v>
      </c>
      <c r="AW231" s="13" t="s">
        <v>29</v>
      </c>
      <c r="AX231" s="13" t="s">
        <v>73</v>
      </c>
      <c r="AY231" s="154" t="s">
        <v>138</v>
      </c>
    </row>
    <row r="232" spans="2:65" s="12" customFormat="1">
      <c r="B232" s="146"/>
      <c r="D232" s="147" t="s">
        <v>147</v>
      </c>
      <c r="E232" s="148" t="s">
        <v>1</v>
      </c>
      <c r="F232" s="149" t="s">
        <v>160</v>
      </c>
      <c r="H232" s="148" t="s">
        <v>1</v>
      </c>
      <c r="I232" s="150"/>
      <c r="L232" s="146"/>
      <c r="M232" s="151"/>
      <c r="T232" s="152"/>
      <c r="AT232" s="148" t="s">
        <v>147</v>
      </c>
      <c r="AU232" s="148" t="s">
        <v>82</v>
      </c>
      <c r="AV232" s="12" t="s">
        <v>30</v>
      </c>
      <c r="AW232" s="12" t="s">
        <v>29</v>
      </c>
      <c r="AX232" s="12" t="s">
        <v>73</v>
      </c>
      <c r="AY232" s="148" t="s">
        <v>138</v>
      </c>
    </row>
    <row r="233" spans="2:65" s="13" customFormat="1">
      <c r="B233" s="153"/>
      <c r="D233" s="147" t="s">
        <v>147</v>
      </c>
      <c r="E233" s="154" t="s">
        <v>1</v>
      </c>
      <c r="F233" s="155" t="s">
        <v>265</v>
      </c>
      <c r="H233" s="156">
        <v>-1</v>
      </c>
      <c r="I233" s="157"/>
      <c r="L233" s="153"/>
      <c r="M233" s="158"/>
      <c r="T233" s="159"/>
      <c r="AT233" s="154" t="s">
        <v>147</v>
      </c>
      <c r="AU233" s="154" t="s">
        <v>82</v>
      </c>
      <c r="AV233" s="13" t="s">
        <v>82</v>
      </c>
      <c r="AW233" s="13" t="s">
        <v>29</v>
      </c>
      <c r="AX233" s="13" t="s">
        <v>73</v>
      </c>
      <c r="AY233" s="154" t="s">
        <v>138</v>
      </c>
    </row>
    <row r="234" spans="2:65" s="12" customFormat="1">
      <c r="B234" s="146"/>
      <c r="D234" s="147" t="s">
        <v>147</v>
      </c>
      <c r="E234" s="148" t="s">
        <v>1</v>
      </c>
      <c r="F234" s="149" t="s">
        <v>266</v>
      </c>
      <c r="H234" s="148" t="s">
        <v>1</v>
      </c>
      <c r="I234" s="150"/>
      <c r="L234" s="146"/>
      <c r="M234" s="151"/>
      <c r="T234" s="152"/>
      <c r="AT234" s="148" t="s">
        <v>147</v>
      </c>
      <c r="AU234" s="148" t="s">
        <v>82</v>
      </c>
      <c r="AV234" s="12" t="s">
        <v>30</v>
      </c>
      <c r="AW234" s="12" t="s">
        <v>29</v>
      </c>
      <c r="AX234" s="12" t="s">
        <v>73</v>
      </c>
      <c r="AY234" s="148" t="s">
        <v>138</v>
      </c>
    </row>
    <row r="235" spans="2:65" s="12" customFormat="1">
      <c r="B235" s="146"/>
      <c r="D235" s="147" t="s">
        <v>147</v>
      </c>
      <c r="E235" s="148" t="s">
        <v>1</v>
      </c>
      <c r="F235" s="149" t="s">
        <v>267</v>
      </c>
      <c r="H235" s="148" t="s">
        <v>1</v>
      </c>
      <c r="I235" s="150"/>
      <c r="L235" s="146"/>
      <c r="M235" s="151"/>
      <c r="T235" s="152"/>
      <c r="AT235" s="148" t="s">
        <v>147</v>
      </c>
      <c r="AU235" s="148" t="s">
        <v>82</v>
      </c>
      <c r="AV235" s="12" t="s">
        <v>30</v>
      </c>
      <c r="AW235" s="12" t="s">
        <v>29</v>
      </c>
      <c r="AX235" s="12" t="s">
        <v>73</v>
      </c>
      <c r="AY235" s="148" t="s">
        <v>138</v>
      </c>
    </row>
    <row r="236" spans="2:65" s="13" customFormat="1">
      <c r="B236" s="153"/>
      <c r="D236" s="147" t="s">
        <v>147</v>
      </c>
      <c r="E236" s="154" t="s">
        <v>1</v>
      </c>
      <c r="F236" s="155" t="s">
        <v>268</v>
      </c>
      <c r="H236" s="156">
        <v>-12.11</v>
      </c>
      <c r="I236" s="157"/>
      <c r="L236" s="153"/>
      <c r="M236" s="158"/>
      <c r="T236" s="159"/>
      <c r="AT236" s="154" t="s">
        <v>147</v>
      </c>
      <c r="AU236" s="154" t="s">
        <v>82</v>
      </c>
      <c r="AV236" s="13" t="s">
        <v>82</v>
      </c>
      <c r="AW236" s="13" t="s">
        <v>29</v>
      </c>
      <c r="AX236" s="13" t="s">
        <v>73</v>
      </c>
      <c r="AY236" s="154" t="s">
        <v>138</v>
      </c>
    </row>
    <row r="237" spans="2:65" s="14" customFormat="1">
      <c r="B237" s="160"/>
      <c r="D237" s="147" t="s">
        <v>147</v>
      </c>
      <c r="E237" s="161" t="s">
        <v>1</v>
      </c>
      <c r="F237" s="162" t="s">
        <v>156</v>
      </c>
      <c r="H237" s="163">
        <v>32.671999999999997</v>
      </c>
      <c r="I237" s="164"/>
      <c r="L237" s="160"/>
      <c r="M237" s="165"/>
      <c r="T237" s="166"/>
      <c r="AT237" s="161" t="s">
        <v>147</v>
      </c>
      <c r="AU237" s="161" t="s">
        <v>82</v>
      </c>
      <c r="AV237" s="14" t="s">
        <v>145</v>
      </c>
      <c r="AW237" s="14" t="s">
        <v>29</v>
      </c>
      <c r="AX237" s="14" t="s">
        <v>73</v>
      </c>
      <c r="AY237" s="161" t="s">
        <v>138</v>
      </c>
    </row>
    <row r="238" spans="2:65" s="13" customFormat="1">
      <c r="B238" s="153"/>
      <c r="D238" s="147" t="s">
        <v>147</v>
      </c>
      <c r="E238" s="154" t="s">
        <v>1</v>
      </c>
      <c r="F238" s="155" t="s">
        <v>269</v>
      </c>
      <c r="H238" s="156">
        <v>16.335999999999999</v>
      </c>
      <c r="I238" s="157"/>
      <c r="L238" s="153"/>
      <c r="M238" s="158"/>
      <c r="T238" s="159"/>
      <c r="AT238" s="154" t="s">
        <v>147</v>
      </c>
      <c r="AU238" s="154" t="s">
        <v>82</v>
      </c>
      <c r="AV238" s="13" t="s">
        <v>82</v>
      </c>
      <c r="AW238" s="13" t="s">
        <v>29</v>
      </c>
      <c r="AX238" s="13" t="s">
        <v>30</v>
      </c>
      <c r="AY238" s="154" t="s">
        <v>138</v>
      </c>
    </row>
    <row r="239" spans="2:65" s="1" customFormat="1" ht="24.25" customHeight="1">
      <c r="B239" s="132"/>
      <c r="C239" s="133" t="s">
        <v>270</v>
      </c>
      <c r="D239" s="133" t="s">
        <v>140</v>
      </c>
      <c r="E239" s="134" t="s">
        <v>271</v>
      </c>
      <c r="F239" s="135" t="s">
        <v>272</v>
      </c>
      <c r="G239" s="136" t="s">
        <v>229</v>
      </c>
      <c r="H239" s="137">
        <v>16.335999999999999</v>
      </c>
      <c r="I239" s="138"/>
      <c r="J239" s="139">
        <f>ROUND(I239*H239,2)</f>
        <v>0</v>
      </c>
      <c r="K239" s="135" t="s">
        <v>144</v>
      </c>
      <c r="L239" s="32"/>
      <c r="M239" s="140" t="s">
        <v>1</v>
      </c>
      <c r="N239" s="141" t="s">
        <v>38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145</v>
      </c>
      <c r="AT239" s="144" t="s">
        <v>140</v>
      </c>
      <c r="AU239" s="144" t="s">
        <v>82</v>
      </c>
      <c r="AY239" s="17" t="s">
        <v>138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30</v>
      </c>
      <c r="BK239" s="145">
        <f>ROUND(I239*H239,2)</f>
        <v>0</v>
      </c>
      <c r="BL239" s="17" t="s">
        <v>145</v>
      </c>
      <c r="BM239" s="144" t="s">
        <v>273</v>
      </c>
    </row>
    <row r="240" spans="2:65" s="13" customFormat="1">
      <c r="B240" s="153"/>
      <c r="D240" s="147" t="s">
        <v>147</v>
      </c>
      <c r="E240" s="154" t="s">
        <v>1</v>
      </c>
      <c r="F240" s="155" t="s">
        <v>269</v>
      </c>
      <c r="H240" s="156">
        <v>16.335999999999999</v>
      </c>
      <c r="I240" s="157"/>
      <c r="L240" s="153"/>
      <c r="M240" s="158"/>
      <c r="T240" s="159"/>
      <c r="AT240" s="154" t="s">
        <v>147</v>
      </c>
      <c r="AU240" s="154" t="s">
        <v>82</v>
      </c>
      <c r="AV240" s="13" t="s">
        <v>82</v>
      </c>
      <c r="AW240" s="13" t="s">
        <v>29</v>
      </c>
      <c r="AX240" s="13" t="s">
        <v>30</v>
      </c>
      <c r="AY240" s="154" t="s">
        <v>138</v>
      </c>
    </row>
    <row r="241" spans="2:65" s="1" customFormat="1" ht="16.5" customHeight="1">
      <c r="B241" s="132"/>
      <c r="C241" s="133" t="s">
        <v>274</v>
      </c>
      <c r="D241" s="133" t="s">
        <v>140</v>
      </c>
      <c r="E241" s="134" t="s">
        <v>275</v>
      </c>
      <c r="F241" s="135" t="s">
        <v>276</v>
      </c>
      <c r="G241" s="136" t="s">
        <v>143</v>
      </c>
      <c r="H241" s="137">
        <v>61.863</v>
      </c>
      <c r="I241" s="138"/>
      <c r="J241" s="139">
        <f>ROUND(I241*H241,2)</f>
        <v>0</v>
      </c>
      <c r="K241" s="135" t="s">
        <v>144</v>
      </c>
      <c r="L241" s="32"/>
      <c r="M241" s="140" t="s">
        <v>1</v>
      </c>
      <c r="N241" s="141" t="s">
        <v>38</v>
      </c>
      <c r="P241" s="142">
        <f>O241*H241</f>
        <v>0</v>
      </c>
      <c r="Q241" s="142">
        <v>8.4000000000000003E-4</v>
      </c>
      <c r="R241" s="142">
        <f>Q241*H241</f>
        <v>5.1964920000000005E-2</v>
      </c>
      <c r="S241" s="142">
        <v>0</v>
      </c>
      <c r="T241" s="143">
        <f>S241*H241</f>
        <v>0</v>
      </c>
      <c r="AR241" s="144" t="s">
        <v>145</v>
      </c>
      <c r="AT241" s="144" t="s">
        <v>140</v>
      </c>
      <c r="AU241" s="144" t="s">
        <v>82</v>
      </c>
      <c r="AY241" s="17" t="s">
        <v>138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30</v>
      </c>
      <c r="BK241" s="145">
        <f>ROUND(I241*H241,2)</f>
        <v>0</v>
      </c>
      <c r="BL241" s="17" t="s">
        <v>145</v>
      </c>
      <c r="BM241" s="144" t="s">
        <v>277</v>
      </c>
    </row>
    <row r="242" spans="2:65" s="12" customFormat="1">
      <c r="B242" s="146"/>
      <c r="D242" s="147" t="s">
        <v>147</v>
      </c>
      <c r="E242" s="148" t="s">
        <v>1</v>
      </c>
      <c r="F242" s="149" t="s">
        <v>278</v>
      </c>
      <c r="H242" s="148" t="s">
        <v>1</v>
      </c>
      <c r="I242" s="150"/>
      <c r="L242" s="146"/>
      <c r="M242" s="151"/>
      <c r="T242" s="152"/>
      <c r="AT242" s="148" t="s">
        <v>147</v>
      </c>
      <c r="AU242" s="148" t="s">
        <v>82</v>
      </c>
      <c r="AV242" s="12" t="s">
        <v>30</v>
      </c>
      <c r="AW242" s="12" t="s">
        <v>29</v>
      </c>
      <c r="AX242" s="12" t="s">
        <v>73</v>
      </c>
      <c r="AY242" s="148" t="s">
        <v>138</v>
      </c>
    </row>
    <row r="243" spans="2:65" s="13" customFormat="1">
      <c r="B243" s="153"/>
      <c r="D243" s="147" t="s">
        <v>147</v>
      </c>
      <c r="E243" s="154" t="s">
        <v>1</v>
      </c>
      <c r="F243" s="155" t="s">
        <v>279</v>
      </c>
      <c r="H243" s="156">
        <v>61.863</v>
      </c>
      <c r="I243" s="157"/>
      <c r="L243" s="153"/>
      <c r="M243" s="158"/>
      <c r="T243" s="159"/>
      <c r="AT243" s="154" t="s">
        <v>147</v>
      </c>
      <c r="AU243" s="154" t="s">
        <v>82</v>
      </c>
      <c r="AV243" s="13" t="s">
        <v>82</v>
      </c>
      <c r="AW243" s="13" t="s">
        <v>29</v>
      </c>
      <c r="AX243" s="13" t="s">
        <v>73</v>
      </c>
      <c r="AY243" s="154" t="s">
        <v>138</v>
      </c>
    </row>
    <row r="244" spans="2:65" s="14" customFormat="1">
      <c r="B244" s="160"/>
      <c r="D244" s="147" t="s">
        <v>147</v>
      </c>
      <c r="E244" s="161" t="s">
        <v>1</v>
      </c>
      <c r="F244" s="162" t="s">
        <v>156</v>
      </c>
      <c r="H244" s="163">
        <v>61.863</v>
      </c>
      <c r="I244" s="164"/>
      <c r="L244" s="160"/>
      <c r="M244" s="165"/>
      <c r="T244" s="166"/>
      <c r="AT244" s="161" t="s">
        <v>147</v>
      </c>
      <c r="AU244" s="161" t="s">
        <v>82</v>
      </c>
      <c r="AV244" s="14" t="s">
        <v>145</v>
      </c>
      <c r="AW244" s="14" t="s">
        <v>29</v>
      </c>
      <c r="AX244" s="14" t="s">
        <v>30</v>
      </c>
      <c r="AY244" s="161" t="s">
        <v>138</v>
      </c>
    </row>
    <row r="245" spans="2:65" s="1" customFormat="1" ht="16.5" customHeight="1">
      <c r="B245" s="132"/>
      <c r="C245" s="133" t="s">
        <v>7</v>
      </c>
      <c r="D245" s="133" t="s">
        <v>140</v>
      </c>
      <c r="E245" s="134" t="s">
        <v>280</v>
      </c>
      <c r="F245" s="135" t="s">
        <v>281</v>
      </c>
      <c r="G245" s="136" t="s">
        <v>143</v>
      </c>
      <c r="H245" s="137">
        <v>61.863</v>
      </c>
      <c r="I245" s="138"/>
      <c r="J245" s="139">
        <f>ROUND(I245*H245,2)</f>
        <v>0</v>
      </c>
      <c r="K245" s="135" t="s">
        <v>144</v>
      </c>
      <c r="L245" s="32"/>
      <c r="M245" s="140" t="s">
        <v>1</v>
      </c>
      <c r="N245" s="141" t="s">
        <v>38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145</v>
      </c>
      <c r="AT245" s="144" t="s">
        <v>140</v>
      </c>
      <c r="AU245" s="144" t="s">
        <v>82</v>
      </c>
      <c r="AY245" s="17" t="s">
        <v>138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30</v>
      </c>
      <c r="BK245" s="145">
        <f>ROUND(I245*H245,2)</f>
        <v>0</v>
      </c>
      <c r="BL245" s="17" t="s">
        <v>145</v>
      </c>
      <c r="BM245" s="144" t="s">
        <v>282</v>
      </c>
    </row>
    <row r="246" spans="2:65" s="13" customFormat="1">
      <c r="B246" s="153"/>
      <c r="D246" s="147" t="s">
        <v>147</v>
      </c>
      <c r="E246" s="154" t="s">
        <v>1</v>
      </c>
      <c r="F246" s="155" t="s">
        <v>283</v>
      </c>
      <c r="H246" s="156">
        <v>61.863</v>
      </c>
      <c r="I246" s="157"/>
      <c r="L246" s="153"/>
      <c r="M246" s="158"/>
      <c r="T246" s="159"/>
      <c r="AT246" s="154" t="s">
        <v>147</v>
      </c>
      <c r="AU246" s="154" t="s">
        <v>82</v>
      </c>
      <c r="AV246" s="13" t="s">
        <v>82</v>
      </c>
      <c r="AW246" s="13" t="s">
        <v>29</v>
      </c>
      <c r="AX246" s="13" t="s">
        <v>30</v>
      </c>
      <c r="AY246" s="154" t="s">
        <v>138</v>
      </c>
    </row>
    <row r="247" spans="2:65" s="1" customFormat="1" ht="21.75" customHeight="1">
      <c r="B247" s="132"/>
      <c r="C247" s="133" t="s">
        <v>284</v>
      </c>
      <c r="D247" s="133" t="s">
        <v>140</v>
      </c>
      <c r="E247" s="134" t="s">
        <v>285</v>
      </c>
      <c r="F247" s="135" t="s">
        <v>286</v>
      </c>
      <c r="G247" s="136" t="s">
        <v>229</v>
      </c>
      <c r="H247" s="137">
        <v>19.577000000000002</v>
      </c>
      <c r="I247" s="138"/>
      <c r="J247" s="139">
        <f>ROUND(I247*H247,2)</f>
        <v>0</v>
      </c>
      <c r="K247" s="135" t="s">
        <v>144</v>
      </c>
      <c r="L247" s="32"/>
      <c r="M247" s="140" t="s">
        <v>1</v>
      </c>
      <c r="N247" s="141" t="s">
        <v>38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145</v>
      </c>
      <c r="AT247" s="144" t="s">
        <v>140</v>
      </c>
      <c r="AU247" s="144" t="s">
        <v>82</v>
      </c>
      <c r="AY247" s="17" t="s">
        <v>138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30</v>
      </c>
      <c r="BK247" s="145">
        <f>ROUND(I247*H247,2)</f>
        <v>0</v>
      </c>
      <c r="BL247" s="17" t="s">
        <v>145</v>
      </c>
      <c r="BM247" s="144" t="s">
        <v>287</v>
      </c>
    </row>
    <row r="248" spans="2:65" s="13" customFormat="1">
      <c r="B248" s="153"/>
      <c r="D248" s="147" t="s">
        <v>147</v>
      </c>
      <c r="E248" s="154" t="s">
        <v>1</v>
      </c>
      <c r="F248" s="155" t="s">
        <v>252</v>
      </c>
      <c r="H248" s="156">
        <v>19.577000000000002</v>
      </c>
      <c r="I248" s="157"/>
      <c r="L248" s="153"/>
      <c r="M248" s="158"/>
      <c r="T248" s="159"/>
      <c r="AT248" s="154" t="s">
        <v>147</v>
      </c>
      <c r="AU248" s="154" t="s">
        <v>82</v>
      </c>
      <c r="AV248" s="13" t="s">
        <v>82</v>
      </c>
      <c r="AW248" s="13" t="s">
        <v>29</v>
      </c>
      <c r="AX248" s="13" t="s">
        <v>30</v>
      </c>
      <c r="AY248" s="154" t="s">
        <v>138</v>
      </c>
    </row>
    <row r="249" spans="2:65" s="1" customFormat="1" ht="21.75" customHeight="1">
      <c r="B249" s="132"/>
      <c r="C249" s="133" t="s">
        <v>288</v>
      </c>
      <c r="D249" s="133" t="s">
        <v>140</v>
      </c>
      <c r="E249" s="134" t="s">
        <v>289</v>
      </c>
      <c r="F249" s="135" t="s">
        <v>290</v>
      </c>
      <c r="G249" s="136" t="s">
        <v>229</v>
      </c>
      <c r="H249" s="137">
        <v>59.64</v>
      </c>
      <c r="I249" s="138"/>
      <c r="J249" s="139">
        <f>ROUND(I249*H249,2)</f>
        <v>0</v>
      </c>
      <c r="K249" s="135" t="s">
        <v>144</v>
      </c>
      <c r="L249" s="32"/>
      <c r="M249" s="140" t="s">
        <v>1</v>
      </c>
      <c r="N249" s="141" t="s">
        <v>38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145</v>
      </c>
      <c r="AT249" s="144" t="s">
        <v>140</v>
      </c>
      <c r="AU249" s="144" t="s">
        <v>82</v>
      </c>
      <c r="AY249" s="17" t="s">
        <v>138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30</v>
      </c>
      <c r="BK249" s="145">
        <f>ROUND(I249*H249,2)</f>
        <v>0</v>
      </c>
      <c r="BL249" s="17" t="s">
        <v>145</v>
      </c>
      <c r="BM249" s="144" t="s">
        <v>291</v>
      </c>
    </row>
    <row r="250" spans="2:65" s="13" customFormat="1">
      <c r="B250" s="153"/>
      <c r="D250" s="147" t="s">
        <v>147</v>
      </c>
      <c r="E250" s="154" t="s">
        <v>1</v>
      </c>
      <c r="F250" s="155" t="s">
        <v>292</v>
      </c>
      <c r="H250" s="156">
        <v>14.842000000000001</v>
      </c>
      <c r="I250" s="157"/>
      <c r="L250" s="153"/>
      <c r="M250" s="158"/>
      <c r="T250" s="159"/>
      <c r="AT250" s="154" t="s">
        <v>147</v>
      </c>
      <c r="AU250" s="154" t="s">
        <v>82</v>
      </c>
      <c r="AV250" s="13" t="s">
        <v>82</v>
      </c>
      <c r="AW250" s="13" t="s">
        <v>29</v>
      </c>
      <c r="AX250" s="13" t="s">
        <v>73</v>
      </c>
      <c r="AY250" s="154" t="s">
        <v>138</v>
      </c>
    </row>
    <row r="251" spans="2:65" s="13" customFormat="1">
      <c r="B251" s="153"/>
      <c r="D251" s="147" t="s">
        <v>147</v>
      </c>
      <c r="E251" s="154" t="s">
        <v>1</v>
      </c>
      <c r="F251" s="155" t="s">
        <v>293</v>
      </c>
      <c r="H251" s="156">
        <v>12.125999999999999</v>
      </c>
      <c r="I251" s="157"/>
      <c r="L251" s="153"/>
      <c r="M251" s="158"/>
      <c r="T251" s="159"/>
      <c r="AT251" s="154" t="s">
        <v>147</v>
      </c>
      <c r="AU251" s="154" t="s">
        <v>82</v>
      </c>
      <c r="AV251" s="13" t="s">
        <v>82</v>
      </c>
      <c r="AW251" s="13" t="s">
        <v>29</v>
      </c>
      <c r="AX251" s="13" t="s">
        <v>73</v>
      </c>
      <c r="AY251" s="154" t="s">
        <v>138</v>
      </c>
    </row>
    <row r="252" spans="2:65" s="13" customFormat="1">
      <c r="B252" s="153"/>
      <c r="D252" s="147" t="s">
        <v>147</v>
      </c>
      <c r="E252" s="154" t="s">
        <v>1</v>
      </c>
      <c r="F252" s="155" t="s">
        <v>294</v>
      </c>
      <c r="H252" s="156">
        <v>32.671999999999997</v>
      </c>
      <c r="I252" s="157"/>
      <c r="L252" s="153"/>
      <c r="M252" s="158"/>
      <c r="T252" s="159"/>
      <c r="AT252" s="154" t="s">
        <v>147</v>
      </c>
      <c r="AU252" s="154" t="s">
        <v>82</v>
      </c>
      <c r="AV252" s="13" t="s">
        <v>82</v>
      </c>
      <c r="AW252" s="13" t="s">
        <v>29</v>
      </c>
      <c r="AX252" s="13" t="s">
        <v>73</v>
      </c>
      <c r="AY252" s="154" t="s">
        <v>138</v>
      </c>
    </row>
    <row r="253" spans="2:65" s="14" customFormat="1">
      <c r="B253" s="160"/>
      <c r="D253" s="147" t="s">
        <v>147</v>
      </c>
      <c r="E253" s="161" t="s">
        <v>1</v>
      </c>
      <c r="F253" s="162" t="s">
        <v>156</v>
      </c>
      <c r="H253" s="163">
        <v>59.64</v>
      </c>
      <c r="I253" s="164"/>
      <c r="L253" s="160"/>
      <c r="M253" s="165"/>
      <c r="T253" s="166"/>
      <c r="AT253" s="161" t="s">
        <v>147</v>
      </c>
      <c r="AU253" s="161" t="s">
        <v>82</v>
      </c>
      <c r="AV253" s="14" t="s">
        <v>145</v>
      </c>
      <c r="AW253" s="14" t="s">
        <v>29</v>
      </c>
      <c r="AX253" s="14" t="s">
        <v>30</v>
      </c>
      <c r="AY253" s="161" t="s">
        <v>138</v>
      </c>
    </row>
    <row r="254" spans="2:65" s="1" customFormat="1" ht="16.5" customHeight="1">
      <c r="B254" s="132"/>
      <c r="C254" s="133" t="s">
        <v>295</v>
      </c>
      <c r="D254" s="133" t="s">
        <v>140</v>
      </c>
      <c r="E254" s="134" t="s">
        <v>296</v>
      </c>
      <c r="F254" s="135" t="s">
        <v>297</v>
      </c>
      <c r="G254" s="136" t="s">
        <v>229</v>
      </c>
      <c r="H254" s="137">
        <v>59.64</v>
      </c>
      <c r="I254" s="138"/>
      <c r="J254" s="139">
        <f>ROUND(I254*H254,2)</f>
        <v>0</v>
      </c>
      <c r="K254" s="135" t="s">
        <v>144</v>
      </c>
      <c r="L254" s="32"/>
      <c r="M254" s="140" t="s">
        <v>1</v>
      </c>
      <c r="N254" s="141" t="s">
        <v>38</v>
      </c>
      <c r="P254" s="142">
        <f>O254*H254</f>
        <v>0</v>
      </c>
      <c r="Q254" s="142">
        <v>0</v>
      </c>
      <c r="R254" s="142">
        <f>Q254*H254</f>
        <v>0</v>
      </c>
      <c r="S254" s="142">
        <v>0</v>
      </c>
      <c r="T254" s="143">
        <f>S254*H254</f>
        <v>0</v>
      </c>
      <c r="AR254" s="144" t="s">
        <v>145</v>
      </c>
      <c r="AT254" s="144" t="s">
        <v>140</v>
      </c>
      <c r="AU254" s="144" t="s">
        <v>82</v>
      </c>
      <c r="AY254" s="17" t="s">
        <v>138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30</v>
      </c>
      <c r="BK254" s="145">
        <f>ROUND(I254*H254,2)</f>
        <v>0</v>
      </c>
      <c r="BL254" s="17" t="s">
        <v>145</v>
      </c>
      <c r="BM254" s="144" t="s">
        <v>298</v>
      </c>
    </row>
    <row r="255" spans="2:65" s="13" customFormat="1">
      <c r="B255" s="153"/>
      <c r="D255" s="147" t="s">
        <v>147</v>
      </c>
      <c r="E255" s="154" t="s">
        <v>1</v>
      </c>
      <c r="F255" s="155" t="s">
        <v>299</v>
      </c>
      <c r="H255" s="156">
        <v>59.64</v>
      </c>
      <c r="I255" s="157"/>
      <c r="L255" s="153"/>
      <c r="M255" s="158"/>
      <c r="T255" s="159"/>
      <c r="AT255" s="154" t="s">
        <v>147</v>
      </c>
      <c r="AU255" s="154" t="s">
        <v>82</v>
      </c>
      <c r="AV255" s="13" t="s">
        <v>82</v>
      </c>
      <c r="AW255" s="13" t="s">
        <v>29</v>
      </c>
      <c r="AX255" s="13" t="s">
        <v>30</v>
      </c>
      <c r="AY255" s="154" t="s">
        <v>138</v>
      </c>
    </row>
    <row r="256" spans="2:65" s="1" customFormat="1" ht="16.5" customHeight="1">
      <c r="B256" s="132"/>
      <c r="C256" s="133" t="s">
        <v>300</v>
      </c>
      <c r="D256" s="133" t="s">
        <v>140</v>
      </c>
      <c r="E256" s="134" t="s">
        <v>301</v>
      </c>
      <c r="F256" s="135" t="s">
        <v>302</v>
      </c>
      <c r="G256" s="136" t="s">
        <v>229</v>
      </c>
      <c r="H256" s="137">
        <v>53.676000000000002</v>
      </c>
      <c r="I256" s="138"/>
      <c r="J256" s="139">
        <f>ROUND(I256*H256,2)</f>
        <v>0</v>
      </c>
      <c r="K256" s="135" t="s">
        <v>1</v>
      </c>
      <c r="L256" s="32"/>
      <c r="M256" s="140" t="s">
        <v>1</v>
      </c>
      <c r="N256" s="141" t="s">
        <v>38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145</v>
      </c>
      <c r="AT256" s="144" t="s">
        <v>140</v>
      </c>
      <c r="AU256" s="144" t="s">
        <v>82</v>
      </c>
      <c r="AY256" s="17" t="s">
        <v>138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30</v>
      </c>
      <c r="BK256" s="145">
        <f>ROUND(I256*H256,2)</f>
        <v>0</v>
      </c>
      <c r="BL256" s="17" t="s">
        <v>145</v>
      </c>
      <c r="BM256" s="144" t="s">
        <v>303</v>
      </c>
    </row>
    <row r="257" spans="2:65" s="13" customFormat="1">
      <c r="B257" s="153"/>
      <c r="D257" s="147" t="s">
        <v>147</v>
      </c>
      <c r="E257" s="154" t="s">
        <v>1</v>
      </c>
      <c r="F257" s="155" t="s">
        <v>304</v>
      </c>
      <c r="H257" s="156">
        <v>53.676000000000002</v>
      </c>
      <c r="I257" s="157"/>
      <c r="L257" s="153"/>
      <c r="M257" s="158"/>
      <c r="T257" s="159"/>
      <c r="AT257" s="154" t="s">
        <v>147</v>
      </c>
      <c r="AU257" s="154" t="s">
        <v>82</v>
      </c>
      <c r="AV257" s="13" t="s">
        <v>82</v>
      </c>
      <c r="AW257" s="13" t="s">
        <v>29</v>
      </c>
      <c r="AX257" s="13" t="s">
        <v>30</v>
      </c>
      <c r="AY257" s="154" t="s">
        <v>138</v>
      </c>
    </row>
    <row r="258" spans="2:65" s="1" customFormat="1" ht="16.5" customHeight="1">
      <c r="B258" s="132"/>
      <c r="C258" s="133" t="s">
        <v>305</v>
      </c>
      <c r="D258" s="133" t="s">
        <v>140</v>
      </c>
      <c r="E258" s="134" t="s">
        <v>306</v>
      </c>
      <c r="F258" s="135" t="s">
        <v>307</v>
      </c>
      <c r="G258" s="136" t="s">
        <v>229</v>
      </c>
      <c r="H258" s="137">
        <v>5.9640000000000004</v>
      </c>
      <c r="I258" s="138"/>
      <c r="J258" s="139">
        <f>ROUND(I258*H258,2)</f>
        <v>0</v>
      </c>
      <c r="K258" s="135" t="s">
        <v>1</v>
      </c>
      <c r="L258" s="32"/>
      <c r="M258" s="140" t="s">
        <v>1</v>
      </c>
      <c r="N258" s="141" t="s">
        <v>38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145</v>
      </c>
      <c r="AT258" s="144" t="s">
        <v>140</v>
      </c>
      <c r="AU258" s="144" t="s">
        <v>82</v>
      </c>
      <c r="AY258" s="17" t="s">
        <v>138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30</v>
      </c>
      <c r="BK258" s="145">
        <f>ROUND(I258*H258,2)</f>
        <v>0</v>
      </c>
      <c r="BL258" s="17" t="s">
        <v>145</v>
      </c>
      <c r="BM258" s="144" t="s">
        <v>308</v>
      </c>
    </row>
    <row r="259" spans="2:65" s="13" customFormat="1">
      <c r="B259" s="153"/>
      <c r="D259" s="147" t="s">
        <v>147</v>
      </c>
      <c r="E259" s="154" t="s">
        <v>1</v>
      </c>
      <c r="F259" s="155" t="s">
        <v>309</v>
      </c>
      <c r="H259" s="156">
        <v>5.9640000000000004</v>
      </c>
      <c r="I259" s="157"/>
      <c r="L259" s="153"/>
      <c r="M259" s="158"/>
      <c r="T259" s="159"/>
      <c r="AT259" s="154" t="s">
        <v>147</v>
      </c>
      <c r="AU259" s="154" t="s">
        <v>82</v>
      </c>
      <c r="AV259" s="13" t="s">
        <v>82</v>
      </c>
      <c r="AW259" s="13" t="s">
        <v>29</v>
      </c>
      <c r="AX259" s="13" t="s">
        <v>30</v>
      </c>
      <c r="AY259" s="154" t="s">
        <v>138</v>
      </c>
    </row>
    <row r="260" spans="2:65" s="1" customFormat="1" ht="16.5" customHeight="1">
      <c r="B260" s="132"/>
      <c r="C260" s="133" t="s">
        <v>310</v>
      </c>
      <c r="D260" s="133" t="s">
        <v>140</v>
      </c>
      <c r="E260" s="134" t="s">
        <v>311</v>
      </c>
      <c r="F260" s="135" t="s">
        <v>312</v>
      </c>
      <c r="G260" s="136" t="s">
        <v>229</v>
      </c>
      <c r="H260" s="137">
        <v>49.235999999999997</v>
      </c>
      <c r="I260" s="138"/>
      <c r="J260" s="139">
        <f>ROUND(I260*H260,2)</f>
        <v>0</v>
      </c>
      <c r="K260" s="135" t="s">
        <v>144</v>
      </c>
      <c r="L260" s="32"/>
      <c r="M260" s="140" t="s">
        <v>1</v>
      </c>
      <c r="N260" s="141" t="s">
        <v>38</v>
      </c>
      <c r="P260" s="142">
        <f>O260*H260</f>
        <v>0</v>
      </c>
      <c r="Q260" s="142">
        <v>0</v>
      </c>
      <c r="R260" s="142">
        <f>Q260*H260</f>
        <v>0</v>
      </c>
      <c r="S260" s="142">
        <v>0</v>
      </c>
      <c r="T260" s="143">
        <f>S260*H260</f>
        <v>0</v>
      </c>
      <c r="AR260" s="144" t="s">
        <v>145</v>
      </c>
      <c r="AT260" s="144" t="s">
        <v>140</v>
      </c>
      <c r="AU260" s="144" t="s">
        <v>82</v>
      </c>
      <c r="AY260" s="17" t="s">
        <v>138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30</v>
      </c>
      <c r="BK260" s="145">
        <f>ROUND(I260*H260,2)</f>
        <v>0</v>
      </c>
      <c r="BL260" s="17" t="s">
        <v>145</v>
      </c>
      <c r="BM260" s="144" t="s">
        <v>313</v>
      </c>
    </row>
    <row r="261" spans="2:65" s="12" customFormat="1">
      <c r="B261" s="146"/>
      <c r="D261" s="147" t="s">
        <v>147</v>
      </c>
      <c r="E261" s="148" t="s">
        <v>1</v>
      </c>
      <c r="F261" s="149" t="s">
        <v>314</v>
      </c>
      <c r="H261" s="148" t="s">
        <v>1</v>
      </c>
      <c r="I261" s="150"/>
      <c r="L261" s="146"/>
      <c r="M261" s="151"/>
      <c r="T261" s="152"/>
      <c r="AT261" s="148" t="s">
        <v>147</v>
      </c>
      <c r="AU261" s="148" t="s">
        <v>82</v>
      </c>
      <c r="AV261" s="12" t="s">
        <v>30</v>
      </c>
      <c r="AW261" s="12" t="s">
        <v>29</v>
      </c>
      <c r="AX261" s="12" t="s">
        <v>73</v>
      </c>
      <c r="AY261" s="148" t="s">
        <v>138</v>
      </c>
    </row>
    <row r="262" spans="2:65" s="12" customFormat="1">
      <c r="B262" s="146"/>
      <c r="D262" s="147" t="s">
        <v>147</v>
      </c>
      <c r="E262" s="148" t="s">
        <v>1</v>
      </c>
      <c r="F262" s="149" t="s">
        <v>315</v>
      </c>
      <c r="H262" s="148" t="s">
        <v>1</v>
      </c>
      <c r="I262" s="150"/>
      <c r="L262" s="146"/>
      <c r="M262" s="151"/>
      <c r="T262" s="152"/>
      <c r="AT262" s="148" t="s">
        <v>147</v>
      </c>
      <c r="AU262" s="148" t="s">
        <v>82</v>
      </c>
      <c r="AV262" s="12" t="s">
        <v>30</v>
      </c>
      <c r="AW262" s="12" t="s">
        <v>29</v>
      </c>
      <c r="AX262" s="12" t="s">
        <v>73</v>
      </c>
      <c r="AY262" s="148" t="s">
        <v>138</v>
      </c>
    </row>
    <row r="263" spans="2:65" s="13" customFormat="1">
      <c r="B263" s="153"/>
      <c r="D263" s="147" t="s">
        <v>147</v>
      </c>
      <c r="E263" s="154" t="s">
        <v>1</v>
      </c>
      <c r="F263" s="155" t="s">
        <v>316</v>
      </c>
      <c r="H263" s="156">
        <v>3.8279999999999998</v>
      </c>
      <c r="I263" s="157"/>
      <c r="L263" s="153"/>
      <c r="M263" s="158"/>
      <c r="T263" s="159"/>
      <c r="AT263" s="154" t="s">
        <v>147</v>
      </c>
      <c r="AU263" s="154" t="s">
        <v>82</v>
      </c>
      <c r="AV263" s="13" t="s">
        <v>82</v>
      </c>
      <c r="AW263" s="13" t="s">
        <v>29</v>
      </c>
      <c r="AX263" s="13" t="s">
        <v>73</v>
      </c>
      <c r="AY263" s="154" t="s">
        <v>138</v>
      </c>
    </row>
    <row r="264" spans="2:65" s="12" customFormat="1">
      <c r="B264" s="146"/>
      <c r="D264" s="147" t="s">
        <v>147</v>
      </c>
      <c r="E264" s="148" t="s">
        <v>1</v>
      </c>
      <c r="F264" s="149" t="s">
        <v>317</v>
      </c>
      <c r="H264" s="148" t="s">
        <v>1</v>
      </c>
      <c r="I264" s="150"/>
      <c r="L264" s="146"/>
      <c r="M264" s="151"/>
      <c r="T264" s="152"/>
      <c r="AT264" s="148" t="s">
        <v>147</v>
      </c>
      <c r="AU264" s="148" t="s">
        <v>82</v>
      </c>
      <c r="AV264" s="12" t="s">
        <v>30</v>
      </c>
      <c r="AW264" s="12" t="s">
        <v>29</v>
      </c>
      <c r="AX264" s="12" t="s">
        <v>73</v>
      </c>
      <c r="AY264" s="148" t="s">
        <v>138</v>
      </c>
    </row>
    <row r="265" spans="2:65" s="13" customFormat="1">
      <c r="B265" s="153"/>
      <c r="D265" s="147" t="s">
        <v>147</v>
      </c>
      <c r="E265" s="154" t="s">
        <v>1</v>
      </c>
      <c r="F265" s="155" t="s">
        <v>318</v>
      </c>
      <c r="H265" s="156">
        <v>31.03</v>
      </c>
      <c r="I265" s="157"/>
      <c r="L265" s="153"/>
      <c r="M265" s="158"/>
      <c r="T265" s="159"/>
      <c r="AT265" s="154" t="s">
        <v>147</v>
      </c>
      <c r="AU265" s="154" t="s">
        <v>82</v>
      </c>
      <c r="AV265" s="13" t="s">
        <v>82</v>
      </c>
      <c r="AW265" s="13" t="s">
        <v>29</v>
      </c>
      <c r="AX265" s="13" t="s">
        <v>73</v>
      </c>
      <c r="AY265" s="154" t="s">
        <v>138</v>
      </c>
    </row>
    <row r="266" spans="2:65" s="15" customFormat="1">
      <c r="B266" s="167"/>
      <c r="D266" s="147" t="s">
        <v>147</v>
      </c>
      <c r="E266" s="168" t="s">
        <v>1</v>
      </c>
      <c r="F266" s="169" t="s">
        <v>250</v>
      </c>
      <c r="H266" s="170">
        <v>34.857999999999997</v>
      </c>
      <c r="I266" s="171"/>
      <c r="L266" s="167"/>
      <c r="M266" s="172"/>
      <c r="T266" s="173"/>
      <c r="AT266" s="168" t="s">
        <v>147</v>
      </c>
      <c r="AU266" s="168" t="s">
        <v>82</v>
      </c>
      <c r="AV266" s="15" t="s">
        <v>162</v>
      </c>
      <c r="AW266" s="15" t="s">
        <v>29</v>
      </c>
      <c r="AX266" s="15" t="s">
        <v>73</v>
      </c>
      <c r="AY266" s="168" t="s">
        <v>138</v>
      </c>
    </row>
    <row r="267" spans="2:65" s="12" customFormat="1">
      <c r="B267" s="146"/>
      <c r="D267" s="147" t="s">
        <v>147</v>
      </c>
      <c r="E267" s="148" t="s">
        <v>1</v>
      </c>
      <c r="F267" s="149" t="s">
        <v>319</v>
      </c>
      <c r="H267" s="148" t="s">
        <v>1</v>
      </c>
      <c r="I267" s="150"/>
      <c r="L267" s="146"/>
      <c r="M267" s="151"/>
      <c r="T267" s="152"/>
      <c r="AT267" s="148" t="s">
        <v>147</v>
      </c>
      <c r="AU267" s="148" t="s">
        <v>82</v>
      </c>
      <c r="AV267" s="12" t="s">
        <v>30</v>
      </c>
      <c r="AW267" s="12" t="s">
        <v>29</v>
      </c>
      <c r="AX267" s="12" t="s">
        <v>73</v>
      </c>
      <c r="AY267" s="148" t="s">
        <v>138</v>
      </c>
    </row>
    <row r="268" spans="2:65" s="13" customFormat="1">
      <c r="B268" s="153"/>
      <c r="D268" s="147" t="s">
        <v>147</v>
      </c>
      <c r="E268" s="154" t="s">
        <v>1</v>
      </c>
      <c r="F268" s="155" t="s">
        <v>320</v>
      </c>
      <c r="H268" s="156">
        <v>14.378</v>
      </c>
      <c r="I268" s="157"/>
      <c r="L268" s="153"/>
      <c r="M268" s="158"/>
      <c r="T268" s="159"/>
      <c r="AT268" s="154" t="s">
        <v>147</v>
      </c>
      <c r="AU268" s="154" t="s">
        <v>82</v>
      </c>
      <c r="AV268" s="13" t="s">
        <v>82</v>
      </c>
      <c r="AW268" s="13" t="s">
        <v>29</v>
      </c>
      <c r="AX268" s="13" t="s">
        <v>73</v>
      </c>
      <c r="AY268" s="154" t="s">
        <v>138</v>
      </c>
    </row>
    <row r="269" spans="2:65" s="15" customFormat="1">
      <c r="B269" s="167"/>
      <c r="D269" s="147" t="s">
        <v>147</v>
      </c>
      <c r="E269" s="168" t="s">
        <v>1</v>
      </c>
      <c r="F269" s="169" t="s">
        <v>250</v>
      </c>
      <c r="H269" s="170">
        <v>14.378</v>
      </c>
      <c r="I269" s="171"/>
      <c r="L269" s="167"/>
      <c r="M269" s="172"/>
      <c r="T269" s="173"/>
      <c r="AT269" s="168" t="s">
        <v>147</v>
      </c>
      <c r="AU269" s="168" t="s">
        <v>82</v>
      </c>
      <c r="AV269" s="15" t="s">
        <v>162</v>
      </c>
      <c r="AW269" s="15" t="s">
        <v>29</v>
      </c>
      <c r="AX269" s="15" t="s">
        <v>73</v>
      </c>
      <c r="AY269" s="168" t="s">
        <v>138</v>
      </c>
    </row>
    <row r="270" spans="2:65" s="14" customFormat="1">
      <c r="B270" s="160"/>
      <c r="D270" s="147" t="s">
        <v>147</v>
      </c>
      <c r="E270" s="161" t="s">
        <v>1</v>
      </c>
      <c r="F270" s="162" t="s">
        <v>156</v>
      </c>
      <c r="H270" s="163">
        <v>49.235999999999997</v>
      </c>
      <c r="I270" s="164"/>
      <c r="L270" s="160"/>
      <c r="M270" s="165"/>
      <c r="T270" s="166"/>
      <c r="AT270" s="161" t="s">
        <v>147</v>
      </c>
      <c r="AU270" s="161" t="s">
        <v>82</v>
      </c>
      <c r="AV270" s="14" t="s">
        <v>145</v>
      </c>
      <c r="AW270" s="14" t="s">
        <v>29</v>
      </c>
      <c r="AX270" s="14" t="s">
        <v>30</v>
      </c>
      <c r="AY270" s="161" t="s">
        <v>138</v>
      </c>
    </row>
    <row r="271" spans="2:65" s="1" customFormat="1" ht="16.5" customHeight="1">
      <c r="B271" s="132"/>
      <c r="C271" s="174" t="s">
        <v>321</v>
      </c>
      <c r="D271" s="174" t="s">
        <v>322</v>
      </c>
      <c r="E271" s="175" t="s">
        <v>323</v>
      </c>
      <c r="F271" s="176" t="s">
        <v>324</v>
      </c>
      <c r="G271" s="177" t="s">
        <v>208</v>
      </c>
      <c r="H271" s="178">
        <v>100.938</v>
      </c>
      <c r="I271" s="179"/>
      <c r="J271" s="180">
        <f>ROUND(I271*H271,2)</f>
        <v>0</v>
      </c>
      <c r="K271" s="176" t="s">
        <v>144</v>
      </c>
      <c r="L271" s="181"/>
      <c r="M271" s="182" t="s">
        <v>1</v>
      </c>
      <c r="N271" s="183" t="s">
        <v>38</v>
      </c>
      <c r="P271" s="142">
        <f>O271*H271</f>
        <v>0</v>
      </c>
      <c r="Q271" s="142">
        <v>1</v>
      </c>
      <c r="R271" s="142">
        <f>Q271*H271</f>
        <v>100.938</v>
      </c>
      <c r="S271" s="142">
        <v>0</v>
      </c>
      <c r="T271" s="143">
        <f>S271*H271</f>
        <v>0</v>
      </c>
      <c r="AR271" s="144" t="s">
        <v>187</v>
      </c>
      <c r="AT271" s="144" t="s">
        <v>322</v>
      </c>
      <c r="AU271" s="144" t="s">
        <v>82</v>
      </c>
      <c r="AY271" s="17" t="s">
        <v>138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30</v>
      </c>
      <c r="BK271" s="145">
        <f>ROUND(I271*H271,2)</f>
        <v>0</v>
      </c>
      <c r="BL271" s="17" t="s">
        <v>145</v>
      </c>
      <c r="BM271" s="144" t="s">
        <v>325</v>
      </c>
    </row>
    <row r="272" spans="2:65" s="13" customFormat="1">
      <c r="B272" s="153"/>
      <c r="D272" s="147" t="s">
        <v>147</v>
      </c>
      <c r="E272" s="154" t="s">
        <v>1</v>
      </c>
      <c r="F272" s="155" t="s">
        <v>326</v>
      </c>
      <c r="H272" s="156">
        <v>72.47</v>
      </c>
      <c r="I272" s="157"/>
      <c r="L272" s="153"/>
      <c r="M272" s="158"/>
      <c r="T272" s="159"/>
      <c r="AT272" s="154" t="s">
        <v>147</v>
      </c>
      <c r="AU272" s="154" t="s">
        <v>82</v>
      </c>
      <c r="AV272" s="13" t="s">
        <v>82</v>
      </c>
      <c r="AW272" s="13" t="s">
        <v>29</v>
      </c>
      <c r="AX272" s="13" t="s">
        <v>73</v>
      </c>
      <c r="AY272" s="154" t="s">
        <v>138</v>
      </c>
    </row>
    <row r="273" spans="2:65" s="13" customFormat="1">
      <c r="B273" s="153"/>
      <c r="D273" s="147" t="s">
        <v>147</v>
      </c>
      <c r="E273" s="154" t="s">
        <v>1</v>
      </c>
      <c r="F273" s="155" t="s">
        <v>327</v>
      </c>
      <c r="H273" s="156">
        <v>28.468</v>
      </c>
      <c r="I273" s="157"/>
      <c r="L273" s="153"/>
      <c r="M273" s="158"/>
      <c r="T273" s="159"/>
      <c r="AT273" s="154" t="s">
        <v>147</v>
      </c>
      <c r="AU273" s="154" t="s">
        <v>82</v>
      </c>
      <c r="AV273" s="13" t="s">
        <v>82</v>
      </c>
      <c r="AW273" s="13" t="s">
        <v>29</v>
      </c>
      <c r="AX273" s="13" t="s">
        <v>73</v>
      </c>
      <c r="AY273" s="154" t="s">
        <v>138</v>
      </c>
    </row>
    <row r="274" spans="2:65" s="14" customFormat="1">
      <c r="B274" s="160"/>
      <c r="D274" s="147" t="s">
        <v>147</v>
      </c>
      <c r="E274" s="161" t="s">
        <v>1</v>
      </c>
      <c r="F274" s="162" t="s">
        <v>156</v>
      </c>
      <c r="H274" s="163">
        <v>100.938</v>
      </c>
      <c r="I274" s="164"/>
      <c r="L274" s="160"/>
      <c r="M274" s="165"/>
      <c r="T274" s="166"/>
      <c r="AT274" s="161" t="s">
        <v>147</v>
      </c>
      <c r="AU274" s="161" t="s">
        <v>82</v>
      </c>
      <c r="AV274" s="14" t="s">
        <v>145</v>
      </c>
      <c r="AW274" s="14" t="s">
        <v>29</v>
      </c>
      <c r="AX274" s="14" t="s">
        <v>30</v>
      </c>
      <c r="AY274" s="161" t="s">
        <v>138</v>
      </c>
    </row>
    <row r="275" spans="2:65" s="1" customFormat="1" ht="16.5" customHeight="1">
      <c r="B275" s="132"/>
      <c r="C275" s="133" t="s">
        <v>328</v>
      </c>
      <c r="D275" s="133" t="s">
        <v>140</v>
      </c>
      <c r="E275" s="134" t="s">
        <v>329</v>
      </c>
      <c r="F275" s="135" t="s">
        <v>330</v>
      </c>
      <c r="G275" s="136" t="s">
        <v>229</v>
      </c>
      <c r="H275" s="137">
        <v>17.399000000000001</v>
      </c>
      <c r="I275" s="138"/>
      <c r="J275" s="139">
        <f>ROUND(I275*H275,2)</f>
        <v>0</v>
      </c>
      <c r="K275" s="135" t="s">
        <v>144</v>
      </c>
      <c r="L275" s="32"/>
      <c r="M275" s="140" t="s">
        <v>1</v>
      </c>
      <c r="N275" s="141" t="s">
        <v>38</v>
      </c>
      <c r="P275" s="142">
        <f>O275*H275</f>
        <v>0</v>
      </c>
      <c r="Q275" s="142">
        <v>0</v>
      </c>
      <c r="R275" s="142">
        <f>Q275*H275</f>
        <v>0</v>
      </c>
      <c r="S275" s="142">
        <v>0</v>
      </c>
      <c r="T275" s="143">
        <f>S275*H275</f>
        <v>0</v>
      </c>
      <c r="AR275" s="144" t="s">
        <v>145</v>
      </c>
      <c r="AT275" s="144" t="s">
        <v>140</v>
      </c>
      <c r="AU275" s="144" t="s">
        <v>82</v>
      </c>
      <c r="AY275" s="17" t="s">
        <v>138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30</v>
      </c>
      <c r="BK275" s="145">
        <f>ROUND(I275*H275,2)</f>
        <v>0</v>
      </c>
      <c r="BL275" s="17" t="s">
        <v>145</v>
      </c>
      <c r="BM275" s="144" t="s">
        <v>331</v>
      </c>
    </row>
    <row r="276" spans="2:65" s="13" customFormat="1">
      <c r="B276" s="153"/>
      <c r="D276" s="147" t="s">
        <v>147</v>
      </c>
      <c r="E276" s="154" t="s">
        <v>1</v>
      </c>
      <c r="F276" s="155" t="s">
        <v>332</v>
      </c>
      <c r="H276" s="156">
        <v>16.606999999999999</v>
      </c>
      <c r="I276" s="157"/>
      <c r="L276" s="153"/>
      <c r="M276" s="158"/>
      <c r="T276" s="159"/>
      <c r="AT276" s="154" t="s">
        <v>147</v>
      </c>
      <c r="AU276" s="154" t="s">
        <v>82</v>
      </c>
      <c r="AV276" s="13" t="s">
        <v>82</v>
      </c>
      <c r="AW276" s="13" t="s">
        <v>29</v>
      </c>
      <c r="AX276" s="13" t="s">
        <v>73</v>
      </c>
      <c r="AY276" s="154" t="s">
        <v>138</v>
      </c>
    </row>
    <row r="277" spans="2:65" s="13" customFormat="1">
      <c r="B277" s="153"/>
      <c r="D277" s="147" t="s">
        <v>147</v>
      </c>
      <c r="E277" s="154" t="s">
        <v>1</v>
      </c>
      <c r="F277" s="155" t="s">
        <v>333</v>
      </c>
      <c r="H277" s="156">
        <v>0.79200000000000004</v>
      </c>
      <c r="I277" s="157"/>
      <c r="L277" s="153"/>
      <c r="M277" s="158"/>
      <c r="T277" s="159"/>
      <c r="AT277" s="154" t="s">
        <v>147</v>
      </c>
      <c r="AU277" s="154" t="s">
        <v>82</v>
      </c>
      <c r="AV277" s="13" t="s">
        <v>82</v>
      </c>
      <c r="AW277" s="13" t="s">
        <v>29</v>
      </c>
      <c r="AX277" s="13" t="s">
        <v>73</v>
      </c>
      <c r="AY277" s="154" t="s">
        <v>138</v>
      </c>
    </row>
    <row r="278" spans="2:65" s="14" customFormat="1">
      <c r="B278" s="160"/>
      <c r="D278" s="147" t="s">
        <v>147</v>
      </c>
      <c r="E278" s="161" t="s">
        <v>1</v>
      </c>
      <c r="F278" s="162" t="s">
        <v>156</v>
      </c>
      <c r="H278" s="163">
        <v>17.399000000000001</v>
      </c>
      <c r="I278" s="164"/>
      <c r="L278" s="160"/>
      <c r="M278" s="165"/>
      <c r="T278" s="166"/>
      <c r="AT278" s="161" t="s">
        <v>147</v>
      </c>
      <c r="AU278" s="161" t="s">
        <v>82</v>
      </c>
      <c r="AV278" s="14" t="s">
        <v>145</v>
      </c>
      <c r="AW278" s="14" t="s">
        <v>29</v>
      </c>
      <c r="AX278" s="14" t="s">
        <v>30</v>
      </c>
      <c r="AY278" s="161" t="s">
        <v>138</v>
      </c>
    </row>
    <row r="279" spans="2:65" s="1" customFormat="1" ht="21.75" customHeight="1">
      <c r="B279" s="132"/>
      <c r="C279" s="133" t="s">
        <v>334</v>
      </c>
      <c r="D279" s="133" t="s">
        <v>140</v>
      </c>
      <c r="E279" s="134" t="s">
        <v>285</v>
      </c>
      <c r="F279" s="135" t="s">
        <v>286</v>
      </c>
      <c r="G279" s="136" t="s">
        <v>229</v>
      </c>
      <c r="H279" s="137">
        <v>17.399000000000001</v>
      </c>
      <c r="I279" s="138"/>
      <c r="J279" s="139">
        <f>ROUND(I279*H279,2)</f>
        <v>0</v>
      </c>
      <c r="K279" s="135" t="s">
        <v>144</v>
      </c>
      <c r="L279" s="32"/>
      <c r="M279" s="140" t="s">
        <v>1</v>
      </c>
      <c r="N279" s="141" t="s">
        <v>38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145</v>
      </c>
      <c r="AT279" s="144" t="s">
        <v>140</v>
      </c>
      <c r="AU279" s="144" t="s">
        <v>82</v>
      </c>
      <c r="AY279" s="17" t="s">
        <v>138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30</v>
      </c>
      <c r="BK279" s="145">
        <f>ROUND(I279*H279,2)</f>
        <v>0</v>
      </c>
      <c r="BL279" s="17" t="s">
        <v>145</v>
      </c>
      <c r="BM279" s="144" t="s">
        <v>335</v>
      </c>
    </row>
    <row r="280" spans="2:65" s="13" customFormat="1">
      <c r="B280" s="153"/>
      <c r="D280" s="147" t="s">
        <v>147</v>
      </c>
      <c r="E280" s="154" t="s">
        <v>1</v>
      </c>
      <c r="F280" s="155" t="s">
        <v>336</v>
      </c>
      <c r="H280" s="156">
        <v>16.606999999999999</v>
      </c>
      <c r="I280" s="157"/>
      <c r="L280" s="153"/>
      <c r="M280" s="158"/>
      <c r="T280" s="159"/>
      <c r="AT280" s="154" t="s">
        <v>147</v>
      </c>
      <c r="AU280" s="154" t="s">
        <v>82</v>
      </c>
      <c r="AV280" s="13" t="s">
        <v>82</v>
      </c>
      <c r="AW280" s="13" t="s">
        <v>29</v>
      </c>
      <c r="AX280" s="13" t="s">
        <v>73</v>
      </c>
      <c r="AY280" s="154" t="s">
        <v>138</v>
      </c>
    </row>
    <row r="281" spans="2:65" s="13" customFormat="1">
      <c r="B281" s="153"/>
      <c r="D281" s="147" t="s">
        <v>147</v>
      </c>
      <c r="E281" s="154" t="s">
        <v>1</v>
      </c>
      <c r="F281" s="155" t="s">
        <v>337</v>
      </c>
      <c r="H281" s="156">
        <v>0.79200000000000004</v>
      </c>
      <c r="I281" s="157"/>
      <c r="L281" s="153"/>
      <c r="M281" s="158"/>
      <c r="T281" s="159"/>
      <c r="AT281" s="154" t="s">
        <v>147</v>
      </c>
      <c r="AU281" s="154" t="s">
        <v>82</v>
      </c>
      <c r="AV281" s="13" t="s">
        <v>82</v>
      </c>
      <c r="AW281" s="13" t="s">
        <v>29</v>
      </c>
      <c r="AX281" s="13" t="s">
        <v>73</v>
      </c>
      <c r="AY281" s="154" t="s">
        <v>138</v>
      </c>
    </row>
    <row r="282" spans="2:65" s="14" customFormat="1">
      <c r="B282" s="160"/>
      <c r="D282" s="147" t="s">
        <v>147</v>
      </c>
      <c r="E282" s="161" t="s">
        <v>1</v>
      </c>
      <c r="F282" s="162" t="s">
        <v>156</v>
      </c>
      <c r="H282" s="163">
        <v>17.399000000000001</v>
      </c>
      <c r="I282" s="164"/>
      <c r="L282" s="160"/>
      <c r="M282" s="165"/>
      <c r="T282" s="166"/>
      <c r="AT282" s="161" t="s">
        <v>147</v>
      </c>
      <c r="AU282" s="161" t="s">
        <v>82</v>
      </c>
      <c r="AV282" s="14" t="s">
        <v>145</v>
      </c>
      <c r="AW282" s="14" t="s">
        <v>29</v>
      </c>
      <c r="AX282" s="14" t="s">
        <v>30</v>
      </c>
      <c r="AY282" s="161" t="s">
        <v>138</v>
      </c>
    </row>
    <row r="283" spans="2:65" s="1" customFormat="1" ht="16.5" customHeight="1">
      <c r="B283" s="132"/>
      <c r="C283" s="133" t="s">
        <v>338</v>
      </c>
      <c r="D283" s="133" t="s">
        <v>140</v>
      </c>
      <c r="E283" s="134" t="s">
        <v>339</v>
      </c>
      <c r="F283" s="135" t="s">
        <v>340</v>
      </c>
      <c r="G283" s="136" t="s">
        <v>229</v>
      </c>
      <c r="H283" s="137">
        <v>40.261000000000003</v>
      </c>
      <c r="I283" s="138"/>
      <c r="J283" s="139">
        <f>ROUND(I283*H283,2)</f>
        <v>0</v>
      </c>
      <c r="K283" s="135" t="s">
        <v>144</v>
      </c>
      <c r="L283" s="32"/>
      <c r="M283" s="140" t="s">
        <v>1</v>
      </c>
      <c r="N283" s="141" t="s">
        <v>38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145</v>
      </c>
      <c r="AT283" s="144" t="s">
        <v>140</v>
      </c>
      <c r="AU283" s="144" t="s">
        <v>82</v>
      </c>
      <c r="AY283" s="17" t="s">
        <v>138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30</v>
      </c>
      <c r="BK283" s="145">
        <f>ROUND(I283*H283,2)</f>
        <v>0</v>
      </c>
      <c r="BL283" s="17" t="s">
        <v>145</v>
      </c>
      <c r="BM283" s="144" t="s">
        <v>341</v>
      </c>
    </row>
    <row r="284" spans="2:65" s="13" customFormat="1">
      <c r="B284" s="153"/>
      <c r="D284" s="147" t="s">
        <v>147</v>
      </c>
      <c r="E284" s="154" t="s">
        <v>1</v>
      </c>
      <c r="F284" s="155" t="s">
        <v>342</v>
      </c>
      <c r="H284" s="156">
        <v>40.261000000000003</v>
      </c>
      <c r="I284" s="157"/>
      <c r="L284" s="153"/>
      <c r="M284" s="158"/>
      <c r="T284" s="159"/>
      <c r="AT284" s="154" t="s">
        <v>147</v>
      </c>
      <c r="AU284" s="154" t="s">
        <v>82</v>
      </c>
      <c r="AV284" s="13" t="s">
        <v>82</v>
      </c>
      <c r="AW284" s="13" t="s">
        <v>29</v>
      </c>
      <c r="AX284" s="13" t="s">
        <v>73</v>
      </c>
      <c r="AY284" s="154" t="s">
        <v>138</v>
      </c>
    </row>
    <row r="285" spans="2:65" s="14" customFormat="1">
      <c r="B285" s="160"/>
      <c r="D285" s="147" t="s">
        <v>147</v>
      </c>
      <c r="E285" s="161" t="s">
        <v>1</v>
      </c>
      <c r="F285" s="162" t="s">
        <v>156</v>
      </c>
      <c r="H285" s="163">
        <v>40.261000000000003</v>
      </c>
      <c r="I285" s="164"/>
      <c r="L285" s="160"/>
      <c r="M285" s="165"/>
      <c r="T285" s="166"/>
      <c r="AT285" s="161" t="s">
        <v>147</v>
      </c>
      <c r="AU285" s="161" t="s">
        <v>82</v>
      </c>
      <c r="AV285" s="14" t="s">
        <v>145</v>
      </c>
      <c r="AW285" s="14" t="s">
        <v>29</v>
      </c>
      <c r="AX285" s="14" t="s">
        <v>30</v>
      </c>
      <c r="AY285" s="161" t="s">
        <v>138</v>
      </c>
    </row>
    <row r="286" spans="2:65" s="1" customFormat="1" ht="16.5" customHeight="1">
      <c r="B286" s="132"/>
      <c r="C286" s="133" t="s">
        <v>343</v>
      </c>
      <c r="D286" s="133" t="s">
        <v>140</v>
      </c>
      <c r="E286" s="134" t="s">
        <v>344</v>
      </c>
      <c r="F286" s="135" t="s">
        <v>345</v>
      </c>
      <c r="G286" s="136" t="s">
        <v>229</v>
      </c>
      <c r="H286" s="137">
        <v>40.261000000000003</v>
      </c>
      <c r="I286" s="138"/>
      <c r="J286" s="139">
        <f>ROUND(I286*H286,2)</f>
        <v>0</v>
      </c>
      <c r="K286" s="135" t="s">
        <v>144</v>
      </c>
      <c r="L286" s="32"/>
      <c r="M286" s="140" t="s">
        <v>1</v>
      </c>
      <c r="N286" s="141" t="s">
        <v>38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145</v>
      </c>
      <c r="AT286" s="144" t="s">
        <v>140</v>
      </c>
      <c r="AU286" s="144" t="s">
        <v>82</v>
      </c>
      <c r="AY286" s="17" t="s">
        <v>138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30</v>
      </c>
      <c r="BK286" s="145">
        <f>ROUND(I286*H286,2)</f>
        <v>0</v>
      </c>
      <c r="BL286" s="17" t="s">
        <v>145</v>
      </c>
      <c r="BM286" s="144" t="s">
        <v>346</v>
      </c>
    </row>
    <row r="287" spans="2:65" s="13" customFormat="1">
      <c r="B287" s="153"/>
      <c r="D287" s="147" t="s">
        <v>147</v>
      </c>
      <c r="E287" s="154" t="s">
        <v>1</v>
      </c>
      <c r="F287" s="155" t="s">
        <v>342</v>
      </c>
      <c r="H287" s="156">
        <v>40.261000000000003</v>
      </c>
      <c r="I287" s="157"/>
      <c r="L287" s="153"/>
      <c r="M287" s="158"/>
      <c r="T287" s="159"/>
      <c r="AT287" s="154" t="s">
        <v>147</v>
      </c>
      <c r="AU287" s="154" t="s">
        <v>82</v>
      </c>
      <c r="AV287" s="13" t="s">
        <v>82</v>
      </c>
      <c r="AW287" s="13" t="s">
        <v>29</v>
      </c>
      <c r="AX287" s="13" t="s">
        <v>73</v>
      </c>
      <c r="AY287" s="154" t="s">
        <v>138</v>
      </c>
    </row>
    <row r="288" spans="2:65" s="14" customFormat="1">
      <c r="B288" s="160"/>
      <c r="D288" s="147" t="s">
        <v>147</v>
      </c>
      <c r="E288" s="161" t="s">
        <v>1</v>
      </c>
      <c r="F288" s="162" t="s">
        <v>156</v>
      </c>
      <c r="H288" s="163">
        <v>40.261000000000003</v>
      </c>
      <c r="I288" s="164"/>
      <c r="L288" s="160"/>
      <c r="M288" s="165"/>
      <c r="T288" s="166"/>
      <c r="AT288" s="161" t="s">
        <v>147</v>
      </c>
      <c r="AU288" s="161" t="s">
        <v>82</v>
      </c>
      <c r="AV288" s="14" t="s">
        <v>145</v>
      </c>
      <c r="AW288" s="14" t="s">
        <v>29</v>
      </c>
      <c r="AX288" s="14" t="s">
        <v>30</v>
      </c>
      <c r="AY288" s="161" t="s">
        <v>138</v>
      </c>
    </row>
    <row r="289" spans="2:65" s="1" customFormat="1" ht="16.5" customHeight="1">
      <c r="B289" s="132"/>
      <c r="C289" s="133" t="s">
        <v>347</v>
      </c>
      <c r="D289" s="133" t="s">
        <v>140</v>
      </c>
      <c r="E289" s="134" t="s">
        <v>348</v>
      </c>
      <c r="F289" s="135" t="s">
        <v>349</v>
      </c>
      <c r="G289" s="136" t="s">
        <v>143</v>
      </c>
      <c r="H289" s="137">
        <v>2.64</v>
      </c>
      <c r="I289" s="138"/>
      <c r="J289" s="139">
        <f>ROUND(I289*H289,2)</f>
        <v>0</v>
      </c>
      <c r="K289" s="135" t="s">
        <v>144</v>
      </c>
      <c r="L289" s="32"/>
      <c r="M289" s="140" t="s">
        <v>1</v>
      </c>
      <c r="N289" s="141" t="s">
        <v>38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145</v>
      </c>
      <c r="AT289" s="144" t="s">
        <v>140</v>
      </c>
      <c r="AU289" s="144" t="s">
        <v>82</v>
      </c>
      <c r="AY289" s="17" t="s">
        <v>138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30</v>
      </c>
      <c r="BK289" s="145">
        <f>ROUND(I289*H289,2)</f>
        <v>0</v>
      </c>
      <c r="BL289" s="17" t="s">
        <v>145</v>
      </c>
      <c r="BM289" s="144" t="s">
        <v>350</v>
      </c>
    </row>
    <row r="290" spans="2:65" s="13" customFormat="1">
      <c r="B290" s="153"/>
      <c r="D290" s="147" t="s">
        <v>147</v>
      </c>
      <c r="E290" s="154" t="s">
        <v>1</v>
      </c>
      <c r="F290" s="155" t="s">
        <v>351</v>
      </c>
      <c r="H290" s="156">
        <v>0.54</v>
      </c>
      <c r="I290" s="157"/>
      <c r="L290" s="153"/>
      <c r="M290" s="158"/>
      <c r="T290" s="159"/>
      <c r="AT290" s="154" t="s">
        <v>147</v>
      </c>
      <c r="AU290" s="154" t="s">
        <v>82</v>
      </c>
      <c r="AV290" s="13" t="s">
        <v>82</v>
      </c>
      <c r="AW290" s="13" t="s">
        <v>29</v>
      </c>
      <c r="AX290" s="13" t="s">
        <v>73</v>
      </c>
      <c r="AY290" s="154" t="s">
        <v>138</v>
      </c>
    </row>
    <row r="291" spans="2:65" s="13" customFormat="1">
      <c r="B291" s="153"/>
      <c r="D291" s="147" t="s">
        <v>147</v>
      </c>
      <c r="E291" s="154" t="s">
        <v>1</v>
      </c>
      <c r="F291" s="155" t="s">
        <v>352</v>
      </c>
      <c r="H291" s="156">
        <v>2.1</v>
      </c>
      <c r="I291" s="157"/>
      <c r="L291" s="153"/>
      <c r="M291" s="158"/>
      <c r="T291" s="159"/>
      <c r="AT291" s="154" t="s">
        <v>147</v>
      </c>
      <c r="AU291" s="154" t="s">
        <v>82</v>
      </c>
      <c r="AV291" s="13" t="s">
        <v>82</v>
      </c>
      <c r="AW291" s="13" t="s">
        <v>29</v>
      </c>
      <c r="AX291" s="13" t="s">
        <v>73</v>
      </c>
      <c r="AY291" s="154" t="s">
        <v>138</v>
      </c>
    </row>
    <row r="292" spans="2:65" s="14" customFormat="1">
      <c r="B292" s="160"/>
      <c r="D292" s="147" t="s">
        <v>147</v>
      </c>
      <c r="E292" s="161" t="s">
        <v>1</v>
      </c>
      <c r="F292" s="162" t="s">
        <v>156</v>
      </c>
      <c r="H292" s="163">
        <v>2.64</v>
      </c>
      <c r="I292" s="164"/>
      <c r="L292" s="160"/>
      <c r="M292" s="165"/>
      <c r="T292" s="166"/>
      <c r="AT292" s="161" t="s">
        <v>147</v>
      </c>
      <c r="AU292" s="161" t="s">
        <v>82</v>
      </c>
      <c r="AV292" s="14" t="s">
        <v>145</v>
      </c>
      <c r="AW292" s="14" t="s">
        <v>29</v>
      </c>
      <c r="AX292" s="14" t="s">
        <v>30</v>
      </c>
      <c r="AY292" s="161" t="s">
        <v>138</v>
      </c>
    </row>
    <row r="293" spans="2:65" s="1" customFormat="1" ht="16.5" customHeight="1">
      <c r="B293" s="132"/>
      <c r="C293" s="174" t="s">
        <v>353</v>
      </c>
      <c r="D293" s="174" t="s">
        <v>322</v>
      </c>
      <c r="E293" s="175" t="s">
        <v>354</v>
      </c>
      <c r="F293" s="176" t="s">
        <v>355</v>
      </c>
      <c r="G293" s="177" t="s">
        <v>208</v>
      </c>
      <c r="H293" s="178">
        <v>1.2669999999999999</v>
      </c>
      <c r="I293" s="179"/>
      <c r="J293" s="180">
        <f>ROUND(I293*H293,2)</f>
        <v>0</v>
      </c>
      <c r="K293" s="176" t="s">
        <v>144</v>
      </c>
      <c r="L293" s="181"/>
      <c r="M293" s="182" t="s">
        <v>1</v>
      </c>
      <c r="N293" s="183" t="s">
        <v>38</v>
      </c>
      <c r="P293" s="142">
        <f>O293*H293</f>
        <v>0</v>
      </c>
      <c r="Q293" s="142">
        <v>0</v>
      </c>
      <c r="R293" s="142">
        <f>Q293*H293</f>
        <v>0</v>
      </c>
      <c r="S293" s="142">
        <v>0</v>
      </c>
      <c r="T293" s="143">
        <f>S293*H293</f>
        <v>0</v>
      </c>
      <c r="AR293" s="144" t="s">
        <v>187</v>
      </c>
      <c r="AT293" s="144" t="s">
        <v>322</v>
      </c>
      <c r="AU293" s="144" t="s">
        <v>82</v>
      </c>
      <c r="AY293" s="17" t="s">
        <v>138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30</v>
      </c>
      <c r="BK293" s="145">
        <f>ROUND(I293*H293,2)</f>
        <v>0</v>
      </c>
      <c r="BL293" s="17" t="s">
        <v>145</v>
      </c>
      <c r="BM293" s="144" t="s">
        <v>356</v>
      </c>
    </row>
    <row r="294" spans="2:65" s="13" customFormat="1">
      <c r="B294" s="153"/>
      <c r="D294" s="147" t="s">
        <v>147</v>
      </c>
      <c r="E294" s="154" t="s">
        <v>1</v>
      </c>
      <c r="F294" s="155" t="s">
        <v>357</v>
      </c>
      <c r="H294" s="156">
        <v>1.2669999999999999</v>
      </c>
      <c r="I294" s="157"/>
      <c r="L294" s="153"/>
      <c r="M294" s="158"/>
      <c r="T294" s="159"/>
      <c r="AT294" s="154" t="s">
        <v>147</v>
      </c>
      <c r="AU294" s="154" t="s">
        <v>82</v>
      </c>
      <c r="AV294" s="13" t="s">
        <v>82</v>
      </c>
      <c r="AW294" s="13" t="s">
        <v>29</v>
      </c>
      <c r="AX294" s="13" t="s">
        <v>73</v>
      </c>
      <c r="AY294" s="154" t="s">
        <v>138</v>
      </c>
    </row>
    <row r="295" spans="2:65" s="14" customFormat="1">
      <c r="B295" s="160"/>
      <c r="D295" s="147" t="s">
        <v>147</v>
      </c>
      <c r="E295" s="161" t="s">
        <v>1</v>
      </c>
      <c r="F295" s="162" t="s">
        <v>156</v>
      </c>
      <c r="H295" s="163">
        <v>1.2669999999999999</v>
      </c>
      <c r="I295" s="164"/>
      <c r="L295" s="160"/>
      <c r="M295" s="165"/>
      <c r="T295" s="166"/>
      <c r="AT295" s="161" t="s">
        <v>147</v>
      </c>
      <c r="AU295" s="161" t="s">
        <v>82</v>
      </c>
      <c r="AV295" s="14" t="s">
        <v>145</v>
      </c>
      <c r="AW295" s="14" t="s">
        <v>29</v>
      </c>
      <c r="AX295" s="14" t="s">
        <v>30</v>
      </c>
      <c r="AY295" s="161" t="s">
        <v>138</v>
      </c>
    </row>
    <row r="296" spans="2:65" s="1" customFormat="1" ht="16.5" customHeight="1">
      <c r="B296" s="132"/>
      <c r="C296" s="133" t="s">
        <v>358</v>
      </c>
      <c r="D296" s="133" t="s">
        <v>140</v>
      </c>
      <c r="E296" s="134" t="s">
        <v>359</v>
      </c>
      <c r="F296" s="135" t="s">
        <v>360</v>
      </c>
      <c r="G296" s="136" t="s">
        <v>143</v>
      </c>
      <c r="H296" s="137">
        <v>2.64</v>
      </c>
      <c r="I296" s="138"/>
      <c r="J296" s="139">
        <f>ROUND(I296*H296,2)</f>
        <v>0</v>
      </c>
      <c r="K296" s="135" t="s">
        <v>144</v>
      </c>
      <c r="L296" s="32"/>
      <c r="M296" s="140" t="s">
        <v>1</v>
      </c>
      <c r="N296" s="141" t="s">
        <v>38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145</v>
      </c>
      <c r="AT296" s="144" t="s">
        <v>140</v>
      </c>
      <c r="AU296" s="144" t="s">
        <v>82</v>
      </c>
      <c r="AY296" s="17" t="s">
        <v>138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30</v>
      </c>
      <c r="BK296" s="145">
        <f>ROUND(I296*H296,2)</f>
        <v>0</v>
      </c>
      <c r="BL296" s="17" t="s">
        <v>145</v>
      </c>
      <c r="BM296" s="144" t="s">
        <v>361</v>
      </c>
    </row>
    <row r="297" spans="2:65" s="13" customFormat="1">
      <c r="B297" s="153"/>
      <c r="D297" s="147" t="s">
        <v>147</v>
      </c>
      <c r="E297" s="154" t="s">
        <v>1</v>
      </c>
      <c r="F297" s="155" t="s">
        <v>362</v>
      </c>
      <c r="H297" s="156">
        <v>2.64</v>
      </c>
      <c r="I297" s="157"/>
      <c r="L297" s="153"/>
      <c r="M297" s="158"/>
      <c r="T297" s="159"/>
      <c r="AT297" s="154" t="s">
        <v>147</v>
      </c>
      <c r="AU297" s="154" t="s">
        <v>82</v>
      </c>
      <c r="AV297" s="13" t="s">
        <v>82</v>
      </c>
      <c r="AW297" s="13" t="s">
        <v>29</v>
      </c>
      <c r="AX297" s="13" t="s">
        <v>30</v>
      </c>
      <c r="AY297" s="154" t="s">
        <v>138</v>
      </c>
    </row>
    <row r="298" spans="2:65" s="1" customFormat="1" ht="16.5" customHeight="1">
      <c r="B298" s="132"/>
      <c r="C298" s="174" t="s">
        <v>363</v>
      </c>
      <c r="D298" s="174" t="s">
        <v>322</v>
      </c>
      <c r="E298" s="175" t="s">
        <v>364</v>
      </c>
      <c r="F298" s="176" t="s">
        <v>365</v>
      </c>
      <c r="G298" s="177" t="s">
        <v>366</v>
      </c>
      <c r="H298" s="178">
        <v>0.83199999999999996</v>
      </c>
      <c r="I298" s="179"/>
      <c r="J298" s="180">
        <f>ROUND(I298*H298,2)</f>
        <v>0</v>
      </c>
      <c r="K298" s="176" t="s">
        <v>144</v>
      </c>
      <c r="L298" s="181"/>
      <c r="M298" s="182" t="s">
        <v>1</v>
      </c>
      <c r="N298" s="183" t="s">
        <v>38</v>
      </c>
      <c r="P298" s="142">
        <f>O298*H298</f>
        <v>0</v>
      </c>
      <c r="Q298" s="142">
        <v>1E-3</v>
      </c>
      <c r="R298" s="142">
        <f>Q298*H298</f>
        <v>8.3199999999999995E-4</v>
      </c>
      <c r="S298" s="142">
        <v>0</v>
      </c>
      <c r="T298" s="143">
        <f>S298*H298</f>
        <v>0</v>
      </c>
      <c r="AR298" s="144" t="s">
        <v>187</v>
      </c>
      <c r="AT298" s="144" t="s">
        <v>322</v>
      </c>
      <c r="AU298" s="144" t="s">
        <v>82</v>
      </c>
      <c r="AY298" s="17" t="s">
        <v>138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30</v>
      </c>
      <c r="BK298" s="145">
        <f>ROUND(I298*H298,2)</f>
        <v>0</v>
      </c>
      <c r="BL298" s="17" t="s">
        <v>145</v>
      </c>
      <c r="BM298" s="144" t="s">
        <v>367</v>
      </c>
    </row>
    <row r="299" spans="2:65" s="13" customFormat="1">
      <c r="B299" s="153"/>
      <c r="D299" s="147" t="s">
        <v>147</v>
      </c>
      <c r="E299" s="154" t="s">
        <v>1</v>
      </c>
      <c r="F299" s="155" t="s">
        <v>368</v>
      </c>
      <c r="H299" s="156">
        <v>0.83199999999999996</v>
      </c>
      <c r="I299" s="157"/>
      <c r="L299" s="153"/>
      <c r="M299" s="158"/>
      <c r="T299" s="159"/>
      <c r="AT299" s="154" t="s">
        <v>147</v>
      </c>
      <c r="AU299" s="154" t="s">
        <v>82</v>
      </c>
      <c r="AV299" s="13" t="s">
        <v>82</v>
      </c>
      <c r="AW299" s="13" t="s">
        <v>29</v>
      </c>
      <c r="AX299" s="13" t="s">
        <v>73</v>
      </c>
      <c r="AY299" s="154" t="s">
        <v>138</v>
      </c>
    </row>
    <row r="300" spans="2:65" s="14" customFormat="1">
      <c r="B300" s="160"/>
      <c r="D300" s="147" t="s">
        <v>147</v>
      </c>
      <c r="E300" s="161" t="s">
        <v>1</v>
      </c>
      <c r="F300" s="162" t="s">
        <v>156</v>
      </c>
      <c r="H300" s="163">
        <v>0.83199999999999996</v>
      </c>
      <c r="I300" s="164"/>
      <c r="L300" s="160"/>
      <c r="M300" s="165"/>
      <c r="T300" s="166"/>
      <c r="AT300" s="161" t="s">
        <v>147</v>
      </c>
      <c r="AU300" s="161" t="s">
        <v>82</v>
      </c>
      <c r="AV300" s="14" t="s">
        <v>145</v>
      </c>
      <c r="AW300" s="14" t="s">
        <v>29</v>
      </c>
      <c r="AX300" s="14" t="s">
        <v>30</v>
      </c>
      <c r="AY300" s="161" t="s">
        <v>138</v>
      </c>
    </row>
    <row r="301" spans="2:65" s="11" customFormat="1" ht="22.9" customHeight="1">
      <c r="B301" s="120"/>
      <c r="D301" s="121" t="s">
        <v>72</v>
      </c>
      <c r="E301" s="130" t="s">
        <v>82</v>
      </c>
      <c r="F301" s="130" t="s">
        <v>369</v>
      </c>
      <c r="I301" s="123"/>
      <c r="J301" s="131">
        <f>BK301</f>
        <v>0</v>
      </c>
      <c r="L301" s="120"/>
      <c r="M301" s="125"/>
      <c r="P301" s="126">
        <f>SUM(P302:P307)</f>
        <v>0</v>
      </c>
      <c r="R301" s="126">
        <f>SUM(R302:R307)</f>
        <v>4.0887E-2</v>
      </c>
      <c r="T301" s="127">
        <f>SUM(T302:T307)</f>
        <v>0</v>
      </c>
      <c r="AR301" s="121" t="s">
        <v>30</v>
      </c>
      <c r="AT301" s="128" t="s">
        <v>72</v>
      </c>
      <c r="AU301" s="128" t="s">
        <v>30</v>
      </c>
      <c r="AY301" s="121" t="s">
        <v>138</v>
      </c>
      <c r="BK301" s="129">
        <f>SUM(BK302:BK307)</f>
        <v>0</v>
      </c>
    </row>
    <row r="302" spans="2:65" s="1" customFormat="1" ht="16.5" customHeight="1">
      <c r="B302" s="132"/>
      <c r="C302" s="133" t="s">
        <v>370</v>
      </c>
      <c r="D302" s="133" t="s">
        <v>140</v>
      </c>
      <c r="E302" s="134" t="s">
        <v>371</v>
      </c>
      <c r="F302" s="135" t="s">
        <v>372</v>
      </c>
      <c r="G302" s="136" t="s">
        <v>143</v>
      </c>
      <c r="H302" s="137">
        <v>82.6</v>
      </c>
      <c r="I302" s="138"/>
      <c r="J302" s="139">
        <f>ROUND(I302*H302,2)</f>
        <v>0</v>
      </c>
      <c r="K302" s="135" t="s">
        <v>144</v>
      </c>
      <c r="L302" s="32"/>
      <c r="M302" s="140" t="s">
        <v>1</v>
      </c>
      <c r="N302" s="141" t="s">
        <v>38</v>
      </c>
      <c r="P302" s="142">
        <f>O302*H302</f>
        <v>0</v>
      </c>
      <c r="Q302" s="142">
        <v>2.2000000000000001E-4</v>
      </c>
      <c r="R302" s="142">
        <f>Q302*H302</f>
        <v>1.8172000000000001E-2</v>
      </c>
      <c r="S302" s="142">
        <v>0</v>
      </c>
      <c r="T302" s="143">
        <f>S302*H302</f>
        <v>0</v>
      </c>
      <c r="AR302" s="144" t="s">
        <v>145</v>
      </c>
      <c r="AT302" s="144" t="s">
        <v>140</v>
      </c>
      <c r="AU302" s="144" t="s">
        <v>82</v>
      </c>
      <c r="AY302" s="17" t="s">
        <v>138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30</v>
      </c>
      <c r="BK302" s="145">
        <f>ROUND(I302*H302,2)</f>
        <v>0</v>
      </c>
      <c r="BL302" s="17" t="s">
        <v>145</v>
      </c>
      <c r="BM302" s="144" t="s">
        <v>373</v>
      </c>
    </row>
    <row r="303" spans="2:65" s="12" customFormat="1">
      <c r="B303" s="146"/>
      <c r="D303" s="147" t="s">
        <v>147</v>
      </c>
      <c r="E303" s="148" t="s">
        <v>1</v>
      </c>
      <c r="F303" s="149" t="s">
        <v>317</v>
      </c>
      <c r="H303" s="148" t="s">
        <v>1</v>
      </c>
      <c r="I303" s="150"/>
      <c r="L303" s="146"/>
      <c r="M303" s="151"/>
      <c r="T303" s="152"/>
      <c r="AT303" s="148" t="s">
        <v>147</v>
      </c>
      <c r="AU303" s="148" t="s">
        <v>82</v>
      </c>
      <c r="AV303" s="12" t="s">
        <v>30</v>
      </c>
      <c r="AW303" s="12" t="s">
        <v>29</v>
      </c>
      <c r="AX303" s="12" t="s">
        <v>73</v>
      </c>
      <c r="AY303" s="148" t="s">
        <v>138</v>
      </c>
    </row>
    <row r="304" spans="2:65" s="13" customFormat="1">
      <c r="B304" s="153"/>
      <c r="D304" s="147" t="s">
        <v>147</v>
      </c>
      <c r="E304" s="154" t="s">
        <v>1</v>
      </c>
      <c r="F304" s="155" t="s">
        <v>374</v>
      </c>
      <c r="H304" s="156">
        <v>82.6</v>
      </c>
      <c r="I304" s="157"/>
      <c r="L304" s="153"/>
      <c r="M304" s="158"/>
      <c r="T304" s="159"/>
      <c r="AT304" s="154" t="s">
        <v>147</v>
      </c>
      <c r="AU304" s="154" t="s">
        <v>82</v>
      </c>
      <c r="AV304" s="13" t="s">
        <v>82</v>
      </c>
      <c r="AW304" s="13" t="s">
        <v>29</v>
      </c>
      <c r="AX304" s="13" t="s">
        <v>30</v>
      </c>
      <c r="AY304" s="154" t="s">
        <v>138</v>
      </c>
    </row>
    <row r="305" spans="2:65" s="1" customFormat="1" ht="16.5" customHeight="1">
      <c r="B305" s="132"/>
      <c r="C305" s="174" t="s">
        <v>375</v>
      </c>
      <c r="D305" s="174" t="s">
        <v>322</v>
      </c>
      <c r="E305" s="175" t="s">
        <v>376</v>
      </c>
      <c r="F305" s="176" t="s">
        <v>377</v>
      </c>
      <c r="G305" s="177" t="s">
        <v>143</v>
      </c>
      <c r="H305" s="178">
        <v>90.86</v>
      </c>
      <c r="I305" s="179"/>
      <c r="J305" s="180">
        <f>ROUND(I305*H305,2)</f>
        <v>0</v>
      </c>
      <c r="K305" s="176" t="s">
        <v>144</v>
      </c>
      <c r="L305" s="181"/>
      <c r="M305" s="182" t="s">
        <v>1</v>
      </c>
      <c r="N305" s="183" t="s">
        <v>38</v>
      </c>
      <c r="P305" s="142">
        <f>O305*H305</f>
        <v>0</v>
      </c>
      <c r="Q305" s="142">
        <v>2.5000000000000001E-4</v>
      </c>
      <c r="R305" s="142">
        <f>Q305*H305</f>
        <v>2.2714999999999999E-2</v>
      </c>
      <c r="S305" s="142">
        <v>0</v>
      </c>
      <c r="T305" s="143">
        <f>S305*H305</f>
        <v>0</v>
      </c>
      <c r="AR305" s="144" t="s">
        <v>187</v>
      </c>
      <c r="AT305" s="144" t="s">
        <v>322</v>
      </c>
      <c r="AU305" s="144" t="s">
        <v>82</v>
      </c>
      <c r="AY305" s="17" t="s">
        <v>138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30</v>
      </c>
      <c r="BK305" s="145">
        <f>ROUND(I305*H305,2)</f>
        <v>0</v>
      </c>
      <c r="BL305" s="17" t="s">
        <v>145</v>
      </c>
      <c r="BM305" s="144" t="s">
        <v>378</v>
      </c>
    </row>
    <row r="306" spans="2:65" s="13" customFormat="1">
      <c r="B306" s="153"/>
      <c r="D306" s="147" t="s">
        <v>147</v>
      </c>
      <c r="E306" s="154" t="s">
        <v>1</v>
      </c>
      <c r="F306" s="155" t="s">
        <v>379</v>
      </c>
      <c r="H306" s="156">
        <v>90.86</v>
      </c>
      <c r="I306" s="157"/>
      <c r="L306" s="153"/>
      <c r="M306" s="158"/>
      <c r="T306" s="159"/>
      <c r="AT306" s="154" t="s">
        <v>147</v>
      </c>
      <c r="AU306" s="154" t="s">
        <v>82</v>
      </c>
      <c r="AV306" s="13" t="s">
        <v>82</v>
      </c>
      <c r="AW306" s="13" t="s">
        <v>29</v>
      </c>
      <c r="AX306" s="13" t="s">
        <v>73</v>
      </c>
      <c r="AY306" s="154" t="s">
        <v>138</v>
      </c>
    </row>
    <row r="307" spans="2:65" s="14" customFormat="1">
      <c r="B307" s="160"/>
      <c r="D307" s="147" t="s">
        <v>147</v>
      </c>
      <c r="E307" s="161" t="s">
        <v>1</v>
      </c>
      <c r="F307" s="162" t="s">
        <v>156</v>
      </c>
      <c r="H307" s="163">
        <v>90.86</v>
      </c>
      <c r="I307" s="164"/>
      <c r="L307" s="160"/>
      <c r="M307" s="165"/>
      <c r="T307" s="166"/>
      <c r="AT307" s="161" t="s">
        <v>147</v>
      </c>
      <c r="AU307" s="161" t="s">
        <v>82</v>
      </c>
      <c r="AV307" s="14" t="s">
        <v>145</v>
      </c>
      <c r="AW307" s="14" t="s">
        <v>29</v>
      </c>
      <c r="AX307" s="14" t="s">
        <v>30</v>
      </c>
      <c r="AY307" s="161" t="s">
        <v>138</v>
      </c>
    </row>
    <row r="308" spans="2:65" s="11" customFormat="1" ht="22.9" customHeight="1">
      <c r="B308" s="120"/>
      <c r="D308" s="121" t="s">
        <v>72</v>
      </c>
      <c r="E308" s="130" t="s">
        <v>162</v>
      </c>
      <c r="F308" s="130" t="s">
        <v>380</v>
      </c>
      <c r="I308" s="123"/>
      <c r="J308" s="131">
        <f>BK308</f>
        <v>0</v>
      </c>
      <c r="L308" s="120"/>
      <c r="M308" s="125"/>
      <c r="P308" s="126">
        <f>SUM(P309:P372)</f>
        <v>0</v>
      </c>
      <c r="R308" s="126">
        <f>SUM(R309:R372)</f>
        <v>2.8258077000000004</v>
      </c>
      <c r="T308" s="127">
        <f>SUM(T309:T372)</f>
        <v>1.7604000000000002</v>
      </c>
      <c r="AR308" s="121" t="s">
        <v>30</v>
      </c>
      <c r="AT308" s="128" t="s">
        <v>72</v>
      </c>
      <c r="AU308" s="128" t="s">
        <v>30</v>
      </c>
      <c r="AY308" s="121" t="s">
        <v>138</v>
      </c>
      <c r="BK308" s="129">
        <f>SUM(BK309:BK372)</f>
        <v>0</v>
      </c>
    </row>
    <row r="309" spans="2:65" s="1" customFormat="1" ht="16.5" customHeight="1">
      <c r="B309" s="132"/>
      <c r="C309" s="133" t="s">
        <v>381</v>
      </c>
      <c r="D309" s="133" t="s">
        <v>140</v>
      </c>
      <c r="E309" s="134" t="s">
        <v>382</v>
      </c>
      <c r="F309" s="135" t="s">
        <v>383</v>
      </c>
      <c r="G309" s="136" t="s">
        <v>384</v>
      </c>
      <c r="H309" s="137">
        <v>6</v>
      </c>
      <c r="I309" s="138"/>
      <c r="J309" s="139">
        <f>ROUND(I309*H309,2)</f>
        <v>0</v>
      </c>
      <c r="K309" s="135" t="s">
        <v>1</v>
      </c>
      <c r="L309" s="32"/>
      <c r="M309" s="140" t="s">
        <v>1</v>
      </c>
      <c r="N309" s="141" t="s">
        <v>38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145</v>
      </c>
      <c r="AT309" s="144" t="s">
        <v>140</v>
      </c>
      <c r="AU309" s="144" t="s">
        <v>82</v>
      </c>
      <c r="AY309" s="17" t="s">
        <v>138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7" t="s">
        <v>30</v>
      </c>
      <c r="BK309" s="145">
        <f>ROUND(I309*H309,2)</f>
        <v>0</v>
      </c>
      <c r="BL309" s="17" t="s">
        <v>145</v>
      </c>
      <c r="BM309" s="144" t="s">
        <v>385</v>
      </c>
    </row>
    <row r="310" spans="2:65" s="12" customFormat="1">
      <c r="B310" s="146"/>
      <c r="D310" s="147" t="s">
        <v>147</v>
      </c>
      <c r="E310" s="148" t="s">
        <v>1</v>
      </c>
      <c r="F310" s="149" t="s">
        <v>386</v>
      </c>
      <c r="H310" s="148" t="s">
        <v>1</v>
      </c>
      <c r="I310" s="150"/>
      <c r="L310" s="146"/>
      <c r="M310" s="151"/>
      <c r="T310" s="152"/>
      <c r="AT310" s="148" t="s">
        <v>147</v>
      </c>
      <c r="AU310" s="148" t="s">
        <v>82</v>
      </c>
      <c r="AV310" s="12" t="s">
        <v>30</v>
      </c>
      <c r="AW310" s="12" t="s">
        <v>29</v>
      </c>
      <c r="AX310" s="12" t="s">
        <v>73</v>
      </c>
      <c r="AY310" s="148" t="s">
        <v>138</v>
      </c>
    </row>
    <row r="311" spans="2:65" s="12" customFormat="1">
      <c r="B311" s="146"/>
      <c r="D311" s="147" t="s">
        <v>147</v>
      </c>
      <c r="E311" s="148" t="s">
        <v>1</v>
      </c>
      <c r="F311" s="149" t="s">
        <v>387</v>
      </c>
      <c r="H311" s="148" t="s">
        <v>1</v>
      </c>
      <c r="I311" s="150"/>
      <c r="L311" s="146"/>
      <c r="M311" s="151"/>
      <c r="T311" s="152"/>
      <c r="AT311" s="148" t="s">
        <v>147</v>
      </c>
      <c r="AU311" s="148" t="s">
        <v>82</v>
      </c>
      <c r="AV311" s="12" t="s">
        <v>30</v>
      </c>
      <c r="AW311" s="12" t="s">
        <v>29</v>
      </c>
      <c r="AX311" s="12" t="s">
        <v>73</v>
      </c>
      <c r="AY311" s="148" t="s">
        <v>138</v>
      </c>
    </row>
    <row r="312" spans="2:65" s="12" customFormat="1">
      <c r="B312" s="146"/>
      <c r="D312" s="147" t="s">
        <v>147</v>
      </c>
      <c r="E312" s="148" t="s">
        <v>1</v>
      </c>
      <c r="F312" s="149" t="s">
        <v>388</v>
      </c>
      <c r="H312" s="148" t="s">
        <v>1</v>
      </c>
      <c r="I312" s="150"/>
      <c r="L312" s="146"/>
      <c r="M312" s="151"/>
      <c r="T312" s="152"/>
      <c r="AT312" s="148" t="s">
        <v>147</v>
      </c>
      <c r="AU312" s="148" t="s">
        <v>82</v>
      </c>
      <c r="AV312" s="12" t="s">
        <v>30</v>
      </c>
      <c r="AW312" s="12" t="s">
        <v>29</v>
      </c>
      <c r="AX312" s="12" t="s">
        <v>73</v>
      </c>
      <c r="AY312" s="148" t="s">
        <v>138</v>
      </c>
    </row>
    <row r="313" spans="2:65" s="12" customFormat="1">
      <c r="B313" s="146"/>
      <c r="D313" s="147" t="s">
        <v>147</v>
      </c>
      <c r="E313" s="148" t="s">
        <v>1</v>
      </c>
      <c r="F313" s="149" t="s">
        <v>389</v>
      </c>
      <c r="H313" s="148" t="s">
        <v>1</v>
      </c>
      <c r="I313" s="150"/>
      <c r="L313" s="146"/>
      <c r="M313" s="151"/>
      <c r="T313" s="152"/>
      <c r="AT313" s="148" t="s">
        <v>147</v>
      </c>
      <c r="AU313" s="148" t="s">
        <v>82</v>
      </c>
      <c r="AV313" s="12" t="s">
        <v>30</v>
      </c>
      <c r="AW313" s="12" t="s">
        <v>29</v>
      </c>
      <c r="AX313" s="12" t="s">
        <v>73</v>
      </c>
      <c r="AY313" s="148" t="s">
        <v>138</v>
      </c>
    </row>
    <row r="314" spans="2:65" s="12" customFormat="1">
      <c r="B314" s="146"/>
      <c r="D314" s="147" t="s">
        <v>147</v>
      </c>
      <c r="E314" s="148" t="s">
        <v>1</v>
      </c>
      <c r="F314" s="149" t="s">
        <v>390</v>
      </c>
      <c r="H314" s="148" t="s">
        <v>1</v>
      </c>
      <c r="I314" s="150"/>
      <c r="L314" s="146"/>
      <c r="M314" s="151"/>
      <c r="T314" s="152"/>
      <c r="AT314" s="148" t="s">
        <v>147</v>
      </c>
      <c r="AU314" s="148" t="s">
        <v>82</v>
      </c>
      <c r="AV314" s="12" t="s">
        <v>30</v>
      </c>
      <c r="AW314" s="12" t="s">
        <v>29</v>
      </c>
      <c r="AX314" s="12" t="s">
        <v>73</v>
      </c>
      <c r="AY314" s="148" t="s">
        <v>138</v>
      </c>
    </row>
    <row r="315" spans="2:65" s="12" customFormat="1">
      <c r="B315" s="146"/>
      <c r="D315" s="147" t="s">
        <v>147</v>
      </c>
      <c r="E315" s="148" t="s">
        <v>1</v>
      </c>
      <c r="F315" s="149" t="s">
        <v>391</v>
      </c>
      <c r="H315" s="148" t="s">
        <v>1</v>
      </c>
      <c r="I315" s="150"/>
      <c r="L315" s="146"/>
      <c r="M315" s="151"/>
      <c r="T315" s="152"/>
      <c r="AT315" s="148" t="s">
        <v>147</v>
      </c>
      <c r="AU315" s="148" t="s">
        <v>82</v>
      </c>
      <c r="AV315" s="12" t="s">
        <v>30</v>
      </c>
      <c r="AW315" s="12" t="s">
        <v>29</v>
      </c>
      <c r="AX315" s="12" t="s">
        <v>73</v>
      </c>
      <c r="AY315" s="148" t="s">
        <v>138</v>
      </c>
    </row>
    <row r="316" spans="2:65" s="12" customFormat="1">
      <c r="B316" s="146"/>
      <c r="D316" s="147" t="s">
        <v>147</v>
      </c>
      <c r="E316" s="148" t="s">
        <v>1</v>
      </c>
      <c r="F316" s="149" t="s">
        <v>392</v>
      </c>
      <c r="H316" s="148" t="s">
        <v>1</v>
      </c>
      <c r="I316" s="150"/>
      <c r="L316" s="146"/>
      <c r="M316" s="151"/>
      <c r="T316" s="152"/>
      <c r="AT316" s="148" t="s">
        <v>147</v>
      </c>
      <c r="AU316" s="148" t="s">
        <v>82</v>
      </c>
      <c r="AV316" s="12" t="s">
        <v>30</v>
      </c>
      <c r="AW316" s="12" t="s">
        <v>29</v>
      </c>
      <c r="AX316" s="12" t="s">
        <v>73</v>
      </c>
      <c r="AY316" s="148" t="s">
        <v>138</v>
      </c>
    </row>
    <row r="317" spans="2:65" s="12" customFormat="1">
      <c r="B317" s="146"/>
      <c r="D317" s="147" t="s">
        <v>147</v>
      </c>
      <c r="E317" s="148" t="s">
        <v>1</v>
      </c>
      <c r="F317" s="149" t="s">
        <v>393</v>
      </c>
      <c r="H317" s="148" t="s">
        <v>1</v>
      </c>
      <c r="I317" s="150"/>
      <c r="L317" s="146"/>
      <c r="M317" s="151"/>
      <c r="T317" s="152"/>
      <c r="AT317" s="148" t="s">
        <v>147</v>
      </c>
      <c r="AU317" s="148" t="s">
        <v>82</v>
      </c>
      <c r="AV317" s="12" t="s">
        <v>30</v>
      </c>
      <c r="AW317" s="12" t="s">
        <v>29</v>
      </c>
      <c r="AX317" s="12" t="s">
        <v>73</v>
      </c>
      <c r="AY317" s="148" t="s">
        <v>138</v>
      </c>
    </row>
    <row r="318" spans="2:65" s="12" customFormat="1">
      <c r="B318" s="146"/>
      <c r="D318" s="147" t="s">
        <v>147</v>
      </c>
      <c r="E318" s="148" t="s">
        <v>1</v>
      </c>
      <c r="F318" s="149" t="s">
        <v>394</v>
      </c>
      <c r="H318" s="148" t="s">
        <v>1</v>
      </c>
      <c r="I318" s="150"/>
      <c r="L318" s="146"/>
      <c r="M318" s="151"/>
      <c r="T318" s="152"/>
      <c r="AT318" s="148" t="s">
        <v>147</v>
      </c>
      <c r="AU318" s="148" t="s">
        <v>82</v>
      </c>
      <c r="AV318" s="12" t="s">
        <v>30</v>
      </c>
      <c r="AW318" s="12" t="s">
        <v>29</v>
      </c>
      <c r="AX318" s="12" t="s">
        <v>73</v>
      </c>
      <c r="AY318" s="148" t="s">
        <v>138</v>
      </c>
    </row>
    <row r="319" spans="2:65" s="12" customFormat="1">
      <c r="B319" s="146"/>
      <c r="D319" s="147" t="s">
        <v>147</v>
      </c>
      <c r="E319" s="148" t="s">
        <v>1</v>
      </c>
      <c r="F319" s="149" t="s">
        <v>395</v>
      </c>
      <c r="H319" s="148" t="s">
        <v>1</v>
      </c>
      <c r="I319" s="150"/>
      <c r="L319" s="146"/>
      <c r="M319" s="151"/>
      <c r="T319" s="152"/>
      <c r="AT319" s="148" t="s">
        <v>147</v>
      </c>
      <c r="AU319" s="148" t="s">
        <v>82</v>
      </c>
      <c r="AV319" s="12" t="s">
        <v>30</v>
      </c>
      <c r="AW319" s="12" t="s">
        <v>29</v>
      </c>
      <c r="AX319" s="12" t="s">
        <v>73</v>
      </c>
      <c r="AY319" s="148" t="s">
        <v>138</v>
      </c>
    </row>
    <row r="320" spans="2:65" s="12" customFormat="1">
      <c r="B320" s="146"/>
      <c r="D320" s="147" t="s">
        <v>147</v>
      </c>
      <c r="E320" s="148" t="s">
        <v>1</v>
      </c>
      <c r="F320" s="149" t="s">
        <v>396</v>
      </c>
      <c r="H320" s="148" t="s">
        <v>1</v>
      </c>
      <c r="I320" s="150"/>
      <c r="L320" s="146"/>
      <c r="M320" s="151"/>
      <c r="T320" s="152"/>
      <c r="AT320" s="148" t="s">
        <v>147</v>
      </c>
      <c r="AU320" s="148" t="s">
        <v>82</v>
      </c>
      <c r="AV320" s="12" t="s">
        <v>30</v>
      </c>
      <c r="AW320" s="12" t="s">
        <v>29</v>
      </c>
      <c r="AX320" s="12" t="s">
        <v>73</v>
      </c>
      <c r="AY320" s="148" t="s">
        <v>138</v>
      </c>
    </row>
    <row r="321" spans="2:65" s="12" customFormat="1">
      <c r="B321" s="146"/>
      <c r="D321" s="147" t="s">
        <v>147</v>
      </c>
      <c r="E321" s="148" t="s">
        <v>1</v>
      </c>
      <c r="F321" s="149" t="s">
        <v>397</v>
      </c>
      <c r="H321" s="148" t="s">
        <v>1</v>
      </c>
      <c r="I321" s="150"/>
      <c r="L321" s="146"/>
      <c r="M321" s="151"/>
      <c r="T321" s="152"/>
      <c r="AT321" s="148" t="s">
        <v>147</v>
      </c>
      <c r="AU321" s="148" t="s">
        <v>82</v>
      </c>
      <c r="AV321" s="12" t="s">
        <v>30</v>
      </c>
      <c r="AW321" s="12" t="s">
        <v>29</v>
      </c>
      <c r="AX321" s="12" t="s">
        <v>73</v>
      </c>
      <c r="AY321" s="148" t="s">
        <v>138</v>
      </c>
    </row>
    <row r="322" spans="2:65" s="12" customFormat="1">
      <c r="B322" s="146"/>
      <c r="D322" s="147" t="s">
        <v>147</v>
      </c>
      <c r="E322" s="148" t="s">
        <v>1</v>
      </c>
      <c r="F322" s="149" t="s">
        <v>398</v>
      </c>
      <c r="H322" s="148" t="s">
        <v>1</v>
      </c>
      <c r="I322" s="150"/>
      <c r="L322" s="146"/>
      <c r="M322" s="151"/>
      <c r="T322" s="152"/>
      <c r="AT322" s="148" t="s">
        <v>147</v>
      </c>
      <c r="AU322" s="148" t="s">
        <v>82</v>
      </c>
      <c r="AV322" s="12" t="s">
        <v>30</v>
      </c>
      <c r="AW322" s="12" t="s">
        <v>29</v>
      </c>
      <c r="AX322" s="12" t="s">
        <v>73</v>
      </c>
      <c r="AY322" s="148" t="s">
        <v>138</v>
      </c>
    </row>
    <row r="323" spans="2:65" s="12" customFormat="1">
      <c r="B323" s="146"/>
      <c r="D323" s="147" t="s">
        <v>147</v>
      </c>
      <c r="E323" s="148" t="s">
        <v>1</v>
      </c>
      <c r="F323" s="149" t="s">
        <v>399</v>
      </c>
      <c r="H323" s="148" t="s">
        <v>1</v>
      </c>
      <c r="I323" s="150"/>
      <c r="L323" s="146"/>
      <c r="M323" s="151"/>
      <c r="T323" s="152"/>
      <c r="AT323" s="148" t="s">
        <v>147</v>
      </c>
      <c r="AU323" s="148" t="s">
        <v>82</v>
      </c>
      <c r="AV323" s="12" t="s">
        <v>30</v>
      </c>
      <c r="AW323" s="12" t="s">
        <v>29</v>
      </c>
      <c r="AX323" s="12" t="s">
        <v>73</v>
      </c>
      <c r="AY323" s="148" t="s">
        <v>138</v>
      </c>
    </row>
    <row r="324" spans="2:65" s="12" customFormat="1">
      <c r="B324" s="146"/>
      <c r="D324" s="147" t="s">
        <v>147</v>
      </c>
      <c r="E324" s="148" t="s">
        <v>1</v>
      </c>
      <c r="F324" s="149" t="s">
        <v>400</v>
      </c>
      <c r="H324" s="148" t="s">
        <v>1</v>
      </c>
      <c r="I324" s="150"/>
      <c r="L324" s="146"/>
      <c r="M324" s="151"/>
      <c r="T324" s="152"/>
      <c r="AT324" s="148" t="s">
        <v>147</v>
      </c>
      <c r="AU324" s="148" t="s">
        <v>82</v>
      </c>
      <c r="AV324" s="12" t="s">
        <v>30</v>
      </c>
      <c r="AW324" s="12" t="s">
        <v>29</v>
      </c>
      <c r="AX324" s="12" t="s">
        <v>73</v>
      </c>
      <c r="AY324" s="148" t="s">
        <v>138</v>
      </c>
    </row>
    <row r="325" spans="2:65" s="12" customFormat="1">
      <c r="B325" s="146"/>
      <c r="D325" s="147" t="s">
        <v>147</v>
      </c>
      <c r="E325" s="148" t="s">
        <v>1</v>
      </c>
      <c r="F325" s="149" t="s">
        <v>401</v>
      </c>
      <c r="H325" s="148" t="s">
        <v>1</v>
      </c>
      <c r="I325" s="150"/>
      <c r="L325" s="146"/>
      <c r="M325" s="151"/>
      <c r="T325" s="152"/>
      <c r="AT325" s="148" t="s">
        <v>147</v>
      </c>
      <c r="AU325" s="148" t="s">
        <v>82</v>
      </c>
      <c r="AV325" s="12" t="s">
        <v>30</v>
      </c>
      <c r="AW325" s="12" t="s">
        <v>29</v>
      </c>
      <c r="AX325" s="12" t="s">
        <v>73</v>
      </c>
      <c r="AY325" s="148" t="s">
        <v>138</v>
      </c>
    </row>
    <row r="326" spans="2:65" s="12" customFormat="1">
      <c r="B326" s="146"/>
      <c r="D326" s="147" t="s">
        <v>147</v>
      </c>
      <c r="E326" s="148" t="s">
        <v>1</v>
      </c>
      <c r="F326" s="149" t="s">
        <v>402</v>
      </c>
      <c r="H326" s="148" t="s">
        <v>1</v>
      </c>
      <c r="I326" s="150"/>
      <c r="L326" s="146"/>
      <c r="M326" s="151"/>
      <c r="T326" s="152"/>
      <c r="AT326" s="148" t="s">
        <v>147</v>
      </c>
      <c r="AU326" s="148" t="s">
        <v>82</v>
      </c>
      <c r="AV326" s="12" t="s">
        <v>30</v>
      </c>
      <c r="AW326" s="12" t="s">
        <v>29</v>
      </c>
      <c r="AX326" s="12" t="s">
        <v>73</v>
      </c>
      <c r="AY326" s="148" t="s">
        <v>138</v>
      </c>
    </row>
    <row r="327" spans="2:65" s="13" customFormat="1">
      <c r="B327" s="153"/>
      <c r="D327" s="147" t="s">
        <v>147</v>
      </c>
      <c r="E327" s="154" t="s">
        <v>1</v>
      </c>
      <c r="F327" s="155" t="s">
        <v>175</v>
      </c>
      <c r="H327" s="156">
        <v>6</v>
      </c>
      <c r="I327" s="157"/>
      <c r="L327" s="153"/>
      <c r="M327" s="158"/>
      <c r="T327" s="159"/>
      <c r="AT327" s="154" t="s">
        <v>147</v>
      </c>
      <c r="AU327" s="154" t="s">
        <v>82</v>
      </c>
      <c r="AV327" s="13" t="s">
        <v>82</v>
      </c>
      <c r="AW327" s="13" t="s">
        <v>29</v>
      </c>
      <c r="AX327" s="13" t="s">
        <v>30</v>
      </c>
      <c r="AY327" s="154" t="s">
        <v>138</v>
      </c>
    </row>
    <row r="328" spans="2:65" s="1" customFormat="1" ht="16.5" customHeight="1">
      <c r="B328" s="132"/>
      <c r="C328" s="133" t="s">
        <v>403</v>
      </c>
      <c r="D328" s="133" t="s">
        <v>140</v>
      </c>
      <c r="E328" s="134" t="s">
        <v>404</v>
      </c>
      <c r="F328" s="135" t="s">
        <v>405</v>
      </c>
      <c r="G328" s="136" t="s">
        <v>143</v>
      </c>
      <c r="H328" s="137">
        <v>6.26</v>
      </c>
      <c r="I328" s="138"/>
      <c r="J328" s="139">
        <f>ROUND(I328*H328,2)</f>
        <v>0</v>
      </c>
      <c r="K328" s="135" t="s">
        <v>144</v>
      </c>
      <c r="L328" s="32"/>
      <c r="M328" s="140" t="s">
        <v>1</v>
      </c>
      <c r="N328" s="141" t="s">
        <v>38</v>
      </c>
      <c r="P328" s="142">
        <f>O328*H328</f>
        <v>0</v>
      </c>
      <c r="Q328" s="142">
        <v>8.0629999999999993E-2</v>
      </c>
      <c r="R328" s="142">
        <f>Q328*H328</f>
        <v>0.50474379999999996</v>
      </c>
      <c r="S328" s="142">
        <v>0</v>
      </c>
      <c r="T328" s="143">
        <f>S328*H328</f>
        <v>0</v>
      </c>
      <c r="AR328" s="144" t="s">
        <v>145</v>
      </c>
      <c r="AT328" s="144" t="s">
        <v>140</v>
      </c>
      <c r="AU328" s="144" t="s">
        <v>82</v>
      </c>
      <c r="AY328" s="17" t="s">
        <v>138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7" t="s">
        <v>30</v>
      </c>
      <c r="BK328" s="145">
        <f>ROUND(I328*H328,2)</f>
        <v>0</v>
      </c>
      <c r="BL328" s="17" t="s">
        <v>145</v>
      </c>
      <c r="BM328" s="144" t="s">
        <v>406</v>
      </c>
    </row>
    <row r="329" spans="2:65" s="12" customFormat="1">
      <c r="B329" s="146"/>
      <c r="D329" s="147" t="s">
        <v>147</v>
      </c>
      <c r="E329" s="148" t="s">
        <v>1</v>
      </c>
      <c r="F329" s="149" t="s">
        <v>407</v>
      </c>
      <c r="H329" s="148" t="s">
        <v>1</v>
      </c>
      <c r="I329" s="150"/>
      <c r="L329" s="146"/>
      <c r="M329" s="151"/>
      <c r="T329" s="152"/>
      <c r="AT329" s="148" t="s">
        <v>147</v>
      </c>
      <c r="AU329" s="148" t="s">
        <v>82</v>
      </c>
      <c r="AV329" s="12" t="s">
        <v>30</v>
      </c>
      <c r="AW329" s="12" t="s">
        <v>29</v>
      </c>
      <c r="AX329" s="12" t="s">
        <v>73</v>
      </c>
      <c r="AY329" s="148" t="s">
        <v>138</v>
      </c>
    </row>
    <row r="330" spans="2:65" s="13" customFormat="1">
      <c r="B330" s="153"/>
      <c r="D330" s="147" t="s">
        <v>147</v>
      </c>
      <c r="E330" s="154" t="s">
        <v>1</v>
      </c>
      <c r="F330" s="155" t="s">
        <v>408</v>
      </c>
      <c r="H330" s="156">
        <v>4.62</v>
      </c>
      <c r="I330" s="157"/>
      <c r="L330" s="153"/>
      <c r="M330" s="158"/>
      <c r="T330" s="159"/>
      <c r="AT330" s="154" t="s">
        <v>147</v>
      </c>
      <c r="AU330" s="154" t="s">
        <v>82</v>
      </c>
      <c r="AV330" s="13" t="s">
        <v>82</v>
      </c>
      <c r="AW330" s="13" t="s">
        <v>29</v>
      </c>
      <c r="AX330" s="13" t="s">
        <v>73</v>
      </c>
      <c r="AY330" s="154" t="s">
        <v>138</v>
      </c>
    </row>
    <row r="331" spans="2:65" s="12" customFormat="1">
      <c r="B331" s="146"/>
      <c r="D331" s="147" t="s">
        <v>147</v>
      </c>
      <c r="E331" s="148" t="s">
        <v>1</v>
      </c>
      <c r="F331" s="149" t="s">
        <v>409</v>
      </c>
      <c r="H331" s="148" t="s">
        <v>1</v>
      </c>
      <c r="I331" s="150"/>
      <c r="L331" s="146"/>
      <c r="M331" s="151"/>
      <c r="T331" s="152"/>
      <c r="AT331" s="148" t="s">
        <v>147</v>
      </c>
      <c r="AU331" s="148" t="s">
        <v>82</v>
      </c>
      <c r="AV331" s="12" t="s">
        <v>30</v>
      </c>
      <c r="AW331" s="12" t="s">
        <v>29</v>
      </c>
      <c r="AX331" s="12" t="s">
        <v>73</v>
      </c>
      <c r="AY331" s="148" t="s">
        <v>138</v>
      </c>
    </row>
    <row r="332" spans="2:65" s="12" customFormat="1">
      <c r="B332" s="146"/>
      <c r="D332" s="147" t="s">
        <v>147</v>
      </c>
      <c r="E332" s="148" t="s">
        <v>1</v>
      </c>
      <c r="F332" s="149" t="s">
        <v>410</v>
      </c>
      <c r="H332" s="148" t="s">
        <v>1</v>
      </c>
      <c r="I332" s="150"/>
      <c r="L332" s="146"/>
      <c r="M332" s="151"/>
      <c r="T332" s="152"/>
      <c r="AT332" s="148" t="s">
        <v>147</v>
      </c>
      <c r="AU332" s="148" t="s">
        <v>82</v>
      </c>
      <c r="AV332" s="12" t="s">
        <v>30</v>
      </c>
      <c r="AW332" s="12" t="s">
        <v>29</v>
      </c>
      <c r="AX332" s="12" t="s">
        <v>73</v>
      </c>
      <c r="AY332" s="148" t="s">
        <v>138</v>
      </c>
    </row>
    <row r="333" spans="2:65" s="13" customFormat="1">
      <c r="B333" s="153"/>
      <c r="D333" s="147" t="s">
        <v>147</v>
      </c>
      <c r="E333" s="154" t="s">
        <v>1</v>
      </c>
      <c r="F333" s="155" t="s">
        <v>411</v>
      </c>
      <c r="H333" s="156">
        <v>0.82</v>
      </c>
      <c r="I333" s="157"/>
      <c r="L333" s="153"/>
      <c r="M333" s="158"/>
      <c r="T333" s="159"/>
      <c r="AT333" s="154" t="s">
        <v>147</v>
      </c>
      <c r="AU333" s="154" t="s">
        <v>82</v>
      </c>
      <c r="AV333" s="13" t="s">
        <v>82</v>
      </c>
      <c r="AW333" s="13" t="s">
        <v>29</v>
      </c>
      <c r="AX333" s="13" t="s">
        <v>73</v>
      </c>
      <c r="AY333" s="154" t="s">
        <v>138</v>
      </c>
    </row>
    <row r="334" spans="2:65" s="12" customFormat="1">
      <c r="B334" s="146"/>
      <c r="D334" s="147" t="s">
        <v>147</v>
      </c>
      <c r="E334" s="148" t="s">
        <v>1</v>
      </c>
      <c r="F334" s="149" t="s">
        <v>412</v>
      </c>
      <c r="H334" s="148" t="s">
        <v>1</v>
      </c>
      <c r="I334" s="150"/>
      <c r="L334" s="146"/>
      <c r="M334" s="151"/>
      <c r="T334" s="152"/>
      <c r="AT334" s="148" t="s">
        <v>147</v>
      </c>
      <c r="AU334" s="148" t="s">
        <v>82</v>
      </c>
      <c r="AV334" s="12" t="s">
        <v>30</v>
      </c>
      <c r="AW334" s="12" t="s">
        <v>29</v>
      </c>
      <c r="AX334" s="12" t="s">
        <v>73</v>
      </c>
      <c r="AY334" s="148" t="s">
        <v>138</v>
      </c>
    </row>
    <row r="335" spans="2:65" s="13" customFormat="1">
      <c r="B335" s="153"/>
      <c r="D335" s="147" t="s">
        <v>147</v>
      </c>
      <c r="E335" s="154" t="s">
        <v>1</v>
      </c>
      <c r="F335" s="155" t="s">
        <v>411</v>
      </c>
      <c r="H335" s="156">
        <v>0.82</v>
      </c>
      <c r="I335" s="157"/>
      <c r="L335" s="153"/>
      <c r="M335" s="158"/>
      <c r="T335" s="159"/>
      <c r="AT335" s="154" t="s">
        <v>147</v>
      </c>
      <c r="AU335" s="154" t="s">
        <v>82</v>
      </c>
      <c r="AV335" s="13" t="s">
        <v>82</v>
      </c>
      <c r="AW335" s="13" t="s">
        <v>29</v>
      </c>
      <c r="AX335" s="13" t="s">
        <v>73</v>
      </c>
      <c r="AY335" s="154" t="s">
        <v>138</v>
      </c>
    </row>
    <row r="336" spans="2:65" s="14" customFormat="1">
      <c r="B336" s="160"/>
      <c r="D336" s="147" t="s">
        <v>147</v>
      </c>
      <c r="E336" s="161" t="s">
        <v>1</v>
      </c>
      <c r="F336" s="162" t="s">
        <v>156</v>
      </c>
      <c r="H336" s="163">
        <v>6.26</v>
      </c>
      <c r="I336" s="164"/>
      <c r="L336" s="160"/>
      <c r="M336" s="165"/>
      <c r="T336" s="166"/>
      <c r="AT336" s="161" t="s">
        <v>147</v>
      </c>
      <c r="AU336" s="161" t="s">
        <v>82</v>
      </c>
      <c r="AV336" s="14" t="s">
        <v>145</v>
      </c>
      <c r="AW336" s="14" t="s">
        <v>29</v>
      </c>
      <c r="AX336" s="14" t="s">
        <v>30</v>
      </c>
      <c r="AY336" s="161" t="s">
        <v>138</v>
      </c>
    </row>
    <row r="337" spans="2:65" s="1" customFormat="1" ht="16.5" customHeight="1">
      <c r="B337" s="132"/>
      <c r="C337" s="133" t="s">
        <v>413</v>
      </c>
      <c r="D337" s="133" t="s">
        <v>140</v>
      </c>
      <c r="E337" s="134" t="s">
        <v>414</v>
      </c>
      <c r="F337" s="135" t="s">
        <v>415</v>
      </c>
      <c r="G337" s="136" t="s">
        <v>143</v>
      </c>
      <c r="H337" s="137">
        <v>10.94</v>
      </c>
      <c r="I337" s="138"/>
      <c r="J337" s="139">
        <f>ROUND(I337*H337,2)</f>
        <v>0</v>
      </c>
      <c r="K337" s="135" t="s">
        <v>144</v>
      </c>
      <c r="L337" s="32"/>
      <c r="M337" s="140" t="s">
        <v>1</v>
      </c>
      <c r="N337" s="141" t="s">
        <v>38</v>
      </c>
      <c r="P337" s="142">
        <f>O337*H337</f>
        <v>0</v>
      </c>
      <c r="Q337" s="142">
        <v>7.9210000000000003E-2</v>
      </c>
      <c r="R337" s="142">
        <f>Q337*H337</f>
        <v>0.86655740000000003</v>
      </c>
      <c r="S337" s="142">
        <v>0</v>
      </c>
      <c r="T337" s="143">
        <f>S337*H337</f>
        <v>0</v>
      </c>
      <c r="AR337" s="144" t="s">
        <v>145</v>
      </c>
      <c r="AT337" s="144" t="s">
        <v>140</v>
      </c>
      <c r="AU337" s="144" t="s">
        <v>82</v>
      </c>
      <c r="AY337" s="17" t="s">
        <v>138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7" t="s">
        <v>30</v>
      </c>
      <c r="BK337" s="145">
        <f>ROUND(I337*H337,2)</f>
        <v>0</v>
      </c>
      <c r="BL337" s="17" t="s">
        <v>145</v>
      </c>
      <c r="BM337" s="144" t="s">
        <v>416</v>
      </c>
    </row>
    <row r="338" spans="2:65" s="13" customFormat="1">
      <c r="B338" s="153"/>
      <c r="D338" s="147" t="s">
        <v>147</v>
      </c>
      <c r="E338" s="154" t="s">
        <v>1</v>
      </c>
      <c r="F338" s="155" t="s">
        <v>417</v>
      </c>
      <c r="H338" s="156">
        <v>1.02</v>
      </c>
      <c r="I338" s="157"/>
      <c r="L338" s="153"/>
      <c r="M338" s="158"/>
      <c r="T338" s="159"/>
      <c r="AT338" s="154" t="s">
        <v>147</v>
      </c>
      <c r="AU338" s="154" t="s">
        <v>82</v>
      </c>
      <c r="AV338" s="13" t="s">
        <v>82</v>
      </c>
      <c r="AW338" s="13" t="s">
        <v>29</v>
      </c>
      <c r="AX338" s="13" t="s">
        <v>73</v>
      </c>
      <c r="AY338" s="154" t="s">
        <v>138</v>
      </c>
    </row>
    <row r="339" spans="2:65" s="13" customFormat="1">
      <c r="B339" s="153"/>
      <c r="D339" s="147" t="s">
        <v>147</v>
      </c>
      <c r="E339" s="154" t="s">
        <v>1</v>
      </c>
      <c r="F339" s="155" t="s">
        <v>418</v>
      </c>
      <c r="H339" s="156">
        <v>9.92</v>
      </c>
      <c r="I339" s="157"/>
      <c r="L339" s="153"/>
      <c r="M339" s="158"/>
      <c r="T339" s="159"/>
      <c r="AT339" s="154" t="s">
        <v>147</v>
      </c>
      <c r="AU339" s="154" t="s">
        <v>82</v>
      </c>
      <c r="AV339" s="13" t="s">
        <v>82</v>
      </c>
      <c r="AW339" s="13" t="s">
        <v>29</v>
      </c>
      <c r="AX339" s="13" t="s">
        <v>73</v>
      </c>
      <c r="AY339" s="154" t="s">
        <v>138</v>
      </c>
    </row>
    <row r="340" spans="2:65" s="14" customFormat="1">
      <c r="B340" s="160"/>
      <c r="D340" s="147" t="s">
        <v>147</v>
      </c>
      <c r="E340" s="161" t="s">
        <v>1</v>
      </c>
      <c r="F340" s="162" t="s">
        <v>156</v>
      </c>
      <c r="H340" s="163">
        <v>10.94</v>
      </c>
      <c r="I340" s="164"/>
      <c r="L340" s="160"/>
      <c r="M340" s="165"/>
      <c r="T340" s="166"/>
      <c r="AT340" s="161" t="s">
        <v>147</v>
      </c>
      <c r="AU340" s="161" t="s">
        <v>82</v>
      </c>
      <c r="AV340" s="14" t="s">
        <v>145</v>
      </c>
      <c r="AW340" s="14" t="s">
        <v>29</v>
      </c>
      <c r="AX340" s="14" t="s">
        <v>30</v>
      </c>
      <c r="AY340" s="161" t="s">
        <v>138</v>
      </c>
    </row>
    <row r="341" spans="2:65" s="1" customFormat="1" ht="16.5" customHeight="1">
      <c r="B341" s="132"/>
      <c r="C341" s="133" t="s">
        <v>419</v>
      </c>
      <c r="D341" s="133" t="s">
        <v>140</v>
      </c>
      <c r="E341" s="134" t="s">
        <v>420</v>
      </c>
      <c r="F341" s="135" t="s">
        <v>421</v>
      </c>
      <c r="G341" s="136" t="s">
        <v>178</v>
      </c>
      <c r="H341" s="137">
        <v>12.9</v>
      </c>
      <c r="I341" s="138"/>
      <c r="J341" s="139">
        <f>ROUND(I341*H341,2)</f>
        <v>0</v>
      </c>
      <c r="K341" s="135" t="s">
        <v>144</v>
      </c>
      <c r="L341" s="32"/>
      <c r="M341" s="140" t="s">
        <v>1</v>
      </c>
      <c r="N341" s="141" t="s">
        <v>38</v>
      </c>
      <c r="P341" s="142">
        <f>O341*H341</f>
        <v>0</v>
      </c>
      <c r="Q341" s="142">
        <v>0</v>
      </c>
      <c r="R341" s="142">
        <f>Q341*H341</f>
        <v>0</v>
      </c>
      <c r="S341" s="142">
        <v>8.9999999999999993E-3</v>
      </c>
      <c r="T341" s="143">
        <f>S341*H341</f>
        <v>0.11609999999999999</v>
      </c>
      <c r="AR341" s="144" t="s">
        <v>145</v>
      </c>
      <c r="AT341" s="144" t="s">
        <v>140</v>
      </c>
      <c r="AU341" s="144" t="s">
        <v>82</v>
      </c>
      <c r="AY341" s="17" t="s">
        <v>138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7" t="s">
        <v>30</v>
      </c>
      <c r="BK341" s="145">
        <f>ROUND(I341*H341,2)</f>
        <v>0</v>
      </c>
      <c r="BL341" s="17" t="s">
        <v>145</v>
      </c>
      <c r="BM341" s="144" t="s">
        <v>422</v>
      </c>
    </row>
    <row r="342" spans="2:65" s="12" customFormat="1">
      <c r="B342" s="146"/>
      <c r="D342" s="147" t="s">
        <v>147</v>
      </c>
      <c r="E342" s="148" t="s">
        <v>1</v>
      </c>
      <c r="F342" s="149" t="s">
        <v>423</v>
      </c>
      <c r="H342" s="148" t="s">
        <v>1</v>
      </c>
      <c r="I342" s="150"/>
      <c r="L342" s="146"/>
      <c r="M342" s="151"/>
      <c r="T342" s="152"/>
      <c r="AT342" s="148" t="s">
        <v>147</v>
      </c>
      <c r="AU342" s="148" t="s">
        <v>82</v>
      </c>
      <c r="AV342" s="12" t="s">
        <v>30</v>
      </c>
      <c r="AW342" s="12" t="s">
        <v>29</v>
      </c>
      <c r="AX342" s="12" t="s">
        <v>73</v>
      </c>
      <c r="AY342" s="148" t="s">
        <v>138</v>
      </c>
    </row>
    <row r="343" spans="2:65" s="13" customFormat="1">
      <c r="B343" s="153"/>
      <c r="D343" s="147" t="s">
        <v>147</v>
      </c>
      <c r="E343" s="154" t="s">
        <v>1</v>
      </c>
      <c r="F343" s="155" t="s">
        <v>424</v>
      </c>
      <c r="H343" s="156">
        <v>8.8000000000000007</v>
      </c>
      <c r="I343" s="157"/>
      <c r="L343" s="153"/>
      <c r="M343" s="158"/>
      <c r="T343" s="159"/>
      <c r="AT343" s="154" t="s">
        <v>147</v>
      </c>
      <c r="AU343" s="154" t="s">
        <v>82</v>
      </c>
      <c r="AV343" s="13" t="s">
        <v>82</v>
      </c>
      <c r="AW343" s="13" t="s">
        <v>29</v>
      </c>
      <c r="AX343" s="13" t="s">
        <v>73</v>
      </c>
      <c r="AY343" s="154" t="s">
        <v>138</v>
      </c>
    </row>
    <row r="344" spans="2:65" s="12" customFormat="1">
      <c r="B344" s="146"/>
      <c r="D344" s="147" t="s">
        <v>147</v>
      </c>
      <c r="E344" s="148" t="s">
        <v>1</v>
      </c>
      <c r="F344" s="149" t="s">
        <v>410</v>
      </c>
      <c r="H344" s="148" t="s">
        <v>1</v>
      </c>
      <c r="I344" s="150"/>
      <c r="L344" s="146"/>
      <c r="M344" s="151"/>
      <c r="T344" s="152"/>
      <c r="AT344" s="148" t="s">
        <v>147</v>
      </c>
      <c r="AU344" s="148" t="s">
        <v>82</v>
      </c>
      <c r="AV344" s="12" t="s">
        <v>30</v>
      </c>
      <c r="AW344" s="12" t="s">
        <v>29</v>
      </c>
      <c r="AX344" s="12" t="s">
        <v>73</v>
      </c>
      <c r="AY344" s="148" t="s">
        <v>138</v>
      </c>
    </row>
    <row r="345" spans="2:65" s="13" customFormat="1">
      <c r="B345" s="153"/>
      <c r="D345" s="147" t="s">
        <v>147</v>
      </c>
      <c r="E345" s="154" t="s">
        <v>1</v>
      </c>
      <c r="F345" s="155" t="s">
        <v>425</v>
      </c>
      <c r="H345" s="156">
        <v>2.0499999999999998</v>
      </c>
      <c r="I345" s="157"/>
      <c r="L345" s="153"/>
      <c r="M345" s="158"/>
      <c r="T345" s="159"/>
      <c r="AT345" s="154" t="s">
        <v>147</v>
      </c>
      <c r="AU345" s="154" t="s">
        <v>82</v>
      </c>
      <c r="AV345" s="13" t="s">
        <v>82</v>
      </c>
      <c r="AW345" s="13" t="s">
        <v>29</v>
      </c>
      <c r="AX345" s="13" t="s">
        <v>73</v>
      </c>
      <c r="AY345" s="154" t="s">
        <v>138</v>
      </c>
    </row>
    <row r="346" spans="2:65" s="12" customFormat="1">
      <c r="B346" s="146"/>
      <c r="D346" s="147" t="s">
        <v>147</v>
      </c>
      <c r="E346" s="148" t="s">
        <v>1</v>
      </c>
      <c r="F346" s="149" t="s">
        <v>412</v>
      </c>
      <c r="H346" s="148" t="s">
        <v>1</v>
      </c>
      <c r="I346" s="150"/>
      <c r="L346" s="146"/>
      <c r="M346" s="151"/>
      <c r="T346" s="152"/>
      <c r="AT346" s="148" t="s">
        <v>147</v>
      </c>
      <c r="AU346" s="148" t="s">
        <v>82</v>
      </c>
      <c r="AV346" s="12" t="s">
        <v>30</v>
      </c>
      <c r="AW346" s="12" t="s">
        <v>29</v>
      </c>
      <c r="AX346" s="12" t="s">
        <v>73</v>
      </c>
      <c r="AY346" s="148" t="s">
        <v>138</v>
      </c>
    </row>
    <row r="347" spans="2:65" s="13" customFormat="1">
      <c r="B347" s="153"/>
      <c r="D347" s="147" t="s">
        <v>147</v>
      </c>
      <c r="E347" s="154" t="s">
        <v>1</v>
      </c>
      <c r="F347" s="155" t="s">
        <v>425</v>
      </c>
      <c r="H347" s="156">
        <v>2.0499999999999998</v>
      </c>
      <c r="I347" s="157"/>
      <c r="L347" s="153"/>
      <c r="M347" s="158"/>
      <c r="T347" s="159"/>
      <c r="AT347" s="154" t="s">
        <v>147</v>
      </c>
      <c r="AU347" s="154" t="s">
        <v>82</v>
      </c>
      <c r="AV347" s="13" t="s">
        <v>82</v>
      </c>
      <c r="AW347" s="13" t="s">
        <v>29</v>
      </c>
      <c r="AX347" s="13" t="s">
        <v>73</v>
      </c>
      <c r="AY347" s="154" t="s">
        <v>138</v>
      </c>
    </row>
    <row r="348" spans="2:65" s="14" customFormat="1">
      <c r="B348" s="160"/>
      <c r="D348" s="147" t="s">
        <v>147</v>
      </c>
      <c r="E348" s="161" t="s">
        <v>1</v>
      </c>
      <c r="F348" s="162" t="s">
        <v>156</v>
      </c>
      <c r="H348" s="163">
        <v>12.9</v>
      </c>
      <c r="I348" s="164"/>
      <c r="L348" s="160"/>
      <c r="M348" s="165"/>
      <c r="T348" s="166"/>
      <c r="AT348" s="161" t="s">
        <v>147</v>
      </c>
      <c r="AU348" s="161" t="s">
        <v>82</v>
      </c>
      <c r="AV348" s="14" t="s">
        <v>145</v>
      </c>
      <c r="AW348" s="14" t="s">
        <v>29</v>
      </c>
      <c r="AX348" s="14" t="s">
        <v>30</v>
      </c>
      <c r="AY348" s="161" t="s">
        <v>138</v>
      </c>
    </row>
    <row r="349" spans="2:65" s="1" customFormat="1" ht="16.5" customHeight="1">
      <c r="B349" s="132"/>
      <c r="C349" s="133" t="s">
        <v>426</v>
      </c>
      <c r="D349" s="133" t="s">
        <v>140</v>
      </c>
      <c r="E349" s="134" t="s">
        <v>427</v>
      </c>
      <c r="F349" s="135" t="s">
        <v>428</v>
      </c>
      <c r="G349" s="136" t="s">
        <v>429</v>
      </c>
      <c r="H349" s="137">
        <v>1</v>
      </c>
      <c r="I349" s="138"/>
      <c r="J349" s="139">
        <f>ROUND(I349*H349,2)</f>
        <v>0</v>
      </c>
      <c r="K349" s="135" t="s">
        <v>1</v>
      </c>
      <c r="L349" s="32"/>
      <c r="M349" s="140" t="s">
        <v>1</v>
      </c>
      <c r="N349" s="141" t="s">
        <v>38</v>
      </c>
      <c r="P349" s="142">
        <f>O349*H349</f>
        <v>0</v>
      </c>
      <c r="Q349" s="142">
        <v>8.3260000000000001E-2</v>
      </c>
      <c r="R349" s="142">
        <f>Q349*H349</f>
        <v>8.3260000000000001E-2</v>
      </c>
      <c r="S349" s="142">
        <v>0</v>
      </c>
      <c r="T349" s="143">
        <f>S349*H349</f>
        <v>0</v>
      </c>
      <c r="AR349" s="144" t="s">
        <v>145</v>
      </c>
      <c r="AT349" s="144" t="s">
        <v>140</v>
      </c>
      <c r="AU349" s="144" t="s">
        <v>82</v>
      </c>
      <c r="AY349" s="17" t="s">
        <v>138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7" t="s">
        <v>30</v>
      </c>
      <c r="BK349" s="145">
        <f>ROUND(I349*H349,2)</f>
        <v>0</v>
      </c>
      <c r="BL349" s="17" t="s">
        <v>145</v>
      </c>
      <c r="BM349" s="144" t="s">
        <v>430</v>
      </c>
    </row>
    <row r="350" spans="2:65" s="13" customFormat="1">
      <c r="B350" s="153"/>
      <c r="D350" s="147" t="s">
        <v>147</v>
      </c>
      <c r="E350" s="154" t="s">
        <v>1</v>
      </c>
      <c r="F350" s="155" t="s">
        <v>417</v>
      </c>
      <c r="H350" s="156">
        <v>1.02</v>
      </c>
      <c r="I350" s="157"/>
      <c r="L350" s="153"/>
      <c r="M350" s="158"/>
      <c r="T350" s="159"/>
      <c r="AT350" s="154" t="s">
        <v>147</v>
      </c>
      <c r="AU350" s="154" t="s">
        <v>82</v>
      </c>
      <c r="AV350" s="13" t="s">
        <v>82</v>
      </c>
      <c r="AW350" s="13" t="s">
        <v>29</v>
      </c>
      <c r="AX350" s="13" t="s">
        <v>73</v>
      </c>
      <c r="AY350" s="154" t="s">
        <v>138</v>
      </c>
    </row>
    <row r="351" spans="2:65" s="13" customFormat="1">
      <c r="B351" s="153"/>
      <c r="D351" s="147" t="s">
        <v>147</v>
      </c>
      <c r="E351" s="154" t="s">
        <v>1</v>
      </c>
      <c r="F351" s="155" t="s">
        <v>30</v>
      </c>
      <c r="H351" s="156">
        <v>1</v>
      </c>
      <c r="I351" s="157"/>
      <c r="L351" s="153"/>
      <c r="M351" s="158"/>
      <c r="T351" s="159"/>
      <c r="AT351" s="154" t="s">
        <v>147</v>
      </c>
      <c r="AU351" s="154" t="s">
        <v>82</v>
      </c>
      <c r="AV351" s="13" t="s">
        <v>82</v>
      </c>
      <c r="AW351" s="13" t="s">
        <v>29</v>
      </c>
      <c r="AX351" s="13" t="s">
        <v>30</v>
      </c>
      <c r="AY351" s="154" t="s">
        <v>138</v>
      </c>
    </row>
    <row r="352" spans="2:65" s="1" customFormat="1" ht="16.5" customHeight="1">
      <c r="B352" s="132"/>
      <c r="C352" s="133" t="s">
        <v>431</v>
      </c>
      <c r="D352" s="133" t="s">
        <v>140</v>
      </c>
      <c r="E352" s="134" t="s">
        <v>432</v>
      </c>
      <c r="F352" s="135" t="s">
        <v>433</v>
      </c>
      <c r="G352" s="136" t="s">
        <v>178</v>
      </c>
      <c r="H352" s="137">
        <v>28.55</v>
      </c>
      <c r="I352" s="138"/>
      <c r="J352" s="139">
        <f>ROUND(I352*H352,2)</f>
        <v>0</v>
      </c>
      <c r="K352" s="135" t="s">
        <v>144</v>
      </c>
      <c r="L352" s="32"/>
      <c r="M352" s="140" t="s">
        <v>1</v>
      </c>
      <c r="N352" s="141" t="s">
        <v>38</v>
      </c>
      <c r="P352" s="142">
        <f>O352*H352</f>
        <v>0</v>
      </c>
      <c r="Q352" s="142">
        <v>2.283E-2</v>
      </c>
      <c r="R352" s="142">
        <f>Q352*H352</f>
        <v>0.6517965</v>
      </c>
      <c r="S352" s="142">
        <v>0</v>
      </c>
      <c r="T352" s="143">
        <f>S352*H352</f>
        <v>0</v>
      </c>
      <c r="AR352" s="144" t="s">
        <v>145</v>
      </c>
      <c r="AT352" s="144" t="s">
        <v>140</v>
      </c>
      <c r="AU352" s="144" t="s">
        <v>82</v>
      </c>
      <c r="AY352" s="17" t="s">
        <v>138</v>
      </c>
      <c r="BE352" s="145">
        <f>IF(N352="základní",J352,0)</f>
        <v>0</v>
      </c>
      <c r="BF352" s="145">
        <f>IF(N352="snížená",J352,0)</f>
        <v>0</v>
      </c>
      <c r="BG352" s="145">
        <f>IF(N352="zákl. přenesená",J352,0)</f>
        <v>0</v>
      </c>
      <c r="BH352" s="145">
        <f>IF(N352="sníž. přenesená",J352,0)</f>
        <v>0</v>
      </c>
      <c r="BI352" s="145">
        <f>IF(N352="nulová",J352,0)</f>
        <v>0</v>
      </c>
      <c r="BJ352" s="17" t="s">
        <v>30</v>
      </c>
      <c r="BK352" s="145">
        <f>ROUND(I352*H352,2)</f>
        <v>0</v>
      </c>
      <c r="BL352" s="17" t="s">
        <v>145</v>
      </c>
      <c r="BM352" s="144" t="s">
        <v>434</v>
      </c>
    </row>
    <row r="353" spans="2:65" s="12" customFormat="1">
      <c r="B353" s="146"/>
      <c r="D353" s="147" t="s">
        <v>147</v>
      </c>
      <c r="E353" s="148" t="s">
        <v>1</v>
      </c>
      <c r="F353" s="149" t="s">
        <v>435</v>
      </c>
      <c r="H353" s="148" t="s">
        <v>1</v>
      </c>
      <c r="I353" s="150"/>
      <c r="L353" s="146"/>
      <c r="M353" s="151"/>
      <c r="T353" s="152"/>
      <c r="AT353" s="148" t="s">
        <v>147</v>
      </c>
      <c r="AU353" s="148" t="s">
        <v>82</v>
      </c>
      <c r="AV353" s="12" t="s">
        <v>30</v>
      </c>
      <c r="AW353" s="12" t="s">
        <v>29</v>
      </c>
      <c r="AX353" s="12" t="s">
        <v>73</v>
      </c>
      <c r="AY353" s="148" t="s">
        <v>138</v>
      </c>
    </row>
    <row r="354" spans="2:65" s="12" customFormat="1">
      <c r="B354" s="146"/>
      <c r="D354" s="147" t="s">
        <v>147</v>
      </c>
      <c r="E354" s="148" t="s">
        <v>1</v>
      </c>
      <c r="F354" s="149" t="s">
        <v>436</v>
      </c>
      <c r="H354" s="148" t="s">
        <v>1</v>
      </c>
      <c r="I354" s="150"/>
      <c r="L354" s="146"/>
      <c r="M354" s="151"/>
      <c r="T354" s="152"/>
      <c r="AT354" s="148" t="s">
        <v>147</v>
      </c>
      <c r="AU354" s="148" t="s">
        <v>82</v>
      </c>
      <c r="AV354" s="12" t="s">
        <v>30</v>
      </c>
      <c r="AW354" s="12" t="s">
        <v>29</v>
      </c>
      <c r="AX354" s="12" t="s">
        <v>73</v>
      </c>
      <c r="AY354" s="148" t="s">
        <v>138</v>
      </c>
    </row>
    <row r="355" spans="2:65" s="12" customFormat="1">
      <c r="B355" s="146"/>
      <c r="D355" s="147" t="s">
        <v>147</v>
      </c>
      <c r="E355" s="148" t="s">
        <v>1</v>
      </c>
      <c r="F355" s="149" t="s">
        <v>437</v>
      </c>
      <c r="H355" s="148" t="s">
        <v>1</v>
      </c>
      <c r="I355" s="150"/>
      <c r="L355" s="146"/>
      <c r="M355" s="151"/>
      <c r="T355" s="152"/>
      <c r="AT355" s="148" t="s">
        <v>147</v>
      </c>
      <c r="AU355" s="148" t="s">
        <v>82</v>
      </c>
      <c r="AV355" s="12" t="s">
        <v>30</v>
      </c>
      <c r="AW355" s="12" t="s">
        <v>29</v>
      </c>
      <c r="AX355" s="12" t="s">
        <v>73</v>
      </c>
      <c r="AY355" s="148" t="s">
        <v>138</v>
      </c>
    </row>
    <row r="356" spans="2:65" s="12" customFormat="1">
      <c r="B356" s="146"/>
      <c r="D356" s="147" t="s">
        <v>147</v>
      </c>
      <c r="E356" s="148" t="s">
        <v>1</v>
      </c>
      <c r="F356" s="149" t="s">
        <v>438</v>
      </c>
      <c r="H356" s="148" t="s">
        <v>1</v>
      </c>
      <c r="I356" s="150"/>
      <c r="L356" s="146"/>
      <c r="M356" s="151"/>
      <c r="T356" s="152"/>
      <c r="AT356" s="148" t="s">
        <v>147</v>
      </c>
      <c r="AU356" s="148" t="s">
        <v>82</v>
      </c>
      <c r="AV356" s="12" t="s">
        <v>30</v>
      </c>
      <c r="AW356" s="12" t="s">
        <v>29</v>
      </c>
      <c r="AX356" s="12" t="s">
        <v>73</v>
      </c>
      <c r="AY356" s="148" t="s">
        <v>138</v>
      </c>
    </row>
    <row r="357" spans="2:65" s="12" customFormat="1">
      <c r="B357" s="146"/>
      <c r="D357" s="147" t="s">
        <v>147</v>
      </c>
      <c r="E357" s="148" t="s">
        <v>1</v>
      </c>
      <c r="F357" s="149" t="s">
        <v>439</v>
      </c>
      <c r="H357" s="148" t="s">
        <v>1</v>
      </c>
      <c r="I357" s="150"/>
      <c r="L357" s="146"/>
      <c r="M357" s="151"/>
      <c r="T357" s="152"/>
      <c r="AT357" s="148" t="s">
        <v>147</v>
      </c>
      <c r="AU357" s="148" t="s">
        <v>82</v>
      </c>
      <c r="AV357" s="12" t="s">
        <v>30</v>
      </c>
      <c r="AW357" s="12" t="s">
        <v>29</v>
      </c>
      <c r="AX357" s="12" t="s">
        <v>73</v>
      </c>
      <c r="AY357" s="148" t="s">
        <v>138</v>
      </c>
    </row>
    <row r="358" spans="2:65" s="13" customFormat="1">
      <c r="B358" s="153"/>
      <c r="D358" s="147" t="s">
        <v>147</v>
      </c>
      <c r="E358" s="154" t="s">
        <v>1</v>
      </c>
      <c r="F358" s="155" t="s">
        <v>440</v>
      </c>
      <c r="H358" s="156">
        <v>22.4</v>
      </c>
      <c r="I358" s="157"/>
      <c r="L358" s="153"/>
      <c r="M358" s="158"/>
      <c r="T358" s="159"/>
      <c r="AT358" s="154" t="s">
        <v>147</v>
      </c>
      <c r="AU358" s="154" t="s">
        <v>82</v>
      </c>
      <c r="AV358" s="13" t="s">
        <v>82</v>
      </c>
      <c r="AW358" s="13" t="s">
        <v>29</v>
      </c>
      <c r="AX358" s="13" t="s">
        <v>73</v>
      </c>
      <c r="AY358" s="154" t="s">
        <v>138</v>
      </c>
    </row>
    <row r="359" spans="2:65" s="13" customFormat="1">
      <c r="B359" s="153"/>
      <c r="D359" s="147" t="s">
        <v>147</v>
      </c>
      <c r="E359" s="154" t="s">
        <v>1</v>
      </c>
      <c r="F359" s="155" t="s">
        <v>441</v>
      </c>
      <c r="H359" s="156">
        <v>6.15</v>
      </c>
      <c r="I359" s="157"/>
      <c r="L359" s="153"/>
      <c r="M359" s="158"/>
      <c r="T359" s="159"/>
      <c r="AT359" s="154" t="s">
        <v>147</v>
      </c>
      <c r="AU359" s="154" t="s">
        <v>82</v>
      </c>
      <c r="AV359" s="13" t="s">
        <v>82</v>
      </c>
      <c r="AW359" s="13" t="s">
        <v>29</v>
      </c>
      <c r="AX359" s="13" t="s">
        <v>73</v>
      </c>
      <c r="AY359" s="154" t="s">
        <v>138</v>
      </c>
    </row>
    <row r="360" spans="2:65" s="14" customFormat="1">
      <c r="B360" s="160"/>
      <c r="D360" s="147" t="s">
        <v>147</v>
      </c>
      <c r="E360" s="161" t="s">
        <v>1</v>
      </c>
      <c r="F360" s="162" t="s">
        <v>156</v>
      </c>
      <c r="H360" s="163">
        <v>28.55</v>
      </c>
      <c r="I360" s="164"/>
      <c r="L360" s="160"/>
      <c r="M360" s="165"/>
      <c r="T360" s="166"/>
      <c r="AT360" s="161" t="s">
        <v>147</v>
      </c>
      <c r="AU360" s="161" t="s">
        <v>82</v>
      </c>
      <c r="AV360" s="14" t="s">
        <v>145</v>
      </c>
      <c r="AW360" s="14" t="s">
        <v>29</v>
      </c>
      <c r="AX360" s="14" t="s">
        <v>30</v>
      </c>
      <c r="AY360" s="161" t="s">
        <v>138</v>
      </c>
    </row>
    <row r="361" spans="2:65" s="1" customFormat="1" ht="16.5" customHeight="1">
      <c r="B361" s="132"/>
      <c r="C361" s="133" t="s">
        <v>442</v>
      </c>
      <c r="D361" s="133" t="s">
        <v>140</v>
      </c>
      <c r="E361" s="134" t="s">
        <v>443</v>
      </c>
      <c r="F361" s="135" t="s">
        <v>444</v>
      </c>
      <c r="G361" s="136" t="s">
        <v>178</v>
      </c>
      <c r="H361" s="137">
        <v>20.3</v>
      </c>
      <c r="I361" s="138"/>
      <c r="J361" s="139">
        <f>ROUND(I361*H361,2)</f>
        <v>0</v>
      </c>
      <c r="K361" s="135" t="s">
        <v>144</v>
      </c>
      <c r="L361" s="32"/>
      <c r="M361" s="140" t="s">
        <v>1</v>
      </c>
      <c r="N361" s="141" t="s">
        <v>38</v>
      </c>
      <c r="P361" s="142">
        <f>O361*H361</f>
        <v>0</v>
      </c>
      <c r="Q361" s="142">
        <v>0</v>
      </c>
      <c r="R361" s="142">
        <f>Q361*H361</f>
        <v>0</v>
      </c>
      <c r="S361" s="142">
        <v>8.1000000000000003E-2</v>
      </c>
      <c r="T361" s="143">
        <f>S361*H361</f>
        <v>1.6443000000000001</v>
      </c>
      <c r="AR361" s="144" t="s">
        <v>145</v>
      </c>
      <c r="AT361" s="144" t="s">
        <v>140</v>
      </c>
      <c r="AU361" s="144" t="s">
        <v>82</v>
      </c>
      <c r="AY361" s="17" t="s">
        <v>138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7" t="s">
        <v>30</v>
      </c>
      <c r="BK361" s="145">
        <f>ROUND(I361*H361,2)</f>
        <v>0</v>
      </c>
      <c r="BL361" s="17" t="s">
        <v>145</v>
      </c>
      <c r="BM361" s="144" t="s">
        <v>445</v>
      </c>
    </row>
    <row r="362" spans="2:65" s="13" customFormat="1">
      <c r="B362" s="153"/>
      <c r="D362" s="147" t="s">
        <v>147</v>
      </c>
      <c r="E362" s="154" t="s">
        <v>1</v>
      </c>
      <c r="F362" s="155" t="s">
        <v>446</v>
      </c>
      <c r="H362" s="156">
        <v>16.399999999999999</v>
      </c>
      <c r="I362" s="157"/>
      <c r="L362" s="153"/>
      <c r="M362" s="158"/>
      <c r="T362" s="159"/>
      <c r="AT362" s="154" t="s">
        <v>147</v>
      </c>
      <c r="AU362" s="154" t="s">
        <v>82</v>
      </c>
      <c r="AV362" s="13" t="s">
        <v>82</v>
      </c>
      <c r="AW362" s="13" t="s">
        <v>29</v>
      </c>
      <c r="AX362" s="13" t="s">
        <v>73</v>
      </c>
      <c r="AY362" s="154" t="s">
        <v>138</v>
      </c>
    </row>
    <row r="363" spans="2:65" s="13" customFormat="1">
      <c r="B363" s="153"/>
      <c r="D363" s="147" t="s">
        <v>147</v>
      </c>
      <c r="E363" s="154" t="s">
        <v>1</v>
      </c>
      <c r="F363" s="155" t="s">
        <v>447</v>
      </c>
      <c r="H363" s="156">
        <v>3.9</v>
      </c>
      <c r="I363" s="157"/>
      <c r="L363" s="153"/>
      <c r="M363" s="158"/>
      <c r="T363" s="159"/>
      <c r="AT363" s="154" t="s">
        <v>147</v>
      </c>
      <c r="AU363" s="154" t="s">
        <v>82</v>
      </c>
      <c r="AV363" s="13" t="s">
        <v>82</v>
      </c>
      <c r="AW363" s="13" t="s">
        <v>29</v>
      </c>
      <c r="AX363" s="13" t="s">
        <v>73</v>
      </c>
      <c r="AY363" s="154" t="s">
        <v>138</v>
      </c>
    </row>
    <row r="364" spans="2:65" s="14" customFormat="1">
      <c r="B364" s="160"/>
      <c r="D364" s="147" t="s">
        <v>147</v>
      </c>
      <c r="E364" s="161" t="s">
        <v>1</v>
      </c>
      <c r="F364" s="162" t="s">
        <v>156</v>
      </c>
      <c r="H364" s="163">
        <v>20.3</v>
      </c>
      <c r="I364" s="164"/>
      <c r="L364" s="160"/>
      <c r="M364" s="165"/>
      <c r="T364" s="166"/>
      <c r="AT364" s="161" t="s">
        <v>147</v>
      </c>
      <c r="AU364" s="161" t="s">
        <v>82</v>
      </c>
      <c r="AV364" s="14" t="s">
        <v>145</v>
      </c>
      <c r="AW364" s="14" t="s">
        <v>29</v>
      </c>
      <c r="AX364" s="14" t="s">
        <v>30</v>
      </c>
      <c r="AY364" s="161" t="s">
        <v>138</v>
      </c>
    </row>
    <row r="365" spans="2:65" s="1" customFormat="1" ht="16.5" customHeight="1">
      <c r="B365" s="132"/>
      <c r="C365" s="133" t="s">
        <v>448</v>
      </c>
      <c r="D365" s="133" t="s">
        <v>140</v>
      </c>
      <c r="E365" s="134" t="s">
        <v>449</v>
      </c>
      <c r="F365" s="135" t="s">
        <v>450</v>
      </c>
      <c r="G365" s="136" t="s">
        <v>178</v>
      </c>
      <c r="H365" s="137">
        <v>25.58</v>
      </c>
      <c r="I365" s="138"/>
      <c r="J365" s="139">
        <f>ROUND(I365*H365,2)</f>
        <v>0</v>
      </c>
      <c r="K365" s="135" t="s">
        <v>1</v>
      </c>
      <c r="L365" s="32"/>
      <c r="M365" s="140" t="s">
        <v>1</v>
      </c>
      <c r="N365" s="141" t="s">
        <v>38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145</v>
      </c>
      <c r="AT365" s="144" t="s">
        <v>140</v>
      </c>
      <c r="AU365" s="144" t="s">
        <v>82</v>
      </c>
      <c r="AY365" s="17" t="s">
        <v>138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7" t="s">
        <v>30</v>
      </c>
      <c r="BK365" s="145">
        <f>ROUND(I365*H365,2)</f>
        <v>0</v>
      </c>
      <c r="BL365" s="17" t="s">
        <v>145</v>
      </c>
      <c r="BM365" s="144" t="s">
        <v>451</v>
      </c>
    </row>
    <row r="366" spans="2:65" s="13" customFormat="1">
      <c r="B366" s="153"/>
      <c r="D366" s="147" t="s">
        <v>147</v>
      </c>
      <c r="E366" s="154" t="s">
        <v>1</v>
      </c>
      <c r="F366" s="155" t="s">
        <v>452</v>
      </c>
      <c r="H366" s="156">
        <v>20.239999999999998</v>
      </c>
      <c r="I366" s="157"/>
      <c r="L366" s="153"/>
      <c r="M366" s="158"/>
      <c r="T366" s="159"/>
      <c r="AT366" s="154" t="s">
        <v>147</v>
      </c>
      <c r="AU366" s="154" t="s">
        <v>82</v>
      </c>
      <c r="AV366" s="13" t="s">
        <v>82</v>
      </c>
      <c r="AW366" s="13" t="s">
        <v>29</v>
      </c>
      <c r="AX366" s="13" t="s">
        <v>73</v>
      </c>
      <c r="AY366" s="154" t="s">
        <v>138</v>
      </c>
    </row>
    <row r="367" spans="2:65" s="13" customFormat="1">
      <c r="B367" s="153"/>
      <c r="D367" s="147" t="s">
        <v>147</v>
      </c>
      <c r="E367" s="154" t="s">
        <v>1</v>
      </c>
      <c r="F367" s="155" t="s">
        <v>453</v>
      </c>
      <c r="H367" s="156">
        <v>5.34</v>
      </c>
      <c r="I367" s="157"/>
      <c r="L367" s="153"/>
      <c r="M367" s="158"/>
      <c r="T367" s="159"/>
      <c r="AT367" s="154" t="s">
        <v>147</v>
      </c>
      <c r="AU367" s="154" t="s">
        <v>82</v>
      </c>
      <c r="AV367" s="13" t="s">
        <v>82</v>
      </c>
      <c r="AW367" s="13" t="s">
        <v>29</v>
      </c>
      <c r="AX367" s="13" t="s">
        <v>73</v>
      </c>
      <c r="AY367" s="154" t="s">
        <v>138</v>
      </c>
    </row>
    <row r="368" spans="2:65" s="14" customFormat="1">
      <c r="B368" s="160"/>
      <c r="D368" s="147" t="s">
        <v>147</v>
      </c>
      <c r="E368" s="161" t="s">
        <v>1</v>
      </c>
      <c r="F368" s="162" t="s">
        <v>156</v>
      </c>
      <c r="H368" s="163">
        <v>25.58</v>
      </c>
      <c r="I368" s="164"/>
      <c r="L368" s="160"/>
      <c r="M368" s="165"/>
      <c r="T368" s="166"/>
      <c r="AT368" s="161" t="s">
        <v>147</v>
      </c>
      <c r="AU368" s="161" t="s">
        <v>82</v>
      </c>
      <c r="AV368" s="14" t="s">
        <v>145</v>
      </c>
      <c r="AW368" s="14" t="s">
        <v>29</v>
      </c>
      <c r="AX368" s="14" t="s">
        <v>30</v>
      </c>
      <c r="AY368" s="161" t="s">
        <v>138</v>
      </c>
    </row>
    <row r="369" spans="2:65" s="1" customFormat="1" ht="16.5" customHeight="1">
      <c r="B369" s="132"/>
      <c r="C369" s="133" t="s">
        <v>454</v>
      </c>
      <c r="D369" s="133" t="s">
        <v>140</v>
      </c>
      <c r="E369" s="134" t="s">
        <v>455</v>
      </c>
      <c r="F369" s="135" t="s">
        <v>456</v>
      </c>
      <c r="G369" s="136" t="s">
        <v>429</v>
      </c>
      <c r="H369" s="137">
        <v>3</v>
      </c>
      <c r="I369" s="138"/>
      <c r="J369" s="139">
        <f>ROUND(I369*H369,2)</f>
        <v>0</v>
      </c>
      <c r="K369" s="135" t="s">
        <v>144</v>
      </c>
      <c r="L369" s="32"/>
      <c r="M369" s="140" t="s">
        <v>1</v>
      </c>
      <c r="N369" s="141" t="s">
        <v>38</v>
      </c>
      <c r="P369" s="142">
        <f>O369*H369</f>
        <v>0</v>
      </c>
      <c r="Q369" s="142">
        <v>4.555E-2</v>
      </c>
      <c r="R369" s="142">
        <f>Q369*H369</f>
        <v>0.13664999999999999</v>
      </c>
      <c r="S369" s="142">
        <v>0</v>
      </c>
      <c r="T369" s="143">
        <f>S369*H369</f>
        <v>0</v>
      </c>
      <c r="AR369" s="144" t="s">
        <v>145</v>
      </c>
      <c r="AT369" s="144" t="s">
        <v>140</v>
      </c>
      <c r="AU369" s="144" t="s">
        <v>82</v>
      </c>
      <c r="AY369" s="17" t="s">
        <v>138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7" t="s">
        <v>30</v>
      </c>
      <c r="BK369" s="145">
        <f>ROUND(I369*H369,2)</f>
        <v>0</v>
      </c>
      <c r="BL369" s="17" t="s">
        <v>145</v>
      </c>
      <c r="BM369" s="144" t="s">
        <v>457</v>
      </c>
    </row>
    <row r="370" spans="2:65" s="13" customFormat="1">
      <c r="B370" s="153"/>
      <c r="D370" s="147" t="s">
        <v>147</v>
      </c>
      <c r="E370" s="154" t="s">
        <v>1</v>
      </c>
      <c r="F370" s="155" t="s">
        <v>162</v>
      </c>
      <c r="H370" s="156">
        <v>3</v>
      </c>
      <c r="I370" s="157"/>
      <c r="L370" s="153"/>
      <c r="M370" s="158"/>
      <c r="T370" s="159"/>
      <c r="AT370" s="154" t="s">
        <v>147</v>
      </c>
      <c r="AU370" s="154" t="s">
        <v>82</v>
      </c>
      <c r="AV370" s="13" t="s">
        <v>82</v>
      </c>
      <c r="AW370" s="13" t="s">
        <v>29</v>
      </c>
      <c r="AX370" s="13" t="s">
        <v>30</v>
      </c>
      <c r="AY370" s="154" t="s">
        <v>138</v>
      </c>
    </row>
    <row r="371" spans="2:65" s="1" customFormat="1" ht="16.5" customHeight="1">
      <c r="B371" s="132"/>
      <c r="C371" s="133" t="s">
        <v>458</v>
      </c>
      <c r="D371" s="133" t="s">
        <v>140</v>
      </c>
      <c r="E371" s="134" t="s">
        <v>459</v>
      </c>
      <c r="F371" s="135" t="s">
        <v>460</v>
      </c>
      <c r="G371" s="136" t="s">
        <v>429</v>
      </c>
      <c r="H371" s="137">
        <v>8</v>
      </c>
      <c r="I371" s="138"/>
      <c r="J371" s="139">
        <f>ROUND(I371*H371,2)</f>
        <v>0</v>
      </c>
      <c r="K371" s="135" t="s">
        <v>144</v>
      </c>
      <c r="L371" s="32"/>
      <c r="M371" s="140" t="s">
        <v>1</v>
      </c>
      <c r="N371" s="141" t="s">
        <v>38</v>
      </c>
      <c r="P371" s="142">
        <f>O371*H371</f>
        <v>0</v>
      </c>
      <c r="Q371" s="142">
        <v>7.2849999999999998E-2</v>
      </c>
      <c r="R371" s="142">
        <f>Q371*H371</f>
        <v>0.58279999999999998</v>
      </c>
      <c r="S371" s="142">
        <v>0</v>
      </c>
      <c r="T371" s="143">
        <f>S371*H371</f>
        <v>0</v>
      </c>
      <c r="AR371" s="144" t="s">
        <v>145</v>
      </c>
      <c r="AT371" s="144" t="s">
        <v>140</v>
      </c>
      <c r="AU371" s="144" t="s">
        <v>82</v>
      </c>
      <c r="AY371" s="17" t="s">
        <v>138</v>
      </c>
      <c r="BE371" s="145">
        <f>IF(N371="základní",J371,0)</f>
        <v>0</v>
      </c>
      <c r="BF371" s="145">
        <f>IF(N371="snížená",J371,0)</f>
        <v>0</v>
      </c>
      <c r="BG371" s="145">
        <f>IF(N371="zákl. přenesená",J371,0)</f>
        <v>0</v>
      </c>
      <c r="BH371" s="145">
        <f>IF(N371="sníž. přenesená",J371,0)</f>
        <v>0</v>
      </c>
      <c r="BI371" s="145">
        <f>IF(N371="nulová",J371,0)</f>
        <v>0</v>
      </c>
      <c r="BJ371" s="17" t="s">
        <v>30</v>
      </c>
      <c r="BK371" s="145">
        <f>ROUND(I371*H371,2)</f>
        <v>0</v>
      </c>
      <c r="BL371" s="17" t="s">
        <v>145</v>
      </c>
      <c r="BM371" s="144" t="s">
        <v>461</v>
      </c>
    </row>
    <row r="372" spans="2:65" s="13" customFormat="1">
      <c r="B372" s="153"/>
      <c r="D372" s="147" t="s">
        <v>147</v>
      </c>
      <c r="E372" s="154" t="s">
        <v>1</v>
      </c>
      <c r="F372" s="155" t="s">
        <v>187</v>
      </c>
      <c r="H372" s="156">
        <v>8</v>
      </c>
      <c r="I372" s="157"/>
      <c r="L372" s="153"/>
      <c r="M372" s="158"/>
      <c r="T372" s="159"/>
      <c r="AT372" s="154" t="s">
        <v>147</v>
      </c>
      <c r="AU372" s="154" t="s">
        <v>82</v>
      </c>
      <c r="AV372" s="13" t="s">
        <v>82</v>
      </c>
      <c r="AW372" s="13" t="s">
        <v>29</v>
      </c>
      <c r="AX372" s="13" t="s">
        <v>30</v>
      </c>
      <c r="AY372" s="154" t="s">
        <v>138</v>
      </c>
    </row>
    <row r="373" spans="2:65" s="11" customFormat="1" ht="22.9" customHeight="1">
      <c r="B373" s="120"/>
      <c r="D373" s="121" t="s">
        <v>72</v>
      </c>
      <c r="E373" s="130" t="s">
        <v>145</v>
      </c>
      <c r="F373" s="130" t="s">
        <v>462</v>
      </c>
      <c r="I373" s="123"/>
      <c r="J373" s="131">
        <f>BK373</f>
        <v>0</v>
      </c>
      <c r="L373" s="120"/>
      <c r="M373" s="125"/>
      <c r="P373" s="126">
        <f>SUM(P374:P463)</f>
        <v>0</v>
      </c>
      <c r="R373" s="126">
        <f>SUM(R374:R463)</f>
        <v>0</v>
      </c>
      <c r="T373" s="127">
        <f>SUM(T374:T463)</f>
        <v>0</v>
      </c>
      <c r="AR373" s="121" t="s">
        <v>30</v>
      </c>
      <c r="AT373" s="128" t="s">
        <v>72</v>
      </c>
      <c r="AU373" s="128" t="s">
        <v>30</v>
      </c>
      <c r="AY373" s="121" t="s">
        <v>138</v>
      </c>
      <c r="BK373" s="129">
        <f>SUM(BK374:BK463)</f>
        <v>0</v>
      </c>
    </row>
    <row r="374" spans="2:65" s="1" customFormat="1" ht="16.5" customHeight="1">
      <c r="B374" s="132"/>
      <c r="C374" s="133" t="s">
        <v>463</v>
      </c>
      <c r="D374" s="133" t="s">
        <v>140</v>
      </c>
      <c r="E374" s="134" t="s">
        <v>464</v>
      </c>
      <c r="F374" s="135" t="s">
        <v>465</v>
      </c>
      <c r="G374" s="136" t="s">
        <v>384</v>
      </c>
      <c r="H374" s="137">
        <v>1</v>
      </c>
      <c r="I374" s="138"/>
      <c r="J374" s="139">
        <f>ROUND(I374*H374,2)</f>
        <v>0</v>
      </c>
      <c r="K374" s="135" t="s">
        <v>1</v>
      </c>
      <c r="L374" s="32"/>
      <c r="M374" s="140" t="s">
        <v>1</v>
      </c>
      <c r="N374" s="141" t="s">
        <v>38</v>
      </c>
      <c r="P374" s="142">
        <f>O374*H374</f>
        <v>0</v>
      </c>
      <c r="Q374" s="142">
        <v>0</v>
      </c>
      <c r="R374" s="142">
        <f>Q374*H374</f>
        <v>0</v>
      </c>
      <c r="S374" s="142">
        <v>0</v>
      </c>
      <c r="T374" s="143">
        <f>S374*H374</f>
        <v>0</v>
      </c>
      <c r="AR374" s="144" t="s">
        <v>145</v>
      </c>
      <c r="AT374" s="144" t="s">
        <v>140</v>
      </c>
      <c r="AU374" s="144" t="s">
        <v>82</v>
      </c>
      <c r="AY374" s="17" t="s">
        <v>138</v>
      </c>
      <c r="BE374" s="145">
        <f>IF(N374="základní",J374,0)</f>
        <v>0</v>
      </c>
      <c r="BF374" s="145">
        <f>IF(N374="snížená",J374,0)</f>
        <v>0</v>
      </c>
      <c r="BG374" s="145">
        <f>IF(N374="zákl. přenesená",J374,0)</f>
        <v>0</v>
      </c>
      <c r="BH374" s="145">
        <f>IF(N374="sníž. přenesená",J374,0)</f>
        <v>0</v>
      </c>
      <c r="BI374" s="145">
        <f>IF(N374="nulová",J374,0)</f>
        <v>0</v>
      </c>
      <c r="BJ374" s="17" t="s">
        <v>30</v>
      </c>
      <c r="BK374" s="145">
        <f>ROUND(I374*H374,2)</f>
        <v>0</v>
      </c>
      <c r="BL374" s="17" t="s">
        <v>145</v>
      </c>
      <c r="BM374" s="144" t="s">
        <v>466</v>
      </c>
    </row>
    <row r="375" spans="2:65" s="12" customFormat="1">
      <c r="B375" s="146"/>
      <c r="D375" s="147" t="s">
        <v>147</v>
      </c>
      <c r="E375" s="148" t="s">
        <v>1</v>
      </c>
      <c r="F375" s="149" t="s">
        <v>467</v>
      </c>
      <c r="H375" s="148" t="s">
        <v>1</v>
      </c>
      <c r="I375" s="150"/>
      <c r="L375" s="146"/>
      <c r="M375" s="151"/>
      <c r="T375" s="152"/>
      <c r="AT375" s="148" t="s">
        <v>147</v>
      </c>
      <c r="AU375" s="148" t="s">
        <v>82</v>
      </c>
      <c r="AV375" s="12" t="s">
        <v>30</v>
      </c>
      <c r="AW375" s="12" t="s">
        <v>29</v>
      </c>
      <c r="AX375" s="12" t="s">
        <v>73</v>
      </c>
      <c r="AY375" s="148" t="s">
        <v>138</v>
      </c>
    </row>
    <row r="376" spans="2:65" s="12" customFormat="1">
      <c r="B376" s="146"/>
      <c r="D376" s="147" t="s">
        <v>147</v>
      </c>
      <c r="E376" s="148" t="s">
        <v>1</v>
      </c>
      <c r="F376" s="149" t="s">
        <v>468</v>
      </c>
      <c r="H376" s="148" t="s">
        <v>1</v>
      </c>
      <c r="I376" s="150"/>
      <c r="L376" s="146"/>
      <c r="M376" s="151"/>
      <c r="T376" s="152"/>
      <c r="AT376" s="148" t="s">
        <v>147</v>
      </c>
      <c r="AU376" s="148" t="s">
        <v>82</v>
      </c>
      <c r="AV376" s="12" t="s">
        <v>30</v>
      </c>
      <c r="AW376" s="12" t="s">
        <v>29</v>
      </c>
      <c r="AX376" s="12" t="s">
        <v>73</v>
      </c>
      <c r="AY376" s="148" t="s">
        <v>138</v>
      </c>
    </row>
    <row r="377" spans="2:65" s="12" customFormat="1">
      <c r="B377" s="146"/>
      <c r="D377" s="147" t="s">
        <v>147</v>
      </c>
      <c r="E377" s="148" t="s">
        <v>1</v>
      </c>
      <c r="F377" s="149" t="s">
        <v>469</v>
      </c>
      <c r="H377" s="148" t="s">
        <v>1</v>
      </c>
      <c r="I377" s="150"/>
      <c r="L377" s="146"/>
      <c r="M377" s="151"/>
      <c r="T377" s="152"/>
      <c r="AT377" s="148" t="s">
        <v>147</v>
      </c>
      <c r="AU377" s="148" t="s">
        <v>82</v>
      </c>
      <c r="AV377" s="12" t="s">
        <v>30</v>
      </c>
      <c r="AW377" s="12" t="s">
        <v>29</v>
      </c>
      <c r="AX377" s="12" t="s">
        <v>73</v>
      </c>
      <c r="AY377" s="148" t="s">
        <v>138</v>
      </c>
    </row>
    <row r="378" spans="2:65" s="12" customFormat="1">
      <c r="B378" s="146"/>
      <c r="D378" s="147" t="s">
        <v>147</v>
      </c>
      <c r="E378" s="148" t="s">
        <v>1</v>
      </c>
      <c r="F378" s="149" t="s">
        <v>470</v>
      </c>
      <c r="H378" s="148" t="s">
        <v>1</v>
      </c>
      <c r="I378" s="150"/>
      <c r="L378" s="146"/>
      <c r="M378" s="151"/>
      <c r="T378" s="152"/>
      <c r="AT378" s="148" t="s">
        <v>147</v>
      </c>
      <c r="AU378" s="148" t="s">
        <v>82</v>
      </c>
      <c r="AV378" s="12" t="s">
        <v>30</v>
      </c>
      <c r="AW378" s="12" t="s">
        <v>29</v>
      </c>
      <c r="AX378" s="12" t="s">
        <v>73</v>
      </c>
      <c r="AY378" s="148" t="s">
        <v>138</v>
      </c>
    </row>
    <row r="379" spans="2:65" s="12" customFormat="1">
      <c r="B379" s="146"/>
      <c r="D379" s="147" t="s">
        <v>147</v>
      </c>
      <c r="E379" s="148" t="s">
        <v>1</v>
      </c>
      <c r="F379" s="149" t="s">
        <v>471</v>
      </c>
      <c r="H379" s="148" t="s">
        <v>1</v>
      </c>
      <c r="I379" s="150"/>
      <c r="L379" s="146"/>
      <c r="M379" s="151"/>
      <c r="T379" s="152"/>
      <c r="AT379" s="148" t="s">
        <v>147</v>
      </c>
      <c r="AU379" s="148" t="s">
        <v>82</v>
      </c>
      <c r="AV379" s="12" t="s">
        <v>30</v>
      </c>
      <c r="AW379" s="12" t="s">
        <v>29</v>
      </c>
      <c r="AX379" s="12" t="s">
        <v>73</v>
      </c>
      <c r="AY379" s="148" t="s">
        <v>138</v>
      </c>
    </row>
    <row r="380" spans="2:65" s="12" customFormat="1">
      <c r="B380" s="146"/>
      <c r="D380" s="147" t="s">
        <v>147</v>
      </c>
      <c r="E380" s="148" t="s">
        <v>1</v>
      </c>
      <c r="F380" s="149" t="s">
        <v>472</v>
      </c>
      <c r="H380" s="148" t="s">
        <v>1</v>
      </c>
      <c r="I380" s="150"/>
      <c r="L380" s="146"/>
      <c r="M380" s="151"/>
      <c r="T380" s="152"/>
      <c r="AT380" s="148" t="s">
        <v>147</v>
      </c>
      <c r="AU380" s="148" t="s">
        <v>82</v>
      </c>
      <c r="AV380" s="12" t="s">
        <v>30</v>
      </c>
      <c r="AW380" s="12" t="s">
        <v>29</v>
      </c>
      <c r="AX380" s="12" t="s">
        <v>73</v>
      </c>
      <c r="AY380" s="148" t="s">
        <v>138</v>
      </c>
    </row>
    <row r="381" spans="2:65" s="12" customFormat="1">
      <c r="B381" s="146"/>
      <c r="D381" s="147" t="s">
        <v>147</v>
      </c>
      <c r="E381" s="148" t="s">
        <v>1</v>
      </c>
      <c r="F381" s="149" t="s">
        <v>473</v>
      </c>
      <c r="H381" s="148" t="s">
        <v>1</v>
      </c>
      <c r="I381" s="150"/>
      <c r="L381" s="146"/>
      <c r="M381" s="151"/>
      <c r="T381" s="152"/>
      <c r="AT381" s="148" t="s">
        <v>147</v>
      </c>
      <c r="AU381" s="148" t="s">
        <v>82</v>
      </c>
      <c r="AV381" s="12" t="s">
        <v>30</v>
      </c>
      <c r="AW381" s="12" t="s">
        <v>29</v>
      </c>
      <c r="AX381" s="12" t="s">
        <v>73</v>
      </c>
      <c r="AY381" s="148" t="s">
        <v>138</v>
      </c>
    </row>
    <row r="382" spans="2:65" s="12" customFormat="1">
      <c r="B382" s="146"/>
      <c r="D382" s="147" t="s">
        <v>147</v>
      </c>
      <c r="E382" s="148" t="s">
        <v>1</v>
      </c>
      <c r="F382" s="149" t="s">
        <v>474</v>
      </c>
      <c r="H382" s="148" t="s">
        <v>1</v>
      </c>
      <c r="I382" s="150"/>
      <c r="L382" s="146"/>
      <c r="M382" s="151"/>
      <c r="T382" s="152"/>
      <c r="AT382" s="148" t="s">
        <v>147</v>
      </c>
      <c r="AU382" s="148" t="s">
        <v>82</v>
      </c>
      <c r="AV382" s="12" t="s">
        <v>30</v>
      </c>
      <c r="AW382" s="12" t="s">
        <v>29</v>
      </c>
      <c r="AX382" s="12" t="s">
        <v>73</v>
      </c>
      <c r="AY382" s="148" t="s">
        <v>138</v>
      </c>
    </row>
    <row r="383" spans="2:65" s="12" customFormat="1">
      <c r="B383" s="146"/>
      <c r="D383" s="147" t="s">
        <v>147</v>
      </c>
      <c r="E383" s="148" t="s">
        <v>1</v>
      </c>
      <c r="F383" s="149" t="s">
        <v>475</v>
      </c>
      <c r="H383" s="148" t="s">
        <v>1</v>
      </c>
      <c r="I383" s="150"/>
      <c r="L383" s="146"/>
      <c r="M383" s="151"/>
      <c r="T383" s="152"/>
      <c r="AT383" s="148" t="s">
        <v>147</v>
      </c>
      <c r="AU383" s="148" t="s">
        <v>82</v>
      </c>
      <c r="AV383" s="12" t="s">
        <v>30</v>
      </c>
      <c r="AW383" s="12" t="s">
        <v>29</v>
      </c>
      <c r="AX383" s="12" t="s">
        <v>73</v>
      </c>
      <c r="AY383" s="148" t="s">
        <v>138</v>
      </c>
    </row>
    <row r="384" spans="2:65" s="12" customFormat="1">
      <c r="B384" s="146"/>
      <c r="D384" s="147" t="s">
        <v>147</v>
      </c>
      <c r="E384" s="148" t="s">
        <v>1</v>
      </c>
      <c r="F384" s="149" t="s">
        <v>476</v>
      </c>
      <c r="H384" s="148" t="s">
        <v>1</v>
      </c>
      <c r="I384" s="150"/>
      <c r="L384" s="146"/>
      <c r="M384" s="151"/>
      <c r="T384" s="152"/>
      <c r="AT384" s="148" t="s">
        <v>147</v>
      </c>
      <c r="AU384" s="148" t="s">
        <v>82</v>
      </c>
      <c r="AV384" s="12" t="s">
        <v>30</v>
      </c>
      <c r="AW384" s="12" t="s">
        <v>29</v>
      </c>
      <c r="AX384" s="12" t="s">
        <v>73</v>
      </c>
      <c r="AY384" s="148" t="s">
        <v>138</v>
      </c>
    </row>
    <row r="385" spans="2:65" s="12" customFormat="1">
      <c r="B385" s="146"/>
      <c r="D385" s="147" t="s">
        <v>147</v>
      </c>
      <c r="E385" s="148" t="s">
        <v>1</v>
      </c>
      <c r="F385" s="149" t="s">
        <v>477</v>
      </c>
      <c r="H385" s="148" t="s">
        <v>1</v>
      </c>
      <c r="I385" s="150"/>
      <c r="L385" s="146"/>
      <c r="M385" s="151"/>
      <c r="T385" s="152"/>
      <c r="AT385" s="148" t="s">
        <v>147</v>
      </c>
      <c r="AU385" s="148" t="s">
        <v>82</v>
      </c>
      <c r="AV385" s="12" t="s">
        <v>30</v>
      </c>
      <c r="AW385" s="12" t="s">
        <v>29</v>
      </c>
      <c r="AX385" s="12" t="s">
        <v>73</v>
      </c>
      <c r="AY385" s="148" t="s">
        <v>138</v>
      </c>
    </row>
    <row r="386" spans="2:65" s="12" customFormat="1">
      <c r="B386" s="146"/>
      <c r="D386" s="147" t="s">
        <v>147</v>
      </c>
      <c r="E386" s="148" t="s">
        <v>1</v>
      </c>
      <c r="F386" s="149" t="s">
        <v>478</v>
      </c>
      <c r="H386" s="148" t="s">
        <v>1</v>
      </c>
      <c r="I386" s="150"/>
      <c r="L386" s="146"/>
      <c r="M386" s="151"/>
      <c r="T386" s="152"/>
      <c r="AT386" s="148" t="s">
        <v>147</v>
      </c>
      <c r="AU386" s="148" t="s">
        <v>82</v>
      </c>
      <c r="AV386" s="12" t="s">
        <v>30</v>
      </c>
      <c r="AW386" s="12" t="s">
        <v>29</v>
      </c>
      <c r="AX386" s="12" t="s">
        <v>73</v>
      </c>
      <c r="AY386" s="148" t="s">
        <v>138</v>
      </c>
    </row>
    <row r="387" spans="2:65" s="12" customFormat="1">
      <c r="B387" s="146"/>
      <c r="D387" s="147" t="s">
        <v>147</v>
      </c>
      <c r="E387" s="148" t="s">
        <v>1</v>
      </c>
      <c r="F387" s="149" t="s">
        <v>479</v>
      </c>
      <c r="H387" s="148" t="s">
        <v>1</v>
      </c>
      <c r="I387" s="150"/>
      <c r="L387" s="146"/>
      <c r="M387" s="151"/>
      <c r="T387" s="152"/>
      <c r="AT387" s="148" t="s">
        <v>147</v>
      </c>
      <c r="AU387" s="148" t="s">
        <v>82</v>
      </c>
      <c r="AV387" s="12" t="s">
        <v>30</v>
      </c>
      <c r="AW387" s="12" t="s">
        <v>29</v>
      </c>
      <c r="AX387" s="12" t="s">
        <v>73</v>
      </c>
      <c r="AY387" s="148" t="s">
        <v>138</v>
      </c>
    </row>
    <row r="388" spans="2:65" s="12" customFormat="1">
      <c r="B388" s="146"/>
      <c r="D388" s="147" t="s">
        <v>147</v>
      </c>
      <c r="E388" s="148" t="s">
        <v>1</v>
      </c>
      <c r="F388" s="149" t="s">
        <v>480</v>
      </c>
      <c r="H388" s="148" t="s">
        <v>1</v>
      </c>
      <c r="I388" s="150"/>
      <c r="L388" s="146"/>
      <c r="M388" s="151"/>
      <c r="T388" s="152"/>
      <c r="AT388" s="148" t="s">
        <v>147</v>
      </c>
      <c r="AU388" s="148" t="s">
        <v>82</v>
      </c>
      <c r="AV388" s="12" t="s">
        <v>30</v>
      </c>
      <c r="AW388" s="12" t="s">
        <v>29</v>
      </c>
      <c r="AX388" s="12" t="s">
        <v>73</v>
      </c>
      <c r="AY388" s="148" t="s">
        <v>138</v>
      </c>
    </row>
    <row r="389" spans="2:65" s="12" customFormat="1">
      <c r="B389" s="146"/>
      <c r="D389" s="147" t="s">
        <v>147</v>
      </c>
      <c r="E389" s="148" t="s">
        <v>1</v>
      </c>
      <c r="F389" s="149" t="s">
        <v>481</v>
      </c>
      <c r="H389" s="148" t="s">
        <v>1</v>
      </c>
      <c r="I389" s="150"/>
      <c r="L389" s="146"/>
      <c r="M389" s="151"/>
      <c r="T389" s="152"/>
      <c r="AT389" s="148" t="s">
        <v>147</v>
      </c>
      <c r="AU389" s="148" t="s">
        <v>82</v>
      </c>
      <c r="AV389" s="12" t="s">
        <v>30</v>
      </c>
      <c r="AW389" s="12" t="s">
        <v>29</v>
      </c>
      <c r="AX389" s="12" t="s">
        <v>73</v>
      </c>
      <c r="AY389" s="148" t="s">
        <v>138</v>
      </c>
    </row>
    <row r="390" spans="2:65" s="12" customFormat="1">
      <c r="B390" s="146"/>
      <c r="D390" s="147" t="s">
        <v>147</v>
      </c>
      <c r="E390" s="148" t="s">
        <v>1</v>
      </c>
      <c r="F390" s="149" t="s">
        <v>482</v>
      </c>
      <c r="H390" s="148" t="s">
        <v>1</v>
      </c>
      <c r="I390" s="150"/>
      <c r="L390" s="146"/>
      <c r="M390" s="151"/>
      <c r="T390" s="152"/>
      <c r="AT390" s="148" t="s">
        <v>147</v>
      </c>
      <c r="AU390" s="148" t="s">
        <v>82</v>
      </c>
      <c r="AV390" s="12" t="s">
        <v>30</v>
      </c>
      <c r="AW390" s="12" t="s">
        <v>29</v>
      </c>
      <c r="AX390" s="12" t="s">
        <v>73</v>
      </c>
      <c r="AY390" s="148" t="s">
        <v>138</v>
      </c>
    </row>
    <row r="391" spans="2:65" s="12" customFormat="1">
      <c r="B391" s="146"/>
      <c r="D391" s="147" t="s">
        <v>147</v>
      </c>
      <c r="E391" s="148" t="s">
        <v>1</v>
      </c>
      <c r="F391" s="149" t="s">
        <v>483</v>
      </c>
      <c r="H391" s="148" t="s">
        <v>1</v>
      </c>
      <c r="I391" s="150"/>
      <c r="L391" s="146"/>
      <c r="M391" s="151"/>
      <c r="T391" s="152"/>
      <c r="AT391" s="148" t="s">
        <v>147</v>
      </c>
      <c r="AU391" s="148" t="s">
        <v>82</v>
      </c>
      <c r="AV391" s="12" t="s">
        <v>30</v>
      </c>
      <c r="AW391" s="12" t="s">
        <v>29</v>
      </c>
      <c r="AX391" s="12" t="s">
        <v>73</v>
      </c>
      <c r="AY391" s="148" t="s">
        <v>138</v>
      </c>
    </row>
    <row r="392" spans="2:65" s="12" customFormat="1">
      <c r="B392" s="146"/>
      <c r="D392" s="147" t="s">
        <v>147</v>
      </c>
      <c r="E392" s="148" t="s">
        <v>1</v>
      </c>
      <c r="F392" s="149" t="s">
        <v>484</v>
      </c>
      <c r="H392" s="148" t="s">
        <v>1</v>
      </c>
      <c r="I392" s="150"/>
      <c r="L392" s="146"/>
      <c r="M392" s="151"/>
      <c r="T392" s="152"/>
      <c r="AT392" s="148" t="s">
        <v>147</v>
      </c>
      <c r="AU392" s="148" t="s">
        <v>82</v>
      </c>
      <c r="AV392" s="12" t="s">
        <v>30</v>
      </c>
      <c r="AW392" s="12" t="s">
        <v>29</v>
      </c>
      <c r="AX392" s="12" t="s">
        <v>73</v>
      </c>
      <c r="AY392" s="148" t="s">
        <v>138</v>
      </c>
    </row>
    <row r="393" spans="2:65" s="12" customFormat="1">
      <c r="B393" s="146"/>
      <c r="D393" s="147" t="s">
        <v>147</v>
      </c>
      <c r="E393" s="148" t="s">
        <v>1</v>
      </c>
      <c r="F393" s="149" t="s">
        <v>485</v>
      </c>
      <c r="H393" s="148" t="s">
        <v>1</v>
      </c>
      <c r="I393" s="150"/>
      <c r="L393" s="146"/>
      <c r="M393" s="151"/>
      <c r="T393" s="152"/>
      <c r="AT393" s="148" t="s">
        <v>147</v>
      </c>
      <c r="AU393" s="148" t="s">
        <v>82</v>
      </c>
      <c r="AV393" s="12" t="s">
        <v>30</v>
      </c>
      <c r="AW393" s="12" t="s">
        <v>29</v>
      </c>
      <c r="AX393" s="12" t="s">
        <v>73</v>
      </c>
      <c r="AY393" s="148" t="s">
        <v>138</v>
      </c>
    </row>
    <row r="394" spans="2:65" s="13" customFormat="1">
      <c r="B394" s="153"/>
      <c r="D394" s="147" t="s">
        <v>147</v>
      </c>
      <c r="E394" s="154" t="s">
        <v>1</v>
      </c>
      <c r="F394" s="155" t="s">
        <v>30</v>
      </c>
      <c r="H394" s="156">
        <v>1</v>
      </c>
      <c r="I394" s="157"/>
      <c r="L394" s="153"/>
      <c r="M394" s="158"/>
      <c r="T394" s="159"/>
      <c r="AT394" s="154" t="s">
        <v>147</v>
      </c>
      <c r="AU394" s="154" t="s">
        <v>82</v>
      </c>
      <c r="AV394" s="13" t="s">
        <v>82</v>
      </c>
      <c r="AW394" s="13" t="s">
        <v>29</v>
      </c>
      <c r="AX394" s="13" t="s">
        <v>30</v>
      </c>
      <c r="AY394" s="154" t="s">
        <v>138</v>
      </c>
    </row>
    <row r="395" spans="2:65" s="1" customFormat="1" ht="16.5" customHeight="1">
      <c r="B395" s="132"/>
      <c r="C395" s="133" t="s">
        <v>486</v>
      </c>
      <c r="D395" s="133" t="s">
        <v>140</v>
      </c>
      <c r="E395" s="134" t="s">
        <v>487</v>
      </c>
      <c r="F395" s="135" t="s">
        <v>488</v>
      </c>
      <c r="G395" s="136" t="s">
        <v>384</v>
      </c>
      <c r="H395" s="137">
        <v>10</v>
      </c>
      <c r="I395" s="138"/>
      <c r="J395" s="139">
        <f>ROUND(I395*H395,2)</f>
        <v>0</v>
      </c>
      <c r="K395" s="135" t="s">
        <v>1</v>
      </c>
      <c r="L395" s="32"/>
      <c r="M395" s="140" t="s">
        <v>1</v>
      </c>
      <c r="N395" s="141" t="s">
        <v>38</v>
      </c>
      <c r="P395" s="142">
        <f>O395*H395</f>
        <v>0</v>
      </c>
      <c r="Q395" s="142">
        <v>0</v>
      </c>
      <c r="R395" s="142">
        <f>Q395*H395</f>
        <v>0</v>
      </c>
      <c r="S395" s="142">
        <v>0</v>
      </c>
      <c r="T395" s="143">
        <f>S395*H395</f>
        <v>0</v>
      </c>
      <c r="AR395" s="144" t="s">
        <v>145</v>
      </c>
      <c r="AT395" s="144" t="s">
        <v>140</v>
      </c>
      <c r="AU395" s="144" t="s">
        <v>82</v>
      </c>
      <c r="AY395" s="17" t="s">
        <v>138</v>
      </c>
      <c r="BE395" s="145">
        <f>IF(N395="základní",J395,0)</f>
        <v>0</v>
      </c>
      <c r="BF395" s="145">
        <f>IF(N395="snížená",J395,0)</f>
        <v>0</v>
      </c>
      <c r="BG395" s="145">
        <f>IF(N395="zákl. přenesená",J395,0)</f>
        <v>0</v>
      </c>
      <c r="BH395" s="145">
        <f>IF(N395="sníž. přenesená",J395,0)</f>
        <v>0</v>
      </c>
      <c r="BI395" s="145">
        <f>IF(N395="nulová",J395,0)</f>
        <v>0</v>
      </c>
      <c r="BJ395" s="17" t="s">
        <v>30</v>
      </c>
      <c r="BK395" s="145">
        <f>ROUND(I395*H395,2)</f>
        <v>0</v>
      </c>
      <c r="BL395" s="17" t="s">
        <v>145</v>
      </c>
      <c r="BM395" s="144" t="s">
        <v>489</v>
      </c>
    </row>
    <row r="396" spans="2:65" s="12" customFormat="1">
      <c r="B396" s="146"/>
      <c r="D396" s="147" t="s">
        <v>147</v>
      </c>
      <c r="E396" s="148" t="s">
        <v>1</v>
      </c>
      <c r="F396" s="149" t="s">
        <v>467</v>
      </c>
      <c r="H396" s="148" t="s">
        <v>1</v>
      </c>
      <c r="I396" s="150"/>
      <c r="L396" s="146"/>
      <c r="M396" s="151"/>
      <c r="T396" s="152"/>
      <c r="AT396" s="148" t="s">
        <v>147</v>
      </c>
      <c r="AU396" s="148" t="s">
        <v>82</v>
      </c>
      <c r="AV396" s="12" t="s">
        <v>30</v>
      </c>
      <c r="AW396" s="12" t="s">
        <v>29</v>
      </c>
      <c r="AX396" s="12" t="s">
        <v>73</v>
      </c>
      <c r="AY396" s="148" t="s">
        <v>138</v>
      </c>
    </row>
    <row r="397" spans="2:65" s="12" customFormat="1">
      <c r="B397" s="146"/>
      <c r="D397" s="147" t="s">
        <v>147</v>
      </c>
      <c r="E397" s="148" t="s">
        <v>1</v>
      </c>
      <c r="F397" s="149" t="s">
        <v>468</v>
      </c>
      <c r="H397" s="148" t="s">
        <v>1</v>
      </c>
      <c r="I397" s="150"/>
      <c r="L397" s="146"/>
      <c r="M397" s="151"/>
      <c r="T397" s="152"/>
      <c r="AT397" s="148" t="s">
        <v>147</v>
      </c>
      <c r="AU397" s="148" t="s">
        <v>82</v>
      </c>
      <c r="AV397" s="12" t="s">
        <v>30</v>
      </c>
      <c r="AW397" s="12" t="s">
        <v>29</v>
      </c>
      <c r="AX397" s="12" t="s">
        <v>73</v>
      </c>
      <c r="AY397" s="148" t="s">
        <v>138</v>
      </c>
    </row>
    <row r="398" spans="2:65" s="12" customFormat="1">
      <c r="B398" s="146"/>
      <c r="D398" s="147" t="s">
        <v>147</v>
      </c>
      <c r="E398" s="148" t="s">
        <v>1</v>
      </c>
      <c r="F398" s="149" t="s">
        <v>469</v>
      </c>
      <c r="H398" s="148" t="s">
        <v>1</v>
      </c>
      <c r="I398" s="150"/>
      <c r="L398" s="146"/>
      <c r="M398" s="151"/>
      <c r="T398" s="152"/>
      <c r="AT398" s="148" t="s">
        <v>147</v>
      </c>
      <c r="AU398" s="148" t="s">
        <v>82</v>
      </c>
      <c r="AV398" s="12" t="s">
        <v>30</v>
      </c>
      <c r="AW398" s="12" t="s">
        <v>29</v>
      </c>
      <c r="AX398" s="12" t="s">
        <v>73</v>
      </c>
      <c r="AY398" s="148" t="s">
        <v>138</v>
      </c>
    </row>
    <row r="399" spans="2:65" s="12" customFormat="1">
      <c r="B399" s="146"/>
      <c r="D399" s="147" t="s">
        <v>147</v>
      </c>
      <c r="E399" s="148" t="s">
        <v>1</v>
      </c>
      <c r="F399" s="149" t="s">
        <v>470</v>
      </c>
      <c r="H399" s="148" t="s">
        <v>1</v>
      </c>
      <c r="I399" s="150"/>
      <c r="L399" s="146"/>
      <c r="M399" s="151"/>
      <c r="T399" s="152"/>
      <c r="AT399" s="148" t="s">
        <v>147</v>
      </c>
      <c r="AU399" s="148" t="s">
        <v>82</v>
      </c>
      <c r="AV399" s="12" t="s">
        <v>30</v>
      </c>
      <c r="AW399" s="12" t="s">
        <v>29</v>
      </c>
      <c r="AX399" s="12" t="s">
        <v>73</v>
      </c>
      <c r="AY399" s="148" t="s">
        <v>138</v>
      </c>
    </row>
    <row r="400" spans="2:65" s="12" customFormat="1">
      <c r="B400" s="146"/>
      <c r="D400" s="147" t="s">
        <v>147</v>
      </c>
      <c r="E400" s="148" t="s">
        <v>1</v>
      </c>
      <c r="F400" s="149" t="s">
        <v>471</v>
      </c>
      <c r="H400" s="148" t="s">
        <v>1</v>
      </c>
      <c r="I400" s="150"/>
      <c r="L400" s="146"/>
      <c r="M400" s="151"/>
      <c r="T400" s="152"/>
      <c r="AT400" s="148" t="s">
        <v>147</v>
      </c>
      <c r="AU400" s="148" t="s">
        <v>82</v>
      </c>
      <c r="AV400" s="12" t="s">
        <v>30</v>
      </c>
      <c r="AW400" s="12" t="s">
        <v>29</v>
      </c>
      <c r="AX400" s="12" t="s">
        <v>73</v>
      </c>
      <c r="AY400" s="148" t="s">
        <v>138</v>
      </c>
    </row>
    <row r="401" spans="2:65" s="12" customFormat="1">
      <c r="B401" s="146"/>
      <c r="D401" s="147" t="s">
        <v>147</v>
      </c>
      <c r="E401" s="148" t="s">
        <v>1</v>
      </c>
      <c r="F401" s="149" t="s">
        <v>472</v>
      </c>
      <c r="H401" s="148" t="s">
        <v>1</v>
      </c>
      <c r="I401" s="150"/>
      <c r="L401" s="146"/>
      <c r="M401" s="151"/>
      <c r="T401" s="152"/>
      <c r="AT401" s="148" t="s">
        <v>147</v>
      </c>
      <c r="AU401" s="148" t="s">
        <v>82</v>
      </c>
      <c r="AV401" s="12" t="s">
        <v>30</v>
      </c>
      <c r="AW401" s="12" t="s">
        <v>29</v>
      </c>
      <c r="AX401" s="12" t="s">
        <v>73</v>
      </c>
      <c r="AY401" s="148" t="s">
        <v>138</v>
      </c>
    </row>
    <row r="402" spans="2:65" s="12" customFormat="1">
      <c r="B402" s="146"/>
      <c r="D402" s="147" t="s">
        <v>147</v>
      </c>
      <c r="E402" s="148" t="s">
        <v>1</v>
      </c>
      <c r="F402" s="149" t="s">
        <v>473</v>
      </c>
      <c r="H402" s="148" t="s">
        <v>1</v>
      </c>
      <c r="I402" s="150"/>
      <c r="L402" s="146"/>
      <c r="M402" s="151"/>
      <c r="T402" s="152"/>
      <c r="AT402" s="148" t="s">
        <v>147</v>
      </c>
      <c r="AU402" s="148" t="s">
        <v>82</v>
      </c>
      <c r="AV402" s="12" t="s">
        <v>30</v>
      </c>
      <c r="AW402" s="12" t="s">
        <v>29</v>
      </c>
      <c r="AX402" s="12" t="s">
        <v>73</v>
      </c>
      <c r="AY402" s="148" t="s">
        <v>138</v>
      </c>
    </row>
    <row r="403" spans="2:65" s="12" customFormat="1">
      <c r="B403" s="146"/>
      <c r="D403" s="147" t="s">
        <v>147</v>
      </c>
      <c r="E403" s="148" t="s">
        <v>1</v>
      </c>
      <c r="F403" s="149" t="s">
        <v>474</v>
      </c>
      <c r="H403" s="148" t="s">
        <v>1</v>
      </c>
      <c r="I403" s="150"/>
      <c r="L403" s="146"/>
      <c r="M403" s="151"/>
      <c r="T403" s="152"/>
      <c r="AT403" s="148" t="s">
        <v>147</v>
      </c>
      <c r="AU403" s="148" t="s">
        <v>82</v>
      </c>
      <c r="AV403" s="12" t="s">
        <v>30</v>
      </c>
      <c r="AW403" s="12" t="s">
        <v>29</v>
      </c>
      <c r="AX403" s="12" t="s">
        <v>73</v>
      </c>
      <c r="AY403" s="148" t="s">
        <v>138</v>
      </c>
    </row>
    <row r="404" spans="2:65" s="12" customFormat="1">
      <c r="B404" s="146"/>
      <c r="D404" s="147" t="s">
        <v>147</v>
      </c>
      <c r="E404" s="148" t="s">
        <v>1</v>
      </c>
      <c r="F404" s="149" t="s">
        <v>475</v>
      </c>
      <c r="H404" s="148" t="s">
        <v>1</v>
      </c>
      <c r="I404" s="150"/>
      <c r="L404" s="146"/>
      <c r="M404" s="151"/>
      <c r="T404" s="152"/>
      <c r="AT404" s="148" t="s">
        <v>147</v>
      </c>
      <c r="AU404" s="148" t="s">
        <v>82</v>
      </c>
      <c r="AV404" s="12" t="s">
        <v>30</v>
      </c>
      <c r="AW404" s="12" t="s">
        <v>29</v>
      </c>
      <c r="AX404" s="12" t="s">
        <v>73</v>
      </c>
      <c r="AY404" s="148" t="s">
        <v>138</v>
      </c>
    </row>
    <row r="405" spans="2:65" s="12" customFormat="1">
      <c r="B405" s="146"/>
      <c r="D405" s="147" t="s">
        <v>147</v>
      </c>
      <c r="E405" s="148" t="s">
        <v>1</v>
      </c>
      <c r="F405" s="149" t="s">
        <v>476</v>
      </c>
      <c r="H405" s="148" t="s">
        <v>1</v>
      </c>
      <c r="I405" s="150"/>
      <c r="L405" s="146"/>
      <c r="M405" s="151"/>
      <c r="T405" s="152"/>
      <c r="AT405" s="148" t="s">
        <v>147</v>
      </c>
      <c r="AU405" s="148" t="s">
        <v>82</v>
      </c>
      <c r="AV405" s="12" t="s">
        <v>30</v>
      </c>
      <c r="AW405" s="12" t="s">
        <v>29</v>
      </c>
      <c r="AX405" s="12" t="s">
        <v>73</v>
      </c>
      <c r="AY405" s="148" t="s">
        <v>138</v>
      </c>
    </row>
    <row r="406" spans="2:65" s="12" customFormat="1">
      <c r="B406" s="146"/>
      <c r="D406" s="147" t="s">
        <v>147</v>
      </c>
      <c r="E406" s="148" t="s">
        <v>1</v>
      </c>
      <c r="F406" s="149" t="s">
        <v>477</v>
      </c>
      <c r="H406" s="148" t="s">
        <v>1</v>
      </c>
      <c r="I406" s="150"/>
      <c r="L406" s="146"/>
      <c r="M406" s="151"/>
      <c r="T406" s="152"/>
      <c r="AT406" s="148" t="s">
        <v>147</v>
      </c>
      <c r="AU406" s="148" t="s">
        <v>82</v>
      </c>
      <c r="AV406" s="12" t="s">
        <v>30</v>
      </c>
      <c r="AW406" s="12" t="s">
        <v>29</v>
      </c>
      <c r="AX406" s="12" t="s">
        <v>73</v>
      </c>
      <c r="AY406" s="148" t="s">
        <v>138</v>
      </c>
    </row>
    <row r="407" spans="2:65" s="12" customFormat="1">
      <c r="B407" s="146"/>
      <c r="D407" s="147" t="s">
        <v>147</v>
      </c>
      <c r="E407" s="148" t="s">
        <v>1</v>
      </c>
      <c r="F407" s="149" t="s">
        <v>478</v>
      </c>
      <c r="H407" s="148" t="s">
        <v>1</v>
      </c>
      <c r="I407" s="150"/>
      <c r="L407" s="146"/>
      <c r="M407" s="151"/>
      <c r="T407" s="152"/>
      <c r="AT407" s="148" t="s">
        <v>147</v>
      </c>
      <c r="AU407" s="148" t="s">
        <v>82</v>
      </c>
      <c r="AV407" s="12" t="s">
        <v>30</v>
      </c>
      <c r="AW407" s="12" t="s">
        <v>29</v>
      </c>
      <c r="AX407" s="12" t="s">
        <v>73</v>
      </c>
      <c r="AY407" s="148" t="s">
        <v>138</v>
      </c>
    </row>
    <row r="408" spans="2:65" s="12" customFormat="1">
      <c r="B408" s="146"/>
      <c r="D408" s="147" t="s">
        <v>147</v>
      </c>
      <c r="E408" s="148" t="s">
        <v>1</v>
      </c>
      <c r="F408" s="149" t="s">
        <v>479</v>
      </c>
      <c r="H408" s="148" t="s">
        <v>1</v>
      </c>
      <c r="I408" s="150"/>
      <c r="L408" s="146"/>
      <c r="M408" s="151"/>
      <c r="T408" s="152"/>
      <c r="AT408" s="148" t="s">
        <v>147</v>
      </c>
      <c r="AU408" s="148" t="s">
        <v>82</v>
      </c>
      <c r="AV408" s="12" t="s">
        <v>30</v>
      </c>
      <c r="AW408" s="12" t="s">
        <v>29</v>
      </c>
      <c r="AX408" s="12" t="s">
        <v>73</v>
      </c>
      <c r="AY408" s="148" t="s">
        <v>138</v>
      </c>
    </row>
    <row r="409" spans="2:65" s="12" customFormat="1">
      <c r="B409" s="146"/>
      <c r="D409" s="147" t="s">
        <v>147</v>
      </c>
      <c r="E409" s="148" t="s">
        <v>1</v>
      </c>
      <c r="F409" s="149" t="s">
        <v>480</v>
      </c>
      <c r="H409" s="148" t="s">
        <v>1</v>
      </c>
      <c r="I409" s="150"/>
      <c r="L409" s="146"/>
      <c r="M409" s="151"/>
      <c r="T409" s="152"/>
      <c r="AT409" s="148" t="s">
        <v>147</v>
      </c>
      <c r="AU409" s="148" t="s">
        <v>82</v>
      </c>
      <c r="AV409" s="12" t="s">
        <v>30</v>
      </c>
      <c r="AW409" s="12" t="s">
        <v>29</v>
      </c>
      <c r="AX409" s="12" t="s">
        <v>73</v>
      </c>
      <c r="AY409" s="148" t="s">
        <v>138</v>
      </c>
    </row>
    <row r="410" spans="2:65" s="12" customFormat="1">
      <c r="B410" s="146"/>
      <c r="D410" s="147" t="s">
        <v>147</v>
      </c>
      <c r="E410" s="148" t="s">
        <v>1</v>
      </c>
      <c r="F410" s="149" t="s">
        <v>481</v>
      </c>
      <c r="H410" s="148" t="s">
        <v>1</v>
      </c>
      <c r="I410" s="150"/>
      <c r="L410" s="146"/>
      <c r="M410" s="151"/>
      <c r="T410" s="152"/>
      <c r="AT410" s="148" t="s">
        <v>147</v>
      </c>
      <c r="AU410" s="148" t="s">
        <v>82</v>
      </c>
      <c r="AV410" s="12" t="s">
        <v>30</v>
      </c>
      <c r="AW410" s="12" t="s">
        <v>29</v>
      </c>
      <c r="AX410" s="12" t="s">
        <v>73</v>
      </c>
      <c r="AY410" s="148" t="s">
        <v>138</v>
      </c>
    </row>
    <row r="411" spans="2:65" s="12" customFormat="1">
      <c r="B411" s="146"/>
      <c r="D411" s="147" t="s">
        <v>147</v>
      </c>
      <c r="E411" s="148" t="s">
        <v>1</v>
      </c>
      <c r="F411" s="149" t="s">
        <v>482</v>
      </c>
      <c r="H411" s="148" t="s">
        <v>1</v>
      </c>
      <c r="I411" s="150"/>
      <c r="L411" s="146"/>
      <c r="M411" s="151"/>
      <c r="T411" s="152"/>
      <c r="AT411" s="148" t="s">
        <v>147</v>
      </c>
      <c r="AU411" s="148" t="s">
        <v>82</v>
      </c>
      <c r="AV411" s="12" t="s">
        <v>30</v>
      </c>
      <c r="AW411" s="12" t="s">
        <v>29</v>
      </c>
      <c r="AX411" s="12" t="s">
        <v>73</v>
      </c>
      <c r="AY411" s="148" t="s">
        <v>138</v>
      </c>
    </row>
    <row r="412" spans="2:65" s="12" customFormat="1">
      <c r="B412" s="146"/>
      <c r="D412" s="147" t="s">
        <v>147</v>
      </c>
      <c r="E412" s="148" t="s">
        <v>1</v>
      </c>
      <c r="F412" s="149" t="s">
        <v>483</v>
      </c>
      <c r="H412" s="148" t="s">
        <v>1</v>
      </c>
      <c r="I412" s="150"/>
      <c r="L412" s="146"/>
      <c r="M412" s="151"/>
      <c r="T412" s="152"/>
      <c r="AT412" s="148" t="s">
        <v>147</v>
      </c>
      <c r="AU412" s="148" t="s">
        <v>82</v>
      </c>
      <c r="AV412" s="12" t="s">
        <v>30</v>
      </c>
      <c r="AW412" s="12" t="s">
        <v>29</v>
      </c>
      <c r="AX412" s="12" t="s">
        <v>73</v>
      </c>
      <c r="AY412" s="148" t="s">
        <v>138</v>
      </c>
    </row>
    <row r="413" spans="2:65" s="12" customFormat="1">
      <c r="B413" s="146"/>
      <c r="D413" s="147" t="s">
        <v>147</v>
      </c>
      <c r="E413" s="148" t="s">
        <v>1</v>
      </c>
      <c r="F413" s="149" t="s">
        <v>484</v>
      </c>
      <c r="H413" s="148" t="s">
        <v>1</v>
      </c>
      <c r="I413" s="150"/>
      <c r="L413" s="146"/>
      <c r="M413" s="151"/>
      <c r="T413" s="152"/>
      <c r="AT413" s="148" t="s">
        <v>147</v>
      </c>
      <c r="AU413" s="148" t="s">
        <v>82</v>
      </c>
      <c r="AV413" s="12" t="s">
        <v>30</v>
      </c>
      <c r="AW413" s="12" t="s">
        <v>29</v>
      </c>
      <c r="AX413" s="12" t="s">
        <v>73</v>
      </c>
      <c r="AY413" s="148" t="s">
        <v>138</v>
      </c>
    </row>
    <row r="414" spans="2:65" s="12" customFormat="1">
      <c r="B414" s="146"/>
      <c r="D414" s="147" t="s">
        <v>147</v>
      </c>
      <c r="E414" s="148" t="s">
        <v>1</v>
      </c>
      <c r="F414" s="149" t="s">
        <v>490</v>
      </c>
      <c r="H414" s="148" t="s">
        <v>1</v>
      </c>
      <c r="I414" s="150"/>
      <c r="L414" s="146"/>
      <c r="M414" s="151"/>
      <c r="T414" s="152"/>
      <c r="AT414" s="148" t="s">
        <v>147</v>
      </c>
      <c r="AU414" s="148" t="s">
        <v>82</v>
      </c>
      <c r="AV414" s="12" t="s">
        <v>30</v>
      </c>
      <c r="AW414" s="12" t="s">
        <v>29</v>
      </c>
      <c r="AX414" s="12" t="s">
        <v>73</v>
      </c>
      <c r="AY414" s="148" t="s">
        <v>138</v>
      </c>
    </row>
    <row r="415" spans="2:65" s="13" customFormat="1">
      <c r="B415" s="153"/>
      <c r="D415" s="147" t="s">
        <v>147</v>
      </c>
      <c r="E415" s="154" t="s">
        <v>1</v>
      </c>
      <c r="F415" s="155" t="s">
        <v>197</v>
      </c>
      <c r="H415" s="156">
        <v>10</v>
      </c>
      <c r="I415" s="157"/>
      <c r="L415" s="153"/>
      <c r="M415" s="158"/>
      <c r="T415" s="159"/>
      <c r="AT415" s="154" t="s">
        <v>147</v>
      </c>
      <c r="AU415" s="154" t="s">
        <v>82</v>
      </c>
      <c r="AV415" s="13" t="s">
        <v>82</v>
      </c>
      <c r="AW415" s="13" t="s">
        <v>29</v>
      </c>
      <c r="AX415" s="13" t="s">
        <v>30</v>
      </c>
      <c r="AY415" s="154" t="s">
        <v>138</v>
      </c>
    </row>
    <row r="416" spans="2:65" s="1" customFormat="1" ht="16.5" customHeight="1">
      <c r="B416" s="132"/>
      <c r="C416" s="133" t="s">
        <v>491</v>
      </c>
      <c r="D416" s="133" t="s">
        <v>140</v>
      </c>
      <c r="E416" s="134" t="s">
        <v>492</v>
      </c>
      <c r="F416" s="135" t="s">
        <v>493</v>
      </c>
      <c r="G416" s="136" t="s">
        <v>384</v>
      </c>
      <c r="H416" s="137">
        <v>1</v>
      </c>
      <c r="I416" s="138"/>
      <c r="J416" s="139">
        <f>ROUND(I416*H416,2)</f>
        <v>0</v>
      </c>
      <c r="K416" s="135" t="s">
        <v>1</v>
      </c>
      <c r="L416" s="32"/>
      <c r="M416" s="140" t="s">
        <v>1</v>
      </c>
      <c r="N416" s="141" t="s">
        <v>38</v>
      </c>
      <c r="P416" s="142">
        <f>O416*H416</f>
        <v>0</v>
      </c>
      <c r="Q416" s="142">
        <v>0</v>
      </c>
      <c r="R416" s="142">
        <f>Q416*H416</f>
        <v>0</v>
      </c>
      <c r="S416" s="142">
        <v>0</v>
      </c>
      <c r="T416" s="143">
        <f>S416*H416</f>
        <v>0</v>
      </c>
      <c r="AR416" s="144" t="s">
        <v>145</v>
      </c>
      <c r="AT416" s="144" t="s">
        <v>140</v>
      </c>
      <c r="AU416" s="144" t="s">
        <v>82</v>
      </c>
      <c r="AY416" s="17" t="s">
        <v>138</v>
      </c>
      <c r="BE416" s="145">
        <f>IF(N416="základní",J416,0)</f>
        <v>0</v>
      </c>
      <c r="BF416" s="145">
        <f>IF(N416="snížená",J416,0)</f>
        <v>0</v>
      </c>
      <c r="BG416" s="145">
        <f>IF(N416="zákl. přenesená",J416,0)</f>
        <v>0</v>
      </c>
      <c r="BH416" s="145">
        <f>IF(N416="sníž. přenesená",J416,0)</f>
        <v>0</v>
      </c>
      <c r="BI416" s="145">
        <f>IF(N416="nulová",J416,0)</f>
        <v>0</v>
      </c>
      <c r="BJ416" s="17" t="s">
        <v>30</v>
      </c>
      <c r="BK416" s="145">
        <f>ROUND(I416*H416,2)</f>
        <v>0</v>
      </c>
      <c r="BL416" s="17" t="s">
        <v>145</v>
      </c>
      <c r="BM416" s="144" t="s">
        <v>494</v>
      </c>
    </row>
    <row r="417" spans="2:51" s="12" customFormat="1">
      <c r="B417" s="146"/>
      <c r="D417" s="147" t="s">
        <v>147</v>
      </c>
      <c r="E417" s="148" t="s">
        <v>1</v>
      </c>
      <c r="F417" s="149" t="s">
        <v>467</v>
      </c>
      <c r="H417" s="148" t="s">
        <v>1</v>
      </c>
      <c r="I417" s="150"/>
      <c r="L417" s="146"/>
      <c r="M417" s="151"/>
      <c r="T417" s="152"/>
      <c r="AT417" s="148" t="s">
        <v>147</v>
      </c>
      <c r="AU417" s="148" t="s">
        <v>82</v>
      </c>
      <c r="AV417" s="12" t="s">
        <v>30</v>
      </c>
      <c r="AW417" s="12" t="s">
        <v>29</v>
      </c>
      <c r="AX417" s="12" t="s">
        <v>73</v>
      </c>
      <c r="AY417" s="148" t="s">
        <v>138</v>
      </c>
    </row>
    <row r="418" spans="2:51" s="12" customFormat="1">
      <c r="B418" s="146"/>
      <c r="D418" s="147" t="s">
        <v>147</v>
      </c>
      <c r="E418" s="148" t="s">
        <v>1</v>
      </c>
      <c r="F418" s="149" t="s">
        <v>468</v>
      </c>
      <c r="H418" s="148" t="s">
        <v>1</v>
      </c>
      <c r="I418" s="150"/>
      <c r="L418" s="146"/>
      <c r="M418" s="151"/>
      <c r="T418" s="152"/>
      <c r="AT418" s="148" t="s">
        <v>147</v>
      </c>
      <c r="AU418" s="148" t="s">
        <v>82</v>
      </c>
      <c r="AV418" s="12" t="s">
        <v>30</v>
      </c>
      <c r="AW418" s="12" t="s">
        <v>29</v>
      </c>
      <c r="AX418" s="12" t="s">
        <v>73</v>
      </c>
      <c r="AY418" s="148" t="s">
        <v>138</v>
      </c>
    </row>
    <row r="419" spans="2:51" s="12" customFormat="1">
      <c r="B419" s="146"/>
      <c r="D419" s="147" t="s">
        <v>147</v>
      </c>
      <c r="E419" s="148" t="s">
        <v>1</v>
      </c>
      <c r="F419" s="149" t="s">
        <v>469</v>
      </c>
      <c r="H419" s="148" t="s">
        <v>1</v>
      </c>
      <c r="I419" s="150"/>
      <c r="L419" s="146"/>
      <c r="M419" s="151"/>
      <c r="T419" s="152"/>
      <c r="AT419" s="148" t="s">
        <v>147</v>
      </c>
      <c r="AU419" s="148" t="s">
        <v>82</v>
      </c>
      <c r="AV419" s="12" t="s">
        <v>30</v>
      </c>
      <c r="AW419" s="12" t="s">
        <v>29</v>
      </c>
      <c r="AX419" s="12" t="s">
        <v>73</v>
      </c>
      <c r="AY419" s="148" t="s">
        <v>138</v>
      </c>
    </row>
    <row r="420" spans="2:51" s="12" customFormat="1">
      <c r="B420" s="146"/>
      <c r="D420" s="147" t="s">
        <v>147</v>
      </c>
      <c r="E420" s="148" t="s">
        <v>1</v>
      </c>
      <c r="F420" s="149" t="s">
        <v>470</v>
      </c>
      <c r="H420" s="148" t="s">
        <v>1</v>
      </c>
      <c r="I420" s="150"/>
      <c r="L420" s="146"/>
      <c r="M420" s="151"/>
      <c r="T420" s="152"/>
      <c r="AT420" s="148" t="s">
        <v>147</v>
      </c>
      <c r="AU420" s="148" t="s">
        <v>82</v>
      </c>
      <c r="AV420" s="12" t="s">
        <v>30</v>
      </c>
      <c r="AW420" s="12" t="s">
        <v>29</v>
      </c>
      <c r="AX420" s="12" t="s">
        <v>73</v>
      </c>
      <c r="AY420" s="148" t="s">
        <v>138</v>
      </c>
    </row>
    <row r="421" spans="2:51" s="12" customFormat="1">
      <c r="B421" s="146"/>
      <c r="D421" s="147" t="s">
        <v>147</v>
      </c>
      <c r="E421" s="148" t="s">
        <v>1</v>
      </c>
      <c r="F421" s="149" t="s">
        <v>471</v>
      </c>
      <c r="H421" s="148" t="s">
        <v>1</v>
      </c>
      <c r="I421" s="150"/>
      <c r="L421" s="146"/>
      <c r="M421" s="151"/>
      <c r="T421" s="152"/>
      <c r="AT421" s="148" t="s">
        <v>147</v>
      </c>
      <c r="AU421" s="148" t="s">
        <v>82</v>
      </c>
      <c r="AV421" s="12" t="s">
        <v>30</v>
      </c>
      <c r="AW421" s="12" t="s">
        <v>29</v>
      </c>
      <c r="AX421" s="12" t="s">
        <v>73</v>
      </c>
      <c r="AY421" s="148" t="s">
        <v>138</v>
      </c>
    </row>
    <row r="422" spans="2:51" s="12" customFormat="1">
      <c r="B422" s="146"/>
      <c r="D422" s="147" t="s">
        <v>147</v>
      </c>
      <c r="E422" s="148" t="s">
        <v>1</v>
      </c>
      <c r="F422" s="149" t="s">
        <v>472</v>
      </c>
      <c r="H422" s="148" t="s">
        <v>1</v>
      </c>
      <c r="I422" s="150"/>
      <c r="L422" s="146"/>
      <c r="M422" s="151"/>
      <c r="T422" s="152"/>
      <c r="AT422" s="148" t="s">
        <v>147</v>
      </c>
      <c r="AU422" s="148" t="s">
        <v>82</v>
      </c>
      <c r="AV422" s="12" t="s">
        <v>30</v>
      </c>
      <c r="AW422" s="12" t="s">
        <v>29</v>
      </c>
      <c r="AX422" s="12" t="s">
        <v>73</v>
      </c>
      <c r="AY422" s="148" t="s">
        <v>138</v>
      </c>
    </row>
    <row r="423" spans="2:51" s="12" customFormat="1">
      <c r="B423" s="146"/>
      <c r="D423" s="147" t="s">
        <v>147</v>
      </c>
      <c r="E423" s="148" t="s">
        <v>1</v>
      </c>
      <c r="F423" s="149" t="s">
        <v>473</v>
      </c>
      <c r="H423" s="148" t="s">
        <v>1</v>
      </c>
      <c r="I423" s="150"/>
      <c r="L423" s="146"/>
      <c r="M423" s="151"/>
      <c r="T423" s="152"/>
      <c r="AT423" s="148" t="s">
        <v>147</v>
      </c>
      <c r="AU423" s="148" t="s">
        <v>82</v>
      </c>
      <c r="AV423" s="12" t="s">
        <v>30</v>
      </c>
      <c r="AW423" s="12" t="s">
        <v>29</v>
      </c>
      <c r="AX423" s="12" t="s">
        <v>73</v>
      </c>
      <c r="AY423" s="148" t="s">
        <v>138</v>
      </c>
    </row>
    <row r="424" spans="2:51" s="12" customFormat="1">
      <c r="B424" s="146"/>
      <c r="D424" s="147" t="s">
        <v>147</v>
      </c>
      <c r="E424" s="148" t="s">
        <v>1</v>
      </c>
      <c r="F424" s="149" t="s">
        <v>474</v>
      </c>
      <c r="H424" s="148" t="s">
        <v>1</v>
      </c>
      <c r="I424" s="150"/>
      <c r="L424" s="146"/>
      <c r="M424" s="151"/>
      <c r="T424" s="152"/>
      <c r="AT424" s="148" t="s">
        <v>147</v>
      </c>
      <c r="AU424" s="148" t="s">
        <v>82</v>
      </c>
      <c r="AV424" s="12" t="s">
        <v>30</v>
      </c>
      <c r="AW424" s="12" t="s">
        <v>29</v>
      </c>
      <c r="AX424" s="12" t="s">
        <v>73</v>
      </c>
      <c r="AY424" s="148" t="s">
        <v>138</v>
      </c>
    </row>
    <row r="425" spans="2:51" s="12" customFormat="1">
      <c r="B425" s="146"/>
      <c r="D425" s="147" t="s">
        <v>147</v>
      </c>
      <c r="E425" s="148" t="s">
        <v>1</v>
      </c>
      <c r="F425" s="149" t="s">
        <v>475</v>
      </c>
      <c r="H425" s="148" t="s">
        <v>1</v>
      </c>
      <c r="I425" s="150"/>
      <c r="L425" s="146"/>
      <c r="M425" s="151"/>
      <c r="T425" s="152"/>
      <c r="AT425" s="148" t="s">
        <v>147</v>
      </c>
      <c r="AU425" s="148" t="s">
        <v>82</v>
      </c>
      <c r="AV425" s="12" t="s">
        <v>30</v>
      </c>
      <c r="AW425" s="12" t="s">
        <v>29</v>
      </c>
      <c r="AX425" s="12" t="s">
        <v>73</v>
      </c>
      <c r="AY425" s="148" t="s">
        <v>138</v>
      </c>
    </row>
    <row r="426" spans="2:51" s="12" customFormat="1">
      <c r="B426" s="146"/>
      <c r="D426" s="147" t="s">
        <v>147</v>
      </c>
      <c r="E426" s="148" t="s">
        <v>1</v>
      </c>
      <c r="F426" s="149" t="s">
        <v>476</v>
      </c>
      <c r="H426" s="148" t="s">
        <v>1</v>
      </c>
      <c r="I426" s="150"/>
      <c r="L426" s="146"/>
      <c r="M426" s="151"/>
      <c r="T426" s="152"/>
      <c r="AT426" s="148" t="s">
        <v>147</v>
      </c>
      <c r="AU426" s="148" t="s">
        <v>82</v>
      </c>
      <c r="AV426" s="12" t="s">
        <v>30</v>
      </c>
      <c r="AW426" s="12" t="s">
        <v>29</v>
      </c>
      <c r="AX426" s="12" t="s">
        <v>73</v>
      </c>
      <c r="AY426" s="148" t="s">
        <v>138</v>
      </c>
    </row>
    <row r="427" spans="2:51" s="12" customFormat="1">
      <c r="B427" s="146"/>
      <c r="D427" s="147" t="s">
        <v>147</v>
      </c>
      <c r="E427" s="148" t="s">
        <v>1</v>
      </c>
      <c r="F427" s="149" t="s">
        <v>477</v>
      </c>
      <c r="H427" s="148" t="s">
        <v>1</v>
      </c>
      <c r="I427" s="150"/>
      <c r="L427" s="146"/>
      <c r="M427" s="151"/>
      <c r="T427" s="152"/>
      <c r="AT427" s="148" t="s">
        <v>147</v>
      </c>
      <c r="AU427" s="148" t="s">
        <v>82</v>
      </c>
      <c r="AV427" s="12" t="s">
        <v>30</v>
      </c>
      <c r="AW427" s="12" t="s">
        <v>29</v>
      </c>
      <c r="AX427" s="12" t="s">
        <v>73</v>
      </c>
      <c r="AY427" s="148" t="s">
        <v>138</v>
      </c>
    </row>
    <row r="428" spans="2:51" s="12" customFormat="1">
      <c r="B428" s="146"/>
      <c r="D428" s="147" t="s">
        <v>147</v>
      </c>
      <c r="E428" s="148" t="s">
        <v>1</v>
      </c>
      <c r="F428" s="149" t="s">
        <v>478</v>
      </c>
      <c r="H428" s="148" t="s">
        <v>1</v>
      </c>
      <c r="I428" s="150"/>
      <c r="L428" s="146"/>
      <c r="M428" s="151"/>
      <c r="T428" s="152"/>
      <c r="AT428" s="148" t="s">
        <v>147</v>
      </c>
      <c r="AU428" s="148" t="s">
        <v>82</v>
      </c>
      <c r="AV428" s="12" t="s">
        <v>30</v>
      </c>
      <c r="AW428" s="12" t="s">
        <v>29</v>
      </c>
      <c r="AX428" s="12" t="s">
        <v>73</v>
      </c>
      <c r="AY428" s="148" t="s">
        <v>138</v>
      </c>
    </row>
    <row r="429" spans="2:51" s="12" customFormat="1">
      <c r="B429" s="146"/>
      <c r="D429" s="147" t="s">
        <v>147</v>
      </c>
      <c r="E429" s="148" t="s">
        <v>1</v>
      </c>
      <c r="F429" s="149" t="s">
        <v>479</v>
      </c>
      <c r="H429" s="148" t="s">
        <v>1</v>
      </c>
      <c r="I429" s="150"/>
      <c r="L429" s="146"/>
      <c r="M429" s="151"/>
      <c r="T429" s="152"/>
      <c r="AT429" s="148" t="s">
        <v>147</v>
      </c>
      <c r="AU429" s="148" t="s">
        <v>82</v>
      </c>
      <c r="AV429" s="12" t="s">
        <v>30</v>
      </c>
      <c r="AW429" s="12" t="s">
        <v>29</v>
      </c>
      <c r="AX429" s="12" t="s">
        <v>73</v>
      </c>
      <c r="AY429" s="148" t="s">
        <v>138</v>
      </c>
    </row>
    <row r="430" spans="2:51" s="12" customFormat="1">
      <c r="B430" s="146"/>
      <c r="D430" s="147" t="s">
        <v>147</v>
      </c>
      <c r="E430" s="148" t="s">
        <v>1</v>
      </c>
      <c r="F430" s="149" t="s">
        <v>480</v>
      </c>
      <c r="H430" s="148" t="s">
        <v>1</v>
      </c>
      <c r="I430" s="150"/>
      <c r="L430" s="146"/>
      <c r="M430" s="151"/>
      <c r="T430" s="152"/>
      <c r="AT430" s="148" t="s">
        <v>147</v>
      </c>
      <c r="AU430" s="148" t="s">
        <v>82</v>
      </c>
      <c r="AV430" s="12" t="s">
        <v>30</v>
      </c>
      <c r="AW430" s="12" t="s">
        <v>29</v>
      </c>
      <c r="AX430" s="12" t="s">
        <v>73</v>
      </c>
      <c r="AY430" s="148" t="s">
        <v>138</v>
      </c>
    </row>
    <row r="431" spans="2:51" s="12" customFormat="1">
      <c r="B431" s="146"/>
      <c r="D431" s="147" t="s">
        <v>147</v>
      </c>
      <c r="E431" s="148" t="s">
        <v>1</v>
      </c>
      <c r="F431" s="149" t="s">
        <v>481</v>
      </c>
      <c r="H431" s="148" t="s">
        <v>1</v>
      </c>
      <c r="I431" s="150"/>
      <c r="L431" s="146"/>
      <c r="M431" s="151"/>
      <c r="T431" s="152"/>
      <c r="AT431" s="148" t="s">
        <v>147</v>
      </c>
      <c r="AU431" s="148" t="s">
        <v>82</v>
      </c>
      <c r="AV431" s="12" t="s">
        <v>30</v>
      </c>
      <c r="AW431" s="12" t="s">
        <v>29</v>
      </c>
      <c r="AX431" s="12" t="s">
        <v>73</v>
      </c>
      <c r="AY431" s="148" t="s">
        <v>138</v>
      </c>
    </row>
    <row r="432" spans="2:51" s="12" customFormat="1">
      <c r="B432" s="146"/>
      <c r="D432" s="147" t="s">
        <v>147</v>
      </c>
      <c r="E432" s="148" t="s">
        <v>1</v>
      </c>
      <c r="F432" s="149" t="s">
        <v>482</v>
      </c>
      <c r="H432" s="148" t="s">
        <v>1</v>
      </c>
      <c r="I432" s="150"/>
      <c r="L432" s="146"/>
      <c r="M432" s="151"/>
      <c r="T432" s="152"/>
      <c r="AT432" s="148" t="s">
        <v>147</v>
      </c>
      <c r="AU432" s="148" t="s">
        <v>82</v>
      </c>
      <c r="AV432" s="12" t="s">
        <v>30</v>
      </c>
      <c r="AW432" s="12" t="s">
        <v>29</v>
      </c>
      <c r="AX432" s="12" t="s">
        <v>73</v>
      </c>
      <c r="AY432" s="148" t="s">
        <v>138</v>
      </c>
    </row>
    <row r="433" spans="2:65" s="12" customFormat="1">
      <c r="B433" s="146"/>
      <c r="D433" s="147" t="s">
        <v>147</v>
      </c>
      <c r="E433" s="148" t="s">
        <v>1</v>
      </c>
      <c r="F433" s="149" t="s">
        <v>483</v>
      </c>
      <c r="H433" s="148" t="s">
        <v>1</v>
      </c>
      <c r="I433" s="150"/>
      <c r="L433" s="146"/>
      <c r="M433" s="151"/>
      <c r="T433" s="152"/>
      <c r="AT433" s="148" t="s">
        <v>147</v>
      </c>
      <c r="AU433" s="148" t="s">
        <v>82</v>
      </c>
      <c r="AV433" s="12" t="s">
        <v>30</v>
      </c>
      <c r="AW433" s="12" t="s">
        <v>29</v>
      </c>
      <c r="AX433" s="12" t="s">
        <v>73</v>
      </c>
      <c r="AY433" s="148" t="s">
        <v>138</v>
      </c>
    </row>
    <row r="434" spans="2:65" s="12" customFormat="1">
      <c r="B434" s="146"/>
      <c r="D434" s="147" t="s">
        <v>147</v>
      </c>
      <c r="E434" s="148" t="s">
        <v>1</v>
      </c>
      <c r="F434" s="149" t="s">
        <v>484</v>
      </c>
      <c r="H434" s="148" t="s">
        <v>1</v>
      </c>
      <c r="I434" s="150"/>
      <c r="L434" s="146"/>
      <c r="M434" s="151"/>
      <c r="T434" s="152"/>
      <c r="AT434" s="148" t="s">
        <v>147</v>
      </c>
      <c r="AU434" s="148" t="s">
        <v>82</v>
      </c>
      <c r="AV434" s="12" t="s">
        <v>30</v>
      </c>
      <c r="AW434" s="12" t="s">
        <v>29</v>
      </c>
      <c r="AX434" s="12" t="s">
        <v>73</v>
      </c>
      <c r="AY434" s="148" t="s">
        <v>138</v>
      </c>
    </row>
    <row r="435" spans="2:65" s="12" customFormat="1">
      <c r="B435" s="146"/>
      <c r="D435" s="147" t="s">
        <v>147</v>
      </c>
      <c r="E435" s="148" t="s">
        <v>1</v>
      </c>
      <c r="F435" s="149" t="s">
        <v>485</v>
      </c>
      <c r="H435" s="148" t="s">
        <v>1</v>
      </c>
      <c r="I435" s="150"/>
      <c r="L435" s="146"/>
      <c r="M435" s="151"/>
      <c r="T435" s="152"/>
      <c r="AT435" s="148" t="s">
        <v>147</v>
      </c>
      <c r="AU435" s="148" t="s">
        <v>82</v>
      </c>
      <c r="AV435" s="12" t="s">
        <v>30</v>
      </c>
      <c r="AW435" s="12" t="s">
        <v>29</v>
      </c>
      <c r="AX435" s="12" t="s">
        <v>73</v>
      </c>
      <c r="AY435" s="148" t="s">
        <v>138</v>
      </c>
    </row>
    <row r="436" spans="2:65" s="13" customFormat="1">
      <c r="B436" s="153"/>
      <c r="D436" s="147" t="s">
        <v>147</v>
      </c>
      <c r="E436" s="154" t="s">
        <v>1</v>
      </c>
      <c r="F436" s="155" t="s">
        <v>30</v>
      </c>
      <c r="H436" s="156">
        <v>1</v>
      </c>
      <c r="I436" s="157"/>
      <c r="L436" s="153"/>
      <c r="M436" s="158"/>
      <c r="T436" s="159"/>
      <c r="AT436" s="154" t="s">
        <v>147</v>
      </c>
      <c r="AU436" s="154" t="s">
        <v>82</v>
      </c>
      <c r="AV436" s="13" t="s">
        <v>82</v>
      </c>
      <c r="AW436" s="13" t="s">
        <v>29</v>
      </c>
      <c r="AX436" s="13" t="s">
        <v>30</v>
      </c>
      <c r="AY436" s="154" t="s">
        <v>138</v>
      </c>
    </row>
    <row r="437" spans="2:65" s="1" customFormat="1" ht="16.5" customHeight="1">
      <c r="B437" s="132"/>
      <c r="C437" s="133" t="s">
        <v>495</v>
      </c>
      <c r="D437" s="133" t="s">
        <v>140</v>
      </c>
      <c r="E437" s="134" t="s">
        <v>496</v>
      </c>
      <c r="F437" s="135" t="s">
        <v>497</v>
      </c>
      <c r="G437" s="136" t="s">
        <v>384</v>
      </c>
      <c r="H437" s="137">
        <v>4</v>
      </c>
      <c r="I437" s="138"/>
      <c r="J437" s="139">
        <f>ROUND(I437*H437,2)</f>
        <v>0</v>
      </c>
      <c r="K437" s="135" t="s">
        <v>1</v>
      </c>
      <c r="L437" s="32"/>
      <c r="M437" s="140" t="s">
        <v>1</v>
      </c>
      <c r="N437" s="141" t="s">
        <v>38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145</v>
      </c>
      <c r="AT437" s="144" t="s">
        <v>140</v>
      </c>
      <c r="AU437" s="144" t="s">
        <v>82</v>
      </c>
      <c r="AY437" s="17" t="s">
        <v>138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7" t="s">
        <v>30</v>
      </c>
      <c r="BK437" s="145">
        <f>ROUND(I437*H437,2)</f>
        <v>0</v>
      </c>
      <c r="BL437" s="17" t="s">
        <v>145</v>
      </c>
      <c r="BM437" s="144" t="s">
        <v>498</v>
      </c>
    </row>
    <row r="438" spans="2:65" s="12" customFormat="1">
      <c r="B438" s="146"/>
      <c r="D438" s="147" t="s">
        <v>147</v>
      </c>
      <c r="E438" s="148" t="s">
        <v>1</v>
      </c>
      <c r="F438" s="149" t="s">
        <v>467</v>
      </c>
      <c r="H438" s="148" t="s">
        <v>1</v>
      </c>
      <c r="I438" s="150"/>
      <c r="L438" s="146"/>
      <c r="M438" s="151"/>
      <c r="T438" s="152"/>
      <c r="AT438" s="148" t="s">
        <v>147</v>
      </c>
      <c r="AU438" s="148" t="s">
        <v>82</v>
      </c>
      <c r="AV438" s="12" t="s">
        <v>30</v>
      </c>
      <c r="AW438" s="12" t="s">
        <v>29</v>
      </c>
      <c r="AX438" s="12" t="s">
        <v>73</v>
      </c>
      <c r="AY438" s="148" t="s">
        <v>138</v>
      </c>
    </row>
    <row r="439" spans="2:65" s="12" customFormat="1">
      <c r="B439" s="146"/>
      <c r="D439" s="147" t="s">
        <v>147</v>
      </c>
      <c r="E439" s="148" t="s">
        <v>1</v>
      </c>
      <c r="F439" s="149" t="s">
        <v>468</v>
      </c>
      <c r="H439" s="148" t="s">
        <v>1</v>
      </c>
      <c r="I439" s="150"/>
      <c r="L439" s="146"/>
      <c r="M439" s="151"/>
      <c r="T439" s="152"/>
      <c r="AT439" s="148" t="s">
        <v>147</v>
      </c>
      <c r="AU439" s="148" t="s">
        <v>82</v>
      </c>
      <c r="AV439" s="12" t="s">
        <v>30</v>
      </c>
      <c r="AW439" s="12" t="s">
        <v>29</v>
      </c>
      <c r="AX439" s="12" t="s">
        <v>73</v>
      </c>
      <c r="AY439" s="148" t="s">
        <v>138</v>
      </c>
    </row>
    <row r="440" spans="2:65" s="12" customFormat="1">
      <c r="B440" s="146"/>
      <c r="D440" s="147" t="s">
        <v>147</v>
      </c>
      <c r="E440" s="148" t="s">
        <v>1</v>
      </c>
      <c r="F440" s="149" t="s">
        <v>469</v>
      </c>
      <c r="H440" s="148" t="s">
        <v>1</v>
      </c>
      <c r="I440" s="150"/>
      <c r="L440" s="146"/>
      <c r="M440" s="151"/>
      <c r="T440" s="152"/>
      <c r="AT440" s="148" t="s">
        <v>147</v>
      </c>
      <c r="AU440" s="148" t="s">
        <v>82</v>
      </c>
      <c r="AV440" s="12" t="s">
        <v>30</v>
      </c>
      <c r="AW440" s="12" t="s">
        <v>29</v>
      </c>
      <c r="AX440" s="12" t="s">
        <v>73</v>
      </c>
      <c r="AY440" s="148" t="s">
        <v>138</v>
      </c>
    </row>
    <row r="441" spans="2:65" s="12" customFormat="1">
      <c r="B441" s="146"/>
      <c r="D441" s="147" t="s">
        <v>147</v>
      </c>
      <c r="E441" s="148" t="s">
        <v>1</v>
      </c>
      <c r="F441" s="149" t="s">
        <v>470</v>
      </c>
      <c r="H441" s="148" t="s">
        <v>1</v>
      </c>
      <c r="I441" s="150"/>
      <c r="L441" s="146"/>
      <c r="M441" s="151"/>
      <c r="T441" s="152"/>
      <c r="AT441" s="148" t="s">
        <v>147</v>
      </c>
      <c r="AU441" s="148" t="s">
        <v>82</v>
      </c>
      <c r="AV441" s="12" t="s">
        <v>30</v>
      </c>
      <c r="AW441" s="12" t="s">
        <v>29</v>
      </c>
      <c r="AX441" s="12" t="s">
        <v>73</v>
      </c>
      <c r="AY441" s="148" t="s">
        <v>138</v>
      </c>
    </row>
    <row r="442" spans="2:65" s="12" customFormat="1">
      <c r="B442" s="146"/>
      <c r="D442" s="147" t="s">
        <v>147</v>
      </c>
      <c r="E442" s="148" t="s">
        <v>1</v>
      </c>
      <c r="F442" s="149" t="s">
        <v>471</v>
      </c>
      <c r="H442" s="148" t="s">
        <v>1</v>
      </c>
      <c r="I442" s="150"/>
      <c r="L442" s="146"/>
      <c r="M442" s="151"/>
      <c r="T442" s="152"/>
      <c r="AT442" s="148" t="s">
        <v>147</v>
      </c>
      <c r="AU442" s="148" t="s">
        <v>82</v>
      </c>
      <c r="AV442" s="12" t="s">
        <v>30</v>
      </c>
      <c r="AW442" s="12" t="s">
        <v>29</v>
      </c>
      <c r="AX442" s="12" t="s">
        <v>73</v>
      </c>
      <c r="AY442" s="148" t="s">
        <v>138</v>
      </c>
    </row>
    <row r="443" spans="2:65" s="12" customFormat="1">
      <c r="B443" s="146"/>
      <c r="D443" s="147" t="s">
        <v>147</v>
      </c>
      <c r="E443" s="148" t="s">
        <v>1</v>
      </c>
      <c r="F443" s="149" t="s">
        <v>472</v>
      </c>
      <c r="H443" s="148" t="s">
        <v>1</v>
      </c>
      <c r="I443" s="150"/>
      <c r="L443" s="146"/>
      <c r="M443" s="151"/>
      <c r="T443" s="152"/>
      <c r="AT443" s="148" t="s">
        <v>147</v>
      </c>
      <c r="AU443" s="148" t="s">
        <v>82</v>
      </c>
      <c r="AV443" s="12" t="s">
        <v>30</v>
      </c>
      <c r="AW443" s="12" t="s">
        <v>29</v>
      </c>
      <c r="AX443" s="12" t="s">
        <v>73</v>
      </c>
      <c r="AY443" s="148" t="s">
        <v>138</v>
      </c>
    </row>
    <row r="444" spans="2:65" s="12" customFormat="1">
      <c r="B444" s="146"/>
      <c r="D444" s="147" t="s">
        <v>147</v>
      </c>
      <c r="E444" s="148" t="s">
        <v>1</v>
      </c>
      <c r="F444" s="149" t="s">
        <v>473</v>
      </c>
      <c r="H444" s="148" t="s">
        <v>1</v>
      </c>
      <c r="I444" s="150"/>
      <c r="L444" s="146"/>
      <c r="M444" s="151"/>
      <c r="T444" s="152"/>
      <c r="AT444" s="148" t="s">
        <v>147</v>
      </c>
      <c r="AU444" s="148" t="s">
        <v>82</v>
      </c>
      <c r="AV444" s="12" t="s">
        <v>30</v>
      </c>
      <c r="AW444" s="12" t="s">
        <v>29</v>
      </c>
      <c r="AX444" s="12" t="s">
        <v>73</v>
      </c>
      <c r="AY444" s="148" t="s">
        <v>138</v>
      </c>
    </row>
    <row r="445" spans="2:65" s="12" customFormat="1">
      <c r="B445" s="146"/>
      <c r="D445" s="147" t="s">
        <v>147</v>
      </c>
      <c r="E445" s="148" t="s">
        <v>1</v>
      </c>
      <c r="F445" s="149" t="s">
        <v>474</v>
      </c>
      <c r="H445" s="148" t="s">
        <v>1</v>
      </c>
      <c r="I445" s="150"/>
      <c r="L445" s="146"/>
      <c r="M445" s="151"/>
      <c r="T445" s="152"/>
      <c r="AT445" s="148" t="s">
        <v>147</v>
      </c>
      <c r="AU445" s="148" t="s">
        <v>82</v>
      </c>
      <c r="AV445" s="12" t="s">
        <v>30</v>
      </c>
      <c r="AW445" s="12" t="s">
        <v>29</v>
      </c>
      <c r="AX445" s="12" t="s">
        <v>73</v>
      </c>
      <c r="AY445" s="148" t="s">
        <v>138</v>
      </c>
    </row>
    <row r="446" spans="2:65" s="12" customFormat="1">
      <c r="B446" s="146"/>
      <c r="D446" s="147" t="s">
        <v>147</v>
      </c>
      <c r="E446" s="148" t="s">
        <v>1</v>
      </c>
      <c r="F446" s="149" t="s">
        <v>475</v>
      </c>
      <c r="H446" s="148" t="s">
        <v>1</v>
      </c>
      <c r="I446" s="150"/>
      <c r="L446" s="146"/>
      <c r="M446" s="151"/>
      <c r="T446" s="152"/>
      <c r="AT446" s="148" t="s">
        <v>147</v>
      </c>
      <c r="AU446" s="148" t="s">
        <v>82</v>
      </c>
      <c r="AV446" s="12" t="s">
        <v>30</v>
      </c>
      <c r="AW446" s="12" t="s">
        <v>29</v>
      </c>
      <c r="AX446" s="12" t="s">
        <v>73</v>
      </c>
      <c r="AY446" s="148" t="s">
        <v>138</v>
      </c>
    </row>
    <row r="447" spans="2:65" s="12" customFormat="1">
      <c r="B447" s="146"/>
      <c r="D447" s="147" t="s">
        <v>147</v>
      </c>
      <c r="E447" s="148" t="s">
        <v>1</v>
      </c>
      <c r="F447" s="149" t="s">
        <v>476</v>
      </c>
      <c r="H447" s="148" t="s">
        <v>1</v>
      </c>
      <c r="I447" s="150"/>
      <c r="L447" s="146"/>
      <c r="M447" s="151"/>
      <c r="T447" s="152"/>
      <c r="AT447" s="148" t="s">
        <v>147</v>
      </c>
      <c r="AU447" s="148" t="s">
        <v>82</v>
      </c>
      <c r="AV447" s="12" t="s">
        <v>30</v>
      </c>
      <c r="AW447" s="12" t="s">
        <v>29</v>
      </c>
      <c r="AX447" s="12" t="s">
        <v>73</v>
      </c>
      <c r="AY447" s="148" t="s">
        <v>138</v>
      </c>
    </row>
    <row r="448" spans="2:65" s="12" customFormat="1">
      <c r="B448" s="146"/>
      <c r="D448" s="147" t="s">
        <v>147</v>
      </c>
      <c r="E448" s="148" t="s">
        <v>1</v>
      </c>
      <c r="F448" s="149" t="s">
        <v>477</v>
      </c>
      <c r="H448" s="148" t="s">
        <v>1</v>
      </c>
      <c r="I448" s="150"/>
      <c r="L448" s="146"/>
      <c r="M448" s="151"/>
      <c r="T448" s="152"/>
      <c r="AT448" s="148" t="s">
        <v>147</v>
      </c>
      <c r="AU448" s="148" t="s">
        <v>82</v>
      </c>
      <c r="AV448" s="12" t="s">
        <v>30</v>
      </c>
      <c r="AW448" s="12" t="s">
        <v>29</v>
      </c>
      <c r="AX448" s="12" t="s">
        <v>73</v>
      </c>
      <c r="AY448" s="148" t="s">
        <v>138</v>
      </c>
    </row>
    <row r="449" spans="2:65" s="12" customFormat="1">
      <c r="B449" s="146"/>
      <c r="D449" s="147" t="s">
        <v>147</v>
      </c>
      <c r="E449" s="148" t="s">
        <v>1</v>
      </c>
      <c r="F449" s="149" t="s">
        <v>478</v>
      </c>
      <c r="H449" s="148" t="s">
        <v>1</v>
      </c>
      <c r="I449" s="150"/>
      <c r="L449" s="146"/>
      <c r="M449" s="151"/>
      <c r="T449" s="152"/>
      <c r="AT449" s="148" t="s">
        <v>147</v>
      </c>
      <c r="AU449" s="148" t="s">
        <v>82</v>
      </c>
      <c r="AV449" s="12" t="s">
        <v>30</v>
      </c>
      <c r="AW449" s="12" t="s">
        <v>29</v>
      </c>
      <c r="AX449" s="12" t="s">
        <v>73</v>
      </c>
      <c r="AY449" s="148" t="s">
        <v>138</v>
      </c>
    </row>
    <row r="450" spans="2:65" s="12" customFormat="1">
      <c r="B450" s="146"/>
      <c r="D450" s="147" t="s">
        <v>147</v>
      </c>
      <c r="E450" s="148" t="s">
        <v>1</v>
      </c>
      <c r="F450" s="149" t="s">
        <v>479</v>
      </c>
      <c r="H450" s="148" t="s">
        <v>1</v>
      </c>
      <c r="I450" s="150"/>
      <c r="L450" s="146"/>
      <c r="M450" s="151"/>
      <c r="T450" s="152"/>
      <c r="AT450" s="148" t="s">
        <v>147</v>
      </c>
      <c r="AU450" s="148" t="s">
        <v>82</v>
      </c>
      <c r="AV450" s="12" t="s">
        <v>30</v>
      </c>
      <c r="AW450" s="12" t="s">
        <v>29</v>
      </c>
      <c r="AX450" s="12" t="s">
        <v>73</v>
      </c>
      <c r="AY450" s="148" t="s">
        <v>138</v>
      </c>
    </row>
    <row r="451" spans="2:65" s="12" customFormat="1">
      <c r="B451" s="146"/>
      <c r="D451" s="147" t="s">
        <v>147</v>
      </c>
      <c r="E451" s="148" t="s">
        <v>1</v>
      </c>
      <c r="F451" s="149" t="s">
        <v>480</v>
      </c>
      <c r="H451" s="148" t="s">
        <v>1</v>
      </c>
      <c r="I451" s="150"/>
      <c r="L451" s="146"/>
      <c r="M451" s="151"/>
      <c r="T451" s="152"/>
      <c r="AT451" s="148" t="s">
        <v>147</v>
      </c>
      <c r="AU451" s="148" t="s">
        <v>82</v>
      </c>
      <c r="AV451" s="12" t="s">
        <v>30</v>
      </c>
      <c r="AW451" s="12" t="s">
        <v>29</v>
      </c>
      <c r="AX451" s="12" t="s">
        <v>73</v>
      </c>
      <c r="AY451" s="148" t="s">
        <v>138</v>
      </c>
    </row>
    <row r="452" spans="2:65" s="12" customFormat="1">
      <c r="B452" s="146"/>
      <c r="D452" s="147" t="s">
        <v>147</v>
      </c>
      <c r="E452" s="148" t="s">
        <v>1</v>
      </c>
      <c r="F452" s="149" t="s">
        <v>481</v>
      </c>
      <c r="H452" s="148" t="s">
        <v>1</v>
      </c>
      <c r="I452" s="150"/>
      <c r="L452" s="146"/>
      <c r="M452" s="151"/>
      <c r="T452" s="152"/>
      <c r="AT452" s="148" t="s">
        <v>147</v>
      </c>
      <c r="AU452" s="148" t="s">
        <v>82</v>
      </c>
      <c r="AV452" s="12" t="s">
        <v>30</v>
      </c>
      <c r="AW452" s="12" t="s">
        <v>29</v>
      </c>
      <c r="AX452" s="12" t="s">
        <v>73</v>
      </c>
      <c r="AY452" s="148" t="s">
        <v>138</v>
      </c>
    </row>
    <row r="453" spans="2:65" s="12" customFormat="1">
      <c r="B453" s="146"/>
      <c r="D453" s="147" t="s">
        <v>147</v>
      </c>
      <c r="E453" s="148" t="s">
        <v>1</v>
      </c>
      <c r="F453" s="149" t="s">
        <v>482</v>
      </c>
      <c r="H453" s="148" t="s">
        <v>1</v>
      </c>
      <c r="I453" s="150"/>
      <c r="L453" s="146"/>
      <c r="M453" s="151"/>
      <c r="T453" s="152"/>
      <c r="AT453" s="148" t="s">
        <v>147</v>
      </c>
      <c r="AU453" s="148" t="s">
        <v>82</v>
      </c>
      <c r="AV453" s="12" t="s">
        <v>30</v>
      </c>
      <c r="AW453" s="12" t="s">
        <v>29</v>
      </c>
      <c r="AX453" s="12" t="s">
        <v>73</v>
      </c>
      <c r="AY453" s="148" t="s">
        <v>138</v>
      </c>
    </row>
    <row r="454" spans="2:65" s="12" customFormat="1">
      <c r="B454" s="146"/>
      <c r="D454" s="147" t="s">
        <v>147</v>
      </c>
      <c r="E454" s="148" t="s">
        <v>1</v>
      </c>
      <c r="F454" s="149" t="s">
        <v>483</v>
      </c>
      <c r="H454" s="148" t="s">
        <v>1</v>
      </c>
      <c r="I454" s="150"/>
      <c r="L454" s="146"/>
      <c r="M454" s="151"/>
      <c r="T454" s="152"/>
      <c r="AT454" s="148" t="s">
        <v>147</v>
      </c>
      <c r="AU454" s="148" t="s">
        <v>82</v>
      </c>
      <c r="AV454" s="12" t="s">
        <v>30</v>
      </c>
      <c r="AW454" s="12" t="s">
        <v>29</v>
      </c>
      <c r="AX454" s="12" t="s">
        <v>73</v>
      </c>
      <c r="AY454" s="148" t="s">
        <v>138</v>
      </c>
    </row>
    <row r="455" spans="2:65" s="12" customFormat="1">
      <c r="B455" s="146"/>
      <c r="D455" s="147" t="s">
        <v>147</v>
      </c>
      <c r="E455" s="148" t="s">
        <v>1</v>
      </c>
      <c r="F455" s="149" t="s">
        <v>484</v>
      </c>
      <c r="H455" s="148" t="s">
        <v>1</v>
      </c>
      <c r="I455" s="150"/>
      <c r="L455" s="146"/>
      <c r="M455" s="151"/>
      <c r="T455" s="152"/>
      <c r="AT455" s="148" t="s">
        <v>147</v>
      </c>
      <c r="AU455" s="148" t="s">
        <v>82</v>
      </c>
      <c r="AV455" s="12" t="s">
        <v>30</v>
      </c>
      <c r="AW455" s="12" t="s">
        <v>29</v>
      </c>
      <c r="AX455" s="12" t="s">
        <v>73</v>
      </c>
      <c r="AY455" s="148" t="s">
        <v>138</v>
      </c>
    </row>
    <row r="456" spans="2:65" s="12" customFormat="1">
      <c r="B456" s="146"/>
      <c r="D456" s="147" t="s">
        <v>147</v>
      </c>
      <c r="E456" s="148" t="s">
        <v>1</v>
      </c>
      <c r="F456" s="149" t="s">
        <v>485</v>
      </c>
      <c r="H456" s="148" t="s">
        <v>1</v>
      </c>
      <c r="I456" s="150"/>
      <c r="L456" s="146"/>
      <c r="M456" s="151"/>
      <c r="T456" s="152"/>
      <c r="AT456" s="148" t="s">
        <v>147</v>
      </c>
      <c r="AU456" s="148" t="s">
        <v>82</v>
      </c>
      <c r="AV456" s="12" t="s">
        <v>30</v>
      </c>
      <c r="AW456" s="12" t="s">
        <v>29</v>
      </c>
      <c r="AX456" s="12" t="s">
        <v>73</v>
      </c>
      <c r="AY456" s="148" t="s">
        <v>138</v>
      </c>
    </row>
    <row r="457" spans="2:65" s="13" customFormat="1">
      <c r="B457" s="153"/>
      <c r="D457" s="147" t="s">
        <v>147</v>
      </c>
      <c r="E457" s="154" t="s">
        <v>1</v>
      </c>
      <c r="F457" s="155" t="s">
        <v>145</v>
      </c>
      <c r="H457" s="156">
        <v>4</v>
      </c>
      <c r="I457" s="157"/>
      <c r="L457" s="153"/>
      <c r="M457" s="158"/>
      <c r="T457" s="159"/>
      <c r="AT457" s="154" t="s">
        <v>147</v>
      </c>
      <c r="AU457" s="154" t="s">
        <v>82</v>
      </c>
      <c r="AV457" s="13" t="s">
        <v>82</v>
      </c>
      <c r="AW457" s="13" t="s">
        <v>29</v>
      </c>
      <c r="AX457" s="13" t="s">
        <v>30</v>
      </c>
      <c r="AY457" s="154" t="s">
        <v>138</v>
      </c>
    </row>
    <row r="458" spans="2:65" s="1" customFormat="1" ht="24.25" customHeight="1">
      <c r="B458" s="132"/>
      <c r="C458" s="133" t="s">
        <v>499</v>
      </c>
      <c r="D458" s="133" t="s">
        <v>140</v>
      </c>
      <c r="E458" s="134" t="s">
        <v>500</v>
      </c>
      <c r="F458" s="135" t="s">
        <v>501</v>
      </c>
      <c r="G458" s="136" t="s">
        <v>384</v>
      </c>
      <c r="H458" s="137">
        <v>4</v>
      </c>
      <c r="I458" s="138"/>
      <c r="J458" s="139">
        <f>ROUND(I458*H458,2)</f>
        <v>0</v>
      </c>
      <c r="K458" s="135" t="s">
        <v>1</v>
      </c>
      <c r="L458" s="32"/>
      <c r="M458" s="140" t="s">
        <v>1</v>
      </c>
      <c r="N458" s="141" t="s">
        <v>38</v>
      </c>
      <c r="P458" s="142">
        <f>O458*H458</f>
        <v>0</v>
      </c>
      <c r="Q458" s="142">
        <v>0</v>
      </c>
      <c r="R458" s="142">
        <f>Q458*H458</f>
        <v>0</v>
      </c>
      <c r="S458" s="142">
        <v>0</v>
      </c>
      <c r="T458" s="143">
        <f>S458*H458</f>
        <v>0</v>
      </c>
      <c r="AR458" s="144" t="s">
        <v>145</v>
      </c>
      <c r="AT458" s="144" t="s">
        <v>140</v>
      </c>
      <c r="AU458" s="144" t="s">
        <v>82</v>
      </c>
      <c r="AY458" s="17" t="s">
        <v>138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7" t="s">
        <v>30</v>
      </c>
      <c r="BK458" s="145">
        <f>ROUND(I458*H458,2)</f>
        <v>0</v>
      </c>
      <c r="BL458" s="17" t="s">
        <v>145</v>
      </c>
      <c r="BM458" s="144" t="s">
        <v>502</v>
      </c>
    </row>
    <row r="459" spans="2:65" s="12" customFormat="1">
      <c r="B459" s="146"/>
      <c r="D459" s="147" t="s">
        <v>147</v>
      </c>
      <c r="E459" s="148" t="s">
        <v>1</v>
      </c>
      <c r="F459" s="149" t="s">
        <v>503</v>
      </c>
      <c r="H459" s="148" t="s">
        <v>1</v>
      </c>
      <c r="I459" s="150"/>
      <c r="L459" s="146"/>
      <c r="M459" s="151"/>
      <c r="T459" s="152"/>
      <c r="AT459" s="148" t="s">
        <v>147</v>
      </c>
      <c r="AU459" s="148" t="s">
        <v>82</v>
      </c>
      <c r="AV459" s="12" t="s">
        <v>30</v>
      </c>
      <c r="AW459" s="12" t="s">
        <v>29</v>
      </c>
      <c r="AX459" s="12" t="s">
        <v>73</v>
      </c>
      <c r="AY459" s="148" t="s">
        <v>138</v>
      </c>
    </row>
    <row r="460" spans="2:65" s="13" customFormat="1">
      <c r="B460" s="153"/>
      <c r="D460" s="147" t="s">
        <v>147</v>
      </c>
      <c r="E460" s="154" t="s">
        <v>1</v>
      </c>
      <c r="F460" s="155" t="s">
        <v>162</v>
      </c>
      <c r="H460" s="156">
        <v>3</v>
      </c>
      <c r="I460" s="157"/>
      <c r="L460" s="153"/>
      <c r="M460" s="158"/>
      <c r="T460" s="159"/>
      <c r="AT460" s="154" t="s">
        <v>147</v>
      </c>
      <c r="AU460" s="154" t="s">
        <v>82</v>
      </c>
      <c r="AV460" s="13" t="s">
        <v>82</v>
      </c>
      <c r="AW460" s="13" t="s">
        <v>29</v>
      </c>
      <c r="AX460" s="13" t="s">
        <v>73</v>
      </c>
      <c r="AY460" s="154" t="s">
        <v>138</v>
      </c>
    </row>
    <row r="461" spans="2:65" s="12" customFormat="1">
      <c r="B461" s="146"/>
      <c r="D461" s="147" t="s">
        <v>147</v>
      </c>
      <c r="E461" s="148" t="s">
        <v>1</v>
      </c>
      <c r="F461" s="149" t="s">
        <v>504</v>
      </c>
      <c r="H461" s="148" t="s">
        <v>1</v>
      </c>
      <c r="I461" s="150"/>
      <c r="L461" s="146"/>
      <c r="M461" s="151"/>
      <c r="T461" s="152"/>
      <c r="AT461" s="148" t="s">
        <v>147</v>
      </c>
      <c r="AU461" s="148" t="s">
        <v>82</v>
      </c>
      <c r="AV461" s="12" t="s">
        <v>30</v>
      </c>
      <c r="AW461" s="12" t="s">
        <v>29</v>
      </c>
      <c r="AX461" s="12" t="s">
        <v>73</v>
      </c>
      <c r="AY461" s="148" t="s">
        <v>138</v>
      </c>
    </row>
    <row r="462" spans="2:65" s="13" customFormat="1">
      <c r="B462" s="153"/>
      <c r="D462" s="147" t="s">
        <v>147</v>
      </c>
      <c r="E462" s="154" t="s">
        <v>1</v>
      </c>
      <c r="F462" s="155" t="s">
        <v>30</v>
      </c>
      <c r="H462" s="156">
        <v>1</v>
      </c>
      <c r="I462" s="157"/>
      <c r="L462" s="153"/>
      <c r="M462" s="158"/>
      <c r="T462" s="159"/>
      <c r="AT462" s="154" t="s">
        <v>147</v>
      </c>
      <c r="AU462" s="154" t="s">
        <v>82</v>
      </c>
      <c r="AV462" s="13" t="s">
        <v>82</v>
      </c>
      <c r="AW462" s="13" t="s">
        <v>29</v>
      </c>
      <c r="AX462" s="13" t="s">
        <v>73</v>
      </c>
      <c r="AY462" s="154" t="s">
        <v>138</v>
      </c>
    </row>
    <row r="463" spans="2:65" s="14" customFormat="1">
      <c r="B463" s="160"/>
      <c r="D463" s="147" t="s">
        <v>147</v>
      </c>
      <c r="E463" s="161" t="s">
        <v>1</v>
      </c>
      <c r="F463" s="162" t="s">
        <v>156</v>
      </c>
      <c r="H463" s="163">
        <v>4</v>
      </c>
      <c r="I463" s="164"/>
      <c r="L463" s="160"/>
      <c r="M463" s="165"/>
      <c r="T463" s="166"/>
      <c r="AT463" s="161" t="s">
        <v>147</v>
      </c>
      <c r="AU463" s="161" t="s">
        <v>82</v>
      </c>
      <c r="AV463" s="14" t="s">
        <v>145</v>
      </c>
      <c r="AW463" s="14" t="s">
        <v>29</v>
      </c>
      <c r="AX463" s="14" t="s">
        <v>30</v>
      </c>
      <c r="AY463" s="161" t="s">
        <v>138</v>
      </c>
    </row>
    <row r="464" spans="2:65" s="11" customFormat="1" ht="22.9" customHeight="1">
      <c r="B464" s="120"/>
      <c r="D464" s="121" t="s">
        <v>72</v>
      </c>
      <c r="E464" s="130" t="s">
        <v>171</v>
      </c>
      <c r="F464" s="130" t="s">
        <v>505</v>
      </c>
      <c r="I464" s="123"/>
      <c r="J464" s="131">
        <f>BK464</f>
        <v>0</v>
      </c>
      <c r="L464" s="120"/>
      <c r="M464" s="125"/>
      <c r="P464" s="126">
        <f>SUM(P465:P503)</f>
        <v>0</v>
      </c>
      <c r="R464" s="126">
        <f>SUM(R465:R503)</f>
        <v>119.98467842000002</v>
      </c>
      <c r="T464" s="127">
        <f>SUM(T465:T503)</f>
        <v>0</v>
      </c>
      <c r="AR464" s="121" t="s">
        <v>30</v>
      </c>
      <c r="AT464" s="128" t="s">
        <v>72</v>
      </c>
      <c r="AU464" s="128" t="s">
        <v>30</v>
      </c>
      <c r="AY464" s="121" t="s">
        <v>138</v>
      </c>
      <c r="BK464" s="129">
        <f>SUM(BK465:BK503)</f>
        <v>0</v>
      </c>
    </row>
    <row r="465" spans="2:65" s="1" customFormat="1" ht="16.5" customHeight="1">
      <c r="B465" s="132"/>
      <c r="C465" s="133" t="s">
        <v>506</v>
      </c>
      <c r="D465" s="133" t="s">
        <v>140</v>
      </c>
      <c r="E465" s="134" t="s">
        <v>507</v>
      </c>
      <c r="F465" s="135" t="s">
        <v>508</v>
      </c>
      <c r="G465" s="136" t="s">
        <v>143</v>
      </c>
      <c r="H465" s="137">
        <v>82.6</v>
      </c>
      <c r="I465" s="138"/>
      <c r="J465" s="139">
        <f>ROUND(I465*H465,2)</f>
        <v>0</v>
      </c>
      <c r="K465" s="135" t="s">
        <v>1</v>
      </c>
      <c r="L465" s="32"/>
      <c r="M465" s="140" t="s">
        <v>1</v>
      </c>
      <c r="N465" s="141" t="s">
        <v>38</v>
      </c>
      <c r="P465" s="142">
        <f>O465*H465</f>
        <v>0</v>
      </c>
      <c r="Q465" s="142">
        <v>0.71643999999999997</v>
      </c>
      <c r="R465" s="142">
        <f>Q465*H465</f>
        <v>59.177943999999997</v>
      </c>
      <c r="S465" s="142">
        <v>0</v>
      </c>
      <c r="T465" s="143">
        <f>S465*H465</f>
        <v>0</v>
      </c>
      <c r="AR465" s="144" t="s">
        <v>145</v>
      </c>
      <c r="AT465" s="144" t="s">
        <v>140</v>
      </c>
      <c r="AU465" s="144" t="s">
        <v>82</v>
      </c>
      <c r="AY465" s="17" t="s">
        <v>138</v>
      </c>
      <c r="BE465" s="145">
        <f>IF(N465="základní",J465,0)</f>
        <v>0</v>
      </c>
      <c r="BF465" s="145">
        <f>IF(N465="snížená",J465,0)</f>
        <v>0</v>
      </c>
      <c r="BG465" s="145">
        <f>IF(N465="zákl. přenesená",J465,0)</f>
        <v>0</v>
      </c>
      <c r="BH465" s="145">
        <f>IF(N465="sníž. přenesená",J465,0)</f>
        <v>0</v>
      </c>
      <c r="BI465" s="145">
        <f>IF(N465="nulová",J465,0)</f>
        <v>0</v>
      </c>
      <c r="BJ465" s="17" t="s">
        <v>30</v>
      </c>
      <c r="BK465" s="145">
        <f>ROUND(I465*H465,2)</f>
        <v>0</v>
      </c>
      <c r="BL465" s="17" t="s">
        <v>145</v>
      </c>
      <c r="BM465" s="144" t="s">
        <v>509</v>
      </c>
    </row>
    <row r="466" spans="2:65" s="12" customFormat="1">
      <c r="B466" s="146"/>
      <c r="D466" s="147" t="s">
        <v>147</v>
      </c>
      <c r="E466" s="148" t="s">
        <v>1</v>
      </c>
      <c r="F466" s="149" t="s">
        <v>231</v>
      </c>
      <c r="H466" s="148" t="s">
        <v>1</v>
      </c>
      <c r="I466" s="150"/>
      <c r="L466" s="146"/>
      <c r="M466" s="151"/>
      <c r="T466" s="152"/>
      <c r="AT466" s="148" t="s">
        <v>147</v>
      </c>
      <c r="AU466" s="148" t="s">
        <v>82</v>
      </c>
      <c r="AV466" s="12" t="s">
        <v>30</v>
      </c>
      <c r="AW466" s="12" t="s">
        <v>29</v>
      </c>
      <c r="AX466" s="12" t="s">
        <v>73</v>
      </c>
      <c r="AY466" s="148" t="s">
        <v>138</v>
      </c>
    </row>
    <row r="467" spans="2:65" s="13" customFormat="1">
      <c r="B467" s="153"/>
      <c r="D467" s="147" t="s">
        <v>147</v>
      </c>
      <c r="E467" s="154" t="s">
        <v>1</v>
      </c>
      <c r="F467" s="155" t="s">
        <v>374</v>
      </c>
      <c r="H467" s="156">
        <v>82.6</v>
      </c>
      <c r="I467" s="157"/>
      <c r="L467" s="153"/>
      <c r="M467" s="158"/>
      <c r="T467" s="159"/>
      <c r="AT467" s="154" t="s">
        <v>147</v>
      </c>
      <c r="AU467" s="154" t="s">
        <v>82</v>
      </c>
      <c r="AV467" s="13" t="s">
        <v>82</v>
      </c>
      <c r="AW467" s="13" t="s">
        <v>29</v>
      </c>
      <c r="AX467" s="13" t="s">
        <v>30</v>
      </c>
      <c r="AY467" s="154" t="s">
        <v>138</v>
      </c>
    </row>
    <row r="468" spans="2:65" s="1" customFormat="1" ht="16.5" customHeight="1">
      <c r="B468" s="132"/>
      <c r="C468" s="133" t="s">
        <v>510</v>
      </c>
      <c r="D468" s="133" t="s">
        <v>140</v>
      </c>
      <c r="E468" s="134" t="s">
        <v>511</v>
      </c>
      <c r="F468" s="135" t="s">
        <v>512</v>
      </c>
      <c r="G468" s="136" t="s">
        <v>143</v>
      </c>
      <c r="H468" s="137">
        <v>44</v>
      </c>
      <c r="I468" s="138"/>
      <c r="J468" s="139">
        <f>ROUND(I468*H468,2)</f>
        <v>0</v>
      </c>
      <c r="K468" s="135" t="s">
        <v>144</v>
      </c>
      <c r="L468" s="32"/>
      <c r="M468" s="140" t="s">
        <v>1</v>
      </c>
      <c r="N468" s="141" t="s">
        <v>38</v>
      </c>
      <c r="P468" s="142">
        <f>O468*H468</f>
        <v>0</v>
      </c>
      <c r="Q468" s="142">
        <v>0.34499999999999997</v>
      </c>
      <c r="R468" s="142">
        <f>Q468*H468</f>
        <v>15.18</v>
      </c>
      <c r="S468" s="142">
        <v>0</v>
      </c>
      <c r="T468" s="143">
        <f>S468*H468</f>
        <v>0</v>
      </c>
      <c r="AR468" s="144" t="s">
        <v>145</v>
      </c>
      <c r="AT468" s="144" t="s">
        <v>140</v>
      </c>
      <c r="AU468" s="144" t="s">
        <v>82</v>
      </c>
      <c r="AY468" s="17" t="s">
        <v>138</v>
      </c>
      <c r="BE468" s="145">
        <f>IF(N468="základní",J468,0)</f>
        <v>0</v>
      </c>
      <c r="BF468" s="145">
        <f>IF(N468="snížená",J468,0)</f>
        <v>0</v>
      </c>
      <c r="BG468" s="145">
        <f>IF(N468="zákl. přenesená",J468,0)</f>
        <v>0</v>
      </c>
      <c r="BH468" s="145">
        <f>IF(N468="sníž. přenesená",J468,0)</f>
        <v>0</v>
      </c>
      <c r="BI468" s="145">
        <f>IF(N468="nulová",J468,0)</f>
        <v>0</v>
      </c>
      <c r="BJ468" s="17" t="s">
        <v>30</v>
      </c>
      <c r="BK468" s="145">
        <f>ROUND(I468*H468,2)</f>
        <v>0</v>
      </c>
      <c r="BL468" s="17" t="s">
        <v>145</v>
      </c>
      <c r="BM468" s="144" t="s">
        <v>513</v>
      </c>
    </row>
    <row r="469" spans="2:65" s="13" customFormat="1">
      <c r="B469" s="153"/>
      <c r="D469" s="147" t="s">
        <v>147</v>
      </c>
      <c r="E469" s="154" t="s">
        <v>1</v>
      </c>
      <c r="F469" s="155" t="s">
        <v>431</v>
      </c>
      <c r="H469" s="156">
        <v>44</v>
      </c>
      <c r="I469" s="157"/>
      <c r="L469" s="153"/>
      <c r="M469" s="158"/>
      <c r="T469" s="159"/>
      <c r="AT469" s="154" t="s">
        <v>147</v>
      </c>
      <c r="AU469" s="154" t="s">
        <v>82</v>
      </c>
      <c r="AV469" s="13" t="s">
        <v>82</v>
      </c>
      <c r="AW469" s="13" t="s">
        <v>29</v>
      </c>
      <c r="AX469" s="13" t="s">
        <v>30</v>
      </c>
      <c r="AY469" s="154" t="s">
        <v>138</v>
      </c>
    </row>
    <row r="470" spans="2:65" s="1" customFormat="1" ht="16.5" customHeight="1">
      <c r="B470" s="132"/>
      <c r="C470" s="133" t="s">
        <v>514</v>
      </c>
      <c r="D470" s="133" t="s">
        <v>140</v>
      </c>
      <c r="E470" s="134" t="s">
        <v>515</v>
      </c>
      <c r="F470" s="135" t="s">
        <v>516</v>
      </c>
      <c r="G470" s="136" t="s">
        <v>143</v>
      </c>
      <c r="H470" s="137">
        <v>44</v>
      </c>
      <c r="I470" s="138"/>
      <c r="J470" s="139">
        <f>ROUND(I470*H470,2)</f>
        <v>0</v>
      </c>
      <c r="K470" s="135" t="s">
        <v>144</v>
      </c>
      <c r="L470" s="32"/>
      <c r="M470" s="140" t="s">
        <v>1</v>
      </c>
      <c r="N470" s="141" t="s">
        <v>38</v>
      </c>
      <c r="P470" s="142">
        <f>O470*H470</f>
        <v>0</v>
      </c>
      <c r="Q470" s="142">
        <v>0.51085999999999998</v>
      </c>
      <c r="R470" s="142">
        <f>Q470*H470</f>
        <v>22.47784</v>
      </c>
      <c r="S470" s="142">
        <v>0</v>
      </c>
      <c r="T470" s="143">
        <f>S470*H470</f>
        <v>0</v>
      </c>
      <c r="AR470" s="144" t="s">
        <v>145</v>
      </c>
      <c r="AT470" s="144" t="s">
        <v>140</v>
      </c>
      <c r="AU470" s="144" t="s">
        <v>82</v>
      </c>
      <c r="AY470" s="17" t="s">
        <v>138</v>
      </c>
      <c r="BE470" s="145">
        <f>IF(N470="základní",J470,0)</f>
        <v>0</v>
      </c>
      <c r="BF470" s="145">
        <f>IF(N470="snížená",J470,0)</f>
        <v>0</v>
      </c>
      <c r="BG470" s="145">
        <f>IF(N470="zákl. přenesená",J470,0)</f>
        <v>0</v>
      </c>
      <c r="BH470" s="145">
        <f>IF(N470="sníž. přenesená",J470,0)</f>
        <v>0</v>
      </c>
      <c r="BI470" s="145">
        <f>IF(N470="nulová",J470,0)</f>
        <v>0</v>
      </c>
      <c r="BJ470" s="17" t="s">
        <v>30</v>
      </c>
      <c r="BK470" s="145">
        <f>ROUND(I470*H470,2)</f>
        <v>0</v>
      </c>
      <c r="BL470" s="17" t="s">
        <v>145</v>
      </c>
      <c r="BM470" s="144" t="s">
        <v>517</v>
      </c>
    </row>
    <row r="471" spans="2:65" s="13" customFormat="1">
      <c r="B471" s="153"/>
      <c r="D471" s="147" t="s">
        <v>147</v>
      </c>
      <c r="E471" s="154" t="s">
        <v>1</v>
      </c>
      <c r="F471" s="155" t="s">
        <v>431</v>
      </c>
      <c r="H471" s="156">
        <v>44</v>
      </c>
      <c r="I471" s="157"/>
      <c r="L471" s="153"/>
      <c r="M471" s="158"/>
      <c r="T471" s="159"/>
      <c r="AT471" s="154" t="s">
        <v>147</v>
      </c>
      <c r="AU471" s="154" t="s">
        <v>82</v>
      </c>
      <c r="AV471" s="13" t="s">
        <v>82</v>
      </c>
      <c r="AW471" s="13" t="s">
        <v>29</v>
      </c>
      <c r="AX471" s="13" t="s">
        <v>30</v>
      </c>
      <c r="AY471" s="154" t="s">
        <v>138</v>
      </c>
    </row>
    <row r="472" spans="2:65" s="1" customFormat="1" ht="16.5" customHeight="1">
      <c r="B472" s="132"/>
      <c r="C472" s="133" t="s">
        <v>518</v>
      </c>
      <c r="D472" s="133" t="s">
        <v>140</v>
      </c>
      <c r="E472" s="134" t="s">
        <v>519</v>
      </c>
      <c r="F472" s="135" t="s">
        <v>520</v>
      </c>
      <c r="G472" s="136" t="s">
        <v>143</v>
      </c>
      <c r="H472" s="137">
        <v>44</v>
      </c>
      <c r="I472" s="138"/>
      <c r="J472" s="139">
        <f>ROUND(I472*H472,2)</f>
        <v>0</v>
      </c>
      <c r="K472" s="135" t="s">
        <v>144</v>
      </c>
      <c r="L472" s="32"/>
      <c r="M472" s="140" t="s">
        <v>1</v>
      </c>
      <c r="N472" s="141" t="s">
        <v>38</v>
      </c>
      <c r="P472" s="142">
        <f>O472*H472</f>
        <v>0</v>
      </c>
      <c r="Q472" s="142">
        <v>0.11162</v>
      </c>
      <c r="R472" s="142">
        <f>Q472*H472</f>
        <v>4.9112799999999996</v>
      </c>
      <c r="S472" s="142">
        <v>0</v>
      </c>
      <c r="T472" s="143">
        <f>S472*H472</f>
        <v>0</v>
      </c>
      <c r="AR472" s="144" t="s">
        <v>145</v>
      </c>
      <c r="AT472" s="144" t="s">
        <v>140</v>
      </c>
      <c r="AU472" s="144" t="s">
        <v>82</v>
      </c>
      <c r="AY472" s="17" t="s">
        <v>138</v>
      </c>
      <c r="BE472" s="145">
        <f>IF(N472="základní",J472,0)</f>
        <v>0</v>
      </c>
      <c r="BF472" s="145">
        <f>IF(N472="snížená",J472,0)</f>
        <v>0</v>
      </c>
      <c r="BG472" s="145">
        <f>IF(N472="zákl. přenesená",J472,0)</f>
        <v>0</v>
      </c>
      <c r="BH472" s="145">
        <f>IF(N472="sníž. přenesená",J472,0)</f>
        <v>0</v>
      </c>
      <c r="BI472" s="145">
        <f>IF(N472="nulová",J472,0)</f>
        <v>0</v>
      </c>
      <c r="BJ472" s="17" t="s">
        <v>30</v>
      </c>
      <c r="BK472" s="145">
        <f>ROUND(I472*H472,2)</f>
        <v>0</v>
      </c>
      <c r="BL472" s="17" t="s">
        <v>145</v>
      </c>
      <c r="BM472" s="144" t="s">
        <v>521</v>
      </c>
    </row>
    <row r="473" spans="2:65" s="13" customFormat="1">
      <c r="B473" s="153"/>
      <c r="D473" s="147" t="s">
        <v>147</v>
      </c>
      <c r="E473" s="154" t="s">
        <v>1</v>
      </c>
      <c r="F473" s="155" t="s">
        <v>431</v>
      </c>
      <c r="H473" s="156">
        <v>44</v>
      </c>
      <c r="I473" s="157"/>
      <c r="L473" s="153"/>
      <c r="M473" s="158"/>
      <c r="T473" s="159"/>
      <c r="AT473" s="154" t="s">
        <v>147</v>
      </c>
      <c r="AU473" s="154" t="s">
        <v>82</v>
      </c>
      <c r="AV473" s="13" t="s">
        <v>82</v>
      </c>
      <c r="AW473" s="13" t="s">
        <v>29</v>
      </c>
      <c r="AX473" s="13" t="s">
        <v>30</v>
      </c>
      <c r="AY473" s="154" t="s">
        <v>138</v>
      </c>
    </row>
    <row r="474" spans="2:65" s="1" customFormat="1" ht="16.5" customHeight="1">
      <c r="B474" s="132"/>
      <c r="C474" s="174" t="s">
        <v>522</v>
      </c>
      <c r="D474" s="174" t="s">
        <v>322</v>
      </c>
      <c r="E474" s="175" t="s">
        <v>523</v>
      </c>
      <c r="F474" s="176" t="s">
        <v>524</v>
      </c>
      <c r="G474" s="177" t="s">
        <v>143</v>
      </c>
      <c r="H474" s="178">
        <v>46.2</v>
      </c>
      <c r="I474" s="179"/>
      <c r="J474" s="180">
        <f>ROUND(I474*H474,2)</f>
        <v>0</v>
      </c>
      <c r="K474" s="176" t="s">
        <v>1</v>
      </c>
      <c r="L474" s="181"/>
      <c r="M474" s="182" t="s">
        <v>1</v>
      </c>
      <c r="N474" s="183" t="s">
        <v>38</v>
      </c>
      <c r="P474" s="142">
        <f>O474*H474</f>
        <v>0</v>
      </c>
      <c r="Q474" s="142">
        <v>0.152</v>
      </c>
      <c r="R474" s="142">
        <f>Q474*H474</f>
        <v>7.0224000000000002</v>
      </c>
      <c r="S474" s="142">
        <v>0</v>
      </c>
      <c r="T474" s="143">
        <f>S474*H474</f>
        <v>0</v>
      </c>
      <c r="AR474" s="144" t="s">
        <v>187</v>
      </c>
      <c r="AT474" s="144" t="s">
        <v>322</v>
      </c>
      <c r="AU474" s="144" t="s">
        <v>82</v>
      </c>
      <c r="AY474" s="17" t="s">
        <v>138</v>
      </c>
      <c r="BE474" s="145">
        <f>IF(N474="základní",J474,0)</f>
        <v>0</v>
      </c>
      <c r="BF474" s="145">
        <f>IF(N474="snížená",J474,0)</f>
        <v>0</v>
      </c>
      <c r="BG474" s="145">
        <f>IF(N474="zákl. přenesená",J474,0)</f>
        <v>0</v>
      </c>
      <c r="BH474" s="145">
        <f>IF(N474="sníž. přenesená",J474,0)</f>
        <v>0</v>
      </c>
      <c r="BI474" s="145">
        <f>IF(N474="nulová",J474,0)</f>
        <v>0</v>
      </c>
      <c r="BJ474" s="17" t="s">
        <v>30</v>
      </c>
      <c r="BK474" s="145">
        <f>ROUND(I474*H474,2)</f>
        <v>0</v>
      </c>
      <c r="BL474" s="17" t="s">
        <v>145</v>
      </c>
      <c r="BM474" s="144" t="s">
        <v>525</v>
      </c>
    </row>
    <row r="475" spans="2:65" s="13" customFormat="1">
      <c r="B475" s="153"/>
      <c r="D475" s="147" t="s">
        <v>147</v>
      </c>
      <c r="E475" s="154" t="s">
        <v>1</v>
      </c>
      <c r="F475" s="155" t="s">
        <v>526</v>
      </c>
      <c r="H475" s="156">
        <v>46.2</v>
      </c>
      <c r="I475" s="157"/>
      <c r="L475" s="153"/>
      <c r="M475" s="158"/>
      <c r="T475" s="159"/>
      <c r="AT475" s="154" t="s">
        <v>147</v>
      </c>
      <c r="AU475" s="154" t="s">
        <v>82</v>
      </c>
      <c r="AV475" s="13" t="s">
        <v>82</v>
      </c>
      <c r="AW475" s="13" t="s">
        <v>29</v>
      </c>
      <c r="AX475" s="13" t="s">
        <v>73</v>
      </c>
      <c r="AY475" s="154" t="s">
        <v>138</v>
      </c>
    </row>
    <row r="476" spans="2:65" s="14" customFormat="1">
      <c r="B476" s="160"/>
      <c r="D476" s="147" t="s">
        <v>147</v>
      </c>
      <c r="E476" s="161" t="s">
        <v>1</v>
      </c>
      <c r="F476" s="162" t="s">
        <v>156</v>
      </c>
      <c r="H476" s="163">
        <v>46.2</v>
      </c>
      <c r="I476" s="164"/>
      <c r="L476" s="160"/>
      <c r="M476" s="165"/>
      <c r="T476" s="166"/>
      <c r="AT476" s="161" t="s">
        <v>147</v>
      </c>
      <c r="AU476" s="161" t="s">
        <v>82</v>
      </c>
      <c r="AV476" s="14" t="s">
        <v>145</v>
      </c>
      <c r="AW476" s="14" t="s">
        <v>29</v>
      </c>
      <c r="AX476" s="14" t="s">
        <v>30</v>
      </c>
      <c r="AY476" s="161" t="s">
        <v>138</v>
      </c>
    </row>
    <row r="477" spans="2:65" s="1" customFormat="1" ht="16.5" customHeight="1">
      <c r="B477" s="132"/>
      <c r="C477" s="133" t="s">
        <v>527</v>
      </c>
      <c r="D477" s="133" t="s">
        <v>140</v>
      </c>
      <c r="E477" s="134" t="s">
        <v>528</v>
      </c>
      <c r="F477" s="135" t="s">
        <v>529</v>
      </c>
      <c r="G477" s="136" t="s">
        <v>143</v>
      </c>
      <c r="H477" s="137">
        <v>12.9</v>
      </c>
      <c r="I477" s="138"/>
      <c r="J477" s="139">
        <f>ROUND(I477*H477,2)</f>
        <v>0</v>
      </c>
      <c r="K477" s="135" t="s">
        <v>144</v>
      </c>
      <c r="L477" s="32"/>
      <c r="M477" s="140" t="s">
        <v>1</v>
      </c>
      <c r="N477" s="141" t="s">
        <v>38</v>
      </c>
      <c r="P477" s="142">
        <f>O477*H477</f>
        <v>0</v>
      </c>
      <c r="Q477" s="142">
        <v>0.37370999999999999</v>
      </c>
      <c r="R477" s="142">
        <f>Q477*H477</f>
        <v>4.8208589999999996</v>
      </c>
      <c r="S477" s="142">
        <v>0</v>
      </c>
      <c r="T477" s="143">
        <f>S477*H477</f>
        <v>0</v>
      </c>
      <c r="AR477" s="144" t="s">
        <v>145</v>
      </c>
      <c r="AT477" s="144" t="s">
        <v>140</v>
      </c>
      <c r="AU477" s="144" t="s">
        <v>82</v>
      </c>
      <c r="AY477" s="17" t="s">
        <v>138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7" t="s">
        <v>30</v>
      </c>
      <c r="BK477" s="145">
        <f>ROUND(I477*H477,2)</f>
        <v>0</v>
      </c>
      <c r="BL477" s="17" t="s">
        <v>145</v>
      </c>
      <c r="BM477" s="144" t="s">
        <v>530</v>
      </c>
    </row>
    <row r="478" spans="2:65" s="13" customFormat="1">
      <c r="B478" s="153"/>
      <c r="D478" s="147" t="s">
        <v>147</v>
      </c>
      <c r="E478" s="154" t="s">
        <v>1</v>
      </c>
      <c r="F478" s="155" t="s">
        <v>170</v>
      </c>
      <c r="H478" s="156">
        <v>12.9</v>
      </c>
      <c r="I478" s="157"/>
      <c r="L478" s="153"/>
      <c r="M478" s="158"/>
      <c r="T478" s="159"/>
      <c r="AT478" s="154" t="s">
        <v>147</v>
      </c>
      <c r="AU478" s="154" t="s">
        <v>82</v>
      </c>
      <c r="AV478" s="13" t="s">
        <v>82</v>
      </c>
      <c r="AW478" s="13" t="s">
        <v>29</v>
      </c>
      <c r="AX478" s="13" t="s">
        <v>73</v>
      </c>
      <c r="AY478" s="154" t="s">
        <v>138</v>
      </c>
    </row>
    <row r="479" spans="2:65" s="14" customFormat="1">
      <c r="B479" s="160"/>
      <c r="D479" s="147" t="s">
        <v>147</v>
      </c>
      <c r="E479" s="161" t="s">
        <v>1</v>
      </c>
      <c r="F479" s="162" t="s">
        <v>156</v>
      </c>
      <c r="H479" s="163">
        <v>12.9</v>
      </c>
      <c r="I479" s="164"/>
      <c r="L479" s="160"/>
      <c r="M479" s="165"/>
      <c r="T479" s="166"/>
      <c r="AT479" s="161" t="s">
        <v>147</v>
      </c>
      <c r="AU479" s="161" t="s">
        <v>82</v>
      </c>
      <c r="AV479" s="14" t="s">
        <v>145</v>
      </c>
      <c r="AW479" s="14" t="s">
        <v>29</v>
      </c>
      <c r="AX479" s="14" t="s">
        <v>30</v>
      </c>
      <c r="AY479" s="161" t="s">
        <v>138</v>
      </c>
    </row>
    <row r="480" spans="2:65" s="1" customFormat="1" ht="16.5" customHeight="1">
      <c r="B480" s="132"/>
      <c r="C480" s="133" t="s">
        <v>531</v>
      </c>
      <c r="D480" s="133" t="s">
        <v>140</v>
      </c>
      <c r="E480" s="134" t="s">
        <v>532</v>
      </c>
      <c r="F480" s="135" t="s">
        <v>533</v>
      </c>
      <c r="G480" s="136" t="s">
        <v>143</v>
      </c>
      <c r="H480" s="137">
        <v>12.9</v>
      </c>
      <c r="I480" s="138"/>
      <c r="J480" s="139">
        <f>ROUND(I480*H480,2)</f>
        <v>0</v>
      </c>
      <c r="K480" s="135" t="s">
        <v>144</v>
      </c>
      <c r="L480" s="32"/>
      <c r="M480" s="140" t="s">
        <v>1</v>
      </c>
      <c r="N480" s="141" t="s">
        <v>38</v>
      </c>
      <c r="P480" s="142">
        <f>O480*H480</f>
        <v>0</v>
      </c>
      <c r="Q480" s="142">
        <v>7.5300000000000002E-3</v>
      </c>
      <c r="R480" s="142">
        <f>Q480*H480</f>
        <v>9.7137000000000001E-2</v>
      </c>
      <c r="S480" s="142">
        <v>0</v>
      </c>
      <c r="T480" s="143">
        <f>S480*H480</f>
        <v>0</v>
      </c>
      <c r="AR480" s="144" t="s">
        <v>145</v>
      </c>
      <c r="AT480" s="144" t="s">
        <v>140</v>
      </c>
      <c r="AU480" s="144" t="s">
        <v>82</v>
      </c>
      <c r="AY480" s="17" t="s">
        <v>138</v>
      </c>
      <c r="BE480" s="145">
        <f>IF(N480="základní",J480,0)</f>
        <v>0</v>
      </c>
      <c r="BF480" s="145">
        <f>IF(N480="snížená",J480,0)</f>
        <v>0</v>
      </c>
      <c r="BG480" s="145">
        <f>IF(N480="zákl. přenesená",J480,0)</f>
        <v>0</v>
      </c>
      <c r="BH480" s="145">
        <f>IF(N480="sníž. přenesená",J480,0)</f>
        <v>0</v>
      </c>
      <c r="BI480" s="145">
        <f>IF(N480="nulová",J480,0)</f>
        <v>0</v>
      </c>
      <c r="BJ480" s="17" t="s">
        <v>30</v>
      </c>
      <c r="BK480" s="145">
        <f>ROUND(I480*H480,2)</f>
        <v>0</v>
      </c>
      <c r="BL480" s="17" t="s">
        <v>145</v>
      </c>
      <c r="BM480" s="144" t="s">
        <v>534</v>
      </c>
    </row>
    <row r="481" spans="2:65" s="13" customFormat="1">
      <c r="B481" s="153"/>
      <c r="D481" s="147" t="s">
        <v>147</v>
      </c>
      <c r="E481" s="154" t="s">
        <v>1</v>
      </c>
      <c r="F481" s="155" t="s">
        <v>535</v>
      </c>
      <c r="H481" s="156">
        <v>12.9</v>
      </c>
      <c r="I481" s="157"/>
      <c r="L481" s="153"/>
      <c r="M481" s="158"/>
      <c r="T481" s="159"/>
      <c r="AT481" s="154" t="s">
        <v>147</v>
      </c>
      <c r="AU481" s="154" t="s">
        <v>82</v>
      </c>
      <c r="AV481" s="13" t="s">
        <v>82</v>
      </c>
      <c r="AW481" s="13" t="s">
        <v>29</v>
      </c>
      <c r="AX481" s="13" t="s">
        <v>30</v>
      </c>
      <c r="AY481" s="154" t="s">
        <v>138</v>
      </c>
    </row>
    <row r="482" spans="2:65" s="1" customFormat="1" ht="21.75" customHeight="1">
      <c r="B482" s="132"/>
      <c r="C482" s="133" t="s">
        <v>536</v>
      </c>
      <c r="D482" s="133" t="s">
        <v>140</v>
      </c>
      <c r="E482" s="134" t="s">
        <v>537</v>
      </c>
      <c r="F482" s="135" t="s">
        <v>538</v>
      </c>
      <c r="G482" s="136" t="s">
        <v>143</v>
      </c>
      <c r="H482" s="137">
        <v>12.9</v>
      </c>
      <c r="I482" s="138"/>
      <c r="J482" s="139">
        <f>ROUND(I482*H482,2)</f>
        <v>0</v>
      </c>
      <c r="K482" s="135" t="s">
        <v>144</v>
      </c>
      <c r="L482" s="32"/>
      <c r="M482" s="140" t="s">
        <v>1</v>
      </c>
      <c r="N482" s="141" t="s">
        <v>38</v>
      </c>
      <c r="P482" s="142">
        <f>O482*H482</f>
        <v>0</v>
      </c>
      <c r="Q482" s="142">
        <v>0.12966</v>
      </c>
      <c r="R482" s="142">
        <f>Q482*H482</f>
        <v>1.672614</v>
      </c>
      <c r="S482" s="142">
        <v>0</v>
      </c>
      <c r="T482" s="143">
        <f>S482*H482</f>
        <v>0</v>
      </c>
      <c r="AR482" s="144" t="s">
        <v>145</v>
      </c>
      <c r="AT482" s="144" t="s">
        <v>140</v>
      </c>
      <c r="AU482" s="144" t="s">
        <v>82</v>
      </c>
      <c r="AY482" s="17" t="s">
        <v>138</v>
      </c>
      <c r="BE482" s="145">
        <f>IF(N482="základní",J482,0)</f>
        <v>0</v>
      </c>
      <c r="BF482" s="145">
        <f>IF(N482="snížená",J482,0)</f>
        <v>0</v>
      </c>
      <c r="BG482" s="145">
        <f>IF(N482="zákl. přenesená",J482,0)</f>
        <v>0</v>
      </c>
      <c r="BH482" s="145">
        <f>IF(N482="sníž. přenesená",J482,0)</f>
        <v>0</v>
      </c>
      <c r="BI482" s="145">
        <f>IF(N482="nulová",J482,0)</f>
        <v>0</v>
      </c>
      <c r="BJ482" s="17" t="s">
        <v>30</v>
      </c>
      <c r="BK482" s="145">
        <f>ROUND(I482*H482,2)</f>
        <v>0</v>
      </c>
      <c r="BL482" s="17" t="s">
        <v>145</v>
      </c>
      <c r="BM482" s="144" t="s">
        <v>539</v>
      </c>
    </row>
    <row r="483" spans="2:65" s="13" customFormat="1">
      <c r="B483" s="153"/>
      <c r="D483" s="147" t="s">
        <v>147</v>
      </c>
      <c r="E483" s="154" t="s">
        <v>1</v>
      </c>
      <c r="F483" s="155" t="s">
        <v>535</v>
      </c>
      <c r="H483" s="156">
        <v>12.9</v>
      </c>
      <c r="I483" s="157"/>
      <c r="L483" s="153"/>
      <c r="M483" s="158"/>
      <c r="T483" s="159"/>
      <c r="AT483" s="154" t="s">
        <v>147</v>
      </c>
      <c r="AU483" s="154" t="s">
        <v>82</v>
      </c>
      <c r="AV483" s="13" t="s">
        <v>82</v>
      </c>
      <c r="AW483" s="13" t="s">
        <v>29</v>
      </c>
      <c r="AX483" s="13" t="s">
        <v>30</v>
      </c>
      <c r="AY483" s="154" t="s">
        <v>138</v>
      </c>
    </row>
    <row r="484" spans="2:65" s="1" customFormat="1" ht="16.5" customHeight="1">
      <c r="B484" s="132"/>
      <c r="C484" s="133" t="s">
        <v>540</v>
      </c>
      <c r="D484" s="133" t="s">
        <v>140</v>
      </c>
      <c r="E484" s="134" t="s">
        <v>541</v>
      </c>
      <c r="F484" s="135" t="s">
        <v>542</v>
      </c>
      <c r="G484" s="136" t="s">
        <v>178</v>
      </c>
      <c r="H484" s="137">
        <v>26.4</v>
      </c>
      <c r="I484" s="138"/>
      <c r="J484" s="139">
        <f>ROUND(I484*H484,2)</f>
        <v>0</v>
      </c>
      <c r="K484" s="135" t="s">
        <v>1</v>
      </c>
      <c r="L484" s="32"/>
      <c r="M484" s="140" t="s">
        <v>1</v>
      </c>
      <c r="N484" s="141" t="s">
        <v>38</v>
      </c>
      <c r="P484" s="142">
        <f>O484*H484</f>
        <v>0</v>
      </c>
      <c r="Q484" s="142">
        <v>3.5999999999999999E-3</v>
      </c>
      <c r="R484" s="142">
        <f>Q484*H484</f>
        <v>9.5039999999999986E-2</v>
      </c>
      <c r="S484" s="142">
        <v>0</v>
      </c>
      <c r="T484" s="143">
        <f>S484*H484</f>
        <v>0</v>
      </c>
      <c r="AR484" s="144" t="s">
        <v>145</v>
      </c>
      <c r="AT484" s="144" t="s">
        <v>140</v>
      </c>
      <c r="AU484" s="144" t="s">
        <v>82</v>
      </c>
      <c r="AY484" s="17" t="s">
        <v>138</v>
      </c>
      <c r="BE484" s="145">
        <f>IF(N484="základní",J484,0)</f>
        <v>0</v>
      </c>
      <c r="BF484" s="145">
        <f>IF(N484="snížená",J484,0)</f>
        <v>0</v>
      </c>
      <c r="BG484" s="145">
        <f>IF(N484="zákl. přenesená",J484,0)</f>
        <v>0</v>
      </c>
      <c r="BH484" s="145">
        <f>IF(N484="sníž. přenesená",J484,0)</f>
        <v>0</v>
      </c>
      <c r="BI484" s="145">
        <f>IF(N484="nulová",J484,0)</f>
        <v>0</v>
      </c>
      <c r="BJ484" s="17" t="s">
        <v>30</v>
      </c>
      <c r="BK484" s="145">
        <f>ROUND(I484*H484,2)</f>
        <v>0</v>
      </c>
      <c r="BL484" s="17" t="s">
        <v>145</v>
      </c>
      <c r="BM484" s="144" t="s">
        <v>543</v>
      </c>
    </row>
    <row r="485" spans="2:65" s="13" customFormat="1">
      <c r="B485" s="153"/>
      <c r="D485" s="147" t="s">
        <v>147</v>
      </c>
      <c r="E485" s="154" t="s">
        <v>1</v>
      </c>
      <c r="F485" s="155" t="s">
        <v>192</v>
      </c>
      <c r="H485" s="156">
        <v>26.4</v>
      </c>
      <c r="I485" s="157"/>
      <c r="L485" s="153"/>
      <c r="M485" s="158"/>
      <c r="T485" s="159"/>
      <c r="AT485" s="154" t="s">
        <v>147</v>
      </c>
      <c r="AU485" s="154" t="s">
        <v>82</v>
      </c>
      <c r="AV485" s="13" t="s">
        <v>82</v>
      </c>
      <c r="AW485" s="13" t="s">
        <v>29</v>
      </c>
      <c r="AX485" s="13" t="s">
        <v>30</v>
      </c>
      <c r="AY485" s="154" t="s">
        <v>138</v>
      </c>
    </row>
    <row r="486" spans="2:65" s="1" customFormat="1" ht="16.5" customHeight="1">
      <c r="B486" s="132"/>
      <c r="C486" s="133" t="s">
        <v>544</v>
      </c>
      <c r="D486" s="133" t="s">
        <v>140</v>
      </c>
      <c r="E486" s="134" t="s">
        <v>545</v>
      </c>
      <c r="F486" s="135" t="s">
        <v>546</v>
      </c>
      <c r="G486" s="136" t="s">
        <v>178</v>
      </c>
      <c r="H486" s="137">
        <v>15</v>
      </c>
      <c r="I486" s="138"/>
      <c r="J486" s="139">
        <f>ROUND(I486*H486,2)</f>
        <v>0</v>
      </c>
      <c r="K486" s="135" t="s">
        <v>144</v>
      </c>
      <c r="L486" s="32"/>
      <c r="M486" s="140" t="s">
        <v>1</v>
      </c>
      <c r="N486" s="141" t="s">
        <v>38</v>
      </c>
      <c r="P486" s="142">
        <f>O486*H486</f>
        <v>0</v>
      </c>
      <c r="Q486" s="142">
        <v>0.16850000000000001</v>
      </c>
      <c r="R486" s="142">
        <f>Q486*H486</f>
        <v>2.5275000000000003</v>
      </c>
      <c r="S486" s="142">
        <v>0</v>
      </c>
      <c r="T486" s="143">
        <f>S486*H486</f>
        <v>0</v>
      </c>
      <c r="AR486" s="144" t="s">
        <v>145</v>
      </c>
      <c r="AT486" s="144" t="s">
        <v>140</v>
      </c>
      <c r="AU486" s="144" t="s">
        <v>82</v>
      </c>
      <c r="AY486" s="17" t="s">
        <v>138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7" t="s">
        <v>30</v>
      </c>
      <c r="BK486" s="145">
        <f>ROUND(I486*H486,2)</f>
        <v>0</v>
      </c>
      <c r="BL486" s="17" t="s">
        <v>145</v>
      </c>
      <c r="BM486" s="144" t="s">
        <v>547</v>
      </c>
    </row>
    <row r="487" spans="2:65" s="12" customFormat="1">
      <c r="B487" s="146"/>
      <c r="D487" s="147" t="s">
        <v>147</v>
      </c>
      <c r="E487" s="148" t="s">
        <v>1</v>
      </c>
      <c r="F487" s="149" t="s">
        <v>548</v>
      </c>
      <c r="H487" s="148" t="s">
        <v>1</v>
      </c>
      <c r="I487" s="150"/>
      <c r="L487" s="146"/>
      <c r="M487" s="151"/>
      <c r="T487" s="152"/>
      <c r="AT487" s="148" t="s">
        <v>147</v>
      </c>
      <c r="AU487" s="148" t="s">
        <v>82</v>
      </c>
      <c r="AV487" s="12" t="s">
        <v>30</v>
      </c>
      <c r="AW487" s="12" t="s">
        <v>29</v>
      </c>
      <c r="AX487" s="12" t="s">
        <v>73</v>
      </c>
      <c r="AY487" s="148" t="s">
        <v>138</v>
      </c>
    </row>
    <row r="488" spans="2:65" s="13" customFormat="1">
      <c r="B488" s="153"/>
      <c r="D488" s="147" t="s">
        <v>147</v>
      </c>
      <c r="E488" s="154" t="s">
        <v>1</v>
      </c>
      <c r="F488" s="155" t="s">
        <v>549</v>
      </c>
      <c r="H488" s="156">
        <v>11.5</v>
      </c>
      <c r="I488" s="157"/>
      <c r="L488" s="153"/>
      <c r="M488" s="158"/>
      <c r="T488" s="159"/>
      <c r="AT488" s="154" t="s">
        <v>147</v>
      </c>
      <c r="AU488" s="154" t="s">
        <v>82</v>
      </c>
      <c r="AV488" s="13" t="s">
        <v>82</v>
      </c>
      <c r="AW488" s="13" t="s">
        <v>29</v>
      </c>
      <c r="AX488" s="13" t="s">
        <v>73</v>
      </c>
      <c r="AY488" s="154" t="s">
        <v>138</v>
      </c>
    </row>
    <row r="489" spans="2:65" s="12" customFormat="1">
      <c r="B489" s="146"/>
      <c r="D489" s="147" t="s">
        <v>147</v>
      </c>
      <c r="E489" s="148" t="s">
        <v>1</v>
      </c>
      <c r="F489" s="149" t="s">
        <v>550</v>
      </c>
      <c r="H489" s="148" t="s">
        <v>1</v>
      </c>
      <c r="I489" s="150"/>
      <c r="L489" s="146"/>
      <c r="M489" s="151"/>
      <c r="T489" s="152"/>
      <c r="AT489" s="148" t="s">
        <v>147</v>
      </c>
      <c r="AU489" s="148" t="s">
        <v>82</v>
      </c>
      <c r="AV489" s="12" t="s">
        <v>30</v>
      </c>
      <c r="AW489" s="12" t="s">
        <v>29</v>
      </c>
      <c r="AX489" s="12" t="s">
        <v>73</v>
      </c>
      <c r="AY489" s="148" t="s">
        <v>138</v>
      </c>
    </row>
    <row r="490" spans="2:65" s="13" customFormat="1">
      <c r="B490" s="153"/>
      <c r="D490" s="147" t="s">
        <v>147</v>
      </c>
      <c r="E490" s="154" t="s">
        <v>1</v>
      </c>
      <c r="F490" s="155" t="s">
        <v>551</v>
      </c>
      <c r="H490" s="156">
        <v>3.5</v>
      </c>
      <c r="I490" s="157"/>
      <c r="L490" s="153"/>
      <c r="M490" s="158"/>
      <c r="T490" s="159"/>
      <c r="AT490" s="154" t="s">
        <v>147</v>
      </c>
      <c r="AU490" s="154" t="s">
        <v>82</v>
      </c>
      <c r="AV490" s="13" t="s">
        <v>82</v>
      </c>
      <c r="AW490" s="13" t="s">
        <v>29</v>
      </c>
      <c r="AX490" s="13" t="s">
        <v>73</v>
      </c>
      <c r="AY490" s="154" t="s">
        <v>138</v>
      </c>
    </row>
    <row r="491" spans="2:65" s="14" customFormat="1">
      <c r="B491" s="160"/>
      <c r="D491" s="147" t="s">
        <v>147</v>
      </c>
      <c r="E491" s="161" t="s">
        <v>1</v>
      </c>
      <c r="F491" s="162" t="s">
        <v>156</v>
      </c>
      <c r="H491" s="163">
        <v>15</v>
      </c>
      <c r="I491" s="164"/>
      <c r="L491" s="160"/>
      <c r="M491" s="165"/>
      <c r="T491" s="166"/>
      <c r="AT491" s="161" t="s">
        <v>147</v>
      </c>
      <c r="AU491" s="161" t="s">
        <v>82</v>
      </c>
      <c r="AV491" s="14" t="s">
        <v>145</v>
      </c>
      <c r="AW491" s="14" t="s">
        <v>29</v>
      </c>
      <c r="AX491" s="14" t="s">
        <v>30</v>
      </c>
      <c r="AY491" s="161" t="s">
        <v>138</v>
      </c>
    </row>
    <row r="492" spans="2:65" s="1" customFormat="1" ht="16.5" customHeight="1">
      <c r="B492" s="132"/>
      <c r="C492" s="174" t="s">
        <v>552</v>
      </c>
      <c r="D492" s="174" t="s">
        <v>322</v>
      </c>
      <c r="E492" s="175" t="s">
        <v>553</v>
      </c>
      <c r="F492" s="176" t="s">
        <v>554</v>
      </c>
      <c r="G492" s="177" t="s">
        <v>178</v>
      </c>
      <c r="H492" s="178">
        <v>15.15</v>
      </c>
      <c r="I492" s="179"/>
      <c r="J492" s="180">
        <f>ROUND(I492*H492,2)</f>
        <v>0</v>
      </c>
      <c r="K492" s="176" t="s">
        <v>144</v>
      </c>
      <c r="L492" s="181"/>
      <c r="M492" s="182" t="s">
        <v>1</v>
      </c>
      <c r="N492" s="183" t="s">
        <v>38</v>
      </c>
      <c r="P492" s="142">
        <f>O492*H492</f>
        <v>0</v>
      </c>
      <c r="Q492" s="142">
        <v>4.8300000000000003E-2</v>
      </c>
      <c r="R492" s="142">
        <f>Q492*H492</f>
        <v>0.73174500000000009</v>
      </c>
      <c r="S492" s="142">
        <v>0</v>
      </c>
      <c r="T492" s="143">
        <f>S492*H492</f>
        <v>0</v>
      </c>
      <c r="AR492" s="144" t="s">
        <v>187</v>
      </c>
      <c r="AT492" s="144" t="s">
        <v>322</v>
      </c>
      <c r="AU492" s="144" t="s">
        <v>82</v>
      </c>
      <c r="AY492" s="17" t="s">
        <v>138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7" t="s">
        <v>30</v>
      </c>
      <c r="BK492" s="145">
        <f>ROUND(I492*H492,2)</f>
        <v>0</v>
      </c>
      <c r="BL492" s="17" t="s">
        <v>145</v>
      </c>
      <c r="BM492" s="144" t="s">
        <v>555</v>
      </c>
    </row>
    <row r="493" spans="2:65" s="13" customFormat="1">
      <c r="B493" s="153"/>
      <c r="D493" s="147" t="s">
        <v>147</v>
      </c>
      <c r="E493" s="154" t="s">
        <v>1</v>
      </c>
      <c r="F493" s="155" t="s">
        <v>556</v>
      </c>
      <c r="H493" s="156">
        <v>15.15</v>
      </c>
      <c r="I493" s="157"/>
      <c r="L493" s="153"/>
      <c r="M493" s="158"/>
      <c r="T493" s="159"/>
      <c r="AT493" s="154" t="s">
        <v>147</v>
      </c>
      <c r="AU493" s="154" t="s">
        <v>82</v>
      </c>
      <c r="AV493" s="13" t="s">
        <v>82</v>
      </c>
      <c r="AW493" s="13" t="s">
        <v>29</v>
      </c>
      <c r="AX493" s="13" t="s">
        <v>30</v>
      </c>
      <c r="AY493" s="154" t="s">
        <v>138</v>
      </c>
    </row>
    <row r="494" spans="2:65" s="1" customFormat="1" ht="16.5" customHeight="1">
      <c r="B494" s="132"/>
      <c r="C494" s="133" t="s">
        <v>557</v>
      </c>
      <c r="D494" s="133" t="s">
        <v>140</v>
      </c>
      <c r="E494" s="134" t="s">
        <v>558</v>
      </c>
      <c r="F494" s="135" t="s">
        <v>559</v>
      </c>
      <c r="G494" s="136" t="s">
        <v>384</v>
      </c>
      <c r="H494" s="137">
        <v>1</v>
      </c>
      <c r="I494" s="138"/>
      <c r="J494" s="139">
        <f>ROUND(I494*H494,2)</f>
        <v>0</v>
      </c>
      <c r="K494" s="135" t="s">
        <v>1</v>
      </c>
      <c r="L494" s="32"/>
      <c r="M494" s="140" t="s">
        <v>1</v>
      </c>
      <c r="N494" s="141" t="s">
        <v>38</v>
      </c>
      <c r="P494" s="142">
        <f>O494*H494</f>
        <v>0</v>
      </c>
      <c r="Q494" s="142">
        <v>0</v>
      </c>
      <c r="R494" s="142">
        <f>Q494*H494</f>
        <v>0</v>
      </c>
      <c r="S494" s="142">
        <v>0</v>
      </c>
      <c r="T494" s="143">
        <f>S494*H494</f>
        <v>0</v>
      </c>
      <c r="AR494" s="144" t="s">
        <v>145</v>
      </c>
      <c r="AT494" s="144" t="s">
        <v>140</v>
      </c>
      <c r="AU494" s="144" t="s">
        <v>82</v>
      </c>
      <c r="AY494" s="17" t="s">
        <v>138</v>
      </c>
      <c r="BE494" s="145">
        <f>IF(N494="základní",J494,0)</f>
        <v>0</v>
      </c>
      <c r="BF494" s="145">
        <f>IF(N494="snížená",J494,0)</f>
        <v>0</v>
      </c>
      <c r="BG494" s="145">
        <f>IF(N494="zákl. přenesená",J494,0)</f>
        <v>0</v>
      </c>
      <c r="BH494" s="145">
        <f>IF(N494="sníž. přenesená",J494,0)</f>
        <v>0</v>
      </c>
      <c r="BI494" s="145">
        <f>IF(N494="nulová",J494,0)</f>
        <v>0</v>
      </c>
      <c r="BJ494" s="17" t="s">
        <v>30</v>
      </c>
      <c r="BK494" s="145">
        <f>ROUND(I494*H494,2)</f>
        <v>0</v>
      </c>
      <c r="BL494" s="17" t="s">
        <v>145</v>
      </c>
      <c r="BM494" s="144" t="s">
        <v>560</v>
      </c>
    </row>
    <row r="495" spans="2:65" s="13" customFormat="1">
      <c r="B495" s="153"/>
      <c r="D495" s="147" t="s">
        <v>147</v>
      </c>
      <c r="E495" s="154" t="s">
        <v>1</v>
      </c>
      <c r="F495" s="155" t="s">
        <v>30</v>
      </c>
      <c r="H495" s="156">
        <v>1</v>
      </c>
      <c r="I495" s="157"/>
      <c r="L495" s="153"/>
      <c r="M495" s="158"/>
      <c r="T495" s="159"/>
      <c r="AT495" s="154" t="s">
        <v>147</v>
      </c>
      <c r="AU495" s="154" t="s">
        <v>82</v>
      </c>
      <c r="AV495" s="13" t="s">
        <v>82</v>
      </c>
      <c r="AW495" s="13" t="s">
        <v>29</v>
      </c>
      <c r="AX495" s="13" t="s">
        <v>30</v>
      </c>
      <c r="AY495" s="154" t="s">
        <v>138</v>
      </c>
    </row>
    <row r="496" spans="2:65" s="1" customFormat="1" ht="16.5" customHeight="1">
      <c r="B496" s="132"/>
      <c r="C496" s="133" t="s">
        <v>561</v>
      </c>
      <c r="D496" s="133" t="s">
        <v>140</v>
      </c>
      <c r="E496" s="134" t="s">
        <v>562</v>
      </c>
      <c r="F496" s="135" t="s">
        <v>563</v>
      </c>
      <c r="G496" s="136" t="s">
        <v>384</v>
      </c>
      <c r="H496" s="137">
        <v>1</v>
      </c>
      <c r="I496" s="138"/>
      <c r="J496" s="139">
        <f>ROUND(I496*H496,2)</f>
        <v>0</v>
      </c>
      <c r="K496" s="135" t="s">
        <v>1</v>
      </c>
      <c r="L496" s="32"/>
      <c r="M496" s="140" t="s">
        <v>1</v>
      </c>
      <c r="N496" s="141" t="s">
        <v>38</v>
      </c>
      <c r="P496" s="142">
        <f>O496*H496</f>
        <v>0</v>
      </c>
      <c r="Q496" s="142">
        <v>0</v>
      </c>
      <c r="R496" s="142">
        <f>Q496*H496</f>
        <v>0</v>
      </c>
      <c r="S496" s="142">
        <v>0</v>
      </c>
      <c r="T496" s="143">
        <f>S496*H496</f>
        <v>0</v>
      </c>
      <c r="AR496" s="144" t="s">
        <v>145</v>
      </c>
      <c r="AT496" s="144" t="s">
        <v>140</v>
      </c>
      <c r="AU496" s="144" t="s">
        <v>82</v>
      </c>
      <c r="AY496" s="17" t="s">
        <v>138</v>
      </c>
      <c r="BE496" s="145">
        <f>IF(N496="základní",J496,0)</f>
        <v>0</v>
      </c>
      <c r="BF496" s="145">
        <f>IF(N496="snížená",J496,0)</f>
        <v>0</v>
      </c>
      <c r="BG496" s="145">
        <f>IF(N496="zákl. přenesená",J496,0)</f>
        <v>0</v>
      </c>
      <c r="BH496" s="145">
        <f>IF(N496="sníž. přenesená",J496,0)</f>
        <v>0</v>
      </c>
      <c r="BI496" s="145">
        <f>IF(N496="nulová",J496,0)</f>
        <v>0</v>
      </c>
      <c r="BJ496" s="17" t="s">
        <v>30</v>
      </c>
      <c r="BK496" s="145">
        <f>ROUND(I496*H496,2)</f>
        <v>0</v>
      </c>
      <c r="BL496" s="17" t="s">
        <v>145</v>
      </c>
      <c r="BM496" s="144" t="s">
        <v>564</v>
      </c>
    </row>
    <row r="497" spans="2:65" s="13" customFormat="1">
      <c r="B497" s="153"/>
      <c r="D497" s="147" t="s">
        <v>147</v>
      </c>
      <c r="E497" s="154" t="s">
        <v>1</v>
      </c>
      <c r="F497" s="155" t="s">
        <v>30</v>
      </c>
      <c r="H497" s="156">
        <v>1</v>
      </c>
      <c r="I497" s="157"/>
      <c r="L497" s="153"/>
      <c r="M497" s="158"/>
      <c r="T497" s="159"/>
      <c r="AT497" s="154" t="s">
        <v>147</v>
      </c>
      <c r="AU497" s="154" t="s">
        <v>82</v>
      </c>
      <c r="AV497" s="13" t="s">
        <v>82</v>
      </c>
      <c r="AW497" s="13" t="s">
        <v>29</v>
      </c>
      <c r="AX497" s="13" t="s">
        <v>30</v>
      </c>
      <c r="AY497" s="154" t="s">
        <v>138</v>
      </c>
    </row>
    <row r="498" spans="2:65" s="1" customFormat="1" ht="16.5" customHeight="1">
      <c r="B498" s="132"/>
      <c r="C498" s="133" t="s">
        <v>565</v>
      </c>
      <c r="D498" s="133" t="s">
        <v>140</v>
      </c>
      <c r="E498" s="134" t="s">
        <v>566</v>
      </c>
      <c r="F498" s="135" t="s">
        <v>567</v>
      </c>
      <c r="G498" s="136" t="s">
        <v>229</v>
      </c>
      <c r="H498" s="137">
        <v>0.56299999999999994</v>
      </c>
      <c r="I498" s="138"/>
      <c r="J498" s="139">
        <f>ROUND(I498*H498,2)</f>
        <v>0</v>
      </c>
      <c r="K498" s="135" t="s">
        <v>144</v>
      </c>
      <c r="L498" s="32"/>
      <c r="M498" s="140" t="s">
        <v>1</v>
      </c>
      <c r="N498" s="141" t="s">
        <v>38</v>
      </c>
      <c r="P498" s="142">
        <f>O498*H498</f>
        <v>0</v>
      </c>
      <c r="Q498" s="142">
        <v>2.2563399999999998</v>
      </c>
      <c r="R498" s="142">
        <f>Q498*H498</f>
        <v>1.2703194199999999</v>
      </c>
      <c r="S498" s="142">
        <v>0</v>
      </c>
      <c r="T498" s="143">
        <f>S498*H498</f>
        <v>0</v>
      </c>
      <c r="AR498" s="144" t="s">
        <v>145</v>
      </c>
      <c r="AT498" s="144" t="s">
        <v>140</v>
      </c>
      <c r="AU498" s="144" t="s">
        <v>82</v>
      </c>
      <c r="AY498" s="17" t="s">
        <v>138</v>
      </c>
      <c r="BE498" s="145">
        <f>IF(N498="základní",J498,0)</f>
        <v>0</v>
      </c>
      <c r="BF498" s="145">
        <f>IF(N498="snížená",J498,0)</f>
        <v>0</v>
      </c>
      <c r="BG498" s="145">
        <f>IF(N498="zákl. přenesená",J498,0)</f>
        <v>0</v>
      </c>
      <c r="BH498" s="145">
        <f>IF(N498="sníž. přenesená",J498,0)</f>
        <v>0</v>
      </c>
      <c r="BI498" s="145">
        <f>IF(N498="nulová",J498,0)</f>
        <v>0</v>
      </c>
      <c r="BJ498" s="17" t="s">
        <v>30</v>
      </c>
      <c r="BK498" s="145">
        <f>ROUND(I498*H498,2)</f>
        <v>0</v>
      </c>
      <c r="BL498" s="17" t="s">
        <v>145</v>
      </c>
      <c r="BM498" s="144" t="s">
        <v>568</v>
      </c>
    </row>
    <row r="499" spans="2:65" s="12" customFormat="1">
      <c r="B499" s="146"/>
      <c r="D499" s="147" t="s">
        <v>147</v>
      </c>
      <c r="E499" s="148" t="s">
        <v>1</v>
      </c>
      <c r="F499" s="149" t="s">
        <v>569</v>
      </c>
      <c r="H499" s="148" t="s">
        <v>1</v>
      </c>
      <c r="I499" s="150"/>
      <c r="L499" s="146"/>
      <c r="M499" s="151"/>
      <c r="T499" s="152"/>
      <c r="AT499" s="148" t="s">
        <v>147</v>
      </c>
      <c r="AU499" s="148" t="s">
        <v>82</v>
      </c>
      <c r="AV499" s="12" t="s">
        <v>30</v>
      </c>
      <c r="AW499" s="12" t="s">
        <v>29</v>
      </c>
      <c r="AX499" s="12" t="s">
        <v>73</v>
      </c>
      <c r="AY499" s="148" t="s">
        <v>138</v>
      </c>
    </row>
    <row r="500" spans="2:65" s="13" customFormat="1">
      <c r="B500" s="153"/>
      <c r="D500" s="147" t="s">
        <v>147</v>
      </c>
      <c r="E500" s="154" t="s">
        <v>1</v>
      </c>
      <c r="F500" s="155" t="s">
        <v>570</v>
      </c>
      <c r="H500" s="156">
        <v>0.56299999999999994</v>
      </c>
      <c r="I500" s="157"/>
      <c r="L500" s="153"/>
      <c r="M500" s="158"/>
      <c r="T500" s="159"/>
      <c r="AT500" s="154" t="s">
        <v>147</v>
      </c>
      <c r="AU500" s="154" t="s">
        <v>82</v>
      </c>
      <c r="AV500" s="13" t="s">
        <v>82</v>
      </c>
      <c r="AW500" s="13" t="s">
        <v>29</v>
      </c>
      <c r="AX500" s="13" t="s">
        <v>73</v>
      </c>
      <c r="AY500" s="154" t="s">
        <v>138</v>
      </c>
    </row>
    <row r="501" spans="2:65" s="14" customFormat="1">
      <c r="B501" s="160"/>
      <c r="D501" s="147" t="s">
        <v>147</v>
      </c>
      <c r="E501" s="161" t="s">
        <v>1</v>
      </c>
      <c r="F501" s="162" t="s">
        <v>156</v>
      </c>
      <c r="H501" s="163">
        <v>0.56299999999999994</v>
      </c>
      <c r="I501" s="164"/>
      <c r="L501" s="160"/>
      <c r="M501" s="165"/>
      <c r="T501" s="166"/>
      <c r="AT501" s="161" t="s">
        <v>147</v>
      </c>
      <c r="AU501" s="161" t="s">
        <v>82</v>
      </c>
      <c r="AV501" s="14" t="s">
        <v>145</v>
      </c>
      <c r="AW501" s="14" t="s">
        <v>29</v>
      </c>
      <c r="AX501" s="14" t="s">
        <v>30</v>
      </c>
      <c r="AY501" s="161" t="s">
        <v>138</v>
      </c>
    </row>
    <row r="502" spans="2:65" s="1" customFormat="1" ht="16.5" customHeight="1">
      <c r="B502" s="132"/>
      <c r="C502" s="133" t="s">
        <v>571</v>
      </c>
      <c r="D502" s="133" t="s">
        <v>140</v>
      </c>
      <c r="E502" s="134" t="s">
        <v>572</v>
      </c>
      <c r="F502" s="135" t="s">
        <v>573</v>
      </c>
      <c r="G502" s="136" t="s">
        <v>208</v>
      </c>
      <c r="H502" s="137">
        <v>119.985</v>
      </c>
      <c r="I502" s="138"/>
      <c r="J502" s="139">
        <f>ROUND(I502*H502,2)</f>
        <v>0</v>
      </c>
      <c r="K502" s="135" t="s">
        <v>144</v>
      </c>
      <c r="L502" s="32"/>
      <c r="M502" s="140" t="s">
        <v>1</v>
      </c>
      <c r="N502" s="141" t="s">
        <v>38</v>
      </c>
      <c r="P502" s="142">
        <f>O502*H502</f>
        <v>0</v>
      </c>
      <c r="Q502" s="142">
        <v>0</v>
      </c>
      <c r="R502" s="142">
        <f>Q502*H502</f>
        <v>0</v>
      </c>
      <c r="S502" s="142">
        <v>0</v>
      </c>
      <c r="T502" s="143">
        <f>S502*H502</f>
        <v>0</v>
      </c>
      <c r="AR502" s="144" t="s">
        <v>145</v>
      </c>
      <c r="AT502" s="144" t="s">
        <v>140</v>
      </c>
      <c r="AU502" s="144" t="s">
        <v>82</v>
      </c>
      <c r="AY502" s="17" t="s">
        <v>138</v>
      </c>
      <c r="BE502" s="145">
        <f>IF(N502="základní",J502,0)</f>
        <v>0</v>
      </c>
      <c r="BF502" s="145">
        <f>IF(N502="snížená",J502,0)</f>
        <v>0</v>
      </c>
      <c r="BG502" s="145">
        <f>IF(N502="zákl. přenesená",J502,0)</f>
        <v>0</v>
      </c>
      <c r="BH502" s="145">
        <f>IF(N502="sníž. přenesená",J502,0)</f>
        <v>0</v>
      </c>
      <c r="BI502" s="145">
        <f>IF(N502="nulová",J502,0)</f>
        <v>0</v>
      </c>
      <c r="BJ502" s="17" t="s">
        <v>30</v>
      </c>
      <c r="BK502" s="145">
        <f>ROUND(I502*H502,2)</f>
        <v>0</v>
      </c>
      <c r="BL502" s="17" t="s">
        <v>145</v>
      </c>
      <c r="BM502" s="144" t="s">
        <v>574</v>
      </c>
    </row>
    <row r="503" spans="2:65" s="13" customFormat="1">
      <c r="B503" s="153"/>
      <c r="D503" s="147" t="s">
        <v>147</v>
      </c>
      <c r="E503" s="154" t="s">
        <v>1</v>
      </c>
      <c r="F503" s="155" t="s">
        <v>575</v>
      </c>
      <c r="H503" s="156">
        <v>119.985</v>
      </c>
      <c r="I503" s="157"/>
      <c r="L503" s="153"/>
      <c r="M503" s="158"/>
      <c r="T503" s="159"/>
      <c r="AT503" s="154" t="s">
        <v>147</v>
      </c>
      <c r="AU503" s="154" t="s">
        <v>82</v>
      </c>
      <c r="AV503" s="13" t="s">
        <v>82</v>
      </c>
      <c r="AW503" s="13" t="s">
        <v>29</v>
      </c>
      <c r="AX503" s="13" t="s">
        <v>30</v>
      </c>
      <c r="AY503" s="154" t="s">
        <v>138</v>
      </c>
    </row>
    <row r="504" spans="2:65" s="11" customFormat="1" ht="22.9" customHeight="1">
      <c r="B504" s="120"/>
      <c r="D504" s="121" t="s">
        <v>72</v>
      </c>
      <c r="E504" s="130" t="s">
        <v>175</v>
      </c>
      <c r="F504" s="130" t="s">
        <v>576</v>
      </c>
      <c r="I504" s="123"/>
      <c r="J504" s="131">
        <f>BK504</f>
        <v>0</v>
      </c>
      <c r="L504" s="120"/>
      <c r="M504" s="125"/>
      <c r="P504" s="126">
        <f>SUM(P505:P979)</f>
        <v>0</v>
      </c>
      <c r="R504" s="126">
        <f>SUM(R505:R979)</f>
        <v>81.661083379999994</v>
      </c>
      <c r="T504" s="127">
        <f>SUM(T505:T979)</f>
        <v>0.12606608999999999</v>
      </c>
      <c r="AR504" s="121" t="s">
        <v>30</v>
      </c>
      <c r="AT504" s="128" t="s">
        <v>72</v>
      </c>
      <c r="AU504" s="128" t="s">
        <v>30</v>
      </c>
      <c r="AY504" s="121" t="s">
        <v>138</v>
      </c>
      <c r="BK504" s="129">
        <f>SUM(BK505:BK979)</f>
        <v>0</v>
      </c>
    </row>
    <row r="505" spans="2:65" s="1" customFormat="1" ht="16.5" customHeight="1">
      <c r="B505" s="132"/>
      <c r="C505" s="133" t="s">
        <v>577</v>
      </c>
      <c r="D505" s="133" t="s">
        <v>140</v>
      </c>
      <c r="E505" s="134" t="s">
        <v>578</v>
      </c>
      <c r="F505" s="135" t="s">
        <v>579</v>
      </c>
      <c r="G505" s="136" t="s">
        <v>143</v>
      </c>
      <c r="H505" s="137">
        <v>369.48700000000002</v>
      </c>
      <c r="I505" s="138"/>
      <c r="J505" s="139">
        <f>ROUND(I505*H505,2)</f>
        <v>0</v>
      </c>
      <c r="K505" s="135" t="s">
        <v>144</v>
      </c>
      <c r="L505" s="32"/>
      <c r="M505" s="140" t="s">
        <v>1</v>
      </c>
      <c r="N505" s="141" t="s">
        <v>38</v>
      </c>
      <c r="P505" s="142">
        <f>O505*H505</f>
        <v>0</v>
      </c>
      <c r="Q505" s="142">
        <v>1E-3</v>
      </c>
      <c r="R505" s="142">
        <f>Q505*H505</f>
        <v>0.36948700000000001</v>
      </c>
      <c r="S505" s="142">
        <v>3.1E-4</v>
      </c>
      <c r="T505" s="143">
        <f>S505*H505</f>
        <v>0.11454097000000001</v>
      </c>
      <c r="AR505" s="144" t="s">
        <v>145</v>
      </c>
      <c r="AT505" s="144" t="s">
        <v>140</v>
      </c>
      <c r="AU505" s="144" t="s">
        <v>82</v>
      </c>
      <c r="AY505" s="17" t="s">
        <v>138</v>
      </c>
      <c r="BE505" s="145">
        <f>IF(N505="základní",J505,0)</f>
        <v>0</v>
      </c>
      <c r="BF505" s="145">
        <f>IF(N505="snížená",J505,0)</f>
        <v>0</v>
      </c>
      <c r="BG505" s="145">
        <f>IF(N505="zákl. přenesená",J505,0)</f>
        <v>0</v>
      </c>
      <c r="BH505" s="145">
        <f>IF(N505="sníž. přenesená",J505,0)</f>
        <v>0</v>
      </c>
      <c r="BI505" s="145">
        <f>IF(N505="nulová",J505,0)</f>
        <v>0</v>
      </c>
      <c r="BJ505" s="17" t="s">
        <v>30</v>
      </c>
      <c r="BK505" s="145">
        <f>ROUND(I505*H505,2)</f>
        <v>0</v>
      </c>
      <c r="BL505" s="17" t="s">
        <v>145</v>
      </c>
      <c r="BM505" s="144" t="s">
        <v>580</v>
      </c>
    </row>
    <row r="506" spans="2:65" s="12" customFormat="1">
      <c r="B506" s="146"/>
      <c r="D506" s="147" t="s">
        <v>147</v>
      </c>
      <c r="E506" s="148" t="s">
        <v>1</v>
      </c>
      <c r="F506" s="149" t="s">
        <v>581</v>
      </c>
      <c r="H506" s="148" t="s">
        <v>1</v>
      </c>
      <c r="I506" s="150"/>
      <c r="L506" s="146"/>
      <c r="M506" s="151"/>
      <c r="T506" s="152"/>
      <c r="AT506" s="148" t="s">
        <v>147</v>
      </c>
      <c r="AU506" s="148" t="s">
        <v>82</v>
      </c>
      <c r="AV506" s="12" t="s">
        <v>30</v>
      </c>
      <c r="AW506" s="12" t="s">
        <v>29</v>
      </c>
      <c r="AX506" s="12" t="s">
        <v>73</v>
      </c>
      <c r="AY506" s="148" t="s">
        <v>138</v>
      </c>
    </row>
    <row r="507" spans="2:65" s="13" customFormat="1">
      <c r="B507" s="153"/>
      <c r="D507" s="147" t="s">
        <v>147</v>
      </c>
      <c r="E507" s="154" t="s">
        <v>1</v>
      </c>
      <c r="F507" s="155" t="s">
        <v>582</v>
      </c>
      <c r="H507" s="156">
        <v>28.547999999999998</v>
      </c>
      <c r="I507" s="157"/>
      <c r="L507" s="153"/>
      <c r="M507" s="158"/>
      <c r="T507" s="159"/>
      <c r="AT507" s="154" t="s">
        <v>147</v>
      </c>
      <c r="AU507" s="154" t="s">
        <v>82</v>
      </c>
      <c r="AV507" s="13" t="s">
        <v>82</v>
      </c>
      <c r="AW507" s="13" t="s">
        <v>29</v>
      </c>
      <c r="AX507" s="13" t="s">
        <v>73</v>
      </c>
      <c r="AY507" s="154" t="s">
        <v>138</v>
      </c>
    </row>
    <row r="508" spans="2:65" s="12" customFormat="1">
      <c r="B508" s="146"/>
      <c r="D508" s="147" t="s">
        <v>147</v>
      </c>
      <c r="E508" s="148" t="s">
        <v>1</v>
      </c>
      <c r="F508" s="149" t="s">
        <v>583</v>
      </c>
      <c r="H508" s="148" t="s">
        <v>1</v>
      </c>
      <c r="I508" s="150"/>
      <c r="L508" s="146"/>
      <c r="M508" s="151"/>
      <c r="T508" s="152"/>
      <c r="AT508" s="148" t="s">
        <v>147</v>
      </c>
      <c r="AU508" s="148" t="s">
        <v>82</v>
      </c>
      <c r="AV508" s="12" t="s">
        <v>30</v>
      </c>
      <c r="AW508" s="12" t="s">
        <v>29</v>
      </c>
      <c r="AX508" s="12" t="s">
        <v>73</v>
      </c>
      <c r="AY508" s="148" t="s">
        <v>138</v>
      </c>
    </row>
    <row r="509" spans="2:65" s="13" customFormat="1">
      <c r="B509" s="153"/>
      <c r="D509" s="147" t="s">
        <v>147</v>
      </c>
      <c r="E509" s="154" t="s">
        <v>1</v>
      </c>
      <c r="F509" s="155" t="s">
        <v>584</v>
      </c>
      <c r="H509" s="156">
        <v>1.72</v>
      </c>
      <c r="I509" s="157"/>
      <c r="L509" s="153"/>
      <c r="M509" s="158"/>
      <c r="T509" s="159"/>
      <c r="AT509" s="154" t="s">
        <v>147</v>
      </c>
      <c r="AU509" s="154" t="s">
        <v>82</v>
      </c>
      <c r="AV509" s="13" t="s">
        <v>82</v>
      </c>
      <c r="AW509" s="13" t="s">
        <v>29</v>
      </c>
      <c r="AX509" s="13" t="s">
        <v>73</v>
      </c>
      <c r="AY509" s="154" t="s">
        <v>138</v>
      </c>
    </row>
    <row r="510" spans="2:65" s="13" customFormat="1">
      <c r="B510" s="153"/>
      <c r="D510" s="147" t="s">
        <v>147</v>
      </c>
      <c r="E510" s="154" t="s">
        <v>1</v>
      </c>
      <c r="F510" s="155" t="s">
        <v>585</v>
      </c>
      <c r="H510" s="156">
        <v>12.04</v>
      </c>
      <c r="I510" s="157"/>
      <c r="L510" s="153"/>
      <c r="M510" s="158"/>
      <c r="T510" s="159"/>
      <c r="AT510" s="154" t="s">
        <v>147</v>
      </c>
      <c r="AU510" s="154" t="s">
        <v>82</v>
      </c>
      <c r="AV510" s="13" t="s">
        <v>82</v>
      </c>
      <c r="AW510" s="13" t="s">
        <v>29</v>
      </c>
      <c r="AX510" s="13" t="s">
        <v>73</v>
      </c>
      <c r="AY510" s="154" t="s">
        <v>138</v>
      </c>
    </row>
    <row r="511" spans="2:65" s="13" customFormat="1">
      <c r="B511" s="153"/>
      <c r="D511" s="147" t="s">
        <v>147</v>
      </c>
      <c r="E511" s="154" t="s">
        <v>1</v>
      </c>
      <c r="F511" s="155" t="s">
        <v>586</v>
      </c>
      <c r="H511" s="156">
        <v>4.5</v>
      </c>
      <c r="I511" s="157"/>
      <c r="L511" s="153"/>
      <c r="M511" s="158"/>
      <c r="T511" s="159"/>
      <c r="AT511" s="154" t="s">
        <v>147</v>
      </c>
      <c r="AU511" s="154" t="s">
        <v>82</v>
      </c>
      <c r="AV511" s="13" t="s">
        <v>82</v>
      </c>
      <c r="AW511" s="13" t="s">
        <v>29</v>
      </c>
      <c r="AX511" s="13" t="s">
        <v>73</v>
      </c>
      <c r="AY511" s="154" t="s">
        <v>138</v>
      </c>
    </row>
    <row r="512" spans="2:65" s="13" customFormat="1">
      <c r="B512" s="153"/>
      <c r="D512" s="147" t="s">
        <v>147</v>
      </c>
      <c r="E512" s="154" t="s">
        <v>1</v>
      </c>
      <c r="F512" s="155" t="s">
        <v>587</v>
      </c>
      <c r="H512" s="156">
        <v>3.9</v>
      </c>
      <c r="I512" s="157"/>
      <c r="L512" s="153"/>
      <c r="M512" s="158"/>
      <c r="T512" s="159"/>
      <c r="AT512" s="154" t="s">
        <v>147</v>
      </c>
      <c r="AU512" s="154" t="s">
        <v>82</v>
      </c>
      <c r="AV512" s="13" t="s">
        <v>82</v>
      </c>
      <c r="AW512" s="13" t="s">
        <v>29</v>
      </c>
      <c r="AX512" s="13" t="s">
        <v>73</v>
      </c>
      <c r="AY512" s="154" t="s">
        <v>138</v>
      </c>
    </row>
    <row r="513" spans="2:51" s="13" customFormat="1">
      <c r="B513" s="153"/>
      <c r="D513" s="147" t="s">
        <v>147</v>
      </c>
      <c r="E513" s="154" t="s">
        <v>1</v>
      </c>
      <c r="F513" s="155" t="s">
        <v>588</v>
      </c>
      <c r="H513" s="156">
        <v>0.3</v>
      </c>
      <c r="I513" s="157"/>
      <c r="L513" s="153"/>
      <c r="M513" s="158"/>
      <c r="T513" s="159"/>
      <c r="AT513" s="154" t="s">
        <v>147</v>
      </c>
      <c r="AU513" s="154" t="s">
        <v>82</v>
      </c>
      <c r="AV513" s="13" t="s">
        <v>82</v>
      </c>
      <c r="AW513" s="13" t="s">
        <v>29</v>
      </c>
      <c r="AX513" s="13" t="s">
        <v>73</v>
      </c>
      <c r="AY513" s="154" t="s">
        <v>138</v>
      </c>
    </row>
    <row r="514" spans="2:51" s="13" customFormat="1">
      <c r="B514" s="153"/>
      <c r="D514" s="147" t="s">
        <v>147</v>
      </c>
      <c r="E514" s="154" t="s">
        <v>1</v>
      </c>
      <c r="F514" s="155" t="s">
        <v>589</v>
      </c>
      <c r="H514" s="156">
        <v>1.05</v>
      </c>
      <c r="I514" s="157"/>
      <c r="L514" s="153"/>
      <c r="M514" s="158"/>
      <c r="T514" s="159"/>
      <c r="AT514" s="154" t="s">
        <v>147</v>
      </c>
      <c r="AU514" s="154" t="s">
        <v>82</v>
      </c>
      <c r="AV514" s="13" t="s">
        <v>82</v>
      </c>
      <c r="AW514" s="13" t="s">
        <v>29</v>
      </c>
      <c r="AX514" s="13" t="s">
        <v>73</v>
      </c>
      <c r="AY514" s="154" t="s">
        <v>138</v>
      </c>
    </row>
    <row r="515" spans="2:51" s="13" customFormat="1">
      <c r="B515" s="153"/>
      <c r="D515" s="147" t="s">
        <v>147</v>
      </c>
      <c r="E515" s="154" t="s">
        <v>1</v>
      </c>
      <c r="F515" s="155" t="s">
        <v>590</v>
      </c>
      <c r="H515" s="156">
        <v>108.88500000000001</v>
      </c>
      <c r="I515" s="157"/>
      <c r="L515" s="153"/>
      <c r="M515" s="158"/>
      <c r="T515" s="159"/>
      <c r="AT515" s="154" t="s">
        <v>147</v>
      </c>
      <c r="AU515" s="154" t="s">
        <v>82</v>
      </c>
      <c r="AV515" s="13" t="s">
        <v>82</v>
      </c>
      <c r="AW515" s="13" t="s">
        <v>29</v>
      </c>
      <c r="AX515" s="13" t="s">
        <v>73</v>
      </c>
      <c r="AY515" s="154" t="s">
        <v>138</v>
      </c>
    </row>
    <row r="516" spans="2:51" s="13" customFormat="1">
      <c r="B516" s="153"/>
      <c r="D516" s="147" t="s">
        <v>147</v>
      </c>
      <c r="E516" s="154" t="s">
        <v>1</v>
      </c>
      <c r="F516" s="155" t="s">
        <v>591</v>
      </c>
      <c r="H516" s="156">
        <v>58.682000000000002</v>
      </c>
      <c r="I516" s="157"/>
      <c r="L516" s="153"/>
      <c r="M516" s="158"/>
      <c r="T516" s="159"/>
      <c r="AT516" s="154" t="s">
        <v>147</v>
      </c>
      <c r="AU516" s="154" t="s">
        <v>82</v>
      </c>
      <c r="AV516" s="13" t="s">
        <v>82</v>
      </c>
      <c r="AW516" s="13" t="s">
        <v>29</v>
      </c>
      <c r="AX516" s="13" t="s">
        <v>73</v>
      </c>
      <c r="AY516" s="154" t="s">
        <v>138</v>
      </c>
    </row>
    <row r="517" spans="2:51" s="13" customFormat="1">
      <c r="B517" s="153"/>
      <c r="D517" s="147" t="s">
        <v>147</v>
      </c>
      <c r="E517" s="154" t="s">
        <v>1</v>
      </c>
      <c r="F517" s="155" t="s">
        <v>592</v>
      </c>
      <c r="H517" s="156">
        <v>26.324999999999999</v>
      </c>
      <c r="I517" s="157"/>
      <c r="L517" s="153"/>
      <c r="M517" s="158"/>
      <c r="T517" s="159"/>
      <c r="AT517" s="154" t="s">
        <v>147</v>
      </c>
      <c r="AU517" s="154" t="s">
        <v>82</v>
      </c>
      <c r="AV517" s="13" t="s">
        <v>82</v>
      </c>
      <c r="AW517" s="13" t="s">
        <v>29</v>
      </c>
      <c r="AX517" s="13" t="s">
        <v>73</v>
      </c>
      <c r="AY517" s="154" t="s">
        <v>138</v>
      </c>
    </row>
    <row r="518" spans="2:51" s="13" customFormat="1">
      <c r="B518" s="153"/>
      <c r="D518" s="147" t="s">
        <v>147</v>
      </c>
      <c r="E518" s="154" t="s">
        <v>1</v>
      </c>
      <c r="F518" s="155" t="s">
        <v>593</v>
      </c>
      <c r="H518" s="156">
        <v>11.88</v>
      </c>
      <c r="I518" s="157"/>
      <c r="L518" s="153"/>
      <c r="M518" s="158"/>
      <c r="T518" s="159"/>
      <c r="AT518" s="154" t="s">
        <v>147</v>
      </c>
      <c r="AU518" s="154" t="s">
        <v>82</v>
      </c>
      <c r="AV518" s="13" t="s">
        <v>82</v>
      </c>
      <c r="AW518" s="13" t="s">
        <v>29</v>
      </c>
      <c r="AX518" s="13" t="s">
        <v>73</v>
      </c>
      <c r="AY518" s="154" t="s">
        <v>138</v>
      </c>
    </row>
    <row r="519" spans="2:51" s="13" customFormat="1">
      <c r="B519" s="153"/>
      <c r="D519" s="147" t="s">
        <v>147</v>
      </c>
      <c r="E519" s="154" t="s">
        <v>1</v>
      </c>
      <c r="F519" s="155" t="s">
        <v>594</v>
      </c>
      <c r="H519" s="156">
        <v>23.625</v>
      </c>
      <c r="I519" s="157"/>
      <c r="L519" s="153"/>
      <c r="M519" s="158"/>
      <c r="T519" s="159"/>
      <c r="AT519" s="154" t="s">
        <v>147</v>
      </c>
      <c r="AU519" s="154" t="s">
        <v>82</v>
      </c>
      <c r="AV519" s="13" t="s">
        <v>82</v>
      </c>
      <c r="AW519" s="13" t="s">
        <v>29</v>
      </c>
      <c r="AX519" s="13" t="s">
        <v>73</v>
      </c>
      <c r="AY519" s="154" t="s">
        <v>138</v>
      </c>
    </row>
    <row r="520" spans="2:51" s="13" customFormat="1">
      <c r="B520" s="153"/>
      <c r="D520" s="147" t="s">
        <v>147</v>
      </c>
      <c r="E520" s="154" t="s">
        <v>1</v>
      </c>
      <c r="F520" s="155" t="s">
        <v>593</v>
      </c>
      <c r="H520" s="156">
        <v>11.88</v>
      </c>
      <c r="I520" s="157"/>
      <c r="L520" s="153"/>
      <c r="M520" s="158"/>
      <c r="T520" s="159"/>
      <c r="AT520" s="154" t="s">
        <v>147</v>
      </c>
      <c r="AU520" s="154" t="s">
        <v>82</v>
      </c>
      <c r="AV520" s="13" t="s">
        <v>82</v>
      </c>
      <c r="AW520" s="13" t="s">
        <v>29</v>
      </c>
      <c r="AX520" s="13" t="s">
        <v>73</v>
      </c>
      <c r="AY520" s="154" t="s">
        <v>138</v>
      </c>
    </row>
    <row r="521" spans="2:51" s="13" customFormat="1">
      <c r="B521" s="153"/>
      <c r="D521" s="147" t="s">
        <v>147</v>
      </c>
      <c r="E521" s="154" t="s">
        <v>1</v>
      </c>
      <c r="F521" s="155" t="s">
        <v>595</v>
      </c>
      <c r="H521" s="156">
        <v>20.047999999999998</v>
      </c>
      <c r="I521" s="157"/>
      <c r="L521" s="153"/>
      <c r="M521" s="158"/>
      <c r="T521" s="159"/>
      <c r="AT521" s="154" t="s">
        <v>147</v>
      </c>
      <c r="AU521" s="154" t="s">
        <v>82</v>
      </c>
      <c r="AV521" s="13" t="s">
        <v>82</v>
      </c>
      <c r="AW521" s="13" t="s">
        <v>29</v>
      </c>
      <c r="AX521" s="13" t="s">
        <v>73</v>
      </c>
      <c r="AY521" s="154" t="s">
        <v>138</v>
      </c>
    </row>
    <row r="522" spans="2:51" s="13" customFormat="1">
      <c r="B522" s="153"/>
      <c r="D522" s="147" t="s">
        <v>147</v>
      </c>
      <c r="E522" s="154" t="s">
        <v>1</v>
      </c>
      <c r="F522" s="155" t="s">
        <v>596</v>
      </c>
      <c r="H522" s="156">
        <v>9.8010000000000002</v>
      </c>
      <c r="I522" s="157"/>
      <c r="L522" s="153"/>
      <c r="M522" s="158"/>
      <c r="T522" s="159"/>
      <c r="AT522" s="154" t="s">
        <v>147</v>
      </c>
      <c r="AU522" s="154" t="s">
        <v>82</v>
      </c>
      <c r="AV522" s="13" t="s">
        <v>82</v>
      </c>
      <c r="AW522" s="13" t="s">
        <v>29</v>
      </c>
      <c r="AX522" s="13" t="s">
        <v>73</v>
      </c>
      <c r="AY522" s="154" t="s">
        <v>138</v>
      </c>
    </row>
    <row r="523" spans="2:51" s="13" customFormat="1">
      <c r="B523" s="153"/>
      <c r="D523" s="147" t="s">
        <v>147</v>
      </c>
      <c r="E523" s="154" t="s">
        <v>1</v>
      </c>
      <c r="F523" s="155" t="s">
        <v>597</v>
      </c>
      <c r="H523" s="156">
        <v>7.02</v>
      </c>
      <c r="I523" s="157"/>
      <c r="L523" s="153"/>
      <c r="M523" s="158"/>
      <c r="T523" s="159"/>
      <c r="AT523" s="154" t="s">
        <v>147</v>
      </c>
      <c r="AU523" s="154" t="s">
        <v>82</v>
      </c>
      <c r="AV523" s="13" t="s">
        <v>82</v>
      </c>
      <c r="AW523" s="13" t="s">
        <v>29</v>
      </c>
      <c r="AX523" s="13" t="s">
        <v>73</v>
      </c>
      <c r="AY523" s="154" t="s">
        <v>138</v>
      </c>
    </row>
    <row r="524" spans="2:51" s="13" customFormat="1">
      <c r="B524" s="153"/>
      <c r="D524" s="147" t="s">
        <v>147</v>
      </c>
      <c r="E524" s="154" t="s">
        <v>1</v>
      </c>
      <c r="F524" s="155" t="s">
        <v>598</v>
      </c>
      <c r="H524" s="156">
        <v>3.5640000000000001</v>
      </c>
      <c r="I524" s="157"/>
      <c r="L524" s="153"/>
      <c r="M524" s="158"/>
      <c r="T524" s="159"/>
      <c r="AT524" s="154" t="s">
        <v>147</v>
      </c>
      <c r="AU524" s="154" t="s">
        <v>82</v>
      </c>
      <c r="AV524" s="13" t="s">
        <v>82</v>
      </c>
      <c r="AW524" s="13" t="s">
        <v>29</v>
      </c>
      <c r="AX524" s="13" t="s">
        <v>73</v>
      </c>
      <c r="AY524" s="154" t="s">
        <v>138</v>
      </c>
    </row>
    <row r="525" spans="2:51" s="13" customFormat="1">
      <c r="B525" s="153"/>
      <c r="D525" s="147" t="s">
        <v>147</v>
      </c>
      <c r="E525" s="154" t="s">
        <v>1</v>
      </c>
      <c r="F525" s="155" t="s">
        <v>599</v>
      </c>
      <c r="H525" s="156">
        <v>5.59</v>
      </c>
      <c r="I525" s="157"/>
      <c r="L525" s="153"/>
      <c r="M525" s="158"/>
      <c r="T525" s="159"/>
      <c r="AT525" s="154" t="s">
        <v>147</v>
      </c>
      <c r="AU525" s="154" t="s">
        <v>82</v>
      </c>
      <c r="AV525" s="13" t="s">
        <v>82</v>
      </c>
      <c r="AW525" s="13" t="s">
        <v>29</v>
      </c>
      <c r="AX525" s="13" t="s">
        <v>73</v>
      </c>
      <c r="AY525" s="154" t="s">
        <v>138</v>
      </c>
    </row>
    <row r="526" spans="2:51" s="13" customFormat="1">
      <c r="B526" s="153"/>
      <c r="D526" s="147" t="s">
        <v>147</v>
      </c>
      <c r="E526" s="154" t="s">
        <v>1</v>
      </c>
      <c r="F526" s="155" t="s">
        <v>600</v>
      </c>
      <c r="H526" s="156">
        <v>1.419</v>
      </c>
      <c r="I526" s="157"/>
      <c r="L526" s="153"/>
      <c r="M526" s="158"/>
      <c r="T526" s="159"/>
      <c r="AT526" s="154" t="s">
        <v>147</v>
      </c>
      <c r="AU526" s="154" t="s">
        <v>82</v>
      </c>
      <c r="AV526" s="13" t="s">
        <v>82</v>
      </c>
      <c r="AW526" s="13" t="s">
        <v>29</v>
      </c>
      <c r="AX526" s="13" t="s">
        <v>73</v>
      </c>
      <c r="AY526" s="154" t="s">
        <v>138</v>
      </c>
    </row>
    <row r="527" spans="2:51" s="13" customFormat="1">
      <c r="B527" s="153"/>
      <c r="D527" s="147" t="s">
        <v>147</v>
      </c>
      <c r="E527" s="154" t="s">
        <v>1</v>
      </c>
      <c r="F527" s="155" t="s">
        <v>601</v>
      </c>
      <c r="H527" s="156">
        <v>10.53</v>
      </c>
      <c r="I527" s="157"/>
      <c r="L527" s="153"/>
      <c r="M527" s="158"/>
      <c r="T527" s="159"/>
      <c r="AT527" s="154" t="s">
        <v>147</v>
      </c>
      <c r="AU527" s="154" t="s">
        <v>82</v>
      </c>
      <c r="AV527" s="13" t="s">
        <v>82</v>
      </c>
      <c r="AW527" s="13" t="s">
        <v>29</v>
      </c>
      <c r="AX527" s="13" t="s">
        <v>73</v>
      </c>
      <c r="AY527" s="154" t="s">
        <v>138</v>
      </c>
    </row>
    <row r="528" spans="2:51" s="13" customFormat="1">
      <c r="B528" s="153"/>
      <c r="D528" s="147" t="s">
        <v>147</v>
      </c>
      <c r="E528" s="154" t="s">
        <v>1</v>
      </c>
      <c r="F528" s="155" t="s">
        <v>602</v>
      </c>
      <c r="H528" s="156">
        <v>5.1479999999999997</v>
      </c>
      <c r="I528" s="157"/>
      <c r="L528" s="153"/>
      <c r="M528" s="158"/>
      <c r="T528" s="159"/>
      <c r="AT528" s="154" t="s">
        <v>147</v>
      </c>
      <c r="AU528" s="154" t="s">
        <v>82</v>
      </c>
      <c r="AV528" s="13" t="s">
        <v>82</v>
      </c>
      <c r="AW528" s="13" t="s">
        <v>29</v>
      </c>
      <c r="AX528" s="13" t="s">
        <v>73</v>
      </c>
      <c r="AY528" s="154" t="s">
        <v>138</v>
      </c>
    </row>
    <row r="529" spans="2:65" s="13" customFormat="1">
      <c r="B529" s="153"/>
      <c r="D529" s="147" t="s">
        <v>147</v>
      </c>
      <c r="E529" s="154" t="s">
        <v>1</v>
      </c>
      <c r="F529" s="155" t="s">
        <v>603</v>
      </c>
      <c r="H529" s="156">
        <v>8.2799999999999994</v>
      </c>
      <c r="I529" s="157"/>
      <c r="L529" s="153"/>
      <c r="M529" s="158"/>
      <c r="T529" s="159"/>
      <c r="AT529" s="154" t="s">
        <v>147</v>
      </c>
      <c r="AU529" s="154" t="s">
        <v>82</v>
      </c>
      <c r="AV529" s="13" t="s">
        <v>82</v>
      </c>
      <c r="AW529" s="13" t="s">
        <v>29</v>
      </c>
      <c r="AX529" s="13" t="s">
        <v>73</v>
      </c>
      <c r="AY529" s="154" t="s">
        <v>138</v>
      </c>
    </row>
    <row r="530" spans="2:65" s="13" customFormat="1">
      <c r="B530" s="153"/>
      <c r="D530" s="147" t="s">
        <v>147</v>
      </c>
      <c r="E530" s="154" t="s">
        <v>1</v>
      </c>
      <c r="F530" s="155" t="s">
        <v>604</v>
      </c>
      <c r="H530" s="156">
        <v>4.7519999999999998</v>
      </c>
      <c r="I530" s="157"/>
      <c r="L530" s="153"/>
      <c r="M530" s="158"/>
      <c r="T530" s="159"/>
      <c r="AT530" s="154" t="s">
        <v>147</v>
      </c>
      <c r="AU530" s="154" t="s">
        <v>82</v>
      </c>
      <c r="AV530" s="13" t="s">
        <v>82</v>
      </c>
      <c r="AW530" s="13" t="s">
        <v>29</v>
      </c>
      <c r="AX530" s="13" t="s">
        <v>73</v>
      </c>
      <c r="AY530" s="154" t="s">
        <v>138</v>
      </c>
    </row>
    <row r="531" spans="2:65" s="14" customFormat="1">
      <c r="B531" s="160"/>
      <c r="D531" s="147" t="s">
        <v>147</v>
      </c>
      <c r="E531" s="161" t="s">
        <v>1</v>
      </c>
      <c r="F531" s="162" t="s">
        <v>156</v>
      </c>
      <c r="H531" s="163">
        <v>369.48700000000002</v>
      </c>
      <c r="I531" s="164"/>
      <c r="L531" s="160"/>
      <c r="M531" s="165"/>
      <c r="T531" s="166"/>
      <c r="AT531" s="161" t="s">
        <v>147</v>
      </c>
      <c r="AU531" s="161" t="s">
        <v>82</v>
      </c>
      <c r="AV531" s="14" t="s">
        <v>145</v>
      </c>
      <c r="AW531" s="14" t="s">
        <v>29</v>
      </c>
      <c r="AX531" s="14" t="s">
        <v>30</v>
      </c>
      <c r="AY531" s="161" t="s">
        <v>138</v>
      </c>
    </row>
    <row r="532" spans="2:65" s="1" customFormat="1" ht="16.5" customHeight="1">
      <c r="B532" s="132"/>
      <c r="C532" s="133" t="s">
        <v>605</v>
      </c>
      <c r="D532" s="133" t="s">
        <v>140</v>
      </c>
      <c r="E532" s="134" t="s">
        <v>606</v>
      </c>
      <c r="F532" s="135" t="s">
        <v>607</v>
      </c>
      <c r="G532" s="136" t="s">
        <v>143</v>
      </c>
      <c r="H532" s="137">
        <v>369.48700000000002</v>
      </c>
      <c r="I532" s="138"/>
      <c r="J532" s="139">
        <f>ROUND(I532*H532,2)</f>
        <v>0</v>
      </c>
      <c r="K532" s="135" t="s">
        <v>1</v>
      </c>
      <c r="L532" s="32"/>
      <c r="M532" s="140" t="s">
        <v>1</v>
      </c>
      <c r="N532" s="141" t="s">
        <v>38</v>
      </c>
      <c r="P532" s="142">
        <f>O532*H532</f>
        <v>0</v>
      </c>
      <c r="Q532" s="142">
        <v>0</v>
      </c>
      <c r="R532" s="142">
        <f>Q532*H532</f>
        <v>0</v>
      </c>
      <c r="S532" s="142">
        <v>0</v>
      </c>
      <c r="T532" s="143">
        <f>S532*H532</f>
        <v>0</v>
      </c>
      <c r="AR532" s="144" t="s">
        <v>145</v>
      </c>
      <c r="AT532" s="144" t="s">
        <v>140</v>
      </c>
      <c r="AU532" s="144" t="s">
        <v>82</v>
      </c>
      <c r="AY532" s="17" t="s">
        <v>138</v>
      </c>
      <c r="BE532" s="145">
        <f>IF(N532="základní",J532,0)</f>
        <v>0</v>
      </c>
      <c r="BF532" s="145">
        <f>IF(N532="snížená",J532,0)</f>
        <v>0</v>
      </c>
      <c r="BG532" s="145">
        <f>IF(N532="zákl. přenesená",J532,0)</f>
        <v>0</v>
      </c>
      <c r="BH532" s="145">
        <f>IF(N532="sníž. přenesená",J532,0)</f>
        <v>0</v>
      </c>
      <c r="BI532" s="145">
        <f>IF(N532="nulová",J532,0)</f>
        <v>0</v>
      </c>
      <c r="BJ532" s="17" t="s">
        <v>30</v>
      </c>
      <c r="BK532" s="145">
        <f>ROUND(I532*H532,2)</f>
        <v>0</v>
      </c>
      <c r="BL532" s="17" t="s">
        <v>145</v>
      </c>
      <c r="BM532" s="144" t="s">
        <v>608</v>
      </c>
    </row>
    <row r="533" spans="2:65" s="13" customFormat="1">
      <c r="B533" s="153"/>
      <c r="D533" s="147" t="s">
        <v>147</v>
      </c>
      <c r="E533" s="154" t="s">
        <v>1</v>
      </c>
      <c r="F533" s="155" t="s">
        <v>609</v>
      </c>
      <c r="H533" s="156">
        <v>369.48700000000002</v>
      </c>
      <c r="I533" s="157"/>
      <c r="L533" s="153"/>
      <c r="M533" s="158"/>
      <c r="T533" s="159"/>
      <c r="AT533" s="154" t="s">
        <v>147</v>
      </c>
      <c r="AU533" s="154" t="s">
        <v>82</v>
      </c>
      <c r="AV533" s="13" t="s">
        <v>82</v>
      </c>
      <c r="AW533" s="13" t="s">
        <v>29</v>
      </c>
      <c r="AX533" s="13" t="s">
        <v>30</v>
      </c>
      <c r="AY533" s="154" t="s">
        <v>138</v>
      </c>
    </row>
    <row r="534" spans="2:65" s="1" customFormat="1" ht="16.5" customHeight="1">
      <c r="B534" s="132"/>
      <c r="C534" s="133" t="s">
        <v>610</v>
      </c>
      <c r="D534" s="133" t="s">
        <v>140</v>
      </c>
      <c r="E534" s="134" t="s">
        <v>611</v>
      </c>
      <c r="F534" s="135" t="s">
        <v>612</v>
      </c>
      <c r="G534" s="136" t="s">
        <v>143</v>
      </c>
      <c r="H534" s="137">
        <v>777.28599999999994</v>
      </c>
      <c r="I534" s="138"/>
      <c r="J534" s="139">
        <f>ROUND(I534*H534,2)</f>
        <v>0</v>
      </c>
      <c r="K534" s="135" t="s">
        <v>144</v>
      </c>
      <c r="L534" s="32"/>
      <c r="M534" s="140" t="s">
        <v>1</v>
      </c>
      <c r="N534" s="141" t="s">
        <v>38</v>
      </c>
      <c r="P534" s="142">
        <f>O534*H534</f>
        <v>0</v>
      </c>
      <c r="Q534" s="142">
        <v>0</v>
      </c>
      <c r="R534" s="142">
        <f>Q534*H534</f>
        <v>0</v>
      </c>
      <c r="S534" s="142">
        <v>0</v>
      </c>
      <c r="T534" s="143">
        <f>S534*H534</f>
        <v>0</v>
      </c>
      <c r="AR534" s="144" t="s">
        <v>145</v>
      </c>
      <c r="AT534" s="144" t="s">
        <v>140</v>
      </c>
      <c r="AU534" s="144" t="s">
        <v>82</v>
      </c>
      <c r="AY534" s="17" t="s">
        <v>138</v>
      </c>
      <c r="BE534" s="145">
        <f>IF(N534="základní",J534,0)</f>
        <v>0</v>
      </c>
      <c r="BF534" s="145">
        <f>IF(N534="snížená",J534,0)</f>
        <v>0</v>
      </c>
      <c r="BG534" s="145">
        <f>IF(N534="zákl. přenesená",J534,0)</f>
        <v>0</v>
      </c>
      <c r="BH534" s="145">
        <f>IF(N534="sníž. přenesená",J534,0)</f>
        <v>0</v>
      </c>
      <c r="BI534" s="145">
        <f>IF(N534="nulová",J534,0)</f>
        <v>0</v>
      </c>
      <c r="BJ534" s="17" t="s">
        <v>30</v>
      </c>
      <c r="BK534" s="145">
        <f>ROUND(I534*H534,2)</f>
        <v>0</v>
      </c>
      <c r="BL534" s="17" t="s">
        <v>145</v>
      </c>
      <c r="BM534" s="144" t="s">
        <v>613</v>
      </c>
    </row>
    <row r="535" spans="2:65" s="12" customFormat="1">
      <c r="B535" s="146"/>
      <c r="D535" s="147" t="s">
        <v>147</v>
      </c>
      <c r="E535" s="148" t="s">
        <v>1</v>
      </c>
      <c r="F535" s="149" t="s">
        <v>614</v>
      </c>
      <c r="H535" s="148" t="s">
        <v>1</v>
      </c>
      <c r="I535" s="150"/>
      <c r="L535" s="146"/>
      <c r="M535" s="151"/>
      <c r="T535" s="152"/>
      <c r="AT535" s="148" t="s">
        <v>147</v>
      </c>
      <c r="AU535" s="148" t="s">
        <v>82</v>
      </c>
      <c r="AV535" s="12" t="s">
        <v>30</v>
      </c>
      <c r="AW535" s="12" t="s">
        <v>29</v>
      </c>
      <c r="AX535" s="12" t="s">
        <v>73</v>
      </c>
      <c r="AY535" s="148" t="s">
        <v>138</v>
      </c>
    </row>
    <row r="536" spans="2:65" s="13" customFormat="1">
      <c r="B536" s="153"/>
      <c r="D536" s="147" t="s">
        <v>147</v>
      </c>
      <c r="E536" s="154" t="s">
        <v>1</v>
      </c>
      <c r="F536" s="155" t="s">
        <v>615</v>
      </c>
      <c r="H536" s="156">
        <v>8.2289999999999992</v>
      </c>
      <c r="I536" s="157"/>
      <c r="L536" s="153"/>
      <c r="M536" s="158"/>
      <c r="T536" s="159"/>
      <c r="AT536" s="154" t="s">
        <v>147</v>
      </c>
      <c r="AU536" s="154" t="s">
        <v>82</v>
      </c>
      <c r="AV536" s="13" t="s">
        <v>82</v>
      </c>
      <c r="AW536" s="13" t="s">
        <v>29</v>
      </c>
      <c r="AX536" s="13" t="s">
        <v>73</v>
      </c>
      <c r="AY536" s="154" t="s">
        <v>138</v>
      </c>
    </row>
    <row r="537" spans="2:65" s="13" customFormat="1">
      <c r="B537" s="153"/>
      <c r="D537" s="147" t="s">
        <v>147</v>
      </c>
      <c r="E537" s="154" t="s">
        <v>1</v>
      </c>
      <c r="F537" s="155" t="s">
        <v>616</v>
      </c>
      <c r="H537" s="156">
        <v>-1.127</v>
      </c>
      <c r="I537" s="157"/>
      <c r="L537" s="153"/>
      <c r="M537" s="158"/>
      <c r="T537" s="159"/>
      <c r="AT537" s="154" t="s">
        <v>147</v>
      </c>
      <c r="AU537" s="154" t="s">
        <v>82</v>
      </c>
      <c r="AV537" s="13" t="s">
        <v>82</v>
      </c>
      <c r="AW537" s="13" t="s">
        <v>29</v>
      </c>
      <c r="AX537" s="13" t="s">
        <v>73</v>
      </c>
      <c r="AY537" s="154" t="s">
        <v>138</v>
      </c>
    </row>
    <row r="538" spans="2:65" s="13" customFormat="1">
      <c r="B538" s="153"/>
      <c r="D538" s="147" t="s">
        <v>147</v>
      </c>
      <c r="E538" s="154" t="s">
        <v>1</v>
      </c>
      <c r="F538" s="155" t="s">
        <v>617</v>
      </c>
      <c r="H538" s="156">
        <v>2.8490000000000002</v>
      </c>
      <c r="I538" s="157"/>
      <c r="L538" s="153"/>
      <c r="M538" s="158"/>
      <c r="T538" s="159"/>
      <c r="AT538" s="154" t="s">
        <v>147</v>
      </c>
      <c r="AU538" s="154" t="s">
        <v>82</v>
      </c>
      <c r="AV538" s="13" t="s">
        <v>82</v>
      </c>
      <c r="AW538" s="13" t="s">
        <v>29</v>
      </c>
      <c r="AX538" s="13" t="s">
        <v>73</v>
      </c>
      <c r="AY538" s="154" t="s">
        <v>138</v>
      </c>
    </row>
    <row r="539" spans="2:65" s="12" customFormat="1">
      <c r="B539" s="146"/>
      <c r="D539" s="147" t="s">
        <v>147</v>
      </c>
      <c r="E539" s="148" t="s">
        <v>1</v>
      </c>
      <c r="F539" s="149" t="s">
        <v>581</v>
      </c>
      <c r="H539" s="148" t="s">
        <v>1</v>
      </c>
      <c r="I539" s="150"/>
      <c r="L539" s="146"/>
      <c r="M539" s="151"/>
      <c r="T539" s="152"/>
      <c r="AT539" s="148" t="s">
        <v>147</v>
      </c>
      <c r="AU539" s="148" t="s">
        <v>82</v>
      </c>
      <c r="AV539" s="12" t="s">
        <v>30</v>
      </c>
      <c r="AW539" s="12" t="s">
        <v>29</v>
      </c>
      <c r="AX539" s="12" t="s">
        <v>73</v>
      </c>
      <c r="AY539" s="148" t="s">
        <v>138</v>
      </c>
    </row>
    <row r="540" spans="2:65" s="13" customFormat="1">
      <c r="B540" s="153"/>
      <c r="D540" s="147" t="s">
        <v>147</v>
      </c>
      <c r="E540" s="154" t="s">
        <v>1</v>
      </c>
      <c r="F540" s="155" t="s">
        <v>618</v>
      </c>
      <c r="H540" s="156">
        <v>154.69999999999999</v>
      </c>
      <c r="I540" s="157"/>
      <c r="L540" s="153"/>
      <c r="M540" s="158"/>
      <c r="T540" s="159"/>
      <c r="AT540" s="154" t="s">
        <v>147</v>
      </c>
      <c r="AU540" s="154" t="s">
        <v>82</v>
      </c>
      <c r="AV540" s="13" t="s">
        <v>82</v>
      </c>
      <c r="AW540" s="13" t="s">
        <v>29</v>
      </c>
      <c r="AX540" s="13" t="s">
        <v>73</v>
      </c>
      <c r="AY540" s="154" t="s">
        <v>138</v>
      </c>
    </row>
    <row r="541" spans="2:65" s="13" customFormat="1">
      <c r="B541" s="153"/>
      <c r="D541" s="147" t="s">
        <v>147</v>
      </c>
      <c r="E541" s="154" t="s">
        <v>1</v>
      </c>
      <c r="F541" s="155" t="s">
        <v>619</v>
      </c>
      <c r="H541" s="156">
        <v>12.968999999999999</v>
      </c>
      <c r="I541" s="157"/>
      <c r="L541" s="153"/>
      <c r="M541" s="158"/>
      <c r="T541" s="159"/>
      <c r="AT541" s="154" t="s">
        <v>147</v>
      </c>
      <c r="AU541" s="154" t="s">
        <v>82</v>
      </c>
      <c r="AV541" s="13" t="s">
        <v>82</v>
      </c>
      <c r="AW541" s="13" t="s">
        <v>29</v>
      </c>
      <c r="AX541" s="13" t="s">
        <v>73</v>
      </c>
      <c r="AY541" s="154" t="s">
        <v>138</v>
      </c>
    </row>
    <row r="542" spans="2:65" s="13" customFormat="1">
      <c r="B542" s="153"/>
      <c r="D542" s="147" t="s">
        <v>147</v>
      </c>
      <c r="E542" s="154" t="s">
        <v>1</v>
      </c>
      <c r="F542" s="155" t="s">
        <v>620</v>
      </c>
      <c r="H542" s="156">
        <v>-0.13200000000000001</v>
      </c>
      <c r="I542" s="157"/>
      <c r="L542" s="153"/>
      <c r="M542" s="158"/>
      <c r="T542" s="159"/>
      <c r="AT542" s="154" t="s">
        <v>147</v>
      </c>
      <c r="AU542" s="154" t="s">
        <v>82</v>
      </c>
      <c r="AV542" s="13" t="s">
        <v>82</v>
      </c>
      <c r="AW542" s="13" t="s">
        <v>29</v>
      </c>
      <c r="AX542" s="13" t="s">
        <v>73</v>
      </c>
      <c r="AY542" s="154" t="s">
        <v>138</v>
      </c>
    </row>
    <row r="543" spans="2:65" s="13" customFormat="1">
      <c r="B543" s="153"/>
      <c r="D543" s="147" t="s">
        <v>147</v>
      </c>
      <c r="E543" s="154" t="s">
        <v>1</v>
      </c>
      <c r="F543" s="155" t="s">
        <v>621</v>
      </c>
      <c r="H543" s="156">
        <v>-3.28</v>
      </c>
      <c r="I543" s="157"/>
      <c r="L543" s="153"/>
      <c r="M543" s="158"/>
      <c r="T543" s="159"/>
      <c r="AT543" s="154" t="s">
        <v>147</v>
      </c>
      <c r="AU543" s="154" t="s">
        <v>82</v>
      </c>
      <c r="AV543" s="13" t="s">
        <v>82</v>
      </c>
      <c r="AW543" s="13" t="s">
        <v>29</v>
      </c>
      <c r="AX543" s="13" t="s">
        <v>73</v>
      </c>
      <c r="AY543" s="154" t="s">
        <v>138</v>
      </c>
    </row>
    <row r="544" spans="2:65" s="13" customFormat="1">
      <c r="B544" s="153"/>
      <c r="D544" s="147" t="s">
        <v>147</v>
      </c>
      <c r="E544" s="154" t="s">
        <v>1</v>
      </c>
      <c r="F544" s="155" t="s">
        <v>622</v>
      </c>
      <c r="H544" s="156">
        <v>-5.7</v>
      </c>
      <c r="I544" s="157"/>
      <c r="L544" s="153"/>
      <c r="M544" s="158"/>
      <c r="T544" s="159"/>
      <c r="AT544" s="154" t="s">
        <v>147</v>
      </c>
      <c r="AU544" s="154" t="s">
        <v>82</v>
      </c>
      <c r="AV544" s="13" t="s">
        <v>82</v>
      </c>
      <c r="AW544" s="13" t="s">
        <v>29</v>
      </c>
      <c r="AX544" s="13" t="s">
        <v>73</v>
      </c>
      <c r="AY544" s="154" t="s">
        <v>138</v>
      </c>
    </row>
    <row r="545" spans="2:51" s="13" customFormat="1">
      <c r="B545" s="153"/>
      <c r="D545" s="147" t="s">
        <v>147</v>
      </c>
      <c r="E545" s="154" t="s">
        <v>1</v>
      </c>
      <c r="F545" s="155" t="s">
        <v>623</v>
      </c>
      <c r="H545" s="156">
        <v>2.12</v>
      </c>
      <c r="I545" s="157"/>
      <c r="L545" s="153"/>
      <c r="M545" s="158"/>
      <c r="T545" s="159"/>
      <c r="AT545" s="154" t="s">
        <v>147</v>
      </c>
      <c r="AU545" s="154" t="s">
        <v>82</v>
      </c>
      <c r="AV545" s="13" t="s">
        <v>82</v>
      </c>
      <c r="AW545" s="13" t="s">
        <v>29</v>
      </c>
      <c r="AX545" s="13" t="s">
        <v>73</v>
      </c>
      <c r="AY545" s="154" t="s">
        <v>138</v>
      </c>
    </row>
    <row r="546" spans="2:51" s="13" customFormat="1">
      <c r="B546" s="153"/>
      <c r="D546" s="147" t="s">
        <v>147</v>
      </c>
      <c r="E546" s="154" t="s">
        <v>1</v>
      </c>
      <c r="F546" s="155" t="s">
        <v>621</v>
      </c>
      <c r="H546" s="156">
        <v>-3.28</v>
      </c>
      <c r="I546" s="157"/>
      <c r="L546" s="153"/>
      <c r="M546" s="158"/>
      <c r="T546" s="159"/>
      <c r="AT546" s="154" t="s">
        <v>147</v>
      </c>
      <c r="AU546" s="154" t="s">
        <v>82</v>
      </c>
      <c r="AV546" s="13" t="s">
        <v>82</v>
      </c>
      <c r="AW546" s="13" t="s">
        <v>29</v>
      </c>
      <c r="AX546" s="13" t="s">
        <v>73</v>
      </c>
      <c r="AY546" s="154" t="s">
        <v>138</v>
      </c>
    </row>
    <row r="547" spans="2:51" s="13" customFormat="1">
      <c r="B547" s="153"/>
      <c r="D547" s="147" t="s">
        <v>147</v>
      </c>
      <c r="E547" s="154" t="s">
        <v>1</v>
      </c>
      <c r="F547" s="155" t="s">
        <v>584</v>
      </c>
      <c r="H547" s="156">
        <v>1.72</v>
      </c>
      <c r="I547" s="157"/>
      <c r="L547" s="153"/>
      <c r="M547" s="158"/>
      <c r="T547" s="159"/>
      <c r="AT547" s="154" t="s">
        <v>147</v>
      </c>
      <c r="AU547" s="154" t="s">
        <v>82</v>
      </c>
      <c r="AV547" s="13" t="s">
        <v>82</v>
      </c>
      <c r="AW547" s="13" t="s">
        <v>29</v>
      </c>
      <c r="AX547" s="13" t="s">
        <v>73</v>
      </c>
      <c r="AY547" s="154" t="s">
        <v>138</v>
      </c>
    </row>
    <row r="548" spans="2:51" s="13" customFormat="1">
      <c r="B548" s="153"/>
      <c r="D548" s="147" t="s">
        <v>147</v>
      </c>
      <c r="E548" s="154" t="s">
        <v>1</v>
      </c>
      <c r="F548" s="155" t="s">
        <v>624</v>
      </c>
      <c r="H548" s="156">
        <v>-0.3</v>
      </c>
      <c r="I548" s="157"/>
      <c r="L548" s="153"/>
      <c r="M548" s="158"/>
      <c r="T548" s="159"/>
      <c r="AT548" s="154" t="s">
        <v>147</v>
      </c>
      <c r="AU548" s="154" t="s">
        <v>82</v>
      </c>
      <c r="AV548" s="13" t="s">
        <v>82</v>
      </c>
      <c r="AW548" s="13" t="s">
        <v>29</v>
      </c>
      <c r="AX548" s="13" t="s">
        <v>73</v>
      </c>
      <c r="AY548" s="154" t="s">
        <v>138</v>
      </c>
    </row>
    <row r="549" spans="2:51" s="13" customFormat="1">
      <c r="B549" s="153"/>
      <c r="D549" s="147" t="s">
        <v>147</v>
      </c>
      <c r="E549" s="154" t="s">
        <v>1</v>
      </c>
      <c r="F549" s="155" t="s">
        <v>625</v>
      </c>
      <c r="H549" s="156">
        <v>-0.26</v>
      </c>
      <c r="I549" s="157"/>
      <c r="L549" s="153"/>
      <c r="M549" s="158"/>
      <c r="T549" s="159"/>
      <c r="AT549" s="154" t="s">
        <v>147</v>
      </c>
      <c r="AU549" s="154" t="s">
        <v>82</v>
      </c>
      <c r="AV549" s="13" t="s">
        <v>82</v>
      </c>
      <c r="AW549" s="13" t="s">
        <v>29</v>
      </c>
      <c r="AX549" s="13" t="s">
        <v>73</v>
      </c>
      <c r="AY549" s="154" t="s">
        <v>138</v>
      </c>
    </row>
    <row r="550" spans="2:51" s="13" customFormat="1">
      <c r="B550" s="153"/>
      <c r="D550" s="147" t="s">
        <v>147</v>
      </c>
      <c r="E550" s="154" t="s">
        <v>1</v>
      </c>
      <c r="F550" s="155" t="s">
        <v>626</v>
      </c>
      <c r="H550" s="156">
        <v>-0.21</v>
      </c>
      <c r="I550" s="157"/>
      <c r="L550" s="153"/>
      <c r="M550" s="158"/>
      <c r="T550" s="159"/>
      <c r="AT550" s="154" t="s">
        <v>147</v>
      </c>
      <c r="AU550" s="154" t="s">
        <v>82</v>
      </c>
      <c r="AV550" s="13" t="s">
        <v>82</v>
      </c>
      <c r="AW550" s="13" t="s">
        <v>29</v>
      </c>
      <c r="AX550" s="13" t="s">
        <v>73</v>
      </c>
      <c r="AY550" s="154" t="s">
        <v>138</v>
      </c>
    </row>
    <row r="551" spans="2:51" s="13" customFormat="1">
      <c r="B551" s="153"/>
      <c r="D551" s="147" t="s">
        <v>147</v>
      </c>
      <c r="E551" s="154" t="s">
        <v>1</v>
      </c>
      <c r="F551" s="155" t="s">
        <v>627</v>
      </c>
      <c r="H551" s="156">
        <v>228.483</v>
      </c>
      <c r="I551" s="157"/>
      <c r="L551" s="153"/>
      <c r="M551" s="158"/>
      <c r="T551" s="159"/>
      <c r="AT551" s="154" t="s">
        <v>147</v>
      </c>
      <c r="AU551" s="154" t="s">
        <v>82</v>
      </c>
      <c r="AV551" s="13" t="s">
        <v>82</v>
      </c>
      <c r="AW551" s="13" t="s">
        <v>29</v>
      </c>
      <c r="AX551" s="13" t="s">
        <v>73</v>
      </c>
      <c r="AY551" s="154" t="s">
        <v>138</v>
      </c>
    </row>
    <row r="552" spans="2:51" s="13" customFormat="1">
      <c r="B552" s="153"/>
      <c r="D552" s="147" t="s">
        <v>147</v>
      </c>
      <c r="E552" s="154" t="s">
        <v>1</v>
      </c>
      <c r="F552" s="155" t="s">
        <v>628</v>
      </c>
      <c r="H552" s="156">
        <v>-2.4049999999999998</v>
      </c>
      <c r="I552" s="157"/>
      <c r="L552" s="153"/>
      <c r="M552" s="158"/>
      <c r="T552" s="159"/>
      <c r="AT552" s="154" t="s">
        <v>147</v>
      </c>
      <c r="AU552" s="154" t="s">
        <v>82</v>
      </c>
      <c r="AV552" s="13" t="s">
        <v>82</v>
      </c>
      <c r="AW552" s="13" t="s">
        <v>29</v>
      </c>
      <c r="AX552" s="13" t="s">
        <v>73</v>
      </c>
      <c r="AY552" s="154" t="s">
        <v>138</v>
      </c>
    </row>
    <row r="553" spans="2:51" s="13" customFormat="1">
      <c r="B553" s="153"/>
      <c r="D553" s="147" t="s">
        <v>147</v>
      </c>
      <c r="E553" s="154" t="s">
        <v>1</v>
      </c>
      <c r="F553" s="155" t="s">
        <v>621</v>
      </c>
      <c r="H553" s="156">
        <v>-3.28</v>
      </c>
      <c r="I553" s="157"/>
      <c r="L553" s="153"/>
      <c r="M553" s="158"/>
      <c r="T553" s="159"/>
      <c r="AT553" s="154" t="s">
        <v>147</v>
      </c>
      <c r="AU553" s="154" t="s">
        <v>82</v>
      </c>
      <c r="AV553" s="13" t="s">
        <v>82</v>
      </c>
      <c r="AW553" s="13" t="s">
        <v>29</v>
      </c>
      <c r="AX553" s="13" t="s">
        <v>73</v>
      </c>
      <c r="AY553" s="154" t="s">
        <v>138</v>
      </c>
    </row>
    <row r="554" spans="2:51" s="13" customFormat="1">
      <c r="B554" s="153"/>
      <c r="D554" s="147" t="s">
        <v>147</v>
      </c>
      <c r="E554" s="154" t="s">
        <v>1</v>
      </c>
      <c r="F554" s="155" t="s">
        <v>629</v>
      </c>
      <c r="H554" s="156">
        <v>-17.16</v>
      </c>
      <c r="I554" s="157"/>
      <c r="L554" s="153"/>
      <c r="M554" s="158"/>
      <c r="T554" s="159"/>
      <c r="AT554" s="154" t="s">
        <v>147</v>
      </c>
      <c r="AU554" s="154" t="s">
        <v>82</v>
      </c>
      <c r="AV554" s="13" t="s">
        <v>82</v>
      </c>
      <c r="AW554" s="13" t="s">
        <v>29</v>
      </c>
      <c r="AX554" s="13" t="s">
        <v>73</v>
      </c>
      <c r="AY554" s="154" t="s">
        <v>138</v>
      </c>
    </row>
    <row r="555" spans="2:51" s="13" customFormat="1">
      <c r="B555" s="153"/>
      <c r="D555" s="147" t="s">
        <v>147</v>
      </c>
      <c r="E555" s="154" t="s">
        <v>1</v>
      </c>
      <c r="F555" s="155" t="s">
        <v>630</v>
      </c>
      <c r="H555" s="156">
        <v>6.21</v>
      </c>
      <c r="I555" s="157"/>
      <c r="L555" s="153"/>
      <c r="M555" s="158"/>
      <c r="T555" s="159"/>
      <c r="AT555" s="154" t="s">
        <v>147</v>
      </c>
      <c r="AU555" s="154" t="s">
        <v>82</v>
      </c>
      <c r="AV555" s="13" t="s">
        <v>82</v>
      </c>
      <c r="AW555" s="13" t="s">
        <v>29</v>
      </c>
      <c r="AX555" s="13" t="s">
        <v>73</v>
      </c>
      <c r="AY555" s="154" t="s">
        <v>138</v>
      </c>
    </row>
    <row r="556" spans="2:51" s="13" customFormat="1">
      <c r="B556" s="153"/>
      <c r="D556" s="147" t="s">
        <v>147</v>
      </c>
      <c r="E556" s="154" t="s">
        <v>1</v>
      </c>
      <c r="F556" s="155" t="s">
        <v>631</v>
      </c>
      <c r="H556" s="156">
        <v>-4.3609999999999998</v>
      </c>
      <c r="I556" s="157"/>
      <c r="L556" s="153"/>
      <c r="M556" s="158"/>
      <c r="T556" s="159"/>
      <c r="AT556" s="154" t="s">
        <v>147</v>
      </c>
      <c r="AU556" s="154" t="s">
        <v>82</v>
      </c>
      <c r="AV556" s="13" t="s">
        <v>82</v>
      </c>
      <c r="AW556" s="13" t="s">
        <v>29</v>
      </c>
      <c r="AX556" s="13" t="s">
        <v>73</v>
      </c>
      <c r="AY556" s="154" t="s">
        <v>138</v>
      </c>
    </row>
    <row r="557" spans="2:51" s="13" customFormat="1">
      <c r="B557" s="153"/>
      <c r="D557" s="147" t="s">
        <v>147</v>
      </c>
      <c r="E557" s="154" t="s">
        <v>1</v>
      </c>
      <c r="F557" s="155" t="s">
        <v>632</v>
      </c>
      <c r="H557" s="156">
        <v>-7.9749999999999996</v>
      </c>
      <c r="I557" s="157"/>
      <c r="L557" s="153"/>
      <c r="M557" s="158"/>
      <c r="T557" s="159"/>
      <c r="AT557" s="154" t="s">
        <v>147</v>
      </c>
      <c r="AU557" s="154" t="s">
        <v>82</v>
      </c>
      <c r="AV557" s="13" t="s">
        <v>82</v>
      </c>
      <c r="AW557" s="13" t="s">
        <v>29</v>
      </c>
      <c r="AX557" s="13" t="s">
        <v>73</v>
      </c>
      <c r="AY557" s="154" t="s">
        <v>138</v>
      </c>
    </row>
    <row r="558" spans="2:51" s="13" customFormat="1">
      <c r="B558" s="153"/>
      <c r="D558" s="147" t="s">
        <v>147</v>
      </c>
      <c r="E558" s="154" t="s">
        <v>1</v>
      </c>
      <c r="F558" s="155" t="s">
        <v>633</v>
      </c>
      <c r="H558" s="156">
        <v>81.350999999999999</v>
      </c>
      <c r="I558" s="157"/>
      <c r="L558" s="153"/>
      <c r="M558" s="158"/>
      <c r="T558" s="159"/>
      <c r="AT558" s="154" t="s">
        <v>147</v>
      </c>
      <c r="AU558" s="154" t="s">
        <v>82</v>
      </c>
      <c r="AV558" s="13" t="s">
        <v>82</v>
      </c>
      <c r="AW558" s="13" t="s">
        <v>29</v>
      </c>
      <c r="AX558" s="13" t="s">
        <v>73</v>
      </c>
      <c r="AY558" s="154" t="s">
        <v>138</v>
      </c>
    </row>
    <row r="559" spans="2:51" s="13" customFormat="1">
      <c r="B559" s="153"/>
      <c r="D559" s="147" t="s">
        <v>147</v>
      </c>
      <c r="E559" s="154" t="s">
        <v>1</v>
      </c>
      <c r="F559" s="155" t="s">
        <v>634</v>
      </c>
      <c r="H559" s="156">
        <v>-0.52800000000000002</v>
      </c>
      <c r="I559" s="157"/>
      <c r="L559" s="153"/>
      <c r="M559" s="158"/>
      <c r="T559" s="159"/>
      <c r="AT559" s="154" t="s">
        <v>147</v>
      </c>
      <c r="AU559" s="154" t="s">
        <v>82</v>
      </c>
      <c r="AV559" s="13" t="s">
        <v>82</v>
      </c>
      <c r="AW559" s="13" t="s">
        <v>29</v>
      </c>
      <c r="AX559" s="13" t="s">
        <v>73</v>
      </c>
      <c r="AY559" s="154" t="s">
        <v>138</v>
      </c>
    </row>
    <row r="560" spans="2:51" s="13" customFormat="1">
      <c r="B560" s="153"/>
      <c r="D560" s="147" t="s">
        <v>147</v>
      </c>
      <c r="E560" s="154" t="s">
        <v>1</v>
      </c>
      <c r="F560" s="155" t="s">
        <v>635</v>
      </c>
      <c r="H560" s="156">
        <v>-3.0750000000000002</v>
      </c>
      <c r="I560" s="157"/>
      <c r="L560" s="153"/>
      <c r="M560" s="158"/>
      <c r="T560" s="159"/>
      <c r="AT560" s="154" t="s">
        <v>147</v>
      </c>
      <c r="AU560" s="154" t="s">
        <v>82</v>
      </c>
      <c r="AV560" s="13" t="s">
        <v>82</v>
      </c>
      <c r="AW560" s="13" t="s">
        <v>29</v>
      </c>
      <c r="AX560" s="13" t="s">
        <v>73</v>
      </c>
      <c r="AY560" s="154" t="s">
        <v>138</v>
      </c>
    </row>
    <row r="561" spans="2:51" s="13" customFormat="1">
      <c r="B561" s="153"/>
      <c r="D561" s="147" t="s">
        <v>147</v>
      </c>
      <c r="E561" s="154" t="s">
        <v>1</v>
      </c>
      <c r="F561" s="155" t="s">
        <v>636</v>
      </c>
      <c r="H561" s="156">
        <v>-5.64</v>
      </c>
      <c r="I561" s="157"/>
      <c r="L561" s="153"/>
      <c r="M561" s="158"/>
      <c r="T561" s="159"/>
      <c r="AT561" s="154" t="s">
        <v>147</v>
      </c>
      <c r="AU561" s="154" t="s">
        <v>82</v>
      </c>
      <c r="AV561" s="13" t="s">
        <v>82</v>
      </c>
      <c r="AW561" s="13" t="s">
        <v>29</v>
      </c>
      <c r="AX561" s="13" t="s">
        <v>73</v>
      </c>
      <c r="AY561" s="154" t="s">
        <v>138</v>
      </c>
    </row>
    <row r="562" spans="2:51" s="13" customFormat="1">
      <c r="B562" s="153"/>
      <c r="D562" s="147" t="s">
        <v>147</v>
      </c>
      <c r="E562" s="154" t="s">
        <v>1</v>
      </c>
      <c r="F562" s="155" t="s">
        <v>637</v>
      </c>
      <c r="H562" s="156">
        <v>2.0499999999999998</v>
      </c>
      <c r="I562" s="157"/>
      <c r="L562" s="153"/>
      <c r="M562" s="158"/>
      <c r="T562" s="159"/>
      <c r="AT562" s="154" t="s">
        <v>147</v>
      </c>
      <c r="AU562" s="154" t="s">
        <v>82</v>
      </c>
      <c r="AV562" s="13" t="s">
        <v>82</v>
      </c>
      <c r="AW562" s="13" t="s">
        <v>29</v>
      </c>
      <c r="AX562" s="13" t="s">
        <v>73</v>
      </c>
      <c r="AY562" s="154" t="s">
        <v>138</v>
      </c>
    </row>
    <row r="563" spans="2:51" s="13" customFormat="1">
      <c r="B563" s="153"/>
      <c r="D563" s="147" t="s">
        <v>147</v>
      </c>
      <c r="E563" s="154" t="s">
        <v>1</v>
      </c>
      <c r="F563" s="155" t="s">
        <v>638</v>
      </c>
      <c r="H563" s="156">
        <v>76.635000000000005</v>
      </c>
      <c r="I563" s="157"/>
      <c r="L563" s="153"/>
      <c r="M563" s="158"/>
      <c r="T563" s="159"/>
      <c r="AT563" s="154" t="s">
        <v>147</v>
      </c>
      <c r="AU563" s="154" t="s">
        <v>82</v>
      </c>
      <c r="AV563" s="13" t="s">
        <v>82</v>
      </c>
      <c r="AW563" s="13" t="s">
        <v>29</v>
      </c>
      <c r="AX563" s="13" t="s">
        <v>73</v>
      </c>
      <c r="AY563" s="154" t="s">
        <v>138</v>
      </c>
    </row>
    <row r="564" spans="2:51" s="13" customFormat="1">
      <c r="B564" s="153"/>
      <c r="D564" s="147" t="s">
        <v>147</v>
      </c>
      <c r="E564" s="154" t="s">
        <v>1</v>
      </c>
      <c r="F564" s="155" t="s">
        <v>634</v>
      </c>
      <c r="H564" s="156">
        <v>-0.52800000000000002</v>
      </c>
      <c r="I564" s="157"/>
      <c r="L564" s="153"/>
      <c r="M564" s="158"/>
      <c r="T564" s="159"/>
      <c r="AT564" s="154" t="s">
        <v>147</v>
      </c>
      <c r="AU564" s="154" t="s">
        <v>82</v>
      </c>
      <c r="AV564" s="13" t="s">
        <v>82</v>
      </c>
      <c r="AW564" s="13" t="s">
        <v>29</v>
      </c>
      <c r="AX564" s="13" t="s">
        <v>73</v>
      </c>
      <c r="AY564" s="154" t="s">
        <v>138</v>
      </c>
    </row>
    <row r="565" spans="2:51" s="13" customFormat="1">
      <c r="B565" s="153"/>
      <c r="D565" s="147" t="s">
        <v>147</v>
      </c>
      <c r="E565" s="154" t="s">
        <v>1</v>
      </c>
      <c r="F565" s="155" t="s">
        <v>639</v>
      </c>
      <c r="H565" s="156">
        <v>-1.845</v>
      </c>
      <c r="I565" s="157"/>
      <c r="L565" s="153"/>
      <c r="M565" s="158"/>
      <c r="T565" s="159"/>
      <c r="AT565" s="154" t="s">
        <v>147</v>
      </c>
      <c r="AU565" s="154" t="s">
        <v>82</v>
      </c>
      <c r="AV565" s="13" t="s">
        <v>82</v>
      </c>
      <c r="AW565" s="13" t="s">
        <v>29</v>
      </c>
      <c r="AX565" s="13" t="s">
        <v>73</v>
      </c>
      <c r="AY565" s="154" t="s">
        <v>138</v>
      </c>
    </row>
    <row r="566" spans="2:51" s="13" customFormat="1">
      <c r="B566" s="153"/>
      <c r="D566" s="147" t="s">
        <v>147</v>
      </c>
      <c r="E566" s="154" t="s">
        <v>1</v>
      </c>
      <c r="F566" s="155" t="s">
        <v>636</v>
      </c>
      <c r="H566" s="156">
        <v>-5.64</v>
      </c>
      <c r="I566" s="157"/>
      <c r="L566" s="153"/>
      <c r="M566" s="158"/>
      <c r="T566" s="159"/>
      <c r="AT566" s="154" t="s">
        <v>147</v>
      </c>
      <c r="AU566" s="154" t="s">
        <v>82</v>
      </c>
      <c r="AV566" s="13" t="s">
        <v>82</v>
      </c>
      <c r="AW566" s="13" t="s">
        <v>29</v>
      </c>
      <c r="AX566" s="13" t="s">
        <v>73</v>
      </c>
      <c r="AY566" s="154" t="s">
        <v>138</v>
      </c>
    </row>
    <row r="567" spans="2:51" s="13" customFormat="1">
      <c r="B567" s="153"/>
      <c r="D567" s="147" t="s">
        <v>147</v>
      </c>
      <c r="E567" s="154" t="s">
        <v>1</v>
      </c>
      <c r="F567" s="155" t="s">
        <v>637</v>
      </c>
      <c r="H567" s="156">
        <v>2.0499999999999998</v>
      </c>
      <c r="I567" s="157"/>
      <c r="L567" s="153"/>
      <c r="M567" s="158"/>
      <c r="T567" s="159"/>
      <c r="AT567" s="154" t="s">
        <v>147</v>
      </c>
      <c r="AU567" s="154" t="s">
        <v>82</v>
      </c>
      <c r="AV567" s="13" t="s">
        <v>82</v>
      </c>
      <c r="AW567" s="13" t="s">
        <v>29</v>
      </c>
      <c r="AX567" s="13" t="s">
        <v>73</v>
      </c>
      <c r="AY567" s="154" t="s">
        <v>138</v>
      </c>
    </row>
    <row r="568" spans="2:51" s="13" customFormat="1">
      <c r="B568" s="153"/>
      <c r="D568" s="147" t="s">
        <v>147</v>
      </c>
      <c r="E568" s="154" t="s">
        <v>1</v>
      </c>
      <c r="F568" s="155" t="s">
        <v>640</v>
      </c>
      <c r="H568" s="156">
        <v>108.468</v>
      </c>
      <c r="I568" s="157"/>
      <c r="L568" s="153"/>
      <c r="M568" s="158"/>
      <c r="T568" s="159"/>
      <c r="AT568" s="154" t="s">
        <v>147</v>
      </c>
      <c r="AU568" s="154" t="s">
        <v>82</v>
      </c>
      <c r="AV568" s="13" t="s">
        <v>82</v>
      </c>
      <c r="AW568" s="13" t="s">
        <v>29</v>
      </c>
      <c r="AX568" s="13" t="s">
        <v>73</v>
      </c>
      <c r="AY568" s="154" t="s">
        <v>138</v>
      </c>
    </row>
    <row r="569" spans="2:51" s="13" customFormat="1">
      <c r="B569" s="153"/>
      <c r="D569" s="147" t="s">
        <v>147</v>
      </c>
      <c r="E569" s="154" t="s">
        <v>1</v>
      </c>
      <c r="F569" s="155" t="s">
        <v>641</v>
      </c>
      <c r="H569" s="156">
        <v>-1.1879999999999999</v>
      </c>
      <c r="I569" s="157"/>
      <c r="L569" s="153"/>
      <c r="M569" s="158"/>
      <c r="T569" s="159"/>
      <c r="AT569" s="154" t="s">
        <v>147</v>
      </c>
      <c r="AU569" s="154" t="s">
        <v>82</v>
      </c>
      <c r="AV569" s="13" t="s">
        <v>82</v>
      </c>
      <c r="AW569" s="13" t="s">
        <v>29</v>
      </c>
      <c r="AX569" s="13" t="s">
        <v>73</v>
      </c>
      <c r="AY569" s="154" t="s">
        <v>138</v>
      </c>
    </row>
    <row r="570" spans="2:51" s="13" customFormat="1">
      <c r="B570" s="153"/>
      <c r="D570" s="147" t="s">
        <v>147</v>
      </c>
      <c r="E570" s="154" t="s">
        <v>1</v>
      </c>
      <c r="F570" s="155" t="s">
        <v>635</v>
      </c>
      <c r="H570" s="156">
        <v>-3.0750000000000002</v>
      </c>
      <c r="I570" s="157"/>
      <c r="L570" s="153"/>
      <c r="M570" s="158"/>
      <c r="T570" s="159"/>
      <c r="AT570" s="154" t="s">
        <v>147</v>
      </c>
      <c r="AU570" s="154" t="s">
        <v>82</v>
      </c>
      <c r="AV570" s="13" t="s">
        <v>82</v>
      </c>
      <c r="AW570" s="13" t="s">
        <v>29</v>
      </c>
      <c r="AX570" s="13" t="s">
        <v>73</v>
      </c>
      <c r="AY570" s="154" t="s">
        <v>138</v>
      </c>
    </row>
    <row r="571" spans="2:51" s="13" customFormat="1">
      <c r="B571" s="153"/>
      <c r="D571" s="147" t="s">
        <v>147</v>
      </c>
      <c r="E571" s="154" t="s">
        <v>1</v>
      </c>
      <c r="F571" s="155" t="s">
        <v>639</v>
      </c>
      <c r="H571" s="156">
        <v>-1.845</v>
      </c>
      <c r="I571" s="157"/>
      <c r="L571" s="153"/>
      <c r="M571" s="158"/>
      <c r="T571" s="159"/>
      <c r="AT571" s="154" t="s">
        <v>147</v>
      </c>
      <c r="AU571" s="154" t="s">
        <v>82</v>
      </c>
      <c r="AV571" s="13" t="s">
        <v>82</v>
      </c>
      <c r="AW571" s="13" t="s">
        <v>29</v>
      </c>
      <c r="AX571" s="13" t="s">
        <v>73</v>
      </c>
      <c r="AY571" s="154" t="s">
        <v>138</v>
      </c>
    </row>
    <row r="572" spans="2:51" s="13" customFormat="1">
      <c r="B572" s="153"/>
      <c r="D572" s="147" t="s">
        <v>147</v>
      </c>
      <c r="E572" s="154" t="s">
        <v>1</v>
      </c>
      <c r="F572" s="155" t="s">
        <v>639</v>
      </c>
      <c r="H572" s="156">
        <v>-1.845</v>
      </c>
      <c r="I572" s="157"/>
      <c r="L572" s="153"/>
      <c r="M572" s="158"/>
      <c r="T572" s="159"/>
      <c r="AT572" s="154" t="s">
        <v>147</v>
      </c>
      <c r="AU572" s="154" t="s">
        <v>82</v>
      </c>
      <c r="AV572" s="13" t="s">
        <v>82</v>
      </c>
      <c r="AW572" s="13" t="s">
        <v>29</v>
      </c>
      <c r="AX572" s="13" t="s">
        <v>73</v>
      </c>
      <c r="AY572" s="154" t="s">
        <v>138</v>
      </c>
    </row>
    <row r="573" spans="2:51" s="13" customFormat="1">
      <c r="B573" s="153"/>
      <c r="D573" s="147" t="s">
        <v>147</v>
      </c>
      <c r="E573" s="154" t="s">
        <v>1</v>
      </c>
      <c r="F573" s="155" t="s">
        <v>642</v>
      </c>
      <c r="H573" s="156">
        <v>44.802</v>
      </c>
      <c r="I573" s="157"/>
      <c r="L573" s="153"/>
      <c r="M573" s="158"/>
      <c r="T573" s="159"/>
      <c r="AT573" s="154" t="s">
        <v>147</v>
      </c>
      <c r="AU573" s="154" t="s">
        <v>82</v>
      </c>
      <c r="AV573" s="13" t="s">
        <v>82</v>
      </c>
      <c r="AW573" s="13" t="s">
        <v>29</v>
      </c>
      <c r="AX573" s="13" t="s">
        <v>73</v>
      </c>
      <c r="AY573" s="154" t="s">
        <v>138</v>
      </c>
    </row>
    <row r="574" spans="2:51" s="13" customFormat="1">
      <c r="B574" s="153"/>
      <c r="D574" s="147" t="s">
        <v>147</v>
      </c>
      <c r="E574" s="154" t="s">
        <v>1</v>
      </c>
      <c r="F574" s="155" t="s">
        <v>643</v>
      </c>
      <c r="H574" s="156">
        <v>-0.39600000000000002</v>
      </c>
      <c r="I574" s="157"/>
      <c r="L574" s="153"/>
      <c r="M574" s="158"/>
      <c r="T574" s="159"/>
      <c r="AT574" s="154" t="s">
        <v>147</v>
      </c>
      <c r="AU574" s="154" t="s">
        <v>82</v>
      </c>
      <c r="AV574" s="13" t="s">
        <v>82</v>
      </c>
      <c r="AW574" s="13" t="s">
        <v>29</v>
      </c>
      <c r="AX574" s="13" t="s">
        <v>73</v>
      </c>
      <c r="AY574" s="154" t="s">
        <v>138</v>
      </c>
    </row>
    <row r="575" spans="2:51" s="13" customFormat="1">
      <c r="B575" s="153"/>
      <c r="D575" s="147" t="s">
        <v>147</v>
      </c>
      <c r="E575" s="154" t="s">
        <v>1</v>
      </c>
      <c r="F575" s="155" t="s">
        <v>639</v>
      </c>
      <c r="H575" s="156">
        <v>-1.845</v>
      </c>
      <c r="I575" s="157"/>
      <c r="L575" s="153"/>
      <c r="M575" s="158"/>
      <c r="T575" s="159"/>
      <c r="AT575" s="154" t="s">
        <v>147</v>
      </c>
      <c r="AU575" s="154" t="s">
        <v>82</v>
      </c>
      <c r="AV575" s="13" t="s">
        <v>82</v>
      </c>
      <c r="AW575" s="13" t="s">
        <v>29</v>
      </c>
      <c r="AX575" s="13" t="s">
        <v>73</v>
      </c>
      <c r="AY575" s="154" t="s">
        <v>138</v>
      </c>
    </row>
    <row r="576" spans="2:51" s="13" customFormat="1">
      <c r="B576" s="153"/>
      <c r="D576" s="147" t="s">
        <v>147</v>
      </c>
      <c r="E576" s="154" t="s">
        <v>1</v>
      </c>
      <c r="F576" s="155" t="s">
        <v>639</v>
      </c>
      <c r="H576" s="156">
        <v>-1.845</v>
      </c>
      <c r="I576" s="157"/>
      <c r="L576" s="153"/>
      <c r="M576" s="158"/>
      <c r="T576" s="159"/>
      <c r="AT576" s="154" t="s">
        <v>147</v>
      </c>
      <c r="AU576" s="154" t="s">
        <v>82</v>
      </c>
      <c r="AV576" s="13" t="s">
        <v>82</v>
      </c>
      <c r="AW576" s="13" t="s">
        <v>29</v>
      </c>
      <c r="AX576" s="13" t="s">
        <v>73</v>
      </c>
      <c r="AY576" s="154" t="s">
        <v>138</v>
      </c>
    </row>
    <row r="577" spans="2:51" s="13" customFormat="1">
      <c r="B577" s="153"/>
      <c r="D577" s="147" t="s">
        <v>147</v>
      </c>
      <c r="E577" s="154" t="s">
        <v>1</v>
      </c>
      <c r="F577" s="155" t="s">
        <v>639</v>
      </c>
      <c r="H577" s="156">
        <v>-1.845</v>
      </c>
      <c r="I577" s="157"/>
      <c r="L577" s="153"/>
      <c r="M577" s="158"/>
      <c r="T577" s="159"/>
      <c r="AT577" s="154" t="s">
        <v>147</v>
      </c>
      <c r="AU577" s="154" t="s">
        <v>82</v>
      </c>
      <c r="AV577" s="13" t="s">
        <v>82</v>
      </c>
      <c r="AW577" s="13" t="s">
        <v>29</v>
      </c>
      <c r="AX577" s="13" t="s">
        <v>73</v>
      </c>
      <c r="AY577" s="154" t="s">
        <v>138</v>
      </c>
    </row>
    <row r="578" spans="2:51" s="13" customFormat="1">
      <c r="B578" s="153"/>
      <c r="D578" s="147" t="s">
        <v>147</v>
      </c>
      <c r="E578" s="154" t="s">
        <v>1</v>
      </c>
      <c r="F578" s="155" t="s">
        <v>639</v>
      </c>
      <c r="H578" s="156">
        <v>-1.845</v>
      </c>
      <c r="I578" s="157"/>
      <c r="L578" s="153"/>
      <c r="M578" s="158"/>
      <c r="T578" s="159"/>
      <c r="AT578" s="154" t="s">
        <v>147</v>
      </c>
      <c r="AU578" s="154" t="s">
        <v>82</v>
      </c>
      <c r="AV578" s="13" t="s">
        <v>82</v>
      </c>
      <c r="AW578" s="13" t="s">
        <v>29</v>
      </c>
      <c r="AX578" s="13" t="s">
        <v>73</v>
      </c>
      <c r="AY578" s="154" t="s">
        <v>138</v>
      </c>
    </row>
    <row r="579" spans="2:51" s="13" customFormat="1">
      <c r="B579" s="153"/>
      <c r="D579" s="147" t="s">
        <v>147</v>
      </c>
      <c r="E579" s="154" t="s">
        <v>1</v>
      </c>
      <c r="F579" s="155" t="s">
        <v>644</v>
      </c>
      <c r="H579" s="156">
        <v>37.335000000000001</v>
      </c>
      <c r="I579" s="157"/>
      <c r="L579" s="153"/>
      <c r="M579" s="158"/>
      <c r="T579" s="159"/>
      <c r="AT579" s="154" t="s">
        <v>147</v>
      </c>
      <c r="AU579" s="154" t="s">
        <v>82</v>
      </c>
      <c r="AV579" s="13" t="s">
        <v>82</v>
      </c>
      <c r="AW579" s="13" t="s">
        <v>29</v>
      </c>
      <c r="AX579" s="13" t="s">
        <v>73</v>
      </c>
      <c r="AY579" s="154" t="s">
        <v>138</v>
      </c>
    </row>
    <row r="580" spans="2:51" s="13" customFormat="1">
      <c r="B580" s="153"/>
      <c r="D580" s="147" t="s">
        <v>147</v>
      </c>
      <c r="E580" s="154" t="s">
        <v>1</v>
      </c>
      <c r="F580" s="155" t="s">
        <v>645</v>
      </c>
      <c r="H580" s="156">
        <v>-0.13200000000000001</v>
      </c>
      <c r="I580" s="157"/>
      <c r="L580" s="153"/>
      <c r="M580" s="158"/>
      <c r="T580" s="159"/>
      <c r="AT580" s="154" t="s">
        <v>147</v>
      </c>
      <c r="AU580" s="154" t="s">
        <v>82</v>
      </c>
      <c r="AV580" s="13" t="s">
        <v>82</v>
      </c>
      <c r="AW580" s="13" t="s">
        <v>29</v>
      </c>
      <c r="AX580" s="13" t="s">
        <v>73</v>
      </c>
      <c r="AY580" s="154" t="s">
        <v>138</v>
      </c>
    </row>
    <row r="581" spans="2:51" s="13" customFormat="1">
      <c r="B581" s="153"/>
      <c r="D581" s="147" t="s">
        <v>147</v>
      </c>
      <c r="E581" s="154" t="s">
        <v>1</v>
      </c>
      <c r="F581" s="155" t="s">
        <v>639</v>
      </c>
      <c r="H581" s="156">
        <v>-1.845</v>
      </c>
      <c r="I581" s="157"/>
      <c r="L581" s="153"/>
      <c r="M581" s="158"/>
      <c r="T581" s="159"/>
      <c r="AT581" s="154" t="s">
        <v>147</v>
      </c>
      <c r="AU581" s="154" t="s">
        <v>82</v>
      </c>
      <c r="AV581" s="13" t="s">
        <v>82</v>
      </c>
      <c r="AW581" s="13" t="s">
        <v>29</v>
      </c>
      <c r="AX581" s="13" t="s">
        <v>73</v>
      </c>
      <c r="AY581" s="154" t="s">
        <v>138</v>
      </c>
    </row>
    <row r="582" spans="2:51" s="13" customFormat="1">
      <c r="B582" s="153"/>
      <c r="D582" s="147" t="s">
        <v>147</v>
      </c>
      <c r="E582" s="154" t="s">
        <v>1</v>
      </c>
      <c r="F582" s="155" t="s">
        <v>646</v>
      </c>
      <c r="H582" s="156">
        <v>-1.988</v>
      </c>
      <c r="I582" s="157"/>
      <c r="L582" s="153"/>
      <c r="M582" s="158"/>
      <c r="T582" s="159"/>
      <c r="AT582" s="154" t="s">
        <v>147</v>
      </c>
      <c r="AU582" s="154" t="s">
        <v>82</v>
      </c>
      <c r="AV582" s="13" t="s">
        <v>82</v>
      </c>
      <c r="AW582" s="13" t="s">
        <v>29</v>
      </c>
      <c r="AX582" s="13" t="s">
        <v>73</v>
      </c>
      <c r="AY582" s="154" t="s">
        <v>138</v>
      </c>
    </row>
    <row r="583" spans="2:51" s="13" customFormat="1">
      <c r="B583" s="153"/>
      <c r="D583" s="147" t="s">
        <v>147</v>
      </c>
      <c r="E583" s="154" t="s">
        <v>1</v>
      </c>
      <c r="F583" s="155" t="s">
        <v>647</v>
      </c>
      <c r="H583" s="156">
        <v>1.1299999999999999</v>
      </c>
      <c r="I583" s="157"/>
      <c r="L583" s="153"/>
      <c r="M583" s="158"/>
      <c r="T583" s="159"/>
      <c r="AT583" s="154" t="s">
        <v>147</v>
      </c>
      <c r="AU583" s="154" t="s">
        <v>82</v>
      </c>
      <c r="AV583" s="13" t="s">
        <v>82</v>
      </c>
      <c r="AW583" s="13" t="s">
        <v>29</v>
      </c>
      <c r="AX583" s="13" t="s">
        <v>73</v>
      </c>
      <c r="AY583" s="154" t="s">
        <v>138</v>
      </c>
    </row>
    <row r="584" spans="2:51" s="13" customFormat="1">
      <c r="B584" s="153"/>
      <c r="D584" s="147" t="s">
        <v>147</v>
      </c>
      <c r="E584" s="154" t="s">
        <v>1</v>
      </c>
      <c r="F584" s="155" t="s">
        <v>648</v>
      </c>
      <c r="H584" s="156">
        <v>52.268999999999998</v>
      </c>
      <c r="I584" s="157"/>
      <c r="L584" s="153"/>
      <c r="M584" s="158"/>
      <c r="T584" s="159"/>
      <c r="AT584" s="154" t="s">
        <v>147</v>
      </c>
      <c r="AU584" s="154" t="s">
        <v>82</v>
      </c>
      <c r="AV584" s="13" t="s">
        <v>82</v>
      </c>
      <c r="AW584" s="13" t="s">
        <v>29</v>
      </c>
      <c r="AX584" s="13" t="s">
        <v>73</v>
      </c>
      <c r="AY584" s="154" t="s">
        <v>138</v>
      </c>
    </row>
    <row r="585" spans="2:51" s="13" customFormat="1">
      <c r="B585" s="153"/>
      <c r="D585" s="147" t="s">
        <v>147</v>
      </c>
      <c r="E585" s="154" t="s">
        <v>1</v>
      </c>
      <c r="F585" s="155" t="s">
        <v>643</v>
      </c>
      <c r="H585" s="156">
        <v>-0.39600000000000002</v>
      </c>
      <c r="I585" s="157"/>
      <c r="L585" s="153"/>
      <c r="M585" s="158"/>
      <c r="T585" s="159"/>
      <c r="AT585" s="154" t="s">
        <v>147</v>
      </c>
      <c r="AU585" s="154" t="s">
        <v>82</v>
      </c>
      <c r="AV585" s="13" t="s">
        <v>82</v>
      </c>
      <c r="AW585" s="13" t="s">
        <v>29</v>
      </c>
      <c r="AX585" s="13" t="s">
        <v>73</v>
      </c>
      <c r="AY585" s="154" t="s">
        <v>138</v>
      </c>
    </row>
    <row r="586" spans="2:51" s="13" customFormat="1">
      <c r="B586" s="153"/>
      <c r="D586" s="147" t="s">
        <v>147</v>
      </c>
      <c r="E586" s="154" t="s">
        <v>1</v>
      </c>
      <c r="F586" s="155" t="s">
        <v>639</v>
      </c>
      <c r="H586" s="156">
        <v>-1.845</v>
      </c>
      <c r="I586" s="157"/>
      <c r="L586" s="153"/>
      <c r="M586" s="158"/>
      <c r="T586" s="159"/>
      <c r="AT586" s="154" t="s">
        <v>147</v>
      </c>
      <c r="AU586" s="154" t="s">
        <v>82</v>
      </c>
      <c r="AV586" s="13" t="s">
        <v>82</v>
      </c>
      <c r="AW586" s="13" t="s">
        <v>29</v>
      </c>
      <c r="AX586" s="13" t="s">
        <v>73</v>
      </c>
      <c r="AY586" s="154" t="s">
        <v>138</v>
      </c>
    </row>
    <row r="587" spans="2:51" s="13" customFormat="1">
      <c r="B587" s="153"/>
      <c r="D587" s="147" t="s">
        <v>147</v>
      </c>
      <c r="E587" s="154" t="s">
        <v>1</v>
      </c>
      <c r="F587" s="155" t="s">
        <v>649</v>
      </c>
      <c r="H587" s="156">
        <v>-3.3</v>
      </c>
      <c r="I587" s="157"/>
      <c r="L587" s="153"/>
      <c r="M587" s="158"/>
      <c r="T587" s="159"/>
      <c r="AT587" s="154" t="s">
        <v>147</v>
      </c>
      <c r="AU587" s="154" t="s">
        <v>82</v>
      </c>
      <c r="AV587" s="13" t="s">
        <v>82</v>
      </c>
      <c r="AW587" s="13" t="s">
        <v>29</v>
      </c>
      <c r="AX587" s="13" t="s">
        <v>73</v>
      </c>
      <c r="AY587" s="154" t="s">
        <v>138</v>
      </c>
    </row>
    <row r="588" spans="2:51" s="13" customFormat="1">
      <c r="B588" s="153"/>
      <c r="D588" s="147" t="s">
        <v>147</v>
      </c>
      <c r="E588" s="154" t="s">
        <v>1</v>
      </c>
      <c r="F588" s="155" t="s">
        <v>650</v>
      </c>
      <c r="H588" s="156">
        <v>1.48</v>
      </c>
      <c r="I588" s="157"/>
      <c r="L588" s="153"/>
      <c r="M588" s="158"/>
      <c r="T588" s="159"/>
      <c r="AT588" s="154" t="s">
        <v>147</v>
      </c>
      <c r="AU588" s="154" t="s">
        <v>82</v>
      </c>
      <c r="AV588" s="13" t="s">
        <v>82</v>
      </c>
      <c r="AW588" s="13" t="s">
        <v>29</v>
      </c>
      <c r="AX588" s="13" t="s">
        <v>73</v>
      </c>
      <c r="AY588" s="154" t="s">
        <v>138</v>
      </c>
    </row>
    <row r="589" spans="2:51" s="13" customFormat="1">
      <c r="B589" s="153"/>
      <c r="D589" s="147" t="s">
        <v>147</v>
      </c>
      <c r="E589" s="154" t="s">
        <v>1</v>
      </c>
      <c r="F589" s="155" t="s">
        <v>651</v>
      </c>
      <c r="H589" s="156">
        <v>46.374000000000002</v>
      </c>
      <c r="I589" s="157"/>
      <c r="L589" s="153"/>
      <c r="M589" s="158"/>
      <c r="T589" s="159"/>
      <c r="AT589" s="154" t="s">
        <v>147</v>
      </c>
      <c r="AU589" s="154" t="s">
        <v>82</v>
      </c>
      <c r="AV589" s="13" t="s">
        <v>82</v>
      </c>
      <c r="AW589" s="13" t="s">
        <v>29</v>
      </c>
      <c r="AX589" s="13" t="s">
        <v>73</v>
      </c>
      <c r="AY589" s="154" t="s">
        <v>138</v>
      </c>
    </row>
    <row r="590" spans="2:51" s="13" customFormat="1">
      <c r="B590" s="153"/>
      <c r="D590" s="147" t="s">
        <v>147</v>
      </c>
      <c r="E590" s="154" t="s">
        <v>1</v>
      </c>
      <c r="F590" s="155" t="s">
        <v>645</v>
      </c>
      <c r="H590" s="156">
        <v>-0.13200000000000001</v>
      </c>
      <c r="I590" s="157"/>
      <c r="L590" s="153"/>
      <c r="M590" s="158"/>
      <c r="T590" s="159"/>
      <c r="AT590" s="154" t="s">
        <v>147</v>
      </c>
      <c r="AU590" s="154" t="s">
        <v>82</v>
      </c>
      <c r="AV590" s="13" t="s">
        <v>82</v>
      </c>
      <c r="AW590" s="13" t="s">
        <v>29</v>
      </c>
      <c r="AX590" s="13" t="s">
        <v>73</v>
      </c>
      <c r="AY590" s="154" t="s">
        <v>138</v>
      </c>
    </row>
    <row r="591" spans="2:51" s="13" customFormat="1">
      <c r="B591" s="153"/>
      <c r="D591" s="147" t="s">
        <v>147</v>
      </c>
      <c r="E591" s="154" t="s">
        <v>1</v>
      </c>
      <c r="F591" s="155" t="s">
        <v>639</v>
      </c>
      <c r="H591" s="156">
        <v>-1.845</v>
      </c>
      <c r="I591" s="157"/>
      <c r="L591" s="153"/>
      <c r="M591" s="158"/>
      <c r="T591" s="159"/>
      <c r="AT591" s="154" t="s">
        <v>147</v>
      </c>
      <c r="AU591" s="154" t="s">
        <v>82</v>
      </c>
      <c r="AV591" s="13" t="s">
        <v>82</v>
      </c>
      <c r="AW591" s="13" t="s">
        <v>29</v>
      </c>
      <c r="AX591" s="13" t="s">
        <v>73</v>
      </c>
      <c r="AY591" s="154" t="s">
        <v>138</v>
      </c>
    </row>
    <row r="592" spans="2:51" s="14" customFormat="1">
      <c r="B592" s="160"/>
      <c r="D592" s="147" t="s">
        <v>147</v>
      </c>
      <c r="E592" s="161" t="s">
        <v>1</v>
      </c>
      <c r="F592" s="162" t="s">
        <v>156</v>
      </c>
      <c r="H592" s="163">
        <v>777.28599999999994</v>
      </c>
      <c r="I592" s="164"/>
      <c r="L592" s="160"/>
      <c r="M592" s="165"/>
      <c r="T592" s="166"/>
      <c r="AT592" s="161" t="s">
        <v>147</v>
      </c>
      <c r="AU592" s="161" t="s">
        <v>82</v>
      </c>
      <c r="AV592" s="14" t="s">
        <v>145</v>
      </c>
      <c r="AW592" s="14" t="s">
        <v>29</v>
      </c>
      <c r="AX592" s="14" t="s">
        <v>30</v>
      </c>
      <c r="AY592" s="161" t="s">
        <v>138</v>
      </c>
    </row>
    <row r="593" spans="2:65" s="1" customFormat="1" ht="16.5" customHeight="1">
      <c r="B593" s="132"/>
      <c r="C593" s="133" t="s">
        <v>652</v>
      </c>
      <c r="D593" s="133" t="s">
        <v>140</v>
      </c>
      <c r="E593" s="134" t="s">
        <v>653</v>
      </c>
      <c r="F593" s="135" t="s">
        <v>654</v>
      </c>
      <c r="G593" s="136" t="s">
        <v>143</v>
      </c>
      <c r="H593" s="137">
        <v>201.92</v>
      </c>
      <c r="I593" s="138"/>
      <c r="J593" s="139">
        <f>ROUND(I593*H593,2)</f>
        <v>0</v>
      </c>
      <c r="K593" s="135" t="s">
        <v>144</v>
      </c>
      <c r="L593" s="32"/>
      <c r="M593" s="140" t="s">
        <v>1</v>
      </c>
      <c r="N593" s="141" t="s">
        <v>38</v>
      </c>
      <c r="P593" s="142">
        <f>O593*H593</f>
        <v>0</v>
      </c>
      <c r="Q593" s="142">
        <v>2.5999999999999998E-4</v>
      </c>
      <c r="R593" s="142">
        <f>Q593*H593</f>
        <v>5.2499199999999989E-2</v>
      </c>
      <c r="S593" s="142">
        <v>0</v>
      </c>
      <c r="T593" s="143">
        <f>S593*H593</f>
        <v>0</v>
      </c>
      <c r="AR593" s="144" t="s">
        <v>145</v>
      </c>
      <c r="AT593" s="144" t="s">
        <v>140</v>
      </c>
      <c r="AU593" s="144" t="s">
        <v>82</v>
      </c>
      <c r="AY593" s="17" t="s">
        <v>138</v>
      </c>
      <c r="BE593" s="145">
        <f>IF(N593="základní",J593,0)</f>
        <v>0</v>
      </c>
      <c r="BF593" s="145">
        <f>IF(N593="snížená",J593,0)</f>
        <v>0</v>
      </c>
      <c r="BG593" s="145">
        <f>IF(N593="zákl. přenesená",J593,0)</f>
        <v>0</v>
      </c>
      <c r="BH593" s="145">
        <f>IF(N593="sníž. přenesená",J593,0)</f>
        <v>0</v>
      </c>
      <c r="BI593" s="145">
        <f>IF(N593="nulová",J593,0)</f>
        <v>0</v>
      </c>
      <c r="BJ593" s="17" t="s">
        <v>30</v>
      </c>
      <c r="BK593" s="145">
        <f>ROUND(I593*H593,2)</f>
        <v>0</v>
      </c>
      <c r="BL593" s="17" t="s">
        <v>145</v>
      </c>
      <c r="BM593" s="144" t="s">
        <v>655</v>
      </c>
    </row>
    <row r="594" spans="2:65" s="12" customFormat="1">
      <c r="B594" s="146"/>
      <c r="D594" s="147" t="s">
        <v>147</v>
      </c>
      <c r="E594" s="148" t="s">
        <v>1</v>
      </c>
      <c r="F594" s="149" t="s">
        <v>581</v>
      </c>
      <c r="H594" s="148" t="s">
        <v>1</v>
      </c>
      <c r="I594" s="150"/>
      <c r="L594" s="146"/>
      <c r="M594" s="151"/>
      <c r="T594" s="152"/>
      <c r="AT594" s="148" t="s">
        <v>147</v>
      </c>
      <c r="AU594" s="148" t="s">
        <v>82</v>
      </c>
      <c r="AV594" s="12" t="s">
        <v>30</v>
      </c>
      <c r="AW594" s="12" t="s">
        <v>29</v>
      </c>
      <c r="AX594" s="12" t="s">
        <v>73</v>
      </c>
      <c r="AY594" s="148" t="s">
        <v>138</v>
      </c>
    </row>
    <row r="595" spans="2:65" s="13" customFormat="1">
      <c r="B595" s="153"/>
      <c r="D595" s="147" t="s">
        <v>147</v>
      </c>
      <c r="E595" s="154" t="s">
        <v>1</v>
      </c>
      <c r="F595" s="155" t="s">
        <v>582</v>
      </c>
      <c r="H595" s="156">
        <v>28.547999999999998</v>
      </c>
      <c r="I595" s="157"/>
      <c r="L595" s="153"/>
      <c r="M595" s="158"/>
      <c r="T595" s="159"/>
      <c r="AT595" s="154" t="s">
        <v>147</v>
      </c>
      <c r="AU595" s="154" t="s">
        <v>82</v>
      </c>
      <c r="AV595" s="13" t="s">
        <v>82</v>
      </c>
      <c r="AW595" s="13" t="s">
        <v>29</v>
      </c>
      <c r="AX595" s="13" t="s">
        <v>73</v>
      </c>
      <c r="AY595" s="154" t="s">
        <v>138</v>
      </c>
    </row>
    <row r="596" spans="2:65" s="12" customFormat="1">
      <c r="B596" s="146"/>
      <c r="D596" s="147" t="s">
        <v>147</v>
      </c>
      <c r="E596" s="148" t="s">
        <v>1</v>
      </c>
      <c r="F596" s="149" t="s">
        <v>583</v>
      </c>
      <c r="H596" s="148" t="s">
        <v>1</v>
      </c>
      <c r="I596" s="150"/>
      <c r="L596" s="146"/>
      <c r="M596" s="151"/>
      <c r="T596" s="152"/>
      <c r="AT596" s="148" t="s">
        <v>147</v>
      </c>
      <c r="AU596" s="148" t="s">
        <v>82</v>
      </c>
      <c r="AV596" s="12" t="s">
        <v>30</v>
      </c>
      <c r="AW596" s="12" t="s">
        <v>29</v>
      </c>
      <c r="AX596" s="12" t="s">
        <v>73</v>
      </c>
      <c r="AY596" s="148" t="s">
        <v>138</v>
      </c>
    </row>
    <row r="597" spans="2:65" s="13" customFormat="1">
      <c r="B597" s="153"/>
      <c r="D597" s="147" t="s">
        <v>147</v>
      </c>
      <c r="E597" s="154" t="s">
        <v>1</v>
      </c>
      <c r="F597" s="155" t="s">
        <v>584</v>
      </c>
      <c r="H597" s="156">
        <v>1.72</v>
      </c>
      <c r="I597" s="157"/>
      <c r="L597" s="153"/>
      <c r="M597" s="158"/>
      <c r="T597" s="159"/>
      <c r="AT597" s="154" t="s">
        <v>147</v>
      </c>
      <c r="AU597" s="154" t="s">
        <v>82</v>
      </c>
      <c r="AV597" s="13" t="s">
        <v>82</v>
      </c>
      <c r="AW597" s="13" t="s">
        <v>29</v>
      </c>
      <c r="AX597" s="13" t="s">
        <v>73</v>
      </c>
      <c r="AY597" s="154" t="s">
        <v>138</v>
      </c>
    </row>
    <row r="598" spans="2:65" s="13" customFormat="1">
      <c r="B598" s="153"/>
      <c r="D598" s="147" t="s">
        <v>147</v>
      </c>
      <c r="E598" s="154" t="s">
        <v>1</v>
      </c>
      <c r="F598" s="155" t="s">
        <v>585</v>
      </c>
      <c r="H598" s="156">
        <v>12.04</v>
      </c>
      <c r="I598" s="157"/>
      <c r="L598" s="153"/>
      <c r="M598" s="158"/>
      <c r="T598" s="159"/>
      <c r="AT598" s="154" t="s">
        <v>147</v>
      </c>
      <c r="AU598" s="154" t="s">
        <v>82</v>
      </c>
      <c r="AV598" s="13" t="s">
        <v>82</v>
      </c>
      <c r="AW598" s="13" t="s">
        <v>29</v>
      </c>
      <c r="AX598" s="13" t="s">
        <v>73</v>
      </c>
      <c r="AY598" s="154" t="s">
        <v>138</v>
      </c>
    </row>
    <row r="599" spans="2:65" s="13" customFormat="1">
      <c r="B599" s="153"/>
      <c r="D599" s="147" t="s">
        <v>147</v>
      </c>
      <c r="E599" s="154" t="s">
        <v>1</v>
      </c>
      <c r="F599" s="155" t="s">
        <v>586</v>
      </c>
      <c r="H599" s="156">
        <v>4.5</v>
      </c>
      <c r="I599" s="157"/>
      <c r="L599" s="153"/>
      <c r="M599" s="158"/>
      <c r="T599" s="159"/>
      <c r="AT599" s="154" t="s">
        <v>147</v>
      </c>
      <c r="AU599" s="154" t="s">
        <v>82</v>
      </c>
      <c r="AV599" s="13" t="s">
        <v>82</v>
      </c>
      <c r="AW599" s="13" t="s">
        <v>29</v>
      </c>
      <c r="AX599" s="13" t="s">
        <v>73</v>
      </c>
      <c r="AY599" s="154" t="s">
        <v>138</v>
      </c>
    </row>
    <row r="600" spans="2:65" s="13" customFormat="1">
      <c r="B600" s="153"/>
      <c r="D600" s="147" t="s">
        <v>147</v>
      </c>
      <c r="E600" s="154" t="s">
        <v>1</v>
      </c>
      <c r="F600" s="155" t="s">
        <v>587</v>
      </c>
      <c r="H600" s="156">
        <v>3.9</v>
      </c>
      <c r="I600" s="157"/>
      <c r="L600" s="153"/>
      <c r="M600" s="158"/>
      <c r="T600" s="159"/>
      <c r="AT600" s="154" t="s">
        <v>147</v>
      </c>
      <c r="AU600" s="154" t="s">
        <v>82</v>
      </c>
      <c r="AV600" s="13" t="s">
        <v>82</v>
      </c>
      <c r="AW600" s="13" t="s">
        <v>29</v>
      </c>
      <c r="AX600" s="13" t="s">
        <v>73</v>
      </c>
      <c r="AY600" s="154" t="s">
        <v>138</v>
      </c>
    </row>
    <row r="601" spans="2:65" s="13" customFormat="1">
      <c r="B601" s="153"/>
      <c r="D601" s="147" t="s">
        <v>147</v>
      </c>
      <c r="E601" s="154" t="s">
        <v>1</v>
      </c>
      <c r="F601" s="155" t="s">
        <v>588</v>
      </c>
      <c r="H601" s="156">
        <v>0.3</v>
      </c>
      <c r="I601" s="157"/>
      <c r="L601" s="153"/>
      <c r="M601" s="158"/>
      <c r="T601" s="159"/>
      <c r="AT601" s="154" t="s">
        <v>147</v>
      </c>
      <c r="AU601" s="154" t="s">
        <v>82</v>
      </c>
      <c r="AV601" s="13" t="s">
        <v>82</v>
      </c>
      <c r="AW601" s="13" t="s">
        <v>29</v>
      </c>
      <c r="AX601" s="13" t="s">
        <v>73</v>
      </c>
      <c r="AY601" s="154" t="s">
        <v>138</v>
      </c>
    </row>
    <row r="602" spans="2:65" s="13" customFormat="1">
      <c r="B602" s="153"/>
      <c r="D602" s="147" t="s">
        <v>147</v>
      </c>
      <c r="E602" s="154" t="s">
        <v>1</v>
      </c>
      <c r="F602" s="155" t="s">
        <v>589</v>
      </c>
      <c r="H602" s="156">
        <v>1.05</v>
      </c>
      <c r="I602" s="157"/>
      <c r="L602" s="153"/>
      <c r="M602" s="158"/>
      <c r="T602" s="159"/>
      <c r="AT602" s="154" t="s">
        <v>147</v>
      </c>
      <c r="AU602" s="154" t="s">
        <v>82</v>
      </c>
      <c r="AV602" s="13" t="s">
        <v>82</v>
      </c>
      <c r="AW602" s="13" t="s">
        <v>29</v>
      </c>
      <c r="AX602" s="13" t="s">
        <v>73</v>
      </c>
      <c r="AY602" s="154" t="s">
        <v>138</v>
      </c>
    </row>
    <row r="603" spans="2:65" s="12" customFormat="1">
      <c r="B603" s="146"/>
      <c r="D603" s="147" t="s">
        <v>147</v>
      </c>
      <c r="E603" s="148" t="s">
        <v>1</v>
      </c>
      <c r="F603" s="149" t="s">
        <v>423</v>
      </c>
      <c r="H603" s="148" t="s">
        <v>1</v>
      </c>
      <c r="I603" s="150"/>
      <c r="L603" s="146"/>
      <c r="M603" s="151"/>
      <c r="T603" s="152"/>
      <c r="AT603" s="148" t="s">
        <v>147</v>
      </c>
      <c r="AU603" s="148" t="s">
        <v>82</v>
      </c>
      <c r="AV603" s="12" t="s">
        <v>30</v>
      </c>
      <c r="AW603" s="12" t="s">
        <v>29</v>
      </c>
      <c r="AX603" s="12" t="s">
        <v>73</v>
      </c>
      <c r="AY603" s="148" t="s">
        <v>138</v>
      </c>
    </row>
    <row r="604" spans="2:65" s="12" customFormat="1">
      <c r="B604" s="146"/>
      <c r="D604" s="147" t="s">
        <v>147</v>
      </c>
      <c r="E604" s="148" t="s">
        <v>1</v>
      </c>
      <c r="F604" s="149" t="s">
        <v>656</v>
      </c>
      <c r="H604" s="148" t="s">
        <v>1</v>
      </c>
      <c r="I604" s="150"/>
      <c r="L604" s="146"/>
      <c r="M604" s="151"/>
      <c r="T604" s="152"/>
      <c r="AT604" s="148" t="s">
        <v>147</v>
      </c>
      <c r="AU604" s="148" t="s">
        <v>82</v>
      </c>
      <c r="AV604" s="12" t="s">
        <v>30</v>
      </c>
      <c r="AW604" s="12" t="s">
        <v>29</v>
      </c>
      <c r="AX604" s="12" t="s">
        <v>73</v>
      </c>
      <c r="AY604" s="148" t="s">
        <v>138</v>
      </c>
    </row>
    <row r="605" spans="2:65" s="13" customFormat="1">
      <c r="B605" s="153"/>
      <c r="D605" s="147" t="s">
        <v>147</v>
      </c>
      <c r="E605" s="154" t="s">
        <v>1</v>
      </c>
      <c r="F605" s="155" t="s">
        <v>657</v>
      </c>
      <c r="H605" s="156">
        <v>0</v>
      </c>
      <c r="I605" s="157"/>
      <c r="L605" s="153"/>
      <c r="M605" s="158"/>
      <c r="T605" s="159"/>
      <c r="AT605" s="154" t="s">
        <v>147</v>
      </c>
      <c r="AU605" s="154" t="s">
        <v>82</v>
      </c>
      <c r="AV605" s="13" t="s">
        <v>82</v>
      </c>
      <c r="AW605" s="13" t="s">
        <v>29</v>
      </c>
      <c r="AX605" s="13" t="s">
        <v>73</v>
      </c>
      <c r="AY605" s="154" t="s">
        <v>138</v>
      </c>
    </row>
    <row r="606" spans="2:65" s="13" customFormat="1">
      <c r="B606" s="153"/>
      <c r="D606" s="147" t="s">
        <v>147</v>
      </c>
      <c r="E606" s="154" t="s">
        <v>1</v>
      </c>
      <c r="F606" s="155" t="s">
        <v>658</v>
      </c>
      <c r="H606" s="156">
        <v>0</v>
      </c>
      <c r="I606" s="157"/>
      <c r="L606" s="153"/>
      <c r="M606" s="158"/>
      <c r="T606" s="159"/>
      <c r="AT606" s="154" t="s">
        <v>147</v>
      </c>
      <c r="AU606" s="154" t="s">
        <v>82</v>
      </c>
      <c r="AV606" s="13" t="s">
        <v>82</v>
      </c>
      <c r="AW606" s="13" t="s">
        <v>29</v>
      </c>
      <c r="AX606" s="13" t="s">
        <v>73</v>
      </c>
      <c r="AY606" s="154" t="s">
        <v>138</v>
      </c>
    </row>
    <row r="607" spans="2:65" s="13" customFormat="1">
      <c r="B607" s="153"/>
      <c r="D607" s="147" t="s">
        <v>147</v>
      </c>
      <c r="E607" s="154" t="s">
        <v>1</v>
      </c>
      <c r="F607" s="155" t="s">
        <v>592</v>
      </c>
      <c r="H607" s="156">
        <v>26.324999999999999</v>
      </c>
      <c r="I607" s="157"/>
      <c r="L607" s="153"/>
      <c r="M607" s="158"/>
      <c r="T607" s="159"/>
      <c r="AT607" s="154" t="s">
        <v>147</v>
      </c>
      <c r="AU607" s="154" t="s">
        <v>82</v>
      </c>
      <c r="AV607" s="13" t="s">
        <v>82</v>
      </c>
      <c r="AW607" s="13" t="s">
        <v>29</v>
      </c>
      <c r="AX607" s="13" t="s">
        <v>73</v>
      </c>
      <c r="AY607" s="154" t="s">
        <v>138</v>
      </c>
    </row>
    <row r="608" spans="2:65" s="13" customFormat="1">
      <c r="B608" s="153"/>
      <c r="D608" s="147" t="s">
        <v>147</v>
      </c>
      <c r="E608" s="154" t="s">
        <v>1</v>
      </c>
      <c r="F608" s="155" t="s">
        <v>593</v>
      </c>
      <c r="H608" s="156">
        <v>11.88</v>
      </c>
      <c r="I608" s="157"/>
      <c r="L608" s="153"/>
      <c r="M608" s="158"/>
      <c r="T608" s="159"/>
      <c r="AT608" s="154" t="s">
        <v>147</v>
      </c>
      <c r="AU608" s="154" t="s">
        <v>82</v>
      </c>
      <c r="AV608" s="13" t="s">
        <v>82</v>
      </c>
      <c r="AW608" s="13" t="s">
        <v>29</v>
      </c>
      <c r="AX608" s="13" t="s">
        <v>73</v>
      </c>
      <c r="AY608" s="154" t="s">
        <v>138</v>
      </c>
    </row>
    <row r="609" spans="2:65" s="13" customFormat="1">
      <c r="B609" s="153"/>
      <c r="D609" s="147" t="s">
        <v>147</v>
      </c>
      <c r="E609" s="154" t="s">
        <v>1</v>
      </c>
      <c r="F609" s="155" t="s">
        <v>594</v>
      </c>
      <c r="H609" s="156">
        <v>23.625</v>
      </c>
      <c r="I609" s="157"/>
      <c r="L609" s="153"/>
      <c r="M609" s="158"/>
      <c r="T609" s="159"/>
      <c r="AT609" s="154" t="s">
        <v>147</v>
      </c>
      <c r="AU609" s="154" t="s">
        <v>82</v>
      </c>
      <c r="AV609" s="13" t="s">
        <v>82</v>
      </c>
      <c r="AW609" s="13" t="s">
        <v>29</v>
      </c>
      <c r="AX609" s="13" t="s">
        <v>73</v>
      </c>
      <c r="AY609" s="154" t="s">
        <v>138</v>
      </c>
    </row>
    <row r="610" spans="2:65" s="13" customFormat="1">
      <c r="B610" s="153"/>
      <c r="D610" s="147" t="s">
        <v>147</v>
      </c>
      <c r="E610" s="154" t="s">
        <v>1</v>
      </c>
      <c r="F610" s="155" t="s">
        <v>593</v>
      </c>
      <c r="H610" s="156">
        <v>11.88</v>
      </c>
      <c r="I610" s="157"/>
      <c r="L610" s="153"/>
      <c r="M610" s="158"/>
      <c r="T610" s="159"/>
      <c r="AT610" s="154" t="s">
        <v>147</v>
      </c>
      <c r="AU610" s="154" t="s">
        <v>82</v>
      </c>
      <c r="AV610" s="13" t="s">
        <v>82</v>
      </c>
      <c r="AW610" s="13" t="s">
        <v>29</v>
      </c>
      <c r="AX610" s="13" t="s">
        <v>73</v>
      </c>
      <c r="AY610" s="154" t="s">
        <v>138</v>
      </c>
    </row>
    <row r="611" spans="2:65" s="13" customFormat="1">
      <c r="B611" s="153"/>
      <c r="D611" s="147" t="s">
        <v>147</v>
      </c>
      <c r="E611" s="154" t="s">
        <v>1</v>
      </c>
      <c r="F611" s="155" t="s">
        <v>595</v>
      </c>
      <c r="H611" s="156">
        <v>20.047999999999998</v>
      </c>
      <c r="I611" s="157"/>
      <c r="L611" s="153"/>
      <c r="M611" s="158"/>
      <c r="T611" s="159"/>
      <c r="AT611" s="154" t="s">
        <v>147</v>
      </c>
      <c r="AU611" s="154" t="s">
        <v>82</v>
      </c>
      <c r="AV611" s="13" t="s">
        <v>82</v>
      </c>
      <c r="AW611" s="13" t="s">
        <v>29</v>
      </c>
      <c r="AX611" s="13" t="s">
        <v>73</v>
      </c>
      <c r="AY611" s="154" t="s">
        <v>138</v>
      </c>
    </row>
    <row r="612" spans="2:65" s="13" customFormat="1">
      <c r="B612" s="153"/>
      <c r="D612" s="147" t="s">
        <v>147</v>
      </c>
      <c r="E612" s="154" t="s">
        <v>1</v>
      </c>
      <c r="F612" s="155" t="s">
        <v>596</v>
      </c>
      <c r="H612" s="156">
        <v>9.8010000000000002</v>
      </c>
      <c r="I612" s="157"/>
      <c r="L612" s="153"/>
      <c r="M612" s="158"/>
      <c r="T612" s="159"/>
      <c r="AT612" s="154" t="s">
        <v>147</v>
      </c>
      <c r="AU612" s="154" t="s">
        <v>82</v>
      </c>
      <c r="AV612" s="13" t="s">
        <v>82</v>
      </c>
      <c r="AW612" s="13" t="s">
        <v>29</v>
      </c>
      <c r="AX612" s="13" t="s">
        <v>73</v>
      </c>
      <c r="AY612" s="154" t="s">
        <v>138</v>
      </c>
    </row>
    <row r="613" spans="2:65" s="13" customFormat="1">
      <c r="B613" s="153"/>
      <c r="D613" s="147" t="s">
        <v>147</v>
      </c>
      <c r="E613" s="154" t="s">
        <v>1</v>
      </c>
      <c r="F613" s="155" t="s">
        <v>597</v>
      </c>
      <c r="H613" s="156">
        <v>7.02</v>
      </c>
      <c r="I613" s="157"/>
      <c r="L613" s="153"/>
      <c r="M613" s="158"/>
      <c r="T613" s="159"/>
      <c r="AT613" s="154" t="s">
        <v>147</v>
      </c>
      <c r="AU613" s="154" t="s">
        <v>82</v>
      </c>
      <c r="AV613" s="13" t="s">
        <v>82</v>
      </c>
      <c r="AW613" s="13" t="s">
        <v>29</v>
      </c>
      <c r="AX613" s="13" t="s">
        <v>73</v>
      </c>
      <c r="AY613" s="154" t="s">
        <v>138</v>
      </c>
    </row>
    <row r="614" spans="2:65" s="13" customFormat="1">
      <c r="B614" s="153"/>
      <c r="D614" s="147" t="s">
        <v>147</v>
      </c>
      <c r="E614" s="154" t="s">
        <v>1</v>
      </c>
      <c r="F614" s="155" t="s">
        <v>598</v>
      </c>
      <c r="H614" s="156">
        <v>3.5640000000000001</v>
      </c>
      <c r="I614" s="157"/>
      <c r="L614" s="153"/>
      <c r="M614" s="158"/>
      <c r="T614" s="159"/>
      <c r="AT614" s="154" t="s">
        <v>147</v>
      </c>
      <c r="AU614" s="154" t="s">
        <v>82</v>
      </c>
      <c r="AV614" s="13" t="s">
        <v>82</v>
      </c>
      <c r="AW614" s="13" t="s">
        <v>29</v>
      </c>
      <c r="AX614" s="13" t="s">
        <v>73</v>
      </c>
      <c r="AY614" s="154" t="s">
        <v>138</v>
      </c>
    </row>
    <row r="615" spans="2:65" s="13" customFormat="1">
      <c r="B615" s="153"/>
      <c r="D615" s="147" t="s">
        <v>147</v>
      </c>
      <c r="E615" s="154" t="s">
        <v>1</v>
      </c>
      <c r="F615" s="155" t="s">
        <v>599</v>
      </c>
      <c r="H615" s="156">
        <v>5.59</v>
      </c>
      <c r="I615" s="157"/>
      <c r="L615" s="153"/>
      <c r="M615" s="158"/>
      <c r="T615" s="159"/>
      <c r="AT615" s="154" t="s">
        <v>147</v>
      </c>
      <c r="AU615" s="154" t="s">
        <v>82</v>
      </c>
      <c r="AV615" s="13" t="s">
        <v>82</v>
      </c>
      <c r="AW615" s="13" t="s">
        <v>29</v>
      </c>
      <c r="AX615" s="13" t="s">
        <v>73</v>
      </c>
      <c r="AY615" s="154" t="s">
        <v>138</v>
      </c>
    </row>
    <row r="616" spans="2:65" s="13" customFormat="1">
      <c r="B616" s="153"/>
      <c r="D616" s="147" t="s">
        <v>147</v>
      </c>
      <c r="E616" s="154" t="s">
        <v>1</v>
      </c>
      <c r="F616" s="155" t="s">
        <v>600</v>
      </c>
      <c r="H616" s="156">
        <v>1.419</v>
      </c>
      <c r="I616" s="157"/>
      <c r="L616" s="153"/>
      <c r="M616" s="158"/>
      <c r="T616" s="159"/>
      <c r="AT616" s="154" t="s">
        <v>147</v>
      </c>
      <c r="AU616" s="154" t="s">
        <v>82</v>
      </c>
      <c r="AV616" s="13" t="s">
        <v>82</v>
      </c>
      <c r="AW616" s="13" t="s">
        <v>29</v>
      </c>
      <c r="AX616" s="13" t="s">
        <v>73</v>
      </c>
      <c r="AY616" s="154" t="s">
        <v>138</v>
      </c>
    </row>
    <row r="617" spans="2:65" s="13" customFormat="1">
      <c r="B617" s="153"/>
      <c r="D617" s="147" t="s">
        <v>147</v>
      </c>
      <c r="E617" s="154" t="s">
        <v>1</v>
      </c>
      <c r="F617" s="155" t="s">
        <v>601</v>
      </c>
      <c r="H617" s="156">
        <v>10.53</v>
      </c>
      <c r="I617" s="157"/>
      <c r="L617" s="153"/>
      <c r="M617" s="158"/>
      <c r="T617" s="159"/>
      <c r="AT617" s="154" t="s">
        <v>147</v>
      </c>
      <c r="AU617" s="154" t="s">
        <v>82</v>
      </c>
      <c r="AV617" s="13" t="s">
        <v>82</v>
      </c>
      <c r="AW617" s="13" t="s">
        <v>29</v>
      </c>
      <c r="AX617" s="13" t="s">
        <v>73</v>
      </c>
      <c r="AY617" s="154" t="s">
        <v>138</v>
      </c>
    </row>
    <row r="618" spans="2:65" s="13" customFormat="1">
      <c r="B618" s="153"/>
      <c r="D618" s="147" t="s">
        <v>147</v>
      </c>
      <c r="E618" s="154" t="s">
        <v>1</v>
      </c>
      <c r="F618" s="155" t="s">
        <v>602</v>
      </c>
      <c r="H618" s="156">
        <v>5.1479999999999997</v>
      </c>
      <c r="I618" s="157"/>
      <c r="L618" s="153"/>
      <c r="M618" s="158"/>
      <c r="T618" s="159"/>
      <c r="AT618" s="154" t="s">
        <v>147</v>
      </c>
      <c r="AU618" s="154" t="s">
        <v>82</v>
      </c>
      <c r="AV618" s="13" t="s">
        <v>82</v>
      </c>
      <c r="AW618" s="13" t="s">
        <v>29</v>
      </c>
      <c r="AX618" s="13" t="s">
        <v>73</v>
      </c>
      <c r="AY618" s="154" t="s">
        <v>138</v>
      </c>
    </row>
    <row r="619" spans="2:65" s="13" customFormat="1">
      <c r="B619" s="153"/>
      <c r="D619" s="147" t="s">
        <v>147</v>
      </c>
      <c r="E619" s="154" t="s">
        <v>1</v>
      </c>
      <c r="F619" s="155" t="s">
        <v>603</v>
      </c>
      <c r="H619" s="156">
        <v>8.2799999999999994</v>
      </c>
      <c r="I619" s="157"/>
      <c r="L619" s="153"/>
      <c r="M619" s="158"/>
      <c r="T619" s="159"/>
      <c r="AT619" s="154" t="s">
        <v>147</v>
      </c>
      <c r="AU619" s="154" t="s">
        <v>82</v>
      </c>
      <c r="AV619" s="13" t="s">
        <v>82</v>
      </c>
      <c r="AW619" s="13" t="s">
        <v>29</v>
      </c>
      <c r="AX619" s="13" t="s">
        <v>73</v>
      </c>
      <c r="AY619" s="154" t="s">
        <v>138</v>
      </c>
    </row>
    <row r="620" spans="2:65" s="13" customFormat="1">
      <c r="B620" s="153"/>
      <c r="D620" s="147" t="s">
        <v>147</v>
      </c>
      <c r="E620" s="154" t="s">
        <v>1</v>
      </c>
      <c r="F620" s="155" t="s">
        <v>604</v>
      </c>
      <c r="H620" s="156">
        <v>4.7519999999999998</v>
      </c>
      <c r="I620" s="157"/>
      <c r="L620" s="153"/>
      <c r="M620" s="158"/>
      <c r="T620" s="159"/>
      <c r="AT620" s="154" t="s">
        <v>147</v>
      </c>
      <c r="AU620" s="154" t="s">
        <v>82</v>
      </c>
      <c r="AV620" s="13" t="s">
        <v>82</v>
      </c>
      <c r="AW620" s="13" t="s">
        <v>29</v>
      </c>
      <c r="AX620" s="13" t="s">
        <v>73</v>
      </c>
      <c r="AY620" s="154" t="s">
        <v>138</v>
      </c>
    </row>
    <row r="621" spans="2:65" s="14" customFormat="1">
      <c r="B621" s="160"/>
      <c r="D621" s="147" t="s">
        <v>147</v>
      </c>
      <c r="E621" s="161" t="s">
        <v>1</v>
      </c>
      <c r="F621" s="162" t="s">
        <v>156</v>
      </c>
      <c r="H621" s="163">
        <v>201.92</v>
      </c>
      <c r="I621" s="164"/>
      <c r="L621" s="160"/>
      <c r="M621" s="165"/>
      <c r="T621" s="166"/>
      <c r="AT621" s="161" t="s">
        <v>147</v>
      </c>
      <c r="AU621" s="161" t="s">
        <v>82</v>
      </c>
      <c r="AV621" s="14" t="s">
        <v>145</v>
      </c>
      <c r="AW621" s="14" t="s">
        <v>29</v>
      </c>
      <c r="AX621" s="14" t="s">
        <v>30</v>
      </c>
      <c r="AY621" s="161" t="s">
        <v>138</v>
      </c>
    </row>
    <row r="622" spans="2:65" s="1" customFormat="1" ht="16.5" customHeight="1">
      <c r="B622" s="132"/>
      <c r="C622" s="133" t="s">
        <v>659</v>
      </c>
      <c r="D622" s="133" t="s">
        <v>140</v>
      </c>
      <c r="E622" s="134" t="s">
        <v>660</v>
      </c>
      <c r="F622" s="135" t="s">
        <v>661</v>
      </c>
      <c r="G622" s="136" t="s">
        <v>143</v>
      </c>
      <c r="H622" s="137">
        <v>777.28599999999994</v>
      </c>
      <c r="I622" s="138"/>
      <c r="J622" s="139">
        <f>ROUND(I622*H622,2)</f>
        <v>0</v>
      </c>
      <c r="K622" s="135" t="s">
        <v>144</v>
      </c>
      <c r="L622" s="32"/>
      <c r="M622" s="140" t="s">
        <v>1</v>
      </c>
      <c r="N622" s="141" t="s">
        <v>38</v>
      </c>
      <c r="P622" s="142">
        <f>O622*H622</f>
        <v>0</v>
      </c>
      <c r="Q622" s="142">
        <v>2.5999999999999998E-4</v>
      </c>
      <c r="R622" s="142">
        <f>Q622*H622</f>
        <v>0.20209435999999997</v>
      </c>
      <c r="S622" s="142">
        <v>0</v>
      </c>
      <c r="T622" s="143">
        <f>S622*H622</f>
        <v>0</v>
      </c>
      <c r="AR622" s="144" t="s">
        <v>145</v>
      </c>
      <c r="AT622" s="144" t="s">
        <v>140</v>
      </c>
      <c r="AU622" s="144" t="s">
        <v>82</v>
      </c>
      <c r="AY622" s="17" t="s">
        <v>138</v>
      </c>
      <c r="BE622" s="145">
        <f>IF(N622="základní",J622,0)</f>
        <v>0</v>
      </c>
      <c r="BF622" s="145">
        <f>IF(N622="snížená",J622,0)</f>
        <v>0</v>
      </c>
      <c r="BG622" s="145">
        <f>IF(N622="zákl. přenesená",J622,0)</f>
        <v>0</v>
      </c>
      <c r="BH622" s="145">
        <f>IF(N622="sníž. přenesená",J622,0)</f>
        <v>0</v>
      </c>
      <c r="BI622" s="145">
        <f>IF(N622="nulová",J622,0)</f>
        <v>0</v>
      </c>
      <c r="BJ622" s="17" t="s">
        <v>30</v>
      </c>
      <c r="BK622" s="145">
        <f>ROUND(I622*H622,2)</f>
        <v>0</v>
      </c>
      <c r="BL622" s="17" t="s">
        <v>145</v>
      </c>
      <c r="BM622" s="144" t="s">
        <v>662</v>
      </c>
    </row>
    <row r="623" spans="2:65" s="13" customFormat="1">
      <c r="B623" s="153"/>
      <c r="D623" s="147" t="s">
        <v>147</v>
      </c>
      <c r="E623" s="154" t="s">
        <v>1</v>
      </c>
      <c r="F623" s="155" t="s">
        <v>663</v>
      </c>
      <c r="H623" s="156">
        <v>777.28599999999994</v>
      </c>
      <c r="I623" s="157"/>
      <c r="L623" s="153"/>
      <c r="M623" s="158"/>
      <c r="T623" s="159"/>
      <c r="AT623" s="154" t="s">
        <v>147</v>
      </c>
      <c r="AU623" s="154" t="s">
        <v>82</v>
      </c>
      <c r="AV623" s="13" t="s">
        <v>82</v>
      </c>
      <c r="AW623" s="13" t="s">
        <v>29</v>
      </c>
      <c r="AX623" s="13" t="s">
        <v>30</v>
      </c>
      <c r="AY623" s="154" t="s">
        <v>138</v>
      </c>
    </row>
    <row r="624" spans="2:65" s="1" customFormat="1" ht="16.5" customHeight="1">
      <c r="B624" s="132"/>
      <c r="C624" s="133" t="s">
        <v>664</v>
      </c>
      <c r="D624" s="133" t="s">
        <v>140</v>
      </c>
      <c r="E624" s="134" t="s">
        <v>665</v>
      </c>
      <c r="F624" s="135" t="s">
        <v>666</v>
      </c>
      <c r="G624" s="136" t="s">
        <v>143</v>
      </c>
      <c r="H624" s="137">
        <v>116.593</v>
      </c>
      <c r="I624" s="138"/>
      <c r="J624" s="139">
        <f>ROUND(I624*H624,2)</f>
        <v>0</v>
      </c>
      <c r="K624" s="135" t="s">
        <v>144</v>
      </c>
      <c r="L624" s="32"/>
      <c r="M624" s="140" t="s">
        <v>1</v>
      </c>
      <c r="N624" s="141" t="s">
        <v>38</v>
      </c>
      <c r="P624" s="142">
        <f>O624*H624</f>
        <v>0</v>
      </c>
      <c r="Q624" s="142">
        <v>4.3800000000000002E-3</v>
      </c>
      <c r="R624" s="142">
        <f>Q624*H624</f>
        <v>0.51067734000000009</v>
      </c>
      <c r="S624" s="142">
        <v>0</v>
      </c>
      <c r="T624" s="143">
        <f>S624*H624</f>
        <v>0</v>
      </c>
      <c r="AR624" s="144" t="s">
        <v>145</v>
      </c>
      <c r="AT624" s="144" t="s">
        <v>140</v>
      </c>
      <c r="AU624" s="144" t="s">
        <v>82</v>
      </c>
      <c r="AY624" s="17" t="s">
        <v>138</v>
      </c>
      <c r="BE624" s="145">
        <f>IF(N624="základní",J624,0)</f>
        <v>0</v>
      </c>
      <c r="BF624" s="145">
        <f>IF(N624="snížená",J624,0)</f>
        <v>0</v>
      </c>
      <c r="BG624" s="145">
        <f>IF(N624="zákl. přenesená",J624,0)</f>
        <v>0</v>
      </c>
      <c r="BH624" s="145">
        <f>IF(N624="sníž. přenesená",J624,0)</f>
        <v>0</v>
      </c>
      <c r="BI624" s="145">
        <f>IF(N624="nulová",J624,0)</f>
        <v>0</v>
      </c>
      <c r="BJ624" s="17" t="s">
        <v>30</v>
      </c>
      <c r="BK624" s="145">
        <f>ROUND(I624*H624,2)</f>
        <v>0</v>
      </c>
      <c r="BL624" s="17" t="s">
        <v>145</v>
      </c>
      <c r="BM624" s="144" t="s">
        <v>667</v>
      </c>
    </row>
    <row r="625" spans="2:65" s="13" customFormat="1">
      <c r="B625" s="153"/>
      <c r="D625" s="147" t="s">
        <v>147</v>
      </c>
      <c r="E625" s="154" t="s">
        <v>1</v>
      </c>
      <c r="F625" s="155" t="s">
        <v>668</v>
      </c>
      <c r="H625" s="156">
        <v>116.593</v>
      </c>
      <c r="I625" s="157"/>
      <c r="L625" s="153"/>
      <c r="M625" s="158"/>
      <c r="T625" s="159"/>
      <c r="AT625" s="154" t="s">
        <v>147</v>
      </c>
      <c r="AU625" s="154" t="s">
        <v>82</v>
      </c>
      <c r="AV625" s="13" t="s">
        <v>82</v>
      </c>
      <c r="AW625" s="13" t="s">
        <v>29</v>
      </c>
      <c r="AX625" s="13" t="s">
        <v>30</v>
      </c>
      <c r="AY625" s="154" t="s">
        <v>138</v>
      </c>
    </row>
    <row r="626" spans="2:65" s="1" customFormat="1" ht="21.75" customHeight="1">
      <c r="B626" s="132"/>
      <c r="C626" s="133" t="s">
        <v>669</v>
      </c>
      <c r="D626" s="133" t="s">
        <v>140</v>
      </c>
      <c r="E626" s="134" t="s">
        <v>670</v>
      </c>
      <c r="F626" s="135" t="s">
        <v>671</v>
      </c>
      <c r="G626" s="136" t="s">
        <v>143</v>
      </c>
      <c r="H626" s="137">
        <v>23.51</v>
      </c>
      <c r="I626" s="138"/>
      <c r="J626" s="139">
        <f>ROUND(I626*H626,2)</f>
        <v>0</v>
      </c>
      <c r="K626" s="135" t="s">
        <v>144</v>
      </c>
      <c r="L626" s="32"/>
      <c r="M626" s="140" t="s">
        <v>1</v>
      </c>
      <c r="N626" s="141" t="s">
        <v>38</v>
      </c>
      <c r="P626" s="142">
        <f>O626*H626</f>
        <v>0</v>
      </c>
      <c r="Q626" s="142">
        <v>1.8380000000000001E-2</v>
      </c>
      <c r="R626" s="142">
        <f>Q626*H626</f>
        <v>0.43211380000000005</v>
      </c>
      <c r="S626" s="142">
        <v>0</v>
      </c>
      <c r="T626" s="143">
        <f>S626*H626</f>
        <v>0</v>
      </c>
      <c r="AR626" s="144" t="s">
        <v>145</v>
      </c>
      <c r="AT626" s="144" t="s">
        <v>140</v>
      </c>
      <c r="AU626" s="144" t="s">
        <v>82</v>
      </c>
      <c r="AY626" s="17" t="s">
        <v>138</v>
      </c>
      <c r="BE626" s="145">
        <f>IF(N626="základní",J626,0)</f>
        <v>0</v>
      </c>
      <c r="BF626" s="145">
        <f>IF(N626="snížená",J626,0)</f>
        <v>0</v>
      </c>
      <c r="BG626" s="145">
        <f>IF(N626="zákl. přenesená",J626,0)</f>
        <v>0</v>
      </c>
      <c r="BH626" s="145">
        <f>IF(N626="sníž. přenesená",J626,0)</f>
        <v>0</v>
      </c>
      <c r="BI626" s="145">
        <f>IF(N626="nulová",J626,0)</f>
        <v>0</v>
      </c>
      <c r="BJ626" s="17" t="s">
        <v>30</v>
      </c>
      <c r="BK626" s="145">
        <f>ROUND(I626*H626,2)</f>
        <v>0</v>
      </c>
      <c r="BL626" s="17" t="s">
        <v>145</v>
      </c>
      <c r="BM626" s="144" t="s">
        <v>672</v>
      </c>
    </row>
    <row r="627" spans="2:65" s="12" customFormat="1">
      <c r="B627" s="146"/>
      <c r="D627" s="147" t="s">
        <v>147</v>
      </c>
      <c r="E627" s="148" t="s">
        <v>1</v>
      </c>
      <c r="F627" s="149" t="s">
        <v>581</v>
      </c>
      <c r="H627" s="148" t="s">
        <v>1</v>
      </c>
      <c r="I627" s="150"/>
      <c r="L627" s="146"/>
      <c r="M627" s="151"/>
      <c r="T627" s="152"/>
      <c r="AT627" s="148" t="s">
        <v>147</v>
      </c>
      <c r="AU627" s="148" t="s">
        <v>82</v>
      </c>
      <c r="AV627" s="12" t="s">
        <v>30</v>
      </c>
      <c r="AW627" s="12" t="s">
        <v>29</v>
      </c>
      <c r="AX627" s="12" t="s">
        <v>73</v>
      </c>
      <c r="AY627" s="148" t="s">
        <v>138</v>
      </c>
    </row>
    <row r="628" spans="2:65" s="12" customFormat="1">
      <c r="B628" s="146"/>
      <c r="D628" s="147" t="s">
        <v>147</v>
      </c>
      <c r="E628" s="148" t="s">
        <v>1</v>
      </c>
      <c r="F628" s="149" t="s">
        <v>583</v>
      </c>
      <c r="H628" s="148" t="s">
        <v>1</v>
      </c>
      <c r="I628" s="150"/>
      <c r="L628" s="146"/>
      <c r="M628" s="151"/>
      <c r="T628" s="152"/>
      <c r="AT628" s="148" t="s">
        <v>147</v>
      </c>
      <c r="AU628" s="148" t="s">
        <v>82</v>
      </c>
      <c r="AV628" s="12" t="s">
        <v>30</v>
      </c>
      <c r="AW628" s="12" t="s">
        <v>29</v>
      </c>
      <c r="AX628" s="12" t="s">
        <v>73</v>
      </c>
      <c r="AY628" s="148" t="s">
        <v>138</v>
      </c>
    </row>
    <row r="629" spans="2:65" s="13" customFormat="1">
      <c r="B629" s="153"/>
      <c r="D629" s="147" t="s">
        <v>147</v>
      </c>
      <c r="E629" s="154" t="s">
        <v>1</v>
      </c>
      <c r="F629" s="155" t="s">
        <v>584</v>
      </c>
      <c r="H629" s="156">
        <v>1.72</v>
      </c>
      <c r="I629" s="157"/>
      <c r="L629" s="153"/>
      <c r="M629" s="158"/>
      <c r="T629" s="159"/>
      <c r="AT629" s="154" t="s">
        <v>147</v>
      </c>
      <c r="AU629" s="154" t="s">
        <v>82</v>
      </c>
      <c r="AV629" s="13" t="s">
        <v>82</v>
      </c>
      <c r="AW629" s="13" t="s">
        <v>29</v>
      </c>
      <c r="AX629" s="13" t="s">
        <v>73</v>
      </c>
      <c r="AY629" s="154" t="s">
        <v>138</v>
      </c>
    </row>
    <row r="630" spans="2:65" s="13" customFormat="1">
      <c r="B630" s="153"/>
      <c r="D630" s="147" t="s">
        <v>147</v>
      </c>
      <c r="E630" s="154" t="s">
        <v>1</v>
      </c>
      <c r="F630" s="155" t="s">
        <v>585</v>
      </c>
      <c r="H630" s="156">
        <v>12.04</v>
      </c>
      <c r="I630" s="157"/>
      <c r="L630" s="153"/>
      <c r="M630" s="158"/>
      <c r="T630" s="159"/>
      <c r="AT630" s="154" t="s">
        <v>147</v>
      </c>
      <c r="AU630" s="154" t="s">
        <v>82</v>
      </c>
      <c r="AV630" s="13" t="s">
        <v>82</v>
      </c>
      <c r="AW630" s="13" t="s">
        <v>29</v>
      </c>
      <c r="AX630" s="13" t="s">
        <v>73</v>
      </c>
      <c r="AY630" s="154" t="s">
        <v>138</v>
      </c>
    </row>
    <row r="631" spans="2:65" s="13" customFormat="1">
      <c r="B631" s="153"/>
      <c r="D631" s="147" t="s">
        <v>147</v>
      </c>
      <c r="E631" s="154" t="s">
        <v>1</v>
      </c>
      <c r="F631" s="155" t="s">
        <v>586</v>
      </c>
      <c r="H631" s="156">
        <v>4.5</v>
      </c>
      <c r="I631" s="157"/>
      <c r="L631" s="153"/>
      <c r="M631" s="158"/>
      <c r="T631" s="159"/>
      <c r="AT631" s="154" t="s">
        <v>147</v>
      </c>
      <c r="AU631" s="154" t="s">
        <v>82</v>
      </c>
      <c r="AV631" s="13" t="s">
        <v>82</v>
      </c>
      <c r="AW631" s="13" t="s">
        <v>29</v>
      </c>
      <c r="AX631" s="13" t="s">
        <v>73</v>
      </c>
      <c r="AY631" s="154" t="s">
        <v>138</v>
      </c>
    </row>
    <row r="632" spans="2:65" s="13" customFormat="1">
      <c r="B632" s="153"/>
      <c r="D632" s="147" t="s">
        <v>147</v>
      </c>
      <c r="E632" s="154" t="s">
        <v>1</v>
      </c>
      <c r="F632" s="155" t="s">
        <v>587</v>
      </c>
      <c r="H632" s="156">
        <v>3.9</v>
      </c>
      <c r="I632" s="157"/>
      <c r="L632" s="153"/>
      <c r="M632" s="158"/>
      <c r="T632" s="159"/>
      <c r="AT632" s="154" t="s">
        <v>147</v>
      </c>
      <c r="AU632" s="154" t="s">
        <v>82</v>
      </c>
      <c r="AV632" s="13" t="s">
        <v>82</v>
      </c>
      <c r="AW632" s="13" t="s">
        <v>29</v>
      </c>
      <c r="AX632" s="13" t="s">
        <v>73</v>
      </c>
      <c r="AY632" s="154" t="s">
        <v>138</v>
      </c>
    </row>
    <row r="633" spans="2:65" s="13" customFormat="1">
      <c r="B633" s="153"/>
      <c r="D633" s="147" t="s">
        <v>147</v>
      </c>
      <c r="E633" s="154" t="s">
        <v>1</v>
      </c>
      <c r="F633" s="155" t="s">
        <v>588</v>
      </c>
      <c r="H633" s="156">
        <v>0.3</v>
      </c>
      <c r="I633" s="157"/>
      <c r="L633" s="153"/>
      <c r="M633" s="158"/>
      <c r="T633" s="159"/>
      <c r="AT633" s="154" t="s">
        <v>147</v>
      </c>
      <c r="AU633" s="154" t="s">
        <v>82</v>
      </c>
      <c r="AV633" s="13" t="s">
        <v>82</v>
      </c>
      <c r="AW633" s="13" t="s">
        <v>29</v>
      </c>
      <c r="AX633" s="13" t="s">
        <v>73</v>
      </c>
      <c r="AY633" s="154" t="s">
        <v>138</v>
      </c>
    </row>
    <row r="634" spans="2:65" s="13" customFormat="1">
      <c r="B634" s="153"/>
      <c r="D634" s="147" t="s">
        <v>147</v>
      </c>
      <c r="E634" s="154" t="s">
        <v>1</v>
      </c>
      <c r="F634" s="155" t="s">
        <v>589</v>
      </c>
      <c r="H634" s="156">
        <v>1.05</v>
      </c>
      <c r="I634" s="157"/>
      <c r="L634" s="153"/>
      <c r="M634" s="158"/>
      <c r="T634" s="159"/>
      <c r="AT634" s="154" t="s">
        <v>147</v>
      </c>
      <c r="AU634" s="154" t="s">
        <v>82</v>
      </c>
      <c r="AV634" s="13" t="s">
        <v>82</v>
      </c>
      <c r="AW634" s="13" t="s">
        <v>29</v>
      </c>
      <c r="AX634" s="13" t="s">
        <v>73</v>
      </c>
      <c r="AY634" s="154" t="s">
        <v>138</v>
      </c>
    </row>
    <row r="635" spans="2:65" s="14" customFormat="1">
      <c r="B635" s="160"/>
      <c r="D635" s="147" t="s">
        <v>147</v>
      </c>
      <c r="E635" s="161" t="s">
        <v>1</v>
      </c>
      <c r="F635" s="162" t="s">
        <v>156</v>
      </c>
      <c r="H635" s="163">
        <v>23.51</v>
      </c>
      <c r="I635" s="164"/>
      <c r="L635" s="160"/>
      <c r="M635" s="165"/>
      <c r="T635" s="166"/>
      <c r="AT635" s="161" t="s">
        <v>147</v>
      </c>
      <c r="AU635" s="161" t="s">
        <v>82</v>
      </c>
      <c r="AV635" s="14" t="s">
        <v>145</v>
      </c>
      <c r="AW635" s="14" t="s">
        <v>29</v>
      </c>
      <c r="AX635" s="14" t="s">
        <v>30</v>
      </c>
      <c r="AY635" s="161" t="s">
        <v>138</v>
      </c>
    </row>
    <row r="636" spans="2:65" s="1" customFormat="1" ht="16.5" customHeight="1">
      <c r="B636" s="132"/>
      <c r="C636" s="133" t="s">
        <v>673</v>
      </c>
      <c r="D636" s="133" t="s">
        <v>140</v>
      </c>
      <c r="E636" s="134" t="s">
        <v>674</v>
      </c>
      <c r="F636" s="135" t="s">
        <v>675</v>
      </c>
      <c r="G636" s="136" t="s">
        <v>143</v>
      </c>
      <c r="H636" s="137">
        <v>47.02</v>
      </c>
      <c r="I636" s="138"/>
      <c r="J636" s="139">
        <f>ROUND(I636*H636,2)</f>
        <v>0</v>
      </c>
      <c r="K636" s="135" t="s">
        <v>144</v>
      </c>
      <c r="L636" s="32"/>
      <c r="M636" s="140" t="s">
        <v>1</v>
      </c>
      <c r="N636" s="141" t="s">
        <v>38</v>
      </c>
      <c r="P636" s="142">
        <f>O636*H636</f>
        <v>0</v>
      </c>
      <c r="Q636" s="142">
        <v>7.9000000000000008E-3</v>
      </c>
      <c r="R636" s="142">
        <f>Q636*H636</f>
        <v>0.37145800000000007</v>
      </c>
      <c r="S636" s="142">
        <v>0</v>
      </c>
      <c r="T636" s="143">
        <f>S636*H636</f>
        <v>0</v>
      </c>
      <c r="AR636" s="144" t="s">
        <v>145</v>
      </c>
      <c r="AT636" s="144" t="s">
        <v>140</v>
      </c>
      <c r="AU636" s="144" t="s">
        <v>82</v>
      </c>
      <c r="AY636" s="17" t="s">
        <v>138</v>
      </c>
      <c r="BE636" s="145">
        <f>IF(N636="základní",J636,0)</f>
        <v>0</v>
      </c>
      <c r="BF636" s="145">
        <f>IF(N636="snížená",J636,0)</f>
        <v>0</v>
      </c>
      <c r="BG636" s="145">
        <f>IF(N636="zákl. přenesená",J636,0)</f>
        <v>0</v>
      </c>
      <c r="BH636" s="145">
        <f>IF(N636="sníž. přenesená",J636,0)</f>
        <v>0</v>
      </c>
      <c r="BI636" s="145">
        <f>IF(N636="nulová",J636,0)</f>
        <v>0</v>
      </c>
      <c r="BJ636" s="17" t="s">
        <v>30</v>
      </c>
      <c r="BK636" s="145">
        <f>ROUND(I636*H636,2)</f>
        <v>0</v>
      </c>
      <c r="BL636" s="17" t="s">
        <v>145</v>
      </c>
      <c r="BM636" s="144" t="s">
        <v>676</v>
      </c>
    </row>
    <row r="637" spans="2:65" s="13" customFormat="1">
      <c r="B637" s="153"/>
      <c r="D637" s="147" t="s">
        <v>147</v>
      </c>
      <c r="E637" s="154" t="s">
        <v>1</v>
      </c>
      <c r="F637" s="155" t="s">
        <v>677</v>
      </c>
      <c r="H637" s="156">
        <v>47.02</v>
      </c>
      <c r="I637" s="157"/>
      <c r="L637" s="153"/>
      <c r="M637" s="158"/>
      <c r="T637" s="159"/>
      <c r="AT637" s="154" t="s">
        <v>147</v>
      </c>
      <c r="AU637" s="154" t="s">
        <v>82</v>
      </c>
      <c r="AV637" s="13" t="s">
        <v>82</v>
      </c>
      <c r="AW637" s="13" t="s">
        <v>29</v>
      </c>
      <c r="AX637" s="13" t="s">
        <v>30</v>
      </c>
      <c r="AY637" s="154" t="s">
        <v>138</v>
      </c>
    </row>
    <row r="638" spans="2:65" s="1" customFormat="1" ht="16.5" customHeight="1">
      <c r="B638" s="132"/>
      <c r="C638" s="133" t="s">
        <v>678</v>
      </c>
      <c r="D638" s="133" t="s">
        <v>140</v>
      </c>
      <c r="E638" s="134" t="s">
        <v>679</v>
      </c>
      <c r="F638" s="135" t="s">
        <v>680</v>
      </c>
      <c r="G638" s="136" t="s">
        <v>143</v>
      </c>
      <c r="H638" s="137">
        <v>777.28599999999994</v>
      </c>
      <c r="I638" s="138"/>
      <c r="J638" s="139">
        <f>ROUND(I638*H638,2)</f>
        <v>0</v>
      </c>
      <c r="K638" s="135" t="s">
        <v>144</v>
      </c>
      <c r="L638" s="32"/>
      <c r="M638" s="140" t="s">
        <v>1</v>
      </c>
      <c r="N638" s="141" t="s">
        <v>38</v>
      </c>
      <c r="P638" s="142">
        <f>O638*H638</f>
        <v>0</v>
      </c>
      <c r="Q638" s="142">
        <v>1.8380000000000001E-2</v>
      </c>
      <c r="R638" s="142">
        <f>Q638*H638</f>
        <v>14.28651668</v>
      </c>
      <c r="S638" s="142">
        <v>0</v>
      </c>
      <c r="T638" s="143">
        <f>S638*H638</f>
        <v>0</v>
      </c>
      <c r="AR638" s="144" t="s">
        <v>145</v>
      </c>
      <c r="AT638" s="144" t="s">
        <v>140</v>
      </c>
      <c r="AU638" s="144" t="s">
        <v>82</v>
      </c>
      <c r="AY638" s="17" t="s">
        <v>138</v>
      </c>
      <c r="BE638" s="145">
        <f>IF(N638="základní",J638,0)</f>
        <v>0</v>
      </c>
      <c r="BF638" s="145">
        <f>IF(N638="snížená",J638,0)</f>
        <v>0</v>
      </c>
      <c r="BG638" s="145">
        <f>IF(N638="zákl. přenesená",J638,0)</f>
        <v>0</v>
      </c>
      <c r="BH638" s="145">
        <f>IF(N638="sníž. přenesená",J638,0)</f>
        <v>0</v>
      </c>
      <c r="BI638" s="145">
        <f>IF(N638="nulová",J638,0)</f>
        <v>0</v>
      </c>
      <c r="BJ638" s="17" t="s">
        <v>30</v>
      </c>
      <c r="BK638" s="145">
        <f>ROUND(I638*H638,2)</f>
        <v>0</v>
      </c>
      <c r="BL638" s="17" t="s">
        <v>145</v>
      </c>
      <c r="BM638" s="144" t="s">
        <v>681</v>
      </c>
    </row>
    <row r="639" spans="2:65" s="12" customFormat="1">
      <c r="B639" s="146"/>
      <c r="D639" s="147" t="s">
        <v>147</v>
      </c>
      <c r="E639" s="148" t="s">
        <v>1</v>
      </c>
      <c r="F639" s="149" t="s">
        <v>682</v>
      </c>
      <c r="H639" s="148" t="s">
        <v>1</v>
      </c>
      <c r="I639" s="150"/>
      <c r="L639" s="146"/>
      <c r="M639" s="151"/>
      <c r="T639" s="152"/>
      <c r="AT639" s="148" t="s">
        <v>147</v>
      </c>
      <c r="AU639" s="148" t="s">
        <v>82</v>
      </c>
      <c r="AV639" s="12" t="s">
        <v>30</v>
      </c>
      <c r="AW639" s="12" t="s">
        <v>29</v>
      </c>
      <c r="AX639" s="12" t="s">
        <v>73</v>
      </c>
      <c r="AY639" s="148" t="s">
        <v>138</v>
      </c>
    </row>
    <row r="640" spans="2:65" s="13" customFormat="1">
      <c r="B640" s="153"/>
      <c r="D640" s="147" t="s">
        <v>147</v>
      </c>
      <c r="E640" s="154" t="s">
        <v>1</v>
      </c>
      <c r="F640" s="155" t="s">
        <v>663</v>
      </c>
      <c r="H640" s="156">
        <v>777.28599999999994</v>
      </c>
      <c r="I640" s="157"/>
      <c r="L640" s="153"/>
      <c r="M640" s="158"/>
      <c r="T640" s="159"/>
      <c r="AT640" s="154" t="s">
        <v>147</v>
      </c>
      <c r="AU640" s="154" t="s">
        <v>82</v>
      </c>
      <c r="AV640" s="13" t="s">
        <v>82</v>
      </c>
      <c r="AW640" s="13" t="s">
        <v>29</v>
      </c>
      <c r="AX640" s="13" t="s">
        <v>30</v>
      </c>
      <c r="AY640" s="154" t="s">
        <v>138</v>
      </c>
    </row>
    <row r="641" spans="2:65" s="1" customFormat="1" ht="16.5" customHeight="1">
      <c r="B641" s="132"/>
      <c r="C641" s="133" t="s">
        <v>683</v>
      </c>
      <c r="D641" s="133" t="s">
        <v>140</v>
      </c>
      <c r="E641" s="134" t="s">
        <v>684</v>
      </c>
      <c r="F641" s="135" t="s">
        <v>685</v>
      </c>
      <c r="G641" s="136" t="s">
        <v>143</v>
      </c>
      <c r="H641" s="137">
        <v>1554.5719999999999</v>
      </c>
      <c r="I641" s="138"/>
      <c r="J641" s="139">
        <f>ROUND(I641*H641,2)</f>
        <v>0</v>
      </c>
      <c r="K641" s="135" t="s">
        <v>144</v>
      </c>
      <c r="L641" s="32"/>
      <c r="M641" s="140" t="s">
        <v>1</v>
      </c>
      <c r="N641" s="141" t="s">
        <v>38</v>
      </c>
      <c r="P641" s="142">
        <f>O641*H641</f>
        <v>0</v>
      </c>
      <c r="Q641" s="142">
        <v>7.9000000000000008E-3</v>
      </c>
      <c r="R641" s="142">
        <f>Q641*H641</f>
        <v>12.2811188</v>
      </c>
      <c r="S641" s="142">
        <v>0</v>
      </c>
      <c r="T641" s="143">
        <f>S641*H641</f>
        <v>0</v>
      </c>
      <c r="AR641" s="144" t="s">
        <v>145</v>
      </c>
      <c r="AT641" s="144" t="s">
        <v>140</v>
      </c>
      <c r="AU641" s="144" t="s">
        <v>82</v>
      </c>
      <c r="AY641" s="17" t="s">
        <v>138</v>
      </c>
      <c r="BE641" s="145">
        <f>IF(N641="základní",J641,0)</f>
        <v>0</v>
      </c>
      <c r="BF641" s="145">
        <f>IF(N641="snížená",J641,0)</f>
        <v>0</v>
      </c>
      <c r="BG641" s="145">
        <f>IF(N641="zákl. přenesená",J641,0)</f>
        <v>0</v>
      </c>
      <c r="BH641" s="145">
        <f>IF(N641="sníž. přenesená",J641,0)</f>
        <v>0</v>
      </c>
      <c r="BI641" s="145">
        <f>IF(N641="nulová",J641,0)</f>
        <v>0</v>
      </c>
      <c r="BJ641" s="17" t="s">
        <v>30</v>
      </c>
      <c r="BK641" s="145">
        <f>ROUND(I641*H641,2)</f>
        <v>0</v>
      </c>
      <c r="BL641" s="17" t="s">
        <v>145</v>
      </c>
      <c r="BM641" s="144" t="s">
        <v>686</v>
      </c>
    </row>
    <row r="642" spans="2:65" s="13" customFormat="1">
      <c r="B642" s="153"/>
      <c r="D642" s="147" t="s">
        <v>147</v>
      </c>
      <c r="E642" s="154" t="s">
        <v>1</v>
      </c>
      <c r="F642" s="155" t="s">
        <v>687</v>
      </c>
      <c r="H642" s="156">
        <v>1554.5719999999999</v>
      </c>
      <c r="I642" s="157"/>
      <c r="L642" s="153"/>
      <c r="M642" s="158"/>
      <c r="T642" s="159"/>
      <c r="AT642" s="154" t="s">
        <v>147</v>
      </c>
      <c r="AU642" s="154" t="s">
        <v>82</v>
      </c>
      <c r="AV642" s="13" t="s">
        <v>82</v>
      </c>
      <c r="AW642" s="13" t="s">
        <v>29</v>
      </c>
      <c r="AX642" s="13" t="s">
        <v>73</v>
      </c>
      <c r="AY642" s="154" t="s">
        <v>138</v>
      </c>
    </row>
    <row r="643" spans="2:65" s="14" customFormat="1">
      <c r="B643" s="160"/>
      <c r="D643" s="147" t="s">
        <v>147</v>
      </c>
      <c r="E643" s="161" t="s">
        <v>1</v>
      </c>
      <c r="F643" s="162" t="s">
        <v>156</v>
      </c>
      <c r="H643" s="163">
        <v>1554.5719999999999</v>
      </c>
      <c r="I643" s="164"/>
      <c r="L643" s="160"/>
      <c r="M643" s="165"/>
      <c r="T643" s="166"/>
      <c r="AT643" s="161" t="s">
        <v>147</v>
      </c>
      <c r="AU643" s="161" t="s">
        <v>82</v>
      </c>
      <c r="AV643" s="14" t="s">
        <v>145</v>
      </c>
      <c r="AW643" s="14" t="s">
        <v>29</v>
      </c>
      <c r="AX643" s="14" t="s">
        <v>30</v>
      </c>
      <c r="AY643" s="161" t="s">
        <v>138</v>
      </c>
    </row>
    <row r="644" spans="2:65" s="1" customFormat="1" ht="16.5" customHeight="1">
      <c r="B644" s="132"/>
      <c r="C644" s="133" t="s">
        <v>688</v>
      </c>
      <c r="D644" s="133" t="s">
        <v>140</v>
      </c>
      <c r="E644" s="134" t="s">
        <v>689</v>
      </c>
      <c r="F644" s="135" t="s">
        <v>690</v>
      </c>
      <c r="G644" s="136" t="s">
        <v>143</v>
      </c>
      <c r="H644" s="137">
        <v>14.91</v>
      </c>
      <c r="I644" s="138"/>
      <c r="J644" s="139">
        <f>ROUND(I644*H644,2)</f>
        <v>0</v>
      </c>
      <c r="K644" s="135" t="s">
        <v>144</v>
      </c>
      <c r="L644" s="32"/>
      <c r="M644" s="140" t="s">
        <v>1</v>
      </c>
      <c r="N644" s="141" t="s">
        <v>38</v>
      </c>
      <c r="P644" s="142">
        <f>O644*H644</f>
        <v>0</v>
      </c>
      <c r="Q644" s="142">
        <v>0.02</v>
      </c>
      <c r="R644" s="142">
        <f>Q644*H644</f>
        <v>0.29820000000000002</v>
      </c>
      <c r="S644" s="142">
        <v>0</v>
      </c>
      <c r="T644" s="143">
        <f>S644*H644</f>
        <v>0</v>
      </c>
      <c r="AR644" s="144" t="s">
        <v>145</v>
      </c>
      <c r="AT644" s="144" t="s">
        <v>140</v>
      </c>
      <c r="AU644" s="144" t="s">
        <v>82</v>
      </c>
      <c r="AY644" s="17" t="s">
        <v>138</v>
      </c>
      <c r="BE644" s="145">
        <f>IF(N644="základní",J644,0)</f>
        <v>0</v>
      </c>
      <c r="BF644" s="145">
        <f>IF(N644="snížená",J644,0)</f>
        <v>0</v>
      </c>
      <c r="BG644" s="145">
        <f>IF(N644="zákl. přenesená",J644,0)</f>
        <v>0</v>
      </c>
      <c r="BH644" s="145">
        <f>IF(N644="sníž. přenesená",J644,0)</f>
        <v>0</v>
      </c>
      <c r="BI644" s="145">
        <f>IF(N644="nulová",J644,0)</f>
        <v>0</v>
      </c>
      <c r="BJ644" s="17" t="s">
        <v>30</v>
      </c>
      <c r="BK644" s="145">
        <f>ROUND(I644*H644,2)</f>
        <v>0</v>
      </c>
      <c r="BL644" s="17" t="s">
        <v>145</v>
      </c>
      <c r="BM644" s="144" t="s">
        <v>691</v>
      </c>
    </row>
    <row r="645" spans="2:65" s="12" customFormat="1">
      <c r="B645" s="146"/>
      <c r="D645" s="147" t="s">
        <v>147</v>
      </c>
      <c r="E645" s="148" t="s">
        <v>1</v>
      </c>
      <c r="F645" s="149" t="s">
        <v>692</v>
      </c>
      <c r="H645" s="148" t="s">
        <v>1</v>
      </c>
      <c r="I645" s="150"/>
      <c r="L645" s="146"/>
      <c r="M645" s="151"/>
      <c r="T645" s="152"/>
      <c r="AT645" s="148" t="s">
        <v>147</v>
      </c>
      <c r="AU645" s="148" t="s">
        <v>82</v>
      </c>
      <c r="AV645" s="12" t="s">
        <v>30</v>
      </c>
      <c r="AW645" s="12" t="s">
        <v>29</v>
      </c>
      <c r="AX645" s="12" t="s">
        <v>73</v>
      </c>
      <c r="AY645" s="148" t="s">
        <v>138</v>
      </c>
    </row>
    <row r="646" spans="2:65" s="13" customFormat="1">
      <c r="B646" s="153"/>
      <c r="D646" s="147" t="s">
        <v>147</v>
      </c>
      <c r="E646" s="154" t="s">
        <v>1</v>
      </c>
      <c r="F646" s="155" t="s">
        <v>693</v>
      </c>
      <c r="H646" s="156">
        <v>2.84</v>
      </c>
      <c r="I646" s="157"/>
      <c r="L646" s="153"/>
      <c r="M646" s="158"/>
      <c r="T646" s="159"/>
      <c r="AT646" s="154" t="s">
        <v>147</v>
      </c>
      <c r="AU646" s="154" t="s">
        <v>82</v>
      </c>
      <c r="AV646" s="13" t="s">
        <v>82</v>
      </c>
      <c r="AW646" s="13" t="s">
        <v>29</v>
      </c>
      <c r="AX646" s="13" t="s">
        <v>73</v>
      </c>
      <c r="AY646" s="154" t="s">
        <v>138</v>
      </c>
    </row>
    <row r="647" spans="2:65" s="13" customFormat="1">
      <c r="B647" s="153"/>
      <c r="D647" s="147" t="s">
        <v>147</v>
      </c>
      <c r="E647" s="154" t="s">
        <v>1</v>
      </c>
      <c r="F647" s="155" t="s">
        <v>694</v>
      </c>
      <c r="H647" s="156">
        <v>12.07</v>
      </c>
      <c r="I647" s="157"/>
      <c r="L647" s="153"/>
      <c r="M647" s="158"/>
      <c r="T647" s="159"/>
      <c r="AT647" s="154" t="s">
        <v>147</v>
      </c>
      <c r="AU647" s="154" t="s">
        <v>82</v>
      </c>
      <c r="AV647" s="13" t="s">
        <v>82</v>
      </c>
      <c r="AW647" s="13" t="s">
        <v>29</v>
      </c>
      <c r="AX647" s="13" t="s">
        <v>73</v>
      </c>
      <c r="AY647" s="154" t="s">
        <v>138</v>
      </c>
    </row>
    <row r="648" spans="2:65" s="14" customFormat="1">
      <c r="B648" s="160"/>
      <c r="D648" s="147" t="s">
        <v>147</v>
      </c>
      <c r="E648" s="161" t="s">
        <v>1</v>
      </c>
      <c r="F648" s="162" t="s">
        <v>156</v>
      </c>
      <c r="H648" s="163">
        <v>14.91</v>
      </c>
      <c r="I648" s="164"/>
      <c r="L648" s="160"/>
      <c r="M648" s="165"/>
      <c r="T648" s="166"/>
      <c r="AT648" s="161" t="s">
        <v>147</v>
      </c>
      <c r="AU648" s="161" t="s">
        <v>82</v>
      </c>
      <c r="AV648" s="14" t="s">
        <v>145</v>
      </c>
      <c r="AW648" s="14" t="s">
        <v>29</v>
      </c>
      <c r="AX648" s="14" t="s">
        <v>30</v>
      </c>
      <c r="AY648" s="161" t="s">
        <v>138</v>
      </c>
    </row>
    <row r="649" spans="2:65" s="1" customFormat="1" ht="24.25" customHeight="1">
      <c r="B649" s="132"/>
      <c r="C649" s="133" t="s">
        <v>695</v>
      </c>
      <c r="D649" s="133" t="s">
        <v>140</v>
      </c>
      <c r="E649" s="134" t="s">
        <v>696</v>
      </c>
      <c r="F649" s="135" t="s">
        <v>697</v>
      </c>
      <c r="G649" s="136" t="s">
        <v>143</v>
      </c>
      <c r="H649" s="137">
        <v>14.91</v>
      </c>
      <c r="I649" s="138"/>
      <c r="J649" s="139">
        <f>ROUND(I649*H649,2)</f>
        <v>0</v>
      </c>
      <c r="K649" s="135" t="s">
        <v>144</v>
      </c>
      <c r="L649" s="32"/>
      <c r="M649" s="140" t="s">
        <v>1</v>
      </c>
      <c r="N649" s="141" t="s">
        <v>38</v>
      </c>
      <c r="P649" s="142">
        <f>O649*H649</f>
        <v>0</v>
      </c>
      <c r="Q649" s="142">
        <v>5.0000000000000001E-3</v>
      </c>
      <c r="R649" s="142">
        <f>Q649*H649</f>
        <v>7.4550000000000005E-2</v>
      </c>
      <c r="S649" s="142">
        <v>0</v>
      </c>
      <c r="T649" s="143">
        <f>S649*H649</f>
        <v>0</v>
      </c>
      <c r="AR649" s="144" t="s">
        <v>145</v>
      </c>
      <c r="AT649" s="144" t="s">
        <v>140</v>
      </c>
      <c r="AU649" s="144" t="s">
        <v>82</v>
      </c>
      <c r="AY649" s="17" t="s">
        <v>138</v>
      </c>
      <c r="BE649" s="145">
        <f>IF(N649="základní",J649,0)</f>
        <v>0</v>
      </c>
      <c r="BF649" s="145">
        <f>IF(N649="snížená",J649,0)</f>
        <v>0</v>
      </c>
      <c r="BG649" s="145">
        <f>IF(N649="zákl. přenesená",J649,0)</f>
        <v>0</v>
      </c>
      <c r="BH649" s="145">
        <f>IF(N649="sníž. přenesená",J649,0)</f>
        <v>0</v>
      </c>
      <c r="BI649" s="145">
        <f>IF(N649="nulová",J649,0)</f>
        <v>0</v>
      </c>
      <c r="BJ649" s="17" t="s">
        <v>30</v>
      </c>
      <c r="BK649" s="145">
        <f>ROUND(I649*H649,2)</f>
        <v>0</v>
      </c>
      <c r="BL649" s="17" t="s">
        <v>145</v>
      </c>
      <c r="BM649" s="144" t="s">
        <v>698</v>
      </c>
    </row>
    <row r="650" spans="2:65" s="13" customFormat="1">
      <c r="B650" s="153"/>
      <c r="D650" s="147" t="s">
        <v>147</v>
      </c>
      <c r="E650" s="154" t="s">
        <v>1</v>
      </c>
      <c r="F650" s="155" t="s">
        <v>699</v>
      </c>
      <c r="H650" s="156">
        <v>14.91</v>
      </c>
      <c r="I650" s="157"/>
      <c r="L650" s="153"/>
      <c r="M650" s="158"/>
      <c r="T650" s="159"/>
      <c r="AT650" s="154" t="s">
        <v>147</v>
      </c>
      <c r="AU650" s="154" t="s">
        <v>82</v>
      </c>
      <c r="AV650" s="13" t="s">
        <v>82</v>
      </c>
      <c r="AW650" s="13" t="s">
        <v>29</v>
      </c>
      <c r="AX650" s="13" t="s">
        <v>30</v>
      </c>
      <c r="AY650" s="154" t="s">
        <v>138</v>
      </c>
    </row>
    <row r="651" spans="2:65" s="1" customFormat="1" ht="16.5" customHeight="1">
      <c r="B651" s="132"/>
      <c r="C651" s="133" t="s">
        <v>700</v>
      </c>
      <c r="D651" s="133" t="s">
        <v>140</v>
      </c>
      <c r="E651" s="134" t="s">
        <v>701</v>
      </c>
      <c r="F651" s="135" t="s">
        <v>702</v>
      </c>
      <c r="G651" s="136" t="s">
        <v>143</v>
      </c>
      <c r="H651" s="137">
        <v>29.117000000000001</v>
      </c>
      <c r="I651" s="138"/>
      <c r="J651" s="139">
        <f>ROUND(I651*H651,2)</f>
        <v>0</v>
      </c>
      <c r="K651" s="135" t="s">
        <v>144</v>
      </c>
      <c r="L651" s="32"/>
      <c r="M651" s="140" t="s">
        <v>1</v>
      </c>
      <c r="N651" s="141" t="s">
        <v>38</v>
      </c>
      <c r="P651" s="142">
        <f>O651*H651</f>
        <v>0</v>
      </c>
      <c r="Q651" s="142">
        <v>0.02</v>
      </c>
      <c r="R651" s="142">
        <f>Q651*H651</f>
        <v>0.58234000000000008</v>
      </c>
      <c r="S651" s="142">
        <v>0</v>
      </c>
      <c r="T651" s="143">
        <f>S651*H651</f>
        <v>0</v>
      </c>
      <c r="AR651" s="144" t="s">
        <v>145</v>
      </c>
      <c r="AT651" s="144" t="s">
        <v>140</v>
      </c>
      <c r="AU651" s="144" t="s">
        <v>82</v>
      </c>
      <c r="AY651" s="17" t="s">
        <v>138</v>
      </c>
      <c r="BE651" s="145">
        <f>IF(N651="základní",J651,0)</f>
        <v>0</v>
      </c>
      <c r="BF651" s="145">
        <f>IF(N651="snížená",J651,0)</f>
        <v>0</v>
      </c>
      <c r="BG651" s="145">
        <f>IF(N651="zákl. přenesená",J651,0)</f>
        <v>0</v>
      </c>
      <c r="BH651" s="145">
        <f>IF(N651="sníž. přenesená",J651,0)</f>
        <v>0</v>
      </c>
      <c r="BI651" s="145">
        <f>IF(N651="nulová",J651,0)</f>
        <v>0</v>
      </c>
      <c r="BJ651" s="17" t="s">
        <v>30</v>
      </c>
      <c r="BK651" s="145">
        <f>ROUND(I651*H651,2)</f>
        <v>0</v>
      </c>
      <c r="BL651" s="17" t="s">
        <v>145</v>
      </c>
      <c r="BM651" s="144" t="s">
        <v>703</v>
      </c>
    </row>
    <row r="652" spans="2:65" s="12" customFormat="1">
      <c r="B652" s="146"/>
      <c r="D652" s="147" t="s">
        <v>147</v>
      </c>
      <c r="E652" s="148" t="s">
        <v>1</v>
      </c>
      <c r="F652" s="149" t="s">
        <v>692</v>
      </c>
      <c r="H652" s="148" t="s">
        <v>1</v>
      </c>
      <c r="I652" s="150"/>
      <c r="L652" s="146"/>
      <c r="M652" s="151"/>
      <c r="T652" s="152"/>
      <c r="AT652" s="148" t="s">
        <v>147</v>
      </c>
      <c r="AU652" s="148" t="s">
        <v>82</v>
      </c>
      <c r="AV652" s="12" t="s">
        <v>30</v>
      </c>
      <c r="AW652" s="12" t="s">
        <v>29</v>
      </c>
      <c r="AX652" s="12" t="s">
        <v>73</v>
      </c>
      <c r="AY652" s="148" t="s">
        <v>138</v>
      </c>
    </row>
    <row r="653" spans="2:65" s="13" customFormat="1">
      <c r="B653" s="153"/>
      <c r="D653" s="147" t="s">
        <v>147</v>
      </c>
      <c r="E653" s="154" t="s">
        <v>1</v>
      </c>
      <c r="F653" s="155" t="s">
        <v>704</v>
      </c>
      <c r="H653" s="156">
        <v>22.577999999999999</v>
      </c>
      <c r="I653" s="157"/>
      <c r="L653" s="153"/>
      <c r="M653" s="158"/>
      <c r="T653" s="159"/>
      <c r="AT653" s="154" t="s">
        <v>147</v>
      </c>
      <c r="AU653" s="154" t="s">
        <v>82</v>
      </c>
      <c r="AV653" s="13" t="s">
        <v>82</v>
      </c>
      <c r="AW653" s="13" t="s">
        <v>29</v>
      </c>
      <c r="AX653" s="13" t="s">
        <v>73</v>
      </c>
      <c r="AY653" s="154" t="s">
        <v>138</v>
      </c>
    </row>
    <row r="654" spans="2:65" s="13" customFormat="1">
      <c r="B654" s="153"/>
      <c r="D654" s="147" t="s">
        <v>147</v>
      </c>
      <c r="E654" s="154" t="s">
        <v>1</v>
      </c>
      <c r="F654" s="155" t="s">
        <v>705</v>
      </c>
      <c r="H654" s="156">
        <v>-4.32</v>
      </c>
      <c r="I654" s="157"/>
      <c r="L654" s="153"/>
      <c r="M654" s="158"/>
      <c r="T654" s="159"/>
      <c r="AT654" s="154" t="s">
        <v>147</v>
      </c>
      <c r="AU654" s="154" t="s">
        <v>82</v>
      </c>
      <c r="AV654" s="13" t="s">
        <v>82</v>
      </c>
      <c r="AW654" s="13" t="s">
        <v>29</v>
      </c>
      <c r="AX654" s="13" t="s">
        <v>73</v>
      </c>
      <c r="AY654" s="154" t="s">
        <v>138</v>
      </c>
    </row>
    <row r="655" spans="2:65" s="13" customFormat="1">
      <c r="B655" s="153"/>
      <c r="D655" s="147" t="s">
        <v>147</v>
      </c>
      <c r="E655" s="154" t="s">
        <v>1</v>
      </c>
      <c r="F655" s="155" t="s">
        <v>706</v>
      </c>
      <c r="H655" s="156">
        <v>-2.97</v>
      </c>
      <c r="I655" s="157"/>
      <c r="L655" s="153"/>
      <c r="M655" s="158"/>
      <c r="T655" s="159"/>
      <c r="AT655" s="154" t="s">
        <v>147</v>
      </c>
      <c r="AU655" s="154" t="s">
        <v>82</v>
      </c>
      <c r="AV655" s="13" t="s">
        <v>82</v>
      </c>
      <c r="AW655" s="13" t="s">
        <v>29</v>
      </c>
      <c r="AX655" s="13" t="s">
        <v>73</v>
      </c>
      <c r="AY655" s="154" t="s">
        <v>138</v>
      </c>
    </row>
    <row r="656" spans="2:65" s="13" customFormat="1">
      <c r="B656" s="153"/>
      <c r="D656" s="147" t="s">
        <v>147</v>
      </c>
      <c r="E656" s="154" t="s">
        <v>1</v>
      </c>
      <c r="F656" s="155" t="s">
        <v>707</v>
      </c>
      <c r="H656" s="156">
        <v>2.3849999999999998</v>
      </c>
      <c r="I656" s="157"/>
      <c r="L656" s="153"/>
      <c r="M656" s="158"/>
      <c r="T656" s="159"/>
      <c r="AT656" s="154" t="s">
        <v>147</v>
      </c>
      <c r="AU656" s="154" t="s">
        <v>82</v>
      </c>
      <c r="AV656" s="13" t="s">
        <v>82</v>
      </c>
      <c r="AW656" s="13" t="s">
        <v>29</v>
      </c>
      <c r="AX656" s="13" t="s">
        <v>73</v>
      </c>
      <c r="AY656" s="154" t="s">
        <v>138</v>
      </c>
    </row>
    <row r="657" spans="2:65" s="13" customFormat="1">
      <c r="B657" s="153"/>
      <c r="D657" s="147" t="s">
        <v>147</v>
      </c>
      <c r="E657" s="154" t="s">
        <v>1</v>
      </c>
      <c r="F657" s="155" t="s">
        <v>708</v>
      </c>
      <c r="H657" s="156">
        <v>2.2879999999999998</v>
      </c>
      <c r="I657" s="157"/>
      <c r="L657" s="153"/>
      <c r="M657" s="158"/>
      <c r="T657" s="159"/>
      <c r="AT657" s="154" t="s">
        <v>147</v>
      </c>
      <c r="AU657" s="154" t="s">
        <v>82</v>
      </c>
      <c r="AV657" s="13" t="s">
        <v>82</v>
      </c>
      <c r="AW657" s="13" t="s">
        <v>29</v>
      </c>
      <c r="AX657" s="13" t="s">
        <v>73</v>
      </c>
      <c r="AY657" s="154" t="s">
        <v>138</v>
      </c>
    </row>
    <row r="658" spans="2:65" s="13" customFormat="1">
      <c r="B658" s="153"/>
      <c r="D658" s="147" t="s">
        <v>147</v>
      </c>
      <c r="E658" s="154" t="s">
        <v>1</v>
      </c>
      <c r="F658" s="155" t="s">
        <v>709</v>
      </c>
      <c r="H658" s="156">
        <v>3.05</v>
      </c>
      <c r="I658" s="157"/>
      <c r="L658" s="153"/>
      <c r="M658" s="158"/>
      <c r="T658" s="159"/>
      <c r="AT658" s="154" t="s">
        <v>147</v>
      </c>
      <c r="AU658" s="154" t="s">
        <v>82</v>
      </c>
      <c r="AV658" s="13" t="s">
        <v>82</v>
      </c>
      <c r="AW658" s="13" t="s">
        <v>29</v>
      </c>
      <c r="AX658" s="13" t="s">
        <v>73</v>
      </c>
      <c r="AY658" s="154" t="s">
        <v>138</v>
      </c>
    </row>
    <row r="659" spans="2:65" s="13" customFormat="1">
      <c r="B659" s="153"/>
      <c r="D659" s="147" t="s">
        <v>147</v>
      </c>
      <c r="E659" s="154" t="s">
        <v>1</v>
      </c>
      <c r="F659" s="155" t="s">
        <v>710</v>
      </c>
      <c r="H659" s="156">
        <v>2.556</v>
      </c>
      <c r="I659" s="157"/>
      <c r="L659" s="153"/>
      <c r="M659" s="158"/>
      <c r="T659" s="159"/>
      <c r="AT659" s="154" t="s">
        <v>147</v>
      </c>
      <c r="AU659" s="154" t="s">
        <v>82</v>
      </c>
      <c r="AV659" s="13" t="s">
        <v>82</v>
      </c>
      <c r="AW659" s="13" t="s">
        <v>29</v>
      </c>
      <c r="AX659" s="13" t="s">
        <v>73</v>
      </c>
      <c r="AY659" s="154" t="s">
        <v>138</v>
      </c>
    </row>
    <row r="660" spans="2:65" s="13" customFormat="1">
      <c r="B660" s="153"/>
      <c r="D660" s="147" t="s">
        <v>147</v>
      </c>
      <c r="E660" s="154" t="s">
        <v>1</v>
      </c>
      <c r="F660" s="155" t="s">
        <v>711</v>
      </c>
      <c r="H660" s="156">
        <v>3.55</v>
      </c>
      <c r="I660" s="157"/>
      <c r="L660" s="153"/>
      <c r="M660" s="158"/>
      <c r="T660" s="159"/>
      <c r="AT660" s="154" t="s">
        <v>147</v>
      </c>
      <c r="AU660" s="154" t="s">
        <v>82</v>
      </c>
      <c r="AV660" s="13" t="s">
        <v>82</v>
      </c>
      <c r="AW660" s="13" t="s">
        <v>29</v>
      </c>
      <c r="AX660" s="13" t="s">
        <v>73</v>
      </c>
      <c r="AY660" s="154" t="s">
        <v>138</v>
      </c>
    </row>
    <row r="661" spans="2:65" s="14" customFormat="1">
      <c r="B661" s="160"/>
      <c r="D661" s="147" t="s">
        <v>147</v>
      </c>
      <c r="E661" s="161" t="s">
        <v>1</v>
      </c>
      <c r="F661" s="162" t="s">
        <v>156</v>
      </c>
      <c r="H661" s="163">
        <v>29.117000000000001</v>
      </c>
      <c r="I661" s="164"/>
      <c r="L661" s="160"/>
      <c r="M661" s="165"/>
      <c r="T661" s="166"/>
      <c r="AT661" s="161" t="s">
        <v>147</v>
      </c>
      <c r="AU661" s="161" t="s">
        <v>82</v>
      </c>
      <c r="AV661" s="14" t="s">
        <v>145</v>
      </c>
      <c r="AW661" s="14" t="s">
        <v>29</v>
      </c>
      <c r="AX661" s="14" t="s">
        <v>30</v>
      </c>
      <c r="AY661" s="161" t="s">
        <v>138</v>
      </c>
    </row>
    <row r="662" spans="2:65" s="1" customFormat="1" ht="24.25" customHeight="1">
      <c r="B662" s="132"/>
      <c r="C662" s="133" t="s">
        <v>712</v>
      </c>
      <c r="D662" s="133" t="s">
        <v>140</v>
      </c>
      <c r="E662" s="134" t="s">
        <v>713</v>
      </c>
      <c r="F662" s="135" t="s">
        <v>714</v>
      </c>
      <c r="G662" s="136" t="s">
        <v>143</v>
      </c>
      <c r="H662" s="137">
        <v>29.117000000000001</v>
      </c>
      <c r="I662" s="138"/>
      <c r="J662" s="139">
        <f>ROUND(I662*H662,2)</f>
        <v>0</v>
      </c>
      <c r="K662" s="135" t="s">
        <v>144</v>
      </c>
      <c r="L662" s="32"/>
      <c r="M662" s="140" t="s">
        <v>1</v>
      </c>
      <c r="N662" s="141" t="s">
        <v>38</v>
      </c>
      <c r="P662" s="142">
        <f>O662*H662</f>
        <v>0</v>
      </c>
      <c r="Q662" s="142">
        <v>5.0000000000000001E-3</v>
      </c>
      <c r="R662" s="142">
        <f>Q662*H662</f>
        <v>0.14558500000000002</v>
      </c>
      <c r="S662" s="142">
        <v>0</v>
      </c>
      <c r="T662" s="143">
        <f>S662*H662</f>
        <v>0</v>
      </c>
      <c r="AR662" s="144" t="s">
        <v>145</v>
      </c>
      <c r="AT662" s="144" t="s">
        <v>140</v>
      </c>
      <c r="AU662" s="144" t="s">
        <v>82</v>
      </c>
      <c r="AY662" s="17" t="s">
        <v>138</v>
      </c>
      <c r="BE662" s="145">
        <f>IF(N662="základní",J662,0)</f>
        <v>0</v>
      </c>
      <c r="BF662" s="145">
        <f>IF(N662="snížená",J662,0)</f>
        <v>0</v>
      </c>
      <c r="BG662" s="145">
        <f>IF(N662="zákl. přenesená",J662,0)</f>
        <v>0</v>
      </c>
      <c r="BH662" s="145">
        <f>IF(N662="sníž. přenesená",J662,0)</f>
        <v>0</v>
      </c>
      <c r="BI662" s="145">
        <f>IF(N662="nulová",J662,0)</f>
        <v>0</v>
      </c>
      <c r="BJ662" s="17" t="s">
        <v>30</v>
      </c>
      <c r="BK662" s="145">
        <f>ROUND(I662*H662,2)</f>
        <v>0</v>
      </c>
      <c r="BL662" s="17" t="s">
        <v>145</v>
      </c>
      <c r="BM662" s="144" t="s">
        <v>715</v>
      </c>
    </row>
    <row r="663" spans="2:65" s="13" customFormat="1">
      <c r="B663" s="153"/>
      <c r="D663" s="147" t="s">
        <v>147</v>
      </c>
      <c r="E663" s="154" t="s">
        <v>1</v>
      </c>
      <c r="F663" s="155" t="s">
        <v>716</v>
      </c>
      <c r="H663" s="156">
        <v>29.117000000000001</v>
      </c>
      <c r="I663" s="157"/>
      <c r="L663" s="153"/>
      <c r="M663" s="158"/>
      <c r="T663" s="159"/>
      <c r="AT663" s="154" t="s">
        <v>147</v>
      </c>
      <c r="AU663" s="154" t="s">
        <v>82</v>
      </c>
      <c r="AV663" s="13" t="s">
        <v>82</v>
      </c>
      <c r="AW663" s="13" t="s">
        <v>29</v>
      </c>
      <c r="AX663" s="13" t="s">
        <v>30</v>
      </c>
      <c r="AY663" s="154" t="s">
        <v>138</v>
      </c>
    </row>
    <row r="664" spans="2:65" s="1" customFormat="1" ht="16.5" customHeight="1">
      <c r="B664" s="132"/>
      <c r="C664" s="133" t="s">
        <v>717</v>
      </c>
      <c r="D664" s="133" t="s">
        <v>140</v>
      </c>
      <c r="E664" s="134" t="s">
        <v>718</v>
      </c>
      <c r="F664" s="135" t="s">
        <v>719</v>
      </c>
      <c r="G664" s="136" t="s">
        <v>143</v>
      </c>
      <c r="H664" s="137">
        <v>470.80200000000002</v>
      </c>
      <c r="I664" s="138"/>
      <c r="J664" s="139">
        <f>ROUND(I664*H664,2)</f>
        <v>0</v>
      </c>
      <c r="K664" s="135" t="s">
        <v>144</v>
      </c>
      <c r="L664" s="32"/>
      <c r="M664" s="140" t="s">
        <v>1</v>
      </c>
      <c r="N664" s="141" t="s">
        <v>38</v>
      </c>
      <c r="P664" s="142">
        <f>O664*H664</f>
        <v>0</v>
      </c>
      <c r="Q664" s="142">
        <v>2.5999999999999998E-4</v>
      </c>
      <c r="R664" s="142">
        <f>Q664*H664</f>
        <v>0.12240851999999999</v>
      </c>
      <c r="S664" s="142">
        <v>0</v>
      </c>
      <c r="T664" s="143">
        <f>S664*H664</f>
        <v>0</v>
      </c>
      <c r="AR664" s="144" t="s">
        <v>145</v>
      </c>
      <c r="AT664" s="144" t="s">
        <v>140</v>
      </c>
      <c r="AU664" s="144" t="s">
        <v>82</v>
      </c>
      <c r="AY664" s="17" t="s">
        <v>138</v>
      </c>
      <c r="BE664" s="145">
        <f>IF(N664="základní",J664,0)</f>
        <v>0</v>
      </c>
      <c r="BF664" s="145">
        <f>IF(N664="snížená",J664,0)</f>
        <v>0</v>
      </c>
      <c r="BG664" s="145">
        <f>IF(N664="zákl. přenesená",J664,0)</f>
        <v>0</v>
      </c>
      <c r="BH664" s="145">
        <f>IF(N664="sníž. přenesená",J664,0)</f>
        <v>0</v>
      </c>
      <c r="BI664" s="145">
        <f>IF(N664="nulová",J664,0)</f>
        <v>0</v>
      </c>
      <c r="BJ664" s="17" t="s">
        <v>30</v>
      </c>
      <c r="BK664" s="145">
        <f>ROUND(I664*H664,2)</f>
        <v>0</v>
      </c>
      <c r="BL664" s="17" t="s">
        <v>145</v>
      </c>
      <c r="BM664" s="144" t="s">
        <v>720</v>
      </c>
    </row>
    <row r="665" spans="2:65" s="12" customFormat="1">
      <c r="B665" s="146"/>
      <c r="D665" s="147" t="s">
        <v>147</v>
      </c>
      <c r="E665" s="148" t="s">
        <v>1</v>
      </c>
      <c r="F665" s="149" t="s">
        <v>721</v>
      </c>
      <c r="H665" s="148" t="s">
        <v>1</v>
      </c>
      <c r="I665" s="150"/>
      <c r="L665" s="146"/>
      <c r="M665" s="151"/>
      <c r="T665" s="152"/>
      <c r="AT665" s="148" t="s">
        <v>147</v>
      </c>
      <c r="AU665" s="148" t="s">
        <v>82</v>
      </c>
      <c r="AV665" s="12" t="s">
        <v>30</v>
      </c>
      <c r="AW665" s="12" t="s">
        <v>29</v>
      </c>
      <c r="AX665" s="12" t="s">
        <v>73</v>
      </c>
      <c r="AY665" s="148" t="s">
        <v>138</v>
      </c>
    </row>
    <row r="666" spans="2:65" s="13" customFormat="1">
      <c r="B666" s="153"/>
      <c r="D666" s="147" t="s">
        <v>147</v>
      </c>
      <c r="E666" s="154" t="s">
        <v>1</v>
      </c>
      <c r="F666" s="155" t="s">
        <v>722</v>
      </c>
      <c r="H666" s="156">
        <v>33.164999999999999</v>
      </c>
      <c r="I666" s="157"/>
      <c r="L666" s="153"/>
      <c r="M666" s="158"/>
      <c r="T666" s="159"/>
      <c r="AT666" s="154" t="s">
        <v>147</v>
      </c>
      <c r="AU666" s="154" t="s">
        <v>82</v>
      </c>
      <c r="AV666" s="13" t="s">
        <v>82</v>
      </c>
      <c r="AW666" s="13" t="s">
        <v>29</v>
      </c>
      <c r="AX666" s="13" t="s">
        <v>73</v>
      </c>
      <c r="AY666" s="154" t="s">
        <v>138</v>
      </c>
    </row>
    <row r="667" spans="2:65" s="13" customFormat="1">
      <c r="B667" s="153"/>
      <c r="D667" s="147" t="s">
        <v>147</v>
      </c>
      <c r="E667" s="154" t="s">
        <v>1</v>
      </c>
      <c r="F667" s="155" t="s">
        <v>723</v>
      </c>
      <c r="H667" s="156">
        <v>186.93</v>
      </c>
      <c r="I667" s="157"/>
      <c r="L667" s="153"/>
      <c r="M667" s="158"/>
      <c r="T667" s="159"/>
      <c r="AT667" s="154" t="s">
        <v>147</v>
      </c>
      <c r="AU667" s="154" t="s">
        <v>82</v>
      </c>
      <c r="AV667" s="13" t="s">
        <v>82</v>
      </c>
      <c r="AW667" s="13" t="s">
        <v>29</v>
      </c>
      <c r="AX667" s="13" t="s">
        <v>73</v>
      </c>
      <c r="AY667" s="154" t="s">
        <v>138</v>
      </c>
    </row>
    <row r="668" spans="2:65" s="13" customFormat="1">
      <c r="B668" s="153"/>
      <c r="D668" s="147" t="s">
        <v>147</v>
      </c>
      <c r="E668" s="154" t="s">
        <v>1</v>
      </c>
      <c r="F668" s="155" t="s">
        <v>724</v>
      </c>
      <c r="H668" s="156">
        <v>-34.32</v>
      </c>
      <c r="I668" s="157"/>
      <c r="L668" s="153"/>
      <c r="M668" s="158"/>
      <c r="T668" s="159"/>
      <c r="AT668" s="154" t="s">
        <v>147</v>
      </c>
      <c r="AU668" s="154" t="s">
        <v>82</v>
      </c>
      <c r="AV668" s="13" t="s">
        <v>82</v>
      </c>
      <c r="AW668" s="13" t="s">
        <v>29</v>
      </c>
      <c r="AX668" s="13" t="s">
        <v>73</v>
      </c>
      <c r="AY668" s="154" t="s">
        <v>138</v>
      </c>
    </row>
    <row r="669" spans="2:65" s="13" customFormat="1">
      <c r="B669" s="153"/>
      <c r="D669" s="147" t="s">
        <v>147</v>
      </c>
      <c r="E669" s="154" t="s">
        <v>1</v>
      </c>
      <c r="F669" s="155" t="s">
        <v>725</v>
      </c>
      <c r="H669" s="156">
        <v>12.42</v>
      </c>
      <c r="I669" s="157"/>
      <c r="L669" s="153"/>
      <c r="M669" s="158"/>
      <c r="T669" s="159"/>
      <c r="AT669" s="154" t="s">
        <v>147</v>
      </c>
      <c r="AU669" s="154" t="s">
        <v>82</v>
      </c>
      <c r="AV669" s="13" t="s">
        <v>82</v>
      </c>
      <c r="AW669" s="13" t="s">
        <v>29</v>
      </c>
      <c r="AX669" s="13" t="s">
        <v>73</v>
      </c>
      <c r="AY669" s="154" t="s">
        <v>138</v>
      </c>
    </row>
    <row r="670" spans="2:65" s="13" customFormat="1">
      <c r="B670" s="153"/>
      <c r="D670" s="147" t="s">
        <v>147</v>
      </c>
      <c r="E670" s="154" t="s">
        <v>1</v>
      </c>
      <c r="F670" s="155" t="s">
        <v>726</v>
      </c>
      <c r="H670" s="156">
        <v>84.42</v>
      </c>
      <c r="I670" s="157"/>
      <c r="L670" s="153"/>
      <c r="M670" s="158"/>
      <c r="T670" s="159"/>
      <c r="AT670" s="154" t="s">
        <v>147</v>
      </c>
      <c r="AU670" s="154" t="s">
        <v>82</v>
      </c>
      <c r="AV670" s="13" t="s">
        <v>82</v>
      </c>
      <c r="AW670" s="13" t="s">
        <v>29</v>
      </c>
      <c r="AX670" s="13" t="s">
        <v>73</v>
      </c>
      <c r="AY670" s="154" t="s">
        <v>138</v>
      </c>
    </row>
    <row r="671" spans="2:65" s="13" customFormat="1">
      <c r="B671" s="153"/>
      <c r="D671" s="147" t="s">
        <v>147</v>
      </c>
      <c r="E671" s="154" t="s">
        <v>1</v>
      </c>
      <c r="F671" s="155" t="s">
        <v>727</v>
      </c>
      <c r="H671" s="156">
        <v>-5.0209999999999999</v>
      </c>
      <c r="I671" s="157"/>
      <c r="L671" s="153"/>
      <c r="M671" s="158"/>
      <c r="T671" s="159"/>
      <c r="AT671" s="154" t="s">
        <v>147</v>
      </c>
      <c r="AU671" s="154" t="s">
        <v>82</v>
      </c>
      <c r="AV671" s="13" t="s">
        <v>82</v>
      </c>
      <c r="AW671" s="13" t="s">
        <v>29</v>
      </c>
      <c r="AX671" s="13" t="s">
        <v>73</v>
      </c>
      <c r="AY671" s="154" t="s">
        <v>138</v>
      </c>
    </row>
    <row r="672" spans="2:65" s="13" customFormat="1">
      <c r="B672" s="153"/>
      <c r="D672" s="147" t="s">
        <v>147</v>
      </c>
      <c r="E672" s="154" t="s">
        <v>1</v>
      </c>
      <c r="F672" s="155" t="s">
        <v>728</v>
      </c>
      <c r="H672" s="156">
        <v>23.062999999999999</v>
      </c>
      <c r="I672" s="157"/>
      <c r="L672" s="153"/>
      <c r="M672" s="158"/>
      <c r="T672" s="159"/>
      <c r="AT672" s="154" t="s">
        <v>147</v>
      </c>
      <c r="AU672" s="154" t="s">
        <v>82</v>
      </c>
      <c r="AV672" s="13" t="s">
        <v>82</v>
      </c>
      <c r="AW672" s="13" t="s">
        <v>29</v>
      </c>
      <c r="AX672" s="13" t="s">
        <v>73</v>
      </c>
      <c r="AY672" s="154" t="s">
        <v>138</v>
      </c>
    </row>
    <row r="673" spans="2:51" s="13" customFormat="1">
      <c r="B673" s="153"/>
      <c r="D673" s="147" t="s">
        <v>147</v>
      </c>
      <c r="E673" s="154" t="s">
        <v>1</v>
      </c>
      <c r="F673" s="155" t="s">
        <v>729</v>
      </c>
      <c r="H673" s="156">
        <v>14.625</v>
      </c>
      <c r="I673" s="157"/>
      <c r="L673" s="153"/>
      <c r="M673" s="158"/>
      <c r="T673" s="159"/>
      <c r="AT673" s="154" t="s">
        <v>147</v>
      </c>
      <c r="AU673" s="154" t="s">
        <v>82</v>
      </c>
      <c r="AV673" s="13" t="s">
        <v>82</v>
      </c>
      <c r="AW673" s="13" t="s">
        <v>29</v>
      </c>
      <c r="AX673" s="13" t="s">
        <v>73</v>
      </c>
      <c r="AY673" s="154" t="s">
        <v>138</v>
      </c>
    </row>
    <row r="674" spans="2:51" s="13" customFormat="1">
      <c r="B674" s="153"/>
      <c r="D674" s="147" t="s">
        <v>147</v>
      </c>
      <c r="E674" s="154" t="s">
        <v>1</v>
      </c>
      <c r="F674" s="155" t="s">
        <v>730</v>
      </c>
      <c r="H674" s="156">
        <v>75.411000000000001</v>
      </c>
      <c r="I674" s="157"/>
      <c r="L674" s="153"/>
      <c r="M674" s="158"/>
      <c r="T674" s="159"/>
      <c r="AT674" s="154" t="s">
        <v>147</v>
      </c>
      <c r="AU674" s="154" t="s">
        <v>82</v>
      </c>
      <c r="AV674" s="13" t="s">
        <v>82</v>
      </c>
      <c r="AW674" s="13" t="s">
        <v>29</v>
      </c>
      <c r="AX674" s="13" t="s">
        <v>73</v>
      </c>
      <c r="AY674" s="154" t="s">
        <v>138</v>
      </c>
    </row>
    <row r="675" spans="2:51" s="13" customFormat="1">
      <c r="B675" s="153"/>
      <c r="D675" s="147" t="s">
        <v>147</v>
      </c>
      <c r="E675" s="154" t="s">
        <v>1</v>
      </c>
      <c r="F675" s="155" t="s">
        <v>731</v>
      </c>
      <c r="H675" s="156">
        <v>-19.440000000000001</v>
      </c>
      <c r="I675" s="157"/>
      <c r="L675" s="153"/>
      <c r="M675" s="158"/>
      <c r="T675" s="159"/>
      <c r="AT675" s="154" t="s">
        <v>147</v>
      </c>
      <c r="AU675" s="154" t="s">
        <v>82</v>
      </c>
      <c r="AV675" s="13" t="s">
        <v>82</v>
      </c>
      <c r="AW675" s="13" t="s">
        <v>29</v>
      </c>
      <c r="AX675" s="13" t="s">
        <v>73</v>
      </c>
      <c r="AY675" s="154" t="s">
        <v>138</v>
      </c>
    </row>
    <row r="676" spans="2:51" s="13" customFormat="1">
      <c r="B676" s="153"/>
      <c r="D676" s="147" t="s">
        <v>147</v>
      </c>
      <c r="E676" s="154" t="s">
        <v>1</v>
      </c>
      <c r="F676" s="155" t="s">
        <v>732</v>
      </c>
      <c r="H676" s="156">
        <v>-26.73</v>
      </c>
      <c r="I676" s="157"/>
      <c r="L676" s="153"/>
      <c r="M676" s="158"/>
      <c r="T676" s="159"/>
      <c r="AT676" s="154" t="s">
        <v>147</v>
      </c>
      <c r="AU676" s="154" t="s">
        <v>82</v>
      </c>
      <c r="AV676" s="13" t="s">
        <v>82</v>
      </c>
      <c r="AW676" s="13" t="s">
        <v>29</v>
      </c>
      <c r="AX676" s="13" t="s">
        <v>73</v>
      </c>
      <c r="AY676" s="154" t="s">
        <v>138</v>
      </c>
    </row>
    <row r="677" spans="2:51" s="13" customFormat="1">
      <c r="B677" s="153"/>
      <c r="D677" s="147" t="s">
        <v>147</v>
      </c>
      <c r="E677" s="154" t="s">
        <v>1</v>
      </c>
      <c r="F677" s="155" t="s">
        <v>733</v>
      </c>
      <c r="H677" s="156">
        <v>57.33</v>
      </c>
      <c r="I677" s="157"/>
      <c r="L677" s="153"/>
      <c r="M677" s="158"/>
      <c r="T677" s="159"/>
      <c r="AT677" s="154" t="s">
        <v>147</v>
      </c>
      <c r="AU677" s="154" t="s">
        <v>82</v>
      </c>
      <c r="AV677" s="13" t="s">
        <v>82</v>
      </c>
      <c r="AW677" s="13" t="s">
        <v>29</v>
      </c>
      <c r="AX677" s="13" t="s">
        <v>73</v>
      </c>
      <c r="AY677" s="154" t="s">
        <v>138</v>
      </c>
    </row>
    <row r="678" spans="2:51" s="13" customFormat="1">
      <c r="B678" s="153"/>
      <c r="D678" s="147" t="s">
        <v>147</v>
      </c>
      <c r="E678" s="154" t="s">
        <v>1</v>
      </c>
      <c r="F678" s="155" t="s">
        <v>734</v>
      </c>
      <c r="H678" s="156">
        <v>-4.62</v>
      </c>
      <c r="I678" s="157"/>
      <c r="L678" s="153"/>
      <c r="M678" s="158"/>
      <c r="T678" s="159"/>
      <c r="AT678" s="154" t="s">
        <v>147</v>
      </c>
      <c r="AU678" s="154" t="s">
        <v>82</v>
      </c>
      <c r="AV678" s="13" t="s">
        <v>82</v>
      </c>
      <c r="AW678" s="13" t="s">
        <v>29</v>
      </c>
      <c r="AX678" s="13" t="s">
        <v>73</v>
      </c>
      <c r="AY678" s="154" t="s">
        <v>138</v>
      </c>
    </row>
    <row r="679" spans="2:51" s="13" customFormat="1">
      <c r="B679" s="153"/>
      <c r="D679" s="147" t="s">
        <v>147</v>
      </c>
      <c r="E679" s="154" t="s">
        <v>1</v>
      </c>
      <c r="F679" s="155" t="s">
        <v>735</v>
      </c>
      <c r="H679" s="156">
        <v>-3.18</v>
      </c>
      <c r="I679" s="157"/>
      <c r="L679" s="153"/>
      <c r="M679" s="158"/>
      <c r="T679" s="159"/>
      <c r="AT679" s="154" t="s">
        <v>147</v>
      </c>
      <c r="AU679" s="154" t="s">
        <v>82</v>
      </c>
      <c r="AV679" s="13" t="s">
        <v>82</v>
      </c>
      <c r="AW679" s="13" t="s">
        <v>29</v>
      </c>
      <c r="AX679" s="13" t="s">
        <v>73</v>
      </c>
      <c r="AY679" s="154" t="s">
        <v>138</v>
      </c>
    </row>
    <row r="680" spans="2:51" s="12" customFormat="1">
      <c r="B680" s="146"/>
      <c r="D680" s="147" t="s">
        <v>147</v>
      </c>
      <c r="E680" s="148" t="s">
        <v>1</v>
      </c>
      <c r="F680" s="149" t="s">
        <v>692</v>
      </c>
      <c r="H680" s="148" t="s">
        <v>1</v>
      </c>
      <c r="I680" s="150"/>
      <c r="L680" s="146"/>
      <c r="M680" s="151"/>
      <c r="T680" s="152"/>
      <c r="AT680" s="148" t="s">
        <v>147</v>
      </c>
      <c r="AU680" s="148" t="s">
        <v>82</v>
      </c>
      <c r="AV680" s="12" t="s">
        <v>30</v>
      </c>
      <c r="AW680" s="12" t="s">
        <v>29</v>
      </c>
      <c r="AX680" s="12" t="s">
        <v>73</v>
      </c>
      <c r="AY680" s="148" t="s">
        <v>138</v>
      </c>
    </row>
    <row r="681" spans="2:51" s="13" customFormat="1">
      <c r="B681" s="153"/>
      <c r="D681" s="147" t="s">
        <v>147</v>
      </c>
      <c r="E681" s="154" t="s">
        <v>1</v>
      </c>
      <c r="F681" s="155" t="s">
        <v>704</v>
      </c>
      <c r="H681" s="156">
        <v>22.577999999999999</v>
      </c>
      <c r="I681" s="157"/>
      <c r="L681" s="153"/>
      <c r="M681" s="158"/>
      <c r="T681" s="159"/>
      <c r="AT681" s="154" t="s">
        <v>147</v>
      </c>
      <c r="AU681" s="154" t="s">
        <v>82</v>
      </c>
      <c r="AV681" s="13" t="s">
        <v>82</v>
      </c>
      <c r="AW681" s="13" t="s">
        <v>29</v>
      </c>
      <c r="AX681" s="13" t="s">
        <v>73</v>
      </c>
      <c r="AY681" s="154" t="s">
        <v>138</v>
      </c>
    </row>
    <row r="682" spans="2:51" s="13" customFormat="1">
      <c r="B682" s="153"/>
      <c r="D682" s="147" t="s">
        <v>147</v>
      </c>
      <c r="E682" s="154" t="s">
        <v>1</v>
      </c>
      <c r="F682" s="155" t="s">
        <v>705</v>
      </c>
      <c r="H682" s="156">
        <v>-4.32</v>
      </c>
      <c r="I682" s="157"/>
      <c r="L682" s="153"/>
      <c r="M682" s="158"/>
      <c r="T682" s="159"/>
      <c r="AT682" s="154" t="s">
        <v>147</v>
      </c>
      <c r="AU682" s="154" t="s">
        <v>82</v>
      </c>
      <c r="AV682" s="13" t="s">
        <v>82</v>
      </c>
      <c r="AW682" s="13" t="s">
        <v>29</v>
      </c>
      <c r="AX682" s="13" t="s">
        <v>73</v>
      </c>
      <c r="AY682" s="154" t="s">
        <v>138</v>
      </c>
    </row>
    <row r="683" spans="2:51" s="13" customFormat="1">
      <c r="B683" s="153"/>
      <c r="D683" s="147" t="s">
        <v>147</v>
      </c>
      <c r="E683" s="154" t="s">
        <v>1</v>
      </c>
      <c r="F683" s="155" t="s">
        <v>706</v>
      </c>
      <c r="H683" s="156">
        <v>-2.97</v>
      </c>
      <c r="I683" s="157"/>
      <c r="L683" s="153"/>
      <c r="M683" s="158"/>
      <c r="T683" s="159"/>
      <c r="AT683" s="154" t="s">
        <v>147</v>
      </c>
      <c r="AU683" s="154" t="s">
        <v>82</v>
      </c>
      <c r="AV683" s="13" t="s">
        <v>82</v>
      </c>
      <c r="AW683" s="13" t="s">
        <v>29</v>
      </c>
      <c r="AX683" s="13" t="s">
        <v>73</v>
      </c>
      <c r="AY683" s="154" t="s">
        <v>138</v>
      </c>
    </row>
    <row r="684" spans="2:51" s="13" customFormat="1">
      <c r="B684" s="153"/>
      <c r="D684" s="147" t="s">
        <v>147</v>
      </c>
      <c r="E684" s="154" t="s">
        <v>1</v>
      </c>
      <c r="F684" s="155" t="s">
        <v>707</v>
      </c>
      <c r="H684" s="156">
        <v>2.3849999999999998</v>
      </c>
      <c r="I684" s="157"/>
      <c r="L684" s="153"/>
      <c r="M684" s="158"/>
      <c r="T684" s="159"/>
      <c r="AT684" s="154" t="s">
        <v>147</v>
      </c>
      <c r="AU684" s="154" t="s">
        <v>82</v>
      </c>
      <c r="AV684" s="13" t="s">
        <v>82</v>
      </c>
      <c r="AW684" s="13" t="s">
        <v>29</v>
      </c>
      <c r="AX684" s="13" t="s">
        <v>73</v>
      </c>
      <c r="AY684" s="154" t="s">
        <v>138</v>
      </c>
    </row>
    <row r="685" spans="2:51" s="12" customFormat="1">
      <c r="B685" s="146"/>
      <c r="D685" s="147" t="s">
        <v>147</v>
      </c>
      <c r="E685" s="148" t="s">
        <v>1</v>
      </c>
      <c r="F685" s="149" t="s">
        <v>736</v>
      </c>
      <c r="H685" s="148" t="s">
        <v>1</v>
      </c>
      <c r="I685" s="150"/>
      <c r="L685" s="146"/>
      <c r="M685" s="151"/>
      <c r="T685" s="152"/>
      <c r="AT685" s="148" t="s">
        <v>147</v>
      </c>
      <c r="AU685" s="148" t="s">
        <v>82</v>
      </c>
      <c r="AV685" s="12" t="s">
        <v>30</v>
      </c>
      <c r="AW685" s="12" t="s">
        <v>29</v>
      </c>
      <c r="AX685" s="12" t="s">
        <v>73</v>
      </c>
      <c r="AY685" s="148" t="s">
        <v>138</v>
      </c>
    </row>
    <row r="686" spans="2:51" s="13" customFormat="1">
      <c r="B686" s="153"/>
      <c r="D686" s="147" t="s">
        <v>147</v>
      </c>
      <c r="E686" s="154" t="s">
        <v>1</v>
      </c>
      <c r="F686" s="155" t="s">
        <v>709</v>
      </c>
      <c r="H686" s="156">
        <v>3.05</v>
      </c>
      <c r="I686" s="157"/>
      <c r="L686" s="153"/>
      <c r="M686" s="158"/>
      <c r="T686" s="159"/>
      <c r="AT686" s="154" t="s">
        <v>147</v>
      </c>
      <c r="AU686" s="154" t="s">
        <v>82</v>
      </c>
      <c r="AV686" s="13" t="s">
        <v>82</v>
      </c>
      <c r="AW686" s="13" t="s">
        <v>29</v>
      </c>
      <c r="AX686" s="13" t="s">
        <v>73</v>
      </c>
      <c r="AY686" s="154" t="s">
        <v>138</v>
      </c>
    </row>
    <row r="687" spans="2:51" s="13" customFormat="1">
      <c r="B687" s="153"/>
      <c r="D687" s="147" t="s">
        <v>147</v>
      </c>
      <c r="E687" s="154" t="s">
        <v>1</v>
      </c>
      <c r="F687" s="155" t="s">
        <v>710</v>
      </c>
      <c r="H687" s="156">
        <v>2.556</v>
      </c>
      <c r="I687" s="157"/>
      <c r="L687" s="153"/>
      <c r="M687" s="158"/>
      <c r="T687" s="159"/>
      <c r="AT687" s="154" t="s">
        <v>147</v>
      </c>
      <c r="AU687" s="154" t="s">
        <v>82</v>
      </c>
      <c r="AV687" s="13" t="s">
        <v>82</v>
      </c>
      <c r="AW687" s="13" t="s">
        <v>29</v>
      </c>
      <c r="AX687" s="13" t="s">
        <v>73</v>
      </c>
      <c r="AY687" s="154" t="s">
        <v>138</v>
      </c>
    </row>
    <row r="688" spans="2:51" s="13" customFormat="1">
      <c r="B688" s="153"/>
      <c r="D688" s="147" t="s">
        <v>147</v>
      </c>
      <c r="E688" s="154" t="s">
        <v>1</v>
      </c>
      <c r="F688" s="155" t="s">
        <v>711</v>
      </c>
      <c r="H688" s="156">
        <v>3.55</v>
      </c>
      <c r="I688" s="157"/>
      <c r="L688" s="153"/>
      <c r="M688" s="158"/>
      <c r="T688" s="159"/>
      <c r="AT688" s="154" t="s">
        <v>147</v>
      </c>
      <c r="AU688" s="154" t="s">
        <v>82</v>
      </c>
      <c r="AV688" s="13" t="s">
        <v>82</v>
      </c>
      <c r="AW688" s="13" t="s">
        <v>29</v>
      </c>
      <c r="AX688" s="13" t="s">
        <v>73</v>
      </c>
      <c r="AY688" s="154" t="s">
        <v>138</v>
      </c>
    </row>
    <row r="689" spans="2:65" s="12" customFormat="1">
      <c r="B689" s="146"/>
      <c r="D689" s="147" t="s">
        <v>147</v>
      </c>
      <c r="E689" s="148" t="s">
        <v>1</v>
      </c>
      <c r="F689" s="149" t="s">
        <v>737</v>
      </c>
      <c r="H689" s="148" t="s">
        <v>1</v>
      </c>
      <c r="I689" s="150"/>
      <c r="L689" s="146"/>
      <c r="M689" s="151"/>
      <c r="T689" s="152"/>
      <c r="AT689" s="148" t="s">
        <v>147</v>
      </c>
      <c r="AU689" s="148" t="s">
        <v>82</v>
      </c>
      <c r="AV689" s="12" t="s">
        <v>30</v>
      </c>
      <c r="AW689" s="12" t="s">
        <v>29</v>
      </c>
      <c r="AX689" s="12" t="s">
        <v>73</v>
      </c>
      <c r="AY689" s="148" t="s">
        <v>138</v>
      </c>
    </row>
    <row r="690" spans="2:65" s="13" customFormat="1">
      <c r="B690" s="153"/>
      <c r="D690" s="147" t="s">
        <v>147</v>
      </c>
      <c r="E690" s="154" t="s">
        <v>1</v>
      </c>
      <c r="F690" s="155" t="s">
        <v>738</v>
      </c>
      <c r="H690" s="156">
        <v>49.92</v>
      </c>
      <c r="I690" s="157"/>
      <c r="L690" s="153"/>
      <c r="M690" s="158"/>
      <c r="T690" s="159"/>
      <c r="AT690" s="154" t="s">
        <v>147</v>
      </c>
      <c r="AU690" s="154" t="s">
        <v>82</v>
      </c>
      <c r="AV690" s="13" t="s">
        <v>82</v>
      </c>
      <c r="AW690" s="13" t="s">
        <v>29</v>
      </c>
      <c r="AX690" s="13" t="s">
        <v>73</v>
      </c>
      <c r="AY690" s="154" t="s">
        <v>138</v>
      </c>
    </row>
    <row r="691" spans="2:65" s="14" customFormat="1">
      <c r="B691" s="160"/>
      <c r="D691" s="147" t="s">
        <v>147</v>
      </c>
      <c r="E691" s="161" t="s">
        <v>1</v>
      </c>
      <c r="F691" s="162" t="s">
        <v>156</v>
      </c>
      <c r="H691" s="163">
        <v>470.80200000000002</v>
      </c>
      <c r="I691" s="164"/>
      <c r="L691" s="160"/>
      <c r="M691" s="165"/>
      <c r="T691" s="166"/>
      <c r="AT691" s="161" t="s">
        <v>147</v>
      </c>
      <c r="AU691" s="161" t="s">
        <v>82</v>
      </c>
      <c r="AV691" s="14" t="s">
        <v>145</v>
      </c>
      <c r="AW691" s="14" t="s">
        <v>29</v>
      </c>
      <c r="AX691" s="14" t="s">
        <v>30</v>
      </c>
      <c r="AY691" s="161" t="s">
        <v>138</v>
      </c>
    </row>
    <row r="692" spans="2:65" s="1" customFormat="1" ht="16.5" customHeight="1">
      <c r="B692" s="132"/>
      <c r="C692" s="133" t="s">
        <v>739</v>
      </c>
      <c r="D692" s="133" t="s">
        <v>140</v>
      </c>
      <c r="E692" s="134" t="s">
        <v>740</v>
      </c>
      <c r="F692" s="135" t="s">
        <v>741</v>
      </c>
      <c r="G692" s="136" t="s">
        <v>143</v>
      </c>
      <c r="H692" s="137">
        <v>14.91</v>
      </c>
      <c r="I692" s="138"/>
      <c r="J692" s="139">
        <f>ROUND(I692*H692,2)</f>
        <v>0</v>
      </c>
      <c r="K692" s="135" t="s">
        <v>144</v>
      </c>
      <c r="L692" s="32"/>
      <c r="M692" s="140" t="s">
        <v>1</v>
      </c>
      <c r="N692" s="141" t="s">
        <v>38</v>
      </c>
      <c r="P692" s="142">
        <f>O692*H692</f>
        <v>0</v>
      </c>
      <c r="Q692" s="142">
        <v>2.5999999999999998E-4</v>
      </c>
      <c r="R692" s="142">
        <f>Q692*H692</f>
        <v>3.8765999999999996E-3</v>
      </c>
      <c r="S692" s="142">
        <v>0</v>
      </c>
      <c r="T692" s="143">
        <f>S692*H692</f>
        <v>0</v>
      </c>
      <c r="AR692" s="144" t="s">
        <v>145</v>
      </c>
      <c r="AT692" s="144" t="s">
        <v>140</v>
      </c>
      <c r="AU692" s="144" t="s">
        <v>82</v>
      </c>
      <c r="AY692" s="17" t="s">
        <v>138</v>
      </c>
      <c r="BE692" s="145">
        <f>IF(N692="základní",J692,0)</f>
        <v>0</v>
      </c>
      <c r="BF692" s="145">
        <f>IF(N692="snížená",J692,0)</f>
        <v>0</v>
      </c>
      <c r="BG692" s="145">
        <f>IF(N692="zákl. přenesená",J692,0)</f>
        <v>0</v>
      </c>
      <c r="BH692" s="145">
        <f>IF(N692="sníž. přenesená",J692,0)</f>
        <v>0</v>
      </c>
      <c r="BI692" s="145">
        <f>IF(N692="nulová",J692,0)</f>
        <v>0</v>
      </c>
      <c r="BJ692" s="17" t="s">
        <v>30</v>
      </c>
      <c r="BK692" s="145">
        <f>ROUND(I692*H692,2)</f>
        <v>0</v>
      </c>
      <c r="BL692" s="17" t="s">
        <v>145</v>
      </c>
      <c r="BM692" s="144" t="s">
        <v>742</v>
      </c>
    </row>
    <row r="693" spans="2:65" s="12" customFormat="1">
      <c r="B693" s="146"/>
      <c r="D693" s="147" t="s">
        <v>147</v>
      </c>
      <c r="E693" s="148" t="s">
        <v>1</v>
      </c>
      <c r="F693" s="149" t="s">
        <v>692</v>
      </c>
      <c r="H693" s="148" t="s">
        <v>1</v>
      </c>
      <c r="I693" s="150"/>
      <c r="L693" s="146"/>
      <c r="M693" s="151"/>
      <c r="T693" s="152"/>
      <c r="AT693" s="148" t="s">
        <v>147</v>
      </c>
      <c r="AU693" s="148" t="s">
        <v>82</v>
      </c>
      <c r="AV693" s="12" t="s">
        <v>30</v>
      </c>
      <c r="AW693" s="12" t="s">
        <v>29</v>
      </c>
      <c r="AX693" s="12" t="s">
        <v>73</v>
      </c>
      <c r="AY693" s="148" t="s">
        <v>138</v>
      </c>
    </row>
    <row r="694" spans="2:65" s="13" customFormat="1">
      <c r="B694" s="153"/>
      <c r="D694" s="147" t="s">
        <v>147</v>
      </c>
      <c r="E694" s="154" t="s">
        <v>1</v>
      </c>
      <c r="F694" s="155" t="s">
        <v>693</v>
      </c>
      <c r="H694" s="156">
        <v>2.84</v>
      </c>
      <c r="I694" s="157"/>
      <c r="L694" s="153"/>
      <c r="M694" s="158"/>
      <c r="T694" s="159"/>
      <c r="AT694" s="154" t="s">
        <v>147</v>
      </c>
      <c r="AU694" s="154" t="s">
        <v>82</v>
      </c>
      <c r="AV694" s="13" t="s">
        <v>82</v>
      </c>
      <c r="AW694" s="13" t="s">
        <v>29</v>
      </c>
      <c r="AX694" s="13" t="s">
        <v>73</v>
      </c>
      <c r="AY694" s="154" t="s">
        <v>138</v>
      </c>
    </row>
    <row r="695" spans="2:65" s="13" customFormat="1">
      <c r="B695" s="153"/>
      <c r="D695" s="147" t="s">
        <v>147</v>
      </c>
      <c r="E695" s="154" t="s">
        <v>1</v>
      </c>
      <c r="F695" s="155" t="s">
        <v>694</v>
      </c>
      <c r="H695" s="156">
        <v>12.07</v>
      </c>
      <c r="I695" s="157"/>
      <c r="L695" s="153"/>
      <c r="M695" s="158"/>
      <c r="T695" s="159"/>
      <c r="AT695" s="154" t="s">
        <v>147</v>
      </c>
      <c r="AU695" s="154" t="s">
        <v>82</v>
      </c>
      <c r="AV695" s="13" t="s">
        <v>82</v>
      </c>
      <c r="AW695" s="13" t="s">
        <v>29</v>
      </c>
      <c r="AX695" s="13" t="s">
        <v>73</v>
      </c>
      <c r="AY695" s="154" t="s">
        <v>138</v>
      </c>
    </row>
    <row r="696" spans="2:65" s="14" customFormat="1">
      <c r="B696" s="160"/>
      <c r="D696" s="147" t="s">
        <v>147</v>
      </c>
      <c r="E696" s="161" t="s">
        <v>1</v>
      </c>
      <c r="F696" s="162" t="s">
        <v>156</v>
      </c>
      <c r="H696" s="163">
        <v>14.91</v>
      </c>
      <c r="I696" s="164"/>
      <c r="L696" s="160"/>
      <c r="M696" s="165"/>
      <c r="T696" s="166"/>
      <c r="AT696" s="161" t="s">
        <v>147</v>
      </c>
      <c r="AU696" s="161" t="s">
        <v>82</v>
      </c>
      <c r="AV696" s="14" t="s">
        <v>145</v>
      </c>
      <c r="AW696" s="14" t="s">
        <v>29</v>
      </c>
      <c r="AX696" s="14" t="s">
        <v>30</v>
      </c>
      <c r="AY696" s="161" t="s">
        <v>138</v>
      </c>
    </row>
    <row r="697" spans="2:65" s="1" customFormat="1" ht="16.5" customHeight="1">
      <c r="B697" s="132"/>
      <c r="C697" s="133" t="s">
        <v>743</v>
      </c>
      <c r="D697" s="133" t="s">
        <v>140</v>
      </c>
      <c r="E697" s="134" t="s">
        <v>744</v>
      </c>
      <c r="F697" s="135" t="s">
        <v>745</v>
      </c>
      <c r="G697" s="136" t="s">
        <v>143</v>
      </c>
      <c r="H697" s="137">
        <v>443.97300000000001</v>
      </c>
      <c r="I697" s="138"/>
      <c r="J697" s="139">
        <f>ROUND(I697*H697,2)</f>
        <v>0</v>
      </c>
      <c r="K697" s="135" t="s">
        <v>144</v>
      </c>
      <c r="L697" s="32"/>
      <c r="M697" s="140" t="s">
        <v>1</v>
      </c>
      <c r="N697" s="141" t="s">
        <v>38</v>
      </c>
      <c r="P697" s="142">
        <f>O697*H697</f>
        <v>0</v>
      </c>
      <c r="Q697" s="142">
        <v>2.3099999999999999E-2</v>
      </c>
      <c r="R697" s="142">
        <f>Q697*H697</f>
        <v>10.255776299999999</v>
      </c>
      <c r="S697" s="142">
        <v>0</v>
      </c>
      <c r="T697" s="143">
        <f>S697*H697</f>
        <v>0</v>
      </c>
      <c r="AR697" s="144" t="s">
        <v>145</v>
      </c>
      <c r="AT697" s="144" t="s">
        <v>140</v>
      </c>
      <c r="AU697" s="144" t="s">
        <v>82</v>
      </c>
      <c r="AY697" s="17" t="s">
        <v>138</v>
      </c>
      <c r="BE697" s="145">
        <f>IF(N697="základní",J697,0)</f>
        <v>0</v>
      </c>
      <c r="BF697" s="145">
        <f>IF(N697="snížená",J697,0)</f>
        <v>0</v>
      </c>
      <c r="BG697" s="145">
        <f>IF(N697="zákl. přenesená",J697,0)</f>
        <v>0</v>
      </c>
      <c r="BH697" s="145">
        <f>IF(N697="sníž. přenesená",J697,0)</f>
        <v>0</v>
      </c>
      <c r="BI697" s="145">
        <f>IF(N697="nulová",J697,0)</f>
        <v>0</v>
      </c>
      <c r="BJ697" s="17" t="s">
        <v>30</v>
      </c>
      <c r="BK697" s="145">
        <f>ROUND(I697*H697,2)</f>
        <v>0</v>
      </c>
      <c r="BL697" s="17" t="s">
        <v>145</v>
      </c>
      <c r="BM697" s="144" t="s">
        <v>746</v>
      </c>
    </row>
    <row r="698" spans="2:65" s="12" customFormat="1">
      <c r="B698" s="146"/>
      <c r="D698" s="147" t="s">
        <v>147</v>
      </c>
      <c r="E698" s="148" t="s">
        <v>1</v>
      </c>
      <c r="F698" s="149" t="s">
        <v>721</v>
      </c>
      <c r="H698" s="148" t="s">
        <v>1</v>
      </c>
      <c r="I698" s="150"/>
      <c r="L698" s="146"/>
      <c r="M698" s="151"/>
      <c r="T698" s="152"/>
      <c r="AT698" s="148" t="s">
        <v>147</v>
      </c>
      <c r="AU698" s="148" t="s">
        <v>82</v>
      </c>
      <c r="AV698" s="12" t="s">
        <v>30</v>
      </c>
      <c r="AW698" s="12" t="s">
        <v>29</v>
      </c>
      <c r="AX698" s="12" t="s">
        <v>73</v>
      </c>
      <c r="AY698" s="148" t="s">
        <v>138</v>
      </c>
    </row>
    <row r="699" spans="2:65" s="13" customFormat="1">
      <c r="B699" s="153"/>
      <c r="D699" s="147" t="s">
        <v>147</v>
      </c>
      <c r="E699" s="154" t="s">
        <v>1</v>
      </c>
      <c r="F699" s="155" t="s">
        <v>722</v>
      </c>
      <c r="H699" s="156">
        <v>33.164999999999999</v>
      </c>
      <c r="I699" s="157"/>
      <c r="L699" s="153"/>
      <c r="M699" s="158"/>
      <c r="T699" s="159"/>
      <c r="AT699" s="154" t="s">
        <v>147</v>
      </c>
      <c r="AU699" s="154" t="s">
        <v>82</v>
      </c>
      <c r="AV699" s="13" t="s">
        <v>82</v>
      </c>
      <c r="AW699" s="13" t="s">
        <v>29</v>
      </c>
      <c r="AX699" s="13" t="s">
        <v>73</v>
      </c>
      <c r="AY699" s="154" t="s">
        <v>138</v>
      </c>
    </row>
    <row r="700" spans="2:65" s="13" customFormat="1">
      <c r="B700" s="153"/>
      <c r="D700" s="147" t="s">
        <v>147</v>
      </c>
      <c r="E700" s="154" t="s">
        <v>1</v>
      </c>
      <c r="F700" s="155" t="s">
        <v>723</v>
      </c>
      <c r="H700" s="156">
        <v>186.93</v>
      </c>
      <c r="I700" s="157"/>
      <c r="L700" s="153"/>
      <c r="M700" s="158"/>
      <c r="T700" s="159"/>
      <c r="AT700" s="154" t="s">
        <v>147</v>
      </c>
      <c r="AU700" s="154" t="s">
        <v>82</v>
      </c>
      <c r="AV700" s="13" t="s">
        <v>82</v>
      </c>
      <c r="AW700" s="13" t="s">
        <v>29</v>
      </c>
      <c r="AX700" s="13" t="s">
        <v>73</v>
      </c>
      <c r="AY700" s="154" t="s">
        <v>138</v>
      </c>
    </row>
    <row r="701" spans="2:65" s="13" customFormat="1">
      <c r="B701" s="153"/>
      <c r="D701" s="147" t="s">
        <v>147</v>
      </c>
      <c r="E701" s="154" t="s">
        <v>1</v>
      </c>
      <c r="F701" s="155" t="s">
        <v>724</v>
      </c>
      <c r="H701" s="156">
        <v>-34.32</v>
      </c>
      <c r="I701" s="157"/>
      <c r="L701" s="153"/>
      <c r="M701" s="158"/>
      <c r="T701" s="159"/>
      <c r="AT701" s="154" t="s">
        <v>147</v>
      </c>
      <c r="AU701" s="154" t="s">
        <v>82</v>
      </c>
      <c r="AV701" s="13" t="s">
        <v>82</v>
      </c>
      <c r="AW701" s="13" t="s">
        <v>29</v>
      </c>
      <c r="AX701" s="13" t="s">
        <v>73</v>
      </c>
      <c r="AY701" s="154" t="s">
        <v>138</v>
      </c>
    </row>
    <row r="702" spans="2:65" s="13" customFormat="1">
      <c r="B702" s="153"/>
      <c r="D702" s="147" t="s">
        <v>147</v>
      </c>
      <c r="E702" s="154" t="s">
        <v>1</v>
      </c>
      <c r="F702" s="155" t="s">
        <v>725</v>
      </c>
      <c r="H702" s="156">
        <v>12.42</v>
      </c>
      <c r="I702" s="157"/>
      <c r="L702" s="153"/>
      <c r="M702" s="158"/>
      <c r="T702" s="159"/>
      <c r="AT702" s="154" t="s">
        <v>147</v>
      </c>
      <c r="AU702" s="154" t="s">
        <v>82</v>
      </c>
      <c r="AV702" s="13" t="s">
        <v>82</v>
      </c>
      <c r="AW702" s="13" t="s">
        <v>29</v>
      </c>
      <c r="AX702" s="13" t="s">
        <v>73</v>
      </c>
      <c r="AY702" s="154" t="s">
        <v>138</v>
      </c>
    </row>
    <row r="703" spans="2:65" s="13" customFormat="1">
      <c r="B703" s="153"/>
      <c r="D703" s="147" t="s">
        <v>147</v>
      </c>
      <c r="E703" s="154" t="s">
        <v>1</v>
      </c>
      <c r="F703" s="155" t="s">
        <v>726</v>
      </c>
      <c r="H703" s="156">
        <v>84.42</v>
      </c>
      <c r="I703" s="157"/>
      <c r="L703" s="153"/>
      <c r="M703" s="158"/>
      <c r="T703" s="159"/>
      <c r="AT703" s="154" t="s">
        <v>147</v>
      </c>
      <c r="AU703" s="154" t="s">
        <v>82</v>
      </c>
      <c r="AV703" s="13" t="s">
        <v>82</v>
      </c>
      <c r="AW703" s="13" t="s">
        <v>29</v>
      </c>
      <c r="AX703" s="13" t="s">
        <v>73</v>
      </c>
      <c r="AY703" s="154" t="s">
        <v>138</v>
      </c>
    </row>
    <row r="704" spans="2:65" s="13" customFormat="1">
      <c r="B704" s="153"/>
      <c r="D704" s="147" t="s">
        <v>147</v>
      </c>
      <c r="E704" s="154" t="s">
        <v>1</v>
      </c>
      <c r="F704" s="155" t="s">
        <v>727</v>
      </c>
      <c r="H704" s="156">
        <v>-5.0209999999999999</v>
      </c>
      <c r="I704" s="157"/>
      <c r="L704" s="153"/>
      <c r="M704" s="158"/>
      <c r="T704" s="159"/>
      <c r="AT704" s="154" t="s">
        <v>147</v>
      </c>
      <c r="AU704" s="154" t="s">
        <v>82</v>
      </c>
      <c r="AV704" s="13" t="s">
        <v>82</v>
      </c>
      <c r="AW704" s="13" t="s">
        <v>29</v>
      </c>
      <c r="AX704" s="13" t="s">
        <v>73</v>
      </c>
      <c r="AY704" s="154" t="s">
        <v>138</v>
      </c>
    </row>
    <row r="705" spans="2:65" s="13" customFormat="1">
      <c r="B705" s="153"/>
      <c r="D705" s="147" t="s">
        <v>147</v>
      </c>
      <c r="E705" s="154" t="s">
        <v>1</v>
      </c>
      <c r="F705" s="155" t="s">
        <v>728</v>
      </c>
      <c r="H705" s="156">
        <v>23.062999999999999</v>
      </c>
      <c r="I705" s="157"/>
      <c r="L705" s="153"/>
      <c r="M705" s="158"/>
      <c r="T705" s="159"/>
      <c r="AT705" s="154" t="s">
        <v>147</v>
      </c>
      <c r="AU705" s="154" t="s">
        <v>82</v>
      </c>
      <c r="AV705" s="13" t="s">
        <v>82</v>
      </c>
      <c r="AW705" s="13" t="s">
        <v>29</v>
      </c>
      <c r="AX705" s="13" t="s">
        <v>73</v>
      </c>
      <c r="AY705" s="154" t="s">
        <v>138</v>
      </c>
    </row>
    <row r="706" spans="2:65" s="13" customFormat="1">
      <c r="B706" s="153"/>
      <c r="D706" s="147" t="s">
        <v>147</v>
      </c>
      <c r="E706" s="154" t="s">
        <v>1</v>
      </c>
      <c r="F706" s="155" t="s">
        <v>729</v>
      </c>
      <c r="H706" s="156">
        <v>14.625</v>
      </c>
      <c r="I706" s="157"/>
      <c r="L706" s="153"/>
      <c r="M706" s="158"/>
      <c r="T706" s="159"/>
      <c r="AT706" s="154" t="s">
        <v>147</v>
      </c>
      <c r="AU706" s="154" t="s">
        <v>82</v>
      </c>
      <c r="AV706" s="13" t="s">
        <v>82</v>
      </c>
      <c r="AW706" s="13" t="s">
        <v>29</v>
      </c>
      <c r="AX706" s="13" t="s">
        <v>73</v>
      </c>
      <c r="AY706" s="154" t="s">
        <v>138</v>
      </c>
    </row>
    <row r="707" spans="2:65" s="13" customFormat="1">
      <c r="B707" s="153"/>
      <c r="D707" s="147" t="s">
        <v>147</v>
      </c>
      <c r="E707" s="154" t="s">
        <v>1</v>
      </c>
      <c r="F707" s="155" t="s">
        <v>730</v>
      </c>
      <c r="H707" s="156">
        <v>75.411000000000001</v>
      </c>
      <c r="I707" s="157"/>
      <c r="L707" s="153"/>
      <c r="M707" s="158"/>
      <c r="T707" s="159"/>
      <c r="AT707" s="154" t="s">
        <v>147</v>
      </c>
      <c r="AU707" s="154" t="s">
        <v>82</v>
      </c>
      <c r="AV707" s="13" t="s">
        <v>82</v>
      </c>
      <c r="AW707" s="13" t="s">
        <v>29</v>
      </c>
      <c r="AX707" s="13" t="s">
        <v>73</v>
      </c>
      <c r="AY707" s="154" t="s">
        <v>138</v>
      </c>
    </row>
    <row r="708" spans="2:65" s="13" customFormat="1">
      <c r="B708" s="153"/>
      <c r="D708" s="147" t="s">
        <v>147</v>
      </c>
      <c r="E708" s="154" t="s">
        <v>1</v>
      </c>
      <c r="F708" s="155" t="s">
        <v>731</v>
      </c>
      <c r="H708" s="156">
        <v>-19.440000000000001</v>
      </c>
      <c r="I708" s="157"/>
      <c r="L708" s="153"/>
      <c r="M708" s="158"/>
      <c r="T708" s="159"/>
      <c r="AT708" s="154" t="s">
        <v>147</v>
      </c>
      <c r="AU708" s="154" t="s">
        <v>82</v>
      </c>
      <c r="AV708" s="13" t="s">
        <v>82</v>
      </c>
      <c r="AW708" s="13" t="s">
        <v>29</v>
      </c>
      <c r="AX708" s="13" t="s">
        <v>73</v>
      </c>
      <c r="AY708" s="154" t="s">
        <v>138</v>
      </c>
    </row>
    <row r="709" spans="2:65" s="13" customFormat="1">
      <c r="B709" s="153"/>
      <c r="D709" s="147" t="s">
        <v>147</v>
      </c>
      <c r="E709" s="154" t="s">
        <v>1</v>
      </c>
      <c r="F709" s="155" t="s">
        <v>732</v>
      </c>
      <c r="H709" s="156">
        <v>-26.73</v>
      </c>
      <c r="I709" s="157"/>
      <c r="L709" s="153"/>
      <c r="M709" s="158"/>
      <c r="T709" s="159"/>
      <c r="AT709" s="154" t="s">
        <v>147</v>
      </c>
      <c r="AU709" s="154" t="s">
        <v>82</v>
      </c>
      <c r="AV709" s="13" t="s">
        <v>82</v>
      </c>
      <c r="AW709" s="13" t="s">
        <v>29</v>
      </c>
      <c r="AX709" s="13" t="s">
        <v>73</v>
      </c>
      <c r="AY709" s="154" t="s">
        <v>138</v>
      </c>
    </row>
    <row r="710" spans="2:65" s="13" customFormat="1">
      <c r="B710" s="153"/>
      <c r="D710" s="147" t="s">
        <v>147</v>
      </c>
      <c r="E710" s="154" t="s">
        <v>1</v>
      </c>
      <c r="F710" s="155" t="s">
        <v>733</v>
      </c>
      <c r="H710" s="156">
        <v>57.33</v>
      </c>
      <c r="I710" s="157"/>
      <c r="L710" s="153"/>
      <c r="M710" s="158"/>
      <c r="T710" s="159"/>
      <c r="AT710" s="154" t="s">
        <v>147</v>
      </c>
      <c r="AU710" s="154" t="s">
        <v>82</v>
      </c>
      <c r="AV710" s="13" t="s">
        <v>82</v>
      </c>
      <c r="AW710" s="13" t="s">
        <v>29</v>
      </c>
      <c r="AX710" s="13" t="s">
        <v>73</v>
      </c>
      <c r="AY710" s="154" t="s">
        <v>138</v>
      </c>
    </row>
    <row r="711" spans="2:65" s="13" customFormat="1">
      <c r="B711" s="153"/>
      <c r="D711" s="147" t="s">
        <v>147</v>
      </c>
      <c r="E711" s="154" t="s">
        <v>1</v>
      </c>
      <c r="F711" s="155" t="s">
        <v>734</v>
      </c>
      <c r="H711" s="156">
        <v>-4.62</v>
      </c>
      <c r="I711" s="157"/>
      <c r="L711" s="153"/>
      <c r="M711" s="158"/>
      <c r="T711" s="159"/>
      <c r="AT711" s="154" t="s">
        <v>147</v>
      </c>
      <c r="AU711" s="154" t="s">
        <v>82</v>
      </c>
      <c r="AV711" s="13" t="s">
        <v>82</v>
      </c>
      <c r="AW711" s="13" t="s">
        <v>29</v>
      </c>
      <c r="AX711" s="13" t="s">
        <v>73</v>
      </c>
      <c r="AY711" s="154" t="s">
        <v>138</v>
      </c>
    </row>
    <row r="712" spans="2:65" s="13" customFormat="1">
      <c r="B712" s="153"/>
      <c r="D712" s="147" t="s">
        <v>147</v>
      </c>
      <c r="E712" s="154" t="s">
        <v>1</v>
      </c>
      <c r="F712" s="155" t="s">
        <v>735</v>
      </c>
      <c r="H712" s="156">
        <v>-3.18</v>
      </c>
      <c r="I712" s="157"/>
      <c r="L712" s="153"/>
      <c r="M712" s="158"/>
      <c r="T712" s="159"/>
      <c r="AT712" s="154" t="s">
        <v>147</v>
      </c>
      <c r="AU712" s="154" t="s">
        <v>82</v>
      </c>
      <c r="AV712" s="13" t="s">
        <v>82</v>
      </c>
      <c r="AW712" s="13" t="s">
        <v>29</v>
      </c>
      <c r="AX712" s="13" t="s">
        <v>73</v>
      </c>
      <c r="AY712" s="154" t="s">
        <v>138</v>
      </c>
    </row>
    <row r="713" spans="2:65" s="12" customFormat="1">
      <c r="B713" s="146"/>
      <c r="D713" s="147" t="s">
        <v>147</v>
      </c>
      <c r="E713" s="148" t="s">
        <v>1</v>
      </c>
      <c r="F713" s="149" t="s">
        <v>737</v>
      </c>
      <c r="H713" s="148" t="s">
        <v>1</v>
      </c>
      <c r="I713" s="150"/>
      <c r="L713" s="146"/>
      <c r="M713" s="151"/>
      <c r="T713" s="152"/>
      <c r="AT713" s="148" t="s">
        <v>147</v>
      </c>
      <c r="AU713" s="148" t="s">
        <v>82</v>
      </c>
      <c r="AV713" s="12" t="s">
        <v>30</v>
      </c>
      <c r="AW713" s="12" t="s">
        <v>29</v>
      </c>
      <c r="AX713" s="12" t="s">
        <v>73</v>
      </c>
      <c r="AY713" s="148" t="s">
        <v>138</v>
      </c>
    </row>
    <row r="714" spans="2:65" s="13" customFormat="1">
      <c r="B714" s="153"/>
      <c r="D714" s="147" t="s">
        <v>147</v>
      </c>
      <c r="E714" s="154" t="s">
        <v>1</v>
      </c>
      <c r="F714" s="155" t="s">
        <v>747</v>
      </c>
      <c r="H714" s="156">
        <v>49.92</v>
      </c>
      <c r="I714" s="157"/>
      <c r="L714" s="153"/>
      <c r="M714" s="158"/>
      <c r="T714" s="159"/>
      <c r="AT714" s="154" t="s">
        <v>147</v>
      </c>
      <c r="AU714" s="154" t="s">
        <v>82</v>
      </c>
      <c r="AV714" s="13" t="s">
        <v>82</v>
      </c>
      <c r="AW714" s="13" t="s">
        <v>29</v>
      </c>
      <c r="AX714" s="13" t="s">
        <v>73</v>
      </c>
      <c r="AY714" s="154" t="s">
        <v>138</v>
      </c>
    </row>
    <row r="715" spans="2:65" s="14" customFormat="1">
      <c r="B715" s="160"/>
      <c r="D715" s="147" t="s">
        <v>147</v>
      </c>
      <c r="E715" s="161" t="s">
        <v>1</v>
      </c>
      <c r="F715" s="162" t="s">
        <v>156</v>
      </c>
      <c r="H715" s="163">
        <v>443.97300000000001</v>
      </c>
      <c r="I715" s="164"/>
      <c r="L715" s="160"/>
      <c r="M715" s="165"/>
      <c r="T715" s="166"/>
      <c r="AT715" s="161" t="s">
        <v>147</v>
      </c>
      <c r="AU715" s="161" t="s">
        <v>82</v>
      </c>
      <c r="AV715" s="14" t="s">
        <v>145</v>
      </c>
      <c r="AW715" s="14" t="s">
        <v>29</v>
      </c>
      <c r="AX715" s="14" t="s">
        <v>30</v>
      </c>
      <c r="AY715" s="161" t="s">
        <v>138</v>
      </c>
    </row>
    <row r="716" spans="2:65" s="1" customFormat="1" ht="16.5" customHeight="1">
      <c r="B716" s="132"/>
      <c r="C716" s="133" t="s">
        <v>748</v>
      </c>
      <c r="D716" s="133" t="s">
        <v>140</v>
      </c>
      <c r="E716" s="134" t="s">
        <v>749</v>
      </c>
      <c r="F716" s="135" t="s">
        <v>750</v>
      </c>
      <c r="G716" s="136" t="s">
        <v>143</v>
      </c>
      <c r="H716" s="137">
        <v>887.94600000000003</v>
      </c>
      <c r="I716" s="138"/>
      <c r="J716" s="139">
        <f>ROUND(I716*H716,2)</f>
        <v>0</v>
      </c>
      <c r="K716" s="135" t="s">
        <v>144</v>
      </c>
      <c r="L716" s="32"/>
      <c r="M716" s="140" t="s">
        <v>1</v>
      </c>
      <c r="N716" s="141" t="s">
        <v>38</v>
      </c>
      <c r="P716" s="142">
        <f>O716*H716</f>
        <v>0</v>
      </c>
      <c r="Q716" s="142">
        <v>7.9000000000000008E-3</v>
      </c>
      <c r="R716" s="142">
        <f>Q716*H716</f>
        <v>7.014773400000001</v>
      </c>
      <c r="S716" s="142">
        <v>0</v>
      </c>
      <c r="T716" s="143">
        <f>S716*H716</f>
        <v>0</v>
      </c>
      <c r="AR716" s="144" t="s">
        <v>145</v>
      </c>
      <c r="AT716" s="144" t="s">
        <v>140</v>
      </c>
      <c r="AU716" s="144" t="s">
        <v>82</v>
      </c>
      <c r="AY716" s="17" t="s">
        <v>138</v>
      </c>
      <c r="BE716" s="145">
        <f>IF(N716="základní",J716,0)</f>
        <v>0</v>
      </c>
      <c r="BF716" s="145">
        <f>IF(N716="snížená",J716,0)</f>
        <v>0</v>
      </c>
      <c r="BG716" s="145">
        <f>IF(N716="zákl. přenesená",J716,0)</f>
        <v>0</v>
      </c>
      <c r="BH716" s="145">
        <f>IF(N716="sníž. přenesená",J716,0)</f>
        <v>0</v>
      </c>
      <c r="BI716" s="145">
        <f>IF(N716="nulová",J716,0)</f>
        <v>0</v>
      </c>
      <c r="BJ716" s="17" t="s">
        <v>30</v>
      </c>
      <c r="BK716" s="145">
        <f>ROUND(I716*H716,2)</f>
        <v>0</v>
      </c>
      <c r="BL716" s="17" t="s">
        <v>145</v>
      </c>
      <c r="BM716" s="144" t="s">
        <v>751</v>
      </c>
    </row>
    <row r="717" spans="2:65" s="13" customFormat="1">
      <c r="B717" s="153"/>
      <c r="D717" s="147" t="s">
        <v>147</v>
      </c>
      <c r="E717" s="154" t="s">
        <v>1</v>
      </c>
      <c r="F717" s="155" t="s">
        <v>752</v>
      </c>
      <c r="H717" s="156">
        <v>887.94600000000003</v>
      </c>
      <c r="I717" s="157"/>
      <c r="L717" s="153"/>
      <c r="M717" s="158"/>
      <c r="T717" s="159"/>
      <c r="AT717" s="154" t="s">
        <v>147</v>
      </c>
      <c r="AU717" s="154" t="s">
        <v>82</v>
      </c>
      <c r="AV717" s="13" t="s">
        <v>82</v>
      </c>
      <c r="AW717" s="13" t="s">
        <v>29</v>
      </c>
      <c r="AX717" s="13" t="s">
        <v>73</v>
      </c>
      <c r="AY717" s="154" t="s">
        <v>138</v>
      </c>
    </row>
    <row r="718" spans="2:65" s="14" customFormat="1">
      <c r="B718" s="160"/>
      <c r="D718" s="147" t="s">
        <v>147</v>
      </c>
      <c r="E718" s="161" t="s">
        <v>1</v>
      </c>
      <c r="F718" s="162" t="s">
        <v>156</v>
      </c>
      <c r="H718" s="163">
        <v>887.94600000000003</v>
      </c>
      <c r="I718" s="164"/>
      <c r="L718" s="160"/>
      <c r="M718" s="165"/>
      <c r="T718" s="166"/>
      <c r="AT718" s="161" t="s">
        <v>147</v>
      </c>
      <c r="AU718" s="161" t="s">
        <v>82</v>
      </c>
      <c r="AV718" s="14" t="s">
        <v>145</v>
      </c>
      <c r="AW718" s="14" t="s">
        <v>29</v>
      </c>
      <c r="AX718" s="14" t="s">
        <v>30</v>
      </c>
      <c r="AY718" s="161" t="s">
        <v>138</v>
      </c>
    </row>
    <row r="719" spans="2:65" s="1" customFormat="1" ht="16.5" customHeight="1">
      <c r="B719" s="132"/>
      <c r="C719" s="133" t="s">
        <v>753</v>
      </c>
      <c r="D719" s="133" t="s">
        <v>140</v>
      </c>
      <c r="E719" s="134" t="s">
        <v>754</v>
      </c>
      <c r="F719" s="135" t="s">
        <v>755</v>
      </c>
      <c r="G719" s="136" t="s">
        <v>178</v>
      </c>
      <c r="H719" s="137">
        <v>62.03</v>
      </c>
      <c r="I719" s="138"/>
      <c r="J719" s="139">
        <f>ROUND(I719*H719,2)</f>
        <v>0</v>
      </c>
      <c r="K719" s="135" t="s">
        <v>144</v>
      </c>
      <c r="L719" s="32"/>
      <c r="M719" s="140" t="s">
        <v>1</v>
      </c>
      <c r="N719" s="141" t="s">
        <v>38</v>
      </c>
      <c r="P719" s="142">
        <f>O719*H719</f>
        <v>0</v>
      </c>
      <c r="Q719" s="142">
        <v>0</v>
      </c>
      <c r="R719" s="142">
        <f>Q719*H719</f>
        <v>0</v>
      </c>
      <c r="S719" s="142">
        <v>0</v>
      </c>
      <c r="T719" s="143">
        <f>S719*H719</f>
        <v>0</v>
      </c>
      <c r="AR719" s="144" t="s">
        <v>145</v>
      </c>
      <c r="AT719" s="144" t="s">
        <v>140</v>
      </c>
      <c r="AU719" s="144" t="s">
        <v>82</v>
      </c>
      <c r="AY719" s="17" t="s">
        <v>138</v>
      </c>
      <c r="BE719" s="145">
        <f>IF(N719="základní",J719,0)</f>
        <v>0</v>
      </c>
      <c r="BF719" s="145">
        <f>IF(N719="snížená",J719,0)</f>
        <v>0</v>
      </c>
      <c r="BG719" s="145">
        <f>IF(N719="zákl. přenesená",J719,0)</f>
        <v>0</v>
      </c>
      <c r="BH719" s="145">
        <f>IF(N719="sníž. přenesená",J719,0)</f>
        <v>0</v>
      </c>
      <c r="BI719" s="145">
        <f>IF(N719="nulová",J719,0)</f>
        <v>0</v>
      </c>
      <c r="BJ719" s="17" t="s">
        <v>30</v>
      </c>
      <c r="BK719" s="145">
        <f>ROUND(I719*H719,2)</f>
        <v>0</v>
      </c>
      <c r="BL719" s="17" t="s">
        <v>145</v>
      </c>
      <c r="BM719" s="144" t="s">
        <v>756</v>
      </c>
    </row>
    <row r="720" spans="2:65" s="12" customFormat="1">
      <c r="B720" s="146"/>
      <c r="D720" s="147" t="s">
        <v>147</v>
      </c>
      <c r="E720" s="148" t="s">
        <v>1</v>
      </c>
      <c r="F720" s="149" t="s">
        <v>757</v>
      </c>
      <c r="H720" s="148" t="s">
        <v>1</v>
      </c>
      <c r="I720" s="150"/>
      <c r="L720" s="146"/>
      <c r="M720" s="151"/>
      <c r="T720" s="152"/>
      <c r="AT720" s="148" t="s">
        <v>147</v>
      </c>
      <c r="AU720" s="148" t="s">
        <v>82</v>
      </c>
      <c r="AV720" s="12" t="s">
        <v>30</v>
      </c>
      <c r="AW720" s="12" t="s">
        <v>29</v>
      </c>
      <c r="AX720" s="12" t="s">
        <v>73</v>
      </c>
      <c r="AY720" s="148" t="s">
        <v>138</v>
      </c>
    </row>
    <row r="721" spans="2:65" s="13" customFormat="1">
      <c r="B721" s="153"/>
      <c r="D721" s="147" t="s">
        <v>147</v>
      </c>
      <c r="E721" s="154" t="s">
        <v>1</v>
      </c>
      <c r="F721" s="155" t="s">
        <v>758</v>
      </c>
      <c r="H721" s="156">
        <v>40.65</v>
      </c>
      <c r="I721" s="157"/>
      <c r="L721" s="153"/>
      <c r="M721" s="158"/>
      <c r="T721" s="159"/>
      <c r="AT721" s="154" t="s">
        <v>147</v>
      </c>
      <c r="AU721" s="154" t="s">
        <v>82</v>
      </c>
      <c r="AV721" s="13" t="s">
        <v>82</v>
      </c>
      <c r="AW721" s="13" t="s">
        <v>29</v>
      </c>
      <c r="AX721" s="13" t="s">
        <v>73</v>
      </c>
      <c r="AY721" s="154" t="s">
        <v>138</v>
      </c>
    </row>
    <row r="722" spans="2:65" s="12" customFormat="1">
      <c r="B722" s="146"/>
      <c r="D722" s="147" t="s">
        <v>147</v>
      </c>
      <c r="E722" s="148" t="s">
        <v>1</v>
      </c>
      <c r="F722" s="149" t="s">
        <v>759</v>
      </c>
      <c r="H722" s="148" t="s">
        <v>1</v>
      </c>
      <c r="I722" s="150"/>
      <c r="L722" s="146"/>
      <c r="M722" s="151"/>
      <c r="T722" s="152"/>
      <c r="AT722" s="148" t="s">
        <v>147</v>
      </c>
      <c r="AU722" s="148" t="s">
        <v>82</v>
      </c>
      <c r="AV722" s="12" t="s">
        <v>30</v>
      </c>
      <c r="AW722" s="12" t="s">
        <v>29</v>
      </c>
      <c r="AX722" s="12" t="s">
        <v>73</v>
      </c>
      <c r="AY722" s="148" t="s">
        <v>138</v>
      </c>
    </row>
    <row r="723" spans="2:65" s="13" customFormat="1">
      <c r="B723" s="153"/>
      <c r="D723" s="147" t="s">
        <v>147</v>
      </c>
      <c r="E723" s="154" t="s">
        <v>1</v>
      </c>
      <c r="F723" s="155" t="s">
        <v>760</v>
      </c>
      <c r="H723" s="156">
        <v>6.68</v>
      </c>
      <c r="I723" s="157"/>
      <c r="L723" s="153"/>
      <c r="M723" s="158"/>
      <c r="T723" s="159"/>
      <c r="AT723" s="154" t="s">
        <v>147</v>
      </c>
      <c r="AU723" s="154" t="s">
        <v>82</v>
      </c>
      <c r="AV723" s="13" t="s">
        <v>82</v>
      </c>
      <c r="AW723" s="13" t="s">
        <v>29</v>
      </c>
      <c r="AX723" s="13" t="s">
        <v>73</v>
      </c>
      <c r="AY723" s="154" t="s">
        <v>138</v>
      </c>
    </row>
    <row r="724" spans="2:65" s="12" customFormat="1">
      <c r="B724" s="146"/>
      <c r="D724" s="147" t="s">
        <v>147</v>
      </c>
      <c r="E724" s="148" t="s">
        <v>1</v>
      </c>
      <c r="F724" s="149" t="s">
        <v>761</v>
      </c>
      <c r="H724" s="148" t="s">
        <v>1</v>
      </c>
      <c r="I724" s="150"/>
      <c r="L724" s="146"/>
      <c r="M724" s="151"/>
      <c r="T724" s="152"/>
      <c r="AT724" s="148" t="s">
        <v>147</v>
      </c>
      <c r="AU724" s="148" t="s">
        <v>82</v>
      </c>
      <c r="AV724" s="12" t="s">
        <v>30</v>
      </c>
      <c r="AW724" s="12" t="s">
        <v>29</v>
      </c>
      <c r="AX724" s="12" t="s">
        <v>73</v>
      </c>
      <c r="AY724" s="148" t="s">
        <v>138</v>
      </c>
    </row>
    <row r="725" spans="2:65" s="13" customFormat="1">
      <c r="B725" s="153"/>
      <c r="D725" s="147" t="s">
        <v>147</v>
      </c>
      <c r="E725" s="154" t="s">
        <v>1</v>
      </c>
      <c r="F725" s="155" t="s">
        <v>762</v>
      </c>
      <c r="H725" s="156">
        <v>9.1</v>
      </c>
      <c r="I725" s="157"/>
      <c r="L725" s="153"/>
      <c r="M725" s="158"/>
      <c r="T725" s="159"/>
      <c r="AT725" s="154" t="s">
        <v>147</v>
      </c>
      <c r="AU725" s="154" t="s">
        <v>82</v>
      </c>
      <c r="AV725" s="13" t="s">
        <v>82</v>
      </c>
      <c r="AW725" s="13" t="s">
        <v>29</v>
      </c>
      <c r="AX725" s="13" t="s">
        <v>73</v>
      </c>
      <c r="AY725" s="154" t="s">
        <v>138</v>
      </c>
    </row>
    <row r="726" spans="2:65" s="13" customFormat="1">
      <c r="B726" s="153"/>
      <c r="D726" s="147" t="s">
        <v>147</v>
      </c>
      <c r="E726" s="154" t="s">
        <v>1</v>
      </c>
      <c r="F726" s="155" t="s">
        <v>763</v>
      </c>
      <c r="H726" s="156">
        <v>5.6</v>
      </c>
      <c r="I726" s="157"/>
      <c r="L726" s="153"/>
      <c r="M726" s="158"/>
      <c r="T726" s="159"/>
      <c r="AT726" s="154" t="s">
        <v>147</v>
      </c>
      <c r="AU726" s="154" t="s">
        <v>82</v>
      </c>
      <c r="AV726" s="13" t="s">
        <v>82</v>
      </c>
      <c r="AW726" s="13" t="s">
        <v>29</v>
      </c>
      <c r="AX726" s="13" t="s">
        <v>73</v>
      </c>
      <c r="AY726" s="154" t="s">
        <v>138</v>
      </c>
    </row>
    <row r="727" spans="2:65" s="14" customFormat="1">
      <c r="B727" s="160"/>
      <c r="D727" s="147" t="s">
        <v>147</v>
      </c>
      <c r="E727" s="161" t="s">
        <v>1</v>
      </c>
      <c r="F727" s="162" t="s">
        <v>156</v>
      </c>
      <c r="H727" s="163">
        <v>62.03</v>
      </c>
      <c r="I727" s="164"/>
      <c r="L727" s="160"/>
      <c r="M727" s="165"/>
      <c r="T727" s="166"/>
      <c r="AT727" s="161" t="s">
        <v>147</v>
      </c>
      <c r="AU727" s="161" t="s">
        <v>82</v>
      </c>
      <c r="AV727" s="14" t="s">
        <v>145</v>
      </c>
      <c r="AW727" s="14" t="s">
        <v>29</v>
      </c>
      <c r="AX727" s="14" t="s">
        <v>30</v>
      </c>
      <c r="AY727" s="161" t="s">
        <v>138</v>
      </c>
    </row>
    <row r="728" spans="2:65" s="1" customFormat="1" ht="16.5" customHeight="1">
      <c r="B728" s="132"/>
      <c r="C728" s="174" t="s">
        <v>764</v>
      </c>
      <c r="D728" s="174" t="s">
        <v>322</v>
      </c>
      <c r="E728" s="175" t="s">
        <v>765</v>
      </c>
      <c r="F728" s="176" t="s">
        <v>766</v>
      </c>
      <c r="G728" s="177" t="s">
        <v>178</v>
      </c>
      <c r="H728" s="178">
        <v>63.890999999999998</v>
      </c>
      <c r="I728" s="179"/>
      <c r="J728" s="180">
        <f>ROUND(I728*H728,2)</f>
        <v>0</v>
      </c>
      <c r="K728" s="176" t="s">
        <v>144</v>
      </c>
      <c r="L728" s="181"/>
      <c r="M728" s="182" t="s">
        <v>1</v>
      </c>
      <c r="N728" s="183" t="s">
        <v>38</v>
      </c>
      <c r="P728" s="142">
        <f>O728*H728</f>
        <v>0</v>
      </c>
      <c r="Q728" s="142">
        <v>1E-4</v>
      </c>
      <c r="R728" s="142">
        <f>Q728*H728</f>
        <v>6.3891E-3</v>
      </c>
      <c r="S728" s="142">
        <v>0</v>
      </c>
      <c r="T728" s="143">
        <f>S728*H728</f>
        <v>0</v>
      </c>
      <c r="AR728" s="144" t="s">
        <v>187</v>
      </c>
      <c r="AT728" s="144" t="s">
        <v>322</v>
      </c>
      <c r="AU728" s="144" t="s">
        <v>82</v>
      </c>
      <c r="AY728" s="17" t="s">
        <v>138</v>
      </c>
      <c r="BE728" s="145">
        <f>IF(N728="základní",J728,0)</f>
        <v>0</v>
      </c>
      <c r="BF728" s="145">
        <f>IF(N728="snížená",J728,0)</f>
        <v>0</v>
      </c>
      <c r="BG728" s="145">
        <f>IF(N728="zákl. přenesená",J728,0)</f>
        <v>0</v>
      </c>
      <c r="BH728" s="145">
        <f>IF(N728="sníž. přenesená",J728,0)</f>
        <v>0</v>
      </c>
      <c r="BI728" s="145">
        <f>IF(N728="nulová",J728,0)</f>
        <v>0</v>
      </c>
      <c r="BJ728" s="17" t="s">
        <v>30</v>
      </c>
      <c r="BK728" s="145">
        <f>ROUND(I728*H728,2)</f>
        <v>0</v>
      </c>
      <c r="BL728" s="17" t="s">
        <v>145</v>
      </c>
      <c r="BM728" s="144" t="s">
        <v>767</v>
      </c>
    </row>
    <row r="729" spans="2:65" s="13" customFormat="1">
      <c r="B729" s="153"/>
      <c r="D729" s="147" t="s">
        <v>147</v>
      </c>
      <c r="E729" s="154" t="s">
        <v>1</v>
      </c>
      <c r="F729" s="155" t="s">
        <v>768</v>
      </c>
      <c r="H729" s="156">
        <v>63.890999999999998</v>
      </c>
      <c r="I729" s="157"/>
      <c r="L729" s="153"/>
      <c r="M729" s="158"/>
      <c r="T729" s="159"/>
      <c r="AT729" s="154" t="s">
        <v>147</v>
      </c>
      <c r="AU729" s="154" t="s">
        <v>82</v>
      </c>
      <c r="AV729" s="13" t="s">
        <v>82</v>
      </c>
      <c r="AW729" s="13" t="s">
        <v>29</v>
      </c>
      <c r="AX729" s="13" t="s">
        <v>73</v>
      </c>
      <c r="AY729" s="154" t="s">
        <v>138</v>
      </c>
    </row>
    <row r="730" spans="2:65" s="14" customFormat="1">
      <c r="B730" s="160"/>
      <c r="D730" s="147" t="s">
        <v>147</v>
      </c>
      <c r="E730" s="161" t="s">
        <v>1</v>
      </c>
      <c r="F730" s="162" t="s">
        <v>156</v>
      </c>
      <c r="H730" s="163">
        <v>63.890999999999998</v>
      </c>
      <c r="I730" s="164"/>
      <c r="L730" s="160"/>
      <c r="M730" s="165"/>
      <c r="T730" s="166"/>
      <c r="AT730" s="161" t="s">
        <v>147</v>
      </c>
      <c r="AU730" s="161" t="s">
        <v>82</v>
      </c>
      <c r="AV730" s="14" t="s">
        <v>145</v>
      </c>
      <c r="AW730" s="14" t="s">
        <v>29</v>
      </c>
      <c r="AX730" s="14" t="s">
        <v>30</v>
      </c>
      <c r="AY730" s="161" t="s">
        <v>138</v>
      </c>
    </row>
    <row r="731" spans="2:65" s="1" customFormat="1" ht="16.5" customHeight="1">
      <c r="B731" s="132"/>
      <c r="C731" s="133" t="s">
        <v>769</v>
      </c>
      <c r="D731" s="133" t="s">
        <v>140</v>
      </c>
      <c r="E731" s="134" t="s">
        <v>770</v>
      </c>
      <c r="F731" s="135" t="s">
        <v>771</v>
      </c>
      <c r="G731" s="136" t="s">
        <v>178</v>
      </c>
      <c r="H731" s="137">
        <v>269.04000000000002</v>
      </c>
      <c r="I731" s="138"/>
      <c r="J731" s="139">
        <f>ROUND(I731*H731,2)</f>
        <v>0</v>
      </c>
      <c r="K731" s="135" t="s">
        <v>144</v>
      </c>
      <c r="L731" s="32"/>
      <c r="M731" s="140" t="s">
        <v>1</v>
      </c>
      <c r="N731" s="141" t="s">
        <v>38</v>
      </c>
      <c r="P731" s="142">
        <f>O731*H731</f>
        <v>0</v>
      </c>
      <c r="Q731" s="142">
        <v>0</v>
      </c>
      <c r="R731" s="142">
        <f>Q731*H731</f>
        <v>0</v>
      </c>
      <c r="S731" s="142">
        <v>0</v>
      </c>
      <c r="T731" s="143">
        <f>S731*H731</f>
        <v>0</v>
      </c>
      <c r="AR731" s="144" t="s">
        <v>145</v>
      </c>
      <c r="AT731" s="144" t="s">
        <v>140</v>
      </c>
      <c r="AU731" s="144" t="s">
        <v>82</v>
      </c>
      <c r="AY731" s="17" t="s">
        <v>138</v>
      </c>
      <c r="BE731" s="145">
        <f>IF(N731="základní",J731,0)</f>
        <v>0</v>
      </c>
      <c r="BF731" s="145">
        <f>IF(N731="snížená",J731,0)</f>
        <v>0</v>
      </c>
      <c r="BG731" s="145">
        <f>IF(N731="zákl. přenesená",J731,0)</f>
        <v>0</v>
      </c>
      <c r="BH731" s="145">
        <f>IF(N731="sníž. přenesená",J731,0)</f>
        <v>0</v>
      </c>
      <c r="BI731" s="145">
        <f>IF(N731="nulová",J731,0)</f>
        <v>0</v>
      </c>
      <c r="BJ731" s="17" t="s">
        <v>30</v>
      </c>
      <c r="BK731" s="145">
        <f>ROUND(I731*H731,2)</f>
        <v>0</v>
      </c>
      <c r="BL731" s="17" t="s">
        <v>145</v>
      </c>
      <c r="BM731" s="144" t="s">
        <v>772</v>
      </c>
    </row>
    <row r="732" spans="2:65" s="12" customFormat="1">
      <c r="B732" s="146"/>
      <c r="D732" s="147" t="s">
        <v>147</v>
      </c>
      <c r="E732" s="148" t="s">
        <v>1</v>
      </c>
      <c r="F732" s="149" t="s">
        <v>773</v>
      </c>
      <c r="H732" s="148" t="s">
        <v>1</v>
      </c>
      <c r="I732" s="150"/>
      <c r="L732" s="146"/>
      <c r="M732" s="151"/>
      <c r="T732" s="152"/>
      <c r="AT732" s="148" t="s">
        <v>147</v>
      </c>
      <c r="AU732" s="148" t="s">
        <v>82</v>
      </c>
      <c r="AV732" s="12" t="s">
        <v>30</v>
      </c>
      <c r="AW732" s="12" t="s">
        <v>29</v>
      </c>
      <c r="AX732" s="12" t="s">
        <v>73</v>
      </c>
      <c r="AY732" s="148" t="s">
        <v>138</v>
      </c>
    </row>
    <row r="733" spans="2:65" s="13" customFormat="1">
      <c r="B733" s="153"/>
      <c r="D733" s="147" t="s">
        <v>147</v>
      </c>
      <c r="E733" s="154" t="s">
        <v>1</v>
      </c>
      <c r="F733" s="155" t="s">
        <v>774</v>
      </c>
      <c r="H733" s="156">
        <v>10.050000000000001</v>
      </c>
      <c r="I733" s="157"/>
      <c r="L733" s="153"/>
      <c r="M733" s="158"/>
      <c r="T733" s="159"/>
      <c r="AT733" s="154" t="s">
        <v>147</v>
      </c>
      <c r="AU733" s="154" t="s">
        <v>82</v>
      </c>
      <c r="AV733" s="13" t="s">
        <v>82</v>
      </c>
      <c r="AW733" s="13" t="s">
        <v>29</v>
      </c>
      <c r="AX733" s="13" t="s">
        <v>73</v>
      </c>
      <c r="AY733" s="154" t="s">
        <v>138</v>
      </c>
    </row>
    <row r="734" spans="2:65" s="13" customFormat="1">
      <c r="B734" s="153"/>
      <c r="D734" s="147" t="s">
        <v>147</v>
      </c>
      <c r="E734" s="154" t="s">
        <v>1</v>
      </c>
      <c r="F734" s="155" t="s">
        <v>774</v>
      </c>
      <c r="H734" s="156">
        <v>10.050000000000001</v>
      </c>
      <c r="I734" s="157"/>
      <c r="L734" s="153"/>
      <c r="M734" s="158"/>
      <c r="T734" s="159"/>
      <c r="AT734" s="154" t="s">
        <v>147</v>
      </c>
      <c r="AU734" s="154" t="s">
        <v>82</v>
      </c>
      <c r="AV734" s="13" t="s">
        <v>82</v>
      </c>
      <c r="AW734" s="13" t="s">
        <v>29</v>
      </c>
      <c r="AX734" s="13" t="s">
        <v>73</v>
      </c>
      <c r="AY734" s="154" t="s">
        <v>138</v>
      </c>
    </row>
    <row r="735" spans="2:65" s="12" customFormat="1">
      <c r="B735" s="146"/>
      <c r="D735" s="147" t="s">
        <v>147</v>
      </c>
      <c r="E735" s="148" t="s">
        <v>1</v>
      </c>
      <c r="F735" s="149" t="s">
        <v>775</v>
      </c>
      <c r="H735" s="148" t="s">
        <v>1</v>
      </c>
      <c r="I735" s="150"/>
      <c r="L735" s="146"/>
      <c r="M735" s="151"/>
      <c r="T735" s="152"/>
      <c r="AT735" s="148" t="s">
        <v>147</v>
      </c>
      <c r="AU735" s="148" t="s">
        <v>82</v>
      </c>
      <c r="AV735" s="12" t="s">
        <v>30</v>
      </c>
      <c r="AW735" s="12" t="s">
        <v>29</v>
      </c>
      <c r="AX735" s="12" t="s">
        <v>73</v>
      </c>
      <c r="AY735" s="148" t="s">
        <v>138</v>
      </c>
    </row>
    <row r="736" spans="2:65" s="13" customFormat="1">
      <c r="B736" s="153"/>
      <c r="D736" s="147" t="s">
        <v>147</v>
      </c>
      <c r="E736" s="154" t="s">
        <v>1</v>
      </c>
      <c r="F736" s="155" t="s">
        <v>776</v>
      </c>
      <c r="H736" s="156">
        <v>81.3</v>
      </c>
      <c r="I736" s="157"/>
      <c r="L736" s="153"/>
      <c r="M736" s="158"/>
      <c r="T736" s="159"/>
      <c r="AT736" s="154" t="s">
        <v>147</v>
      </c>
      <c r="AU736" s="154" t="s">
        <v>82</v>
      </c>
      <c r="AV736" s="13" t="s">
        <v>82</v>
      </c>
      <c r="AW736" s="13" t="s">
        <v>29</v>
      </c>
      <c r="AX736" s="13" t="s">
        <v>73</v>
      </c>
      <c r="AY736" s="154" t="s">
        <v>138</v>
      </c>
    </row>
    <row r="737" spans="2:51" s="12" customFormat="1">
      <c r="B737" s="146"/>
      <c r="D737" s="147" t="s">
        <v>147</v>
      </c>
      <c r="E737" s="148" t="s">
        <v>1</v>
      </c>
      <c r="F737" s="149" t="s">
        <v>759</v>
      </c>
      <c r="H737" s="148" t="s">
        <v>1</v>
      </c>
      <c r="I737" s="150"/>
      <c r="L737" s="146"/>
      <c r="M737" s="151"/>
      <c r="T737" s="152"/>
      <c r="AT737" s="148" t="s">
        <v>147</v>
      </c>
      <c r="AU737" s="148" t="s">
        <v>82</v>
      </c>
      <c r="AV737" s="12" t="s">
        <v>30</v>
      </c>
      <c r="AW737" s="12" t="s">
        <v>29</v>
      </c>
      <c r="AX737" s="12" t="s">
        <v>73</v>
      </c>
      <c r="AY737" s="148" t="s">
        <v>138</v>
      </c>
    </row>
    <row r="738" spans="2:51" s="13" customFormat="1">
      <c r="B738" s="153"/>
      <c r="D738" s="147" t="s">
        <v>147</v>
      </c>
      <c r="E738" s="154" t="s">
        <v>1</v>
      </c>
      <c r="F738" s="155" t="s">
        <v>760</v>
      </c>
      <c r="H738" s="156">
        <v>6.68</v>
      </c>
      <c r="I738" s="157"/>
      <c r="L738" s="153"/>
      <c r="M738" s="158"/>
      <c r="T738" s="159"/>
      <c r="AT738" s="154" t="s">
        <v>147</v>
      </c>
      <c r="AU738" s="154" t="s">
        <v>82</v>
      </c>
      <c r="AV738" s="13" t="s">
        <v>82</v>
      </c>
      <c r="AW738" s="13" t="s">
        <v>29</v>
      </c>
      <c r="AX738" s="13" t="s">
        <v>73</v>
      </c>
      <c r="AY738" s="154" t="s">
        <v>138</v>
      </c>
    </row>
    <row r="739" spans="2:51" s="12" customFormat="1">
      <c r="B739" s="146"/>
      <c r="D739" s="147" t="s">
        <v>147</v>
      </c>
      <c r="E739" s="148" t="s">
        <v>1</v>
      </c>
      <c r="F739" s="149" t="s">
        <v>773</v>
      </c>
      <c r="H739" s="148" t="s">
        <v>1</v>
      </c>
      <c r="I739" s="150"/>
      <c r="L739" s="146"/>
      <c r="M739" s="151"/>
      <c r="T739" s="152"/>
      <c r="AT739" s="148" t="s">
        <v>147</v>
      </c>
      <c r="AU739" s="148" t="s">
        <v>82</v>
      </c>
      <c r="AV739" s="12" t="s">
        <v>30</v>
      </c>
      <c r="AW739" s="12" t="s">
        <v>29</v>
      </c>
      <c r="AX739" s="12" t="s">
        <v>73</v>
      </c>
      <c r="AY739" s="148" t="s">
        <v>138</v>
      </c>
    </row>
    <row r="740" spans="2:51" s="13" customFormat="1">
      <c r="B740" s="153"/>
      <c r="D740" s="147" t="s">
        <v>147</v>
      </c>
      <c r="E740" s="154" t="s">
        <v>1</v>
      </c>
      <c r="F740" s="155" t="s">
        <v>777</v>
      </c>
      <c r="H740" s="156">
        <v>12.3</v>
      </c>
      <c r="I740" s="157"/>
      <c r="L740" s="153"/>
      <c r="M740" s="158"/>
      <c r="T740" s="159"/>
      <c r="AT740" s="154" t="s">
        <v>147</v>
      </c>
      <c r="AU740" s="154" t="s">
        <v>82</v>
      </c>
      <c r="AV740" s="13" t="s">
        <v>82</v>
      </c>
      <c r="AW740" s="13" t="s">
        <v>29</v>
      </c>
      <c r="AX740" s="13" t="s">
        <v>73</v>
      </c>
      <c r="AY740" s="154" t="s">
        <v>138</v>
      </c>
    </row>
    <row r="741" spans="2:51" s="12" customFormat="1">
      <c r="B741" s="146"/>
      <c r="D741" s="147" t="s">
        <v>147</v>
      </c>
      <c r="E741" s="148" t="s">
        <v>1</v>
      </c>
      <c r="F741" s="149" t="s">
        <v>773</v>
      </c>
      <c r="H741" s="148" t="s">
        <v>1</v>
      </c>
      <c r="I741" s="150"/>
      <c r="L741" s="146"/>
      <c r="M741" s="151"/>
      <c r="T741" s="152"/>
      <c r="AT741" s="148" t="s">
        <v>147</v>
      </c>
      <c r="AU741" s="148" t="s">
        <v>82</v>
      </c>
      <c r="AV741" s="12" t="s">
        <v>30</v>
      </c>
      <c r="AW741" s="12" t="s">
        <v>29</v>
      </c>
      <c r="AX741" s="12" t="s">
        <v>73</v>
      </c>
      <c r="AY741" s="148" t="s">
        <v>138</v>
      </c>
    </row>
    <row r="742" spans="2:51" s="13" customFormat="1">
      <c r="B742" s="153"/>
      <c r="D742" s="147" t="s">
        <v>147</v>
      </c>
      <c r="E742" s="154" t="s">
        <v>1</v>
      </c>
      <c r="F742" s="155" t="s">
        <v>778</v>
      </c>
      <c r="H742" s="156">
        <v>3.9</v>
      </c>
      <c r="I742" s="157"/>
      <c r="L742" s="153"/>
      <c r="M742" s="158"/>
      <c r="T742" s="159"/>
      <c r="AT742" s="154" t="s">
        <v>147</v>
      </c>
      <c r="AU742" s="154" t="s">
        <v>82</v>
      </c>
      <c r="AV742" s="13" t="s">
        <v>82</v>
      </c>
      <c r="AW742" s="13" t="s">
        <v>29</v>
      </c>
      <c r="AX742" s="13" t="s">
        <v>73</v>
      </c>
      <c r="AY742" s="154" t="s">
        <v>138</v>
      </c>
    </row>
    <row r="743" spans="2:51" s="12" customFormat="1">
      <c r="B743" s="146"/>
      <c r="D743" s="147" t="s">
        <v>147</v>
      </c>
      <c r="E743" s="148" t="s">
        <v>1</v>
      </c>
      <c r="F743" s="149" t="s">
        <v>773</v>
      </c>
      <c r="H743" s="148" t="s">
        <v>1</v>
      </c>
      <c r="I743" s="150"/>
      <c r="L743" s="146"/>
      <c r="M743" s="151"/>
      <c r="T743" s="152"/>
      <c r="AT743" s="148" t="s">
        <v>147</v>
      </c>
      <c r="AU743" s="148" t="s">
        <v>82</v>
      </c>
      <c r="AV743" s="12" t="s">
        <v>30</v>
      </c>
      <c r="AW743" s="12" t="s">
        <v>29</v>
      </c>
      <c r="AX743" s="12" t="s">
        <v>73</v>
      </c>
      <c r="AY743" s="148" t="s">
        <v>138</v>
      </c>
    </row>
    <row r="744" spans="2:51" s="13" customFormat="1">
      <c r="B744" s="153"/>
      <c r="D744" s="147" t="s">
        <v>147</v>
      </c>
      <c r="E744" s="154" t="s">
        <v>1</v>
      </c>
      <c r="F744" s="155" t="s">
        <v>779</v>
      </c>
      <c r="H744" s="156">
        <v>31.56</v>
      </c>
      <c r="I744" s="157"/>
      <c r="L744" s="153"/>
      <c r="M744" s="158"/>
      <c r="T744" s="159"/>
      <c r="AT744" s="154" t="s">
        <v>147</v>
      </c>
      <c r="AU744" s="154" t="s">
        <v>82</v>
      </c>
      <c r="AV744" s="13" t="s">
        <v>82</v>
      </c>
      <c r="AW744" s="13" t="s">
        <v>29</v>
      </c>
      <c r="AX744" s="13" t="s">
        <v>73</v>
      </c>
      <c r="AY744" s="154" t="s">
        <v>138</v>
      </c>
    </row>
    <row r="745" spans="2:51" s="12" customFormat="1">
      <c r="B745" s="146"/>
      <c r="D745" s="147" t="s">
        <v>147</v>
      </c>
      <c r="E745" s="148" t="s">
        <v>1</v>
      </c>
      <c r="F745" s="149" t="s">
        <v>773</v>
      </c>
      <c r="H745" s="148" t="s">
        <v>1</v>
      </c>
      <c r="I745" s="150"/>
      <c r="L745" s="146"/>
      <c r="M745" s="151"/>
      <c r="T745" s="152"/>
      <c r="AT745" s="148" t="s">
        <v>147</v>
      </c>
      <c r="AU745" s="148" t="s">
        <v>82</v>
      </c>
      <c r="AV745" s="12" t="s">
        <v>30</v>
      </c>
      <c r="AW745" s="12" t="s">
        <v>29</v>
      </c>
      <c r="AX745" s="12" t="s">
        <v>73</v>
      </c>
      <c r="AY745" s="148" t="s">
        <v>138</v>
      </c>
    </row>
    <row r="746" spans="2:51" s="13" customFormat="1">
      <c r="B746" s="153"/>
      <c r="D746" s="147" t="s">
        <v>147</v>
      </c>
      <c r="E746" s="154" t="s">
        <v>1</v>
      </c>
      <c r="F746" s="155" t="s">
        <v>780</v>
      </c>
      <c r="H746" s="156">
        <v>11</v>
      </c>
      <c r="I746" s="157"/>
      <c r="L746" s="153"/>
      <c r="M746" s="158"/>
      <c r="T746" s="159"/>
      <c r="AT746" s="154" t="s">
        <v>147</v>
      </c>
      <c r="AU746" s="154" t="s">
        <v>82</v>
      </c>
      <c r="AV746" s="13" t="s">
        <v>82</v>
      </c>
      <c r="AW746" s="13" t="s">
        <v>29</v>
      </c>
      <c r="AX746" s="13" t="s">
        <v>73</v>
      </c>
      <c r="AY746" s="154" t="s">
        <v>138</v>
      </c>
    </row>
    <row r="747" spans="2:51" s="13" customFormat="1">
      <c r="B747" s="153"/>
      <c r="D747" s="147" t="s">
        <v>147</v>
      </c>
      <c r="E747" s="154" t="s">
        <v>1</v>
      </c>
      <c r="F747" s="155" t="s">
        <v>781</v>
      </c>
      <c r="H747" s="156">
        <v>9.1999999999999993</v>
      </c>
      <c r="I747" s="157"/>
      <c r="L747" s="153"/>
      <c r="M747" s="158"/>
      <c r="T747" s="159"/>
      <c r="AT747" s="154" t="s">
        <v>147</v>
      </c>
      <c r="AU747" s="154" t="s">
        <v>82</v>
      </c>
      <c r="AV747" s="13" t="s">
        <v>82</v>
      </c>
      <c r="AW747" s="13" t="s">
        <v>29</v>
      </c>
      <c r="AX747" s="13" t="s">
        <v>73</v>
      </c>
      <c r="AY747" s="154" t="s">
        <v>138</v>
      </c>
    </row>
    <row r="748" spans="2:51" s="12" customFormat="1">
      <c r="B748" s="146"/>
      <c r="D748" s="147" t="s">
        <v>147</v>
      </c>
      <c r="E748" s="148" t="s">
        <v>1</v>
      </c>
      <c r="F748" s="149" t="s">
        <v>773</v>
      </c>
      <c r="H748" s="148" t="s">
        <v>1</v>
      </c>
      <c r="I748" s="150"/>
      <c r="L748" s="146"/>
      <c r="M748" s="151"/>
      <c r="T748" s="152"/>
      <c r="AT748" s="148" t="s">
        <v>147</v>
      </c>
      <c r="AU748" s="148" t="s">
        <v>82</v>
      </c>
      <c r="AV748" s="12" t="s">
        <v>30</v>
      </c>
      <c r="AW748" s="12" t="s">
        <v>29</v>
      </c>
      <c r="AX748" s="12" t="s">
        <v>73</v>
      </c>
      <c r="AY748" s="148" t="s">
        <v>138</v>
      </c>
    </row>
    <row r="749" spans="2:51" s="13" customFormat="1">
      <c r="B749" s="153"/>
      <c r="D749" s="147" t="s">
        <v>147</v>
      </c>
      <c r="E749" s="154" t="s">
        <v>1</v>
      </c>
      <c r="F749" s="155" t="s">
        <v>782</v>
      </c>
      <c r="H749" s="156">
        <v>10.8</v>
      </c>
      <c r="I749" s="157"/>
      <c r="L749" s="153"/>
      <c r="M749" s="158"/>
      <c r="T749" s="159"/>
      <c r="AT749" s="154" t="s">
        <v>147</v>
      </c>
      <c r="AU749" s="154" t="s">
        <v>82</v>
      </c>
      <c r="AV749" s="13" t="s">
        <v>82</v>
      </c>
      <c r="AW749" s="13" t="s">
        <v>29</v>
      </c>
      <c r="AX749" s="13" t="s">
        <v>73</v>
      </c>
      <c r="AY749" s="154" t="s">
        <v>138</v>
      </c>
    </row>
    <row r="750" spans="2:51" s="13" customFormat="1">
      <c r="B750" s="153"/>
      <c r="D750" s="147" t="s">
        <v>147</v>
      </c>
      <c r="E750" s="154" t="s">
        <v>1</v>
      </c>
      <c r="F750" s="155" t="s">
        <v>783</v>
      </c>
      <c r="H750" s="156">
        <v>9</v>
      </c>
      <c r="I750" s="157"/>
      <c r="L750" s="153"/>
      <c r="M750" s="158"/>
      <c r="T750" s="159"/>
      <c r="AT750" s="154" t="s">
        <v>147</v>
      </c>
      <c r="AU750" s="154" t="s">
        <v>82</v>
      </c>
      <c r="AV750" s="13" t="s">
        <v>82</v>
      </c>
      <c r="AW750" s="13" t="s">
        <v>29</v>
      </c>
      <c r="AX750" s="13" t="s">
        <v>73</v>
      </c>
      <c r="AY750" s="154" t="s">
        <v>138</v>
      </c>
    </row>
    <row r="751" spans="2:51" s="13" customFormat="1">
      <c r="B751" s="153"/>
      <c r="D751" s="147" t="s">
        <v>147</v>
      </c>
      <c r="E751" s="154" t="s">
        <v>1</v>
      </c>
      <c r="F751" s="155" t="s">
        <v>784</v>
      </c>
      <c r="H751" s="156">
        <v>56.8</v>
      </c>
      <c r="I751" s="157"/>
      <c r="L751" s="153"/>
      <c r="M751" s="158"/>
      <c r="T751" s="159"/>
      <c r="AT751" s="154" t="s">
        <v>147</v>
      </c>
      <c r="AU751" s="154" t="s">
        <v>82</v>
      </c>
      <c r="AV751" s="13" t="s">
        <v>82</v>
      </c>
      <c r="AW751" s="13" t="s">
        <v>29</v>
      </c>
      <c r="AX751" s="13" t="s">
        <v>73</v>
      </c>
      <c r="AY751" s="154" t="s">
        <v>138</v>
      </c>
    </row>
    <row r="752" spans="2:51" s="13" customFormat="1">
      <c r="B752" s="153"/>
      <c r="D752" s="147" t="s">
        <v>147</v>
      </c>
      <c r="E752" s="154" t="s">
        <v>1</v>
      </c>
      <c r="F752" s="155" t="s">
        <v>785</v>
      </c>
      <c r="H752" s="156">
        <v>1.7</v>
      </c>
      <c r="I752" s="157"/>
      <c r="L752" s="153"/>
      <c r="M752" s="158"/>
      <c r="T752" s="159"/>
      <c r="AT752" s="154" t="s">
        <v>147</v>
      </c>
      <c r="AU752" s="154" t="s">
        <v>82</v>
      </c>
      <c r="AV752" s="13" t="s">
        <v>82</v>
      </c>
      <c r="AW752" s="13" t="s">
        <v>29</v>
      </c>
      <c r="AX752" s="13" t="s">
        <v>73</v>
      </c>
      <c r="AY752" s="154" t="s">
        <v>138</v>
      </c>
    </row>
    <row r="753" spans="2:65" s="12" customFormat="1">
      <c r="B753" s="146"/>
      <c r="D753" s="147" t="s">
        <v>147</v>
      </c>
      <c r="E753" s="148" t="s">
        <v>1</v>
      </c>
      <c r="F753" s="149" t="s">
        <v>761</v>
      </c>
      <c r="H753" s="148" t="s">
        <v>1</v>
      </c>
      <c r="I753" s="150"/>
      <c r="L753" s="146"/>
      <c r="M753" s="151"/>
      <c r="T753" s="152"/>
      <c r="AT753" s="148" t="s">
        <v>147</v>
      </c>
      <c r="AU753" s="148" t="s">
        <v>82</v>
      </c>
      <c r="AV753" s="12" t="s">
        <v>30</v>
      </c>
      <c r="AW753" s="12" t="s">
        <v>29</v>
      </c>
      <c r="AX753" s="12" t="s">
        <v>73</v>
      </c>
      <c r="AY753" s="148" t="s">
        <v>138</v>
      </c>
    </row>
    <row r="754" spans="2:65" s="12" customFormat="1">
      <c r="B754" s="146"/>
      <c r="D754" s="147" t="s">
        <v>147</v>
      </c>
      <c r="E754" s="148" t="s">
        <v>1</v>
      </c>
      <c r="F754" s="149" t="s">
        <v>759</v>
      </c>
      <c r="H754" s="148" t="s">
        <v>1</v>
      </c>
      <c r="I754" s="150"/>
      <c r="L754" s="146"/>
      <c r="M754" s="151"/>
      <c r="T754" s="152"/>
      <c r="AT754" s="148" t="s">
        <v>147</v>
      </c>
      <c r="AU754" s="148" t="s">
        <v>82</v>
      </c>
      <c r="AV754" s="12" t="s">
        <v>30</v>
      </c>
      <c r="AW754" s="12" t="s">
        <v>29</v>
      </c>
      <c r="AX754" s="12" t="s">
        <v>73</v>
      </c>
      <c r="AY754" s="148" t="s">
        <v>138</v>
      </c>
    </row>
    <row r="755" spans="2:65" s="13" customFormat="1">
      <c r="B755" s="153"/>
      <c r="D755" s="147" t="s">
        <v>147</v>
      </c>
      <c r="E755" s="154" t="s">
        <v>1</v>
      </c>
      <c r="F755" s="155" t="s">
        <v>762</v>
      </c>
      <c r="H755" s="156">
        <v>9.1</v>
      </c>
      <c r="I755" s="157"/>
      <c r="L755" s="153"/>
      <c r="M755" s="158"/>
      <c r="T755" s="159"/>
      <c r="AT755" s="154" t="s">
        <v>147</v>
      </c>
      <c r="AU755" s="154" t="s">
        <v>82</v>
      </c>
      <c r="AV755" s="13" t="s">
        <v>82</v>
      </c>
      <c r="AW755" s="13" t="s">
        <v>29</v>
      </c>
      <c r="AX755" s="13" t="s">
        <v>73</v>
      </c>
      <c r="AY755" s="154" t="s">
        <v>138</v>
      </c>
    </row>
    <row r="756" spans="2:65" s="13" customFormat="1">
      <c r="B756" s="153"/>
      <c r="D756" s="147" t="s">
        <v>147</v>
      </c>
      <c r="E756" s="154" t="s">
        <v>1</v>
      </c>
      <c r="F756" s="155" t="s">
        <v>763</v>
      </c>
      <c r="H756" s="156">
        <v>5.6</v>
      </c>
      <c r="I756" s="157"/>
      <c r="L756" s="153"/>
      <c r="M756" s="158"/>
      <c r="T756" s="159"/>
      <c r="AT756" s="154" t="s">
        <v>147</v>
      </c>
      <c r="AU756" s="154" t="s">
        <v>82</v>
      </c>
      <c r="AV756" s="13" t="s">
        <v>82</v>
      </c>
      <c r="AW756" s="13" t="s">
        <v>29</v>
      </c>
      <c r="AX756" s="13" t="s">
        <v>73</v>
      </c>
      <c r="AY756" s="154" t="s">
        <v>138</v>
      </c>
    </row>
    <row r="757" spans="2:65" s="14" customFormat="1">
      <c r="B757" s="160"/>
      <c r="D757" s="147" t="s">
        <v>147</v>
      </c>
      <c r="E757" s="161" t="s">
        <v>1</v>
      </c>
      <c r="F757" s="162" t="s">
        <v>156</v>
      </c>
      <c r="H757" s="163">
        <v>269.04000000000002</v>
      </c>
      <c r="I757" s="164"/>
      <c r="L757" s="160"/>
      <c r="M757" s="165"/>
      <c r="T757" s="166"/>
      <c r="AT757" s="161" t="s">
        <v>147</v>
      </c>
      <c r="AU757" s="161" t="s">
        <v>82</v>
      </c>
      <c r="AV757" s="14" t="s">
        <v>145</v>
      </c>
      <c r="AW757" s="14" t="s">
        <v>29</v>
      </c>
      <c r="AX757" s="14" t="s">
        <v>30</v>
      </c>
      <c r="AY757" s="161" t="s">
        <v>138</v>
      </c>
    </row>
    <row r="758" spans="2:65" s="1" customFormat="1" ht="16.5" customHeight="1">
      <c r="B758" s="132"/>
      <c r="C758" s="174" t="s">
        <v>786</v>
      </c>
      <c r="D758" s="174" t="s">
        <v>322</v>
      </c>
      <c r="E758" s="175" t="s">
        <v>787</v>
      </c>
      <c r="F758" s="176" t="s">
        <v>788</v>
      </c>
      <c r="G758" s="177" t="s">
        <v>178</v>
      </c>
      <c r="H758" s="178">
        <v>277.11099999999999</v>
      </c>
      <c r="I758" s="179"/>
      <c r="J758" s="180">
        <f>ROUND(I758*H758,2)</f>
        <v>0</v>
      </c>
      <c r="K758" s="176" t="s">
        <v>1</v>
      </c>
      <c r="L758" s="181"/>
      <c r="M758" s="182" t="s">
        <v>1</v>
      </c>
      <c r="N758" s="183" t="s">
        <v>38</v>
      </c>
      <c r="P758" s="142">
        <f>O758*H758</f>
        <v>0</v>
      </c>
      <c r="Q758" s="142">
        <v>1E-4</v>
      </c>
      <c r="R758" s="142">
        <f>Q758*H758</f>
        <v>2.7711099999999999E-2</v>
      </c>
      <c r="S758" s="142">
        <v>0</v>
      </c>
      <c r="T758" s="143">
        <f>S758*H758</f>
        <v>0</v>
      </c>
      <c r="AR758" s="144" t="s">
        <v>187</v>
      </c>
      <c r="AT758" s="144" t="s">
        <v>322</v>
      </c>
      <c r="AU758" s="144" t="s">
        <v>82</v>
      </c>
      <c r="AY758" s="17" t="s">
        <v>138</v>
      </c>
      <c r="BE758" s="145">
        <f>IF(N758="základní",J758,0)</f>
        <v>0</v>
      </c>
      <c r="BF758" s="145">
        <f>IF(N758="snížená",J758,0)</f>
        <v>0</v>
      </c>
      <c r="BG758" s="145">
        <f>IF(N758="zákl. přenesená",J758,0)</f>
        <v>0</v>
      </c>
      <c r="BH758" s="145">
        <f>IF(N758="sníž. přenesená",J758,0)</f>
        <v>0</v>
      </c>
      <c r="BI758" s="145">
        <f>IF(N758="nulová",J758,0)</f>
        <v>0</v>
      </c>
      <c r="BJ758" s="17" t="s">
        <v>30</v>
      </c>
      <c r="BK758" s="145">
        <f>ROUND(I758*H758,2)</f>
        <v>0</v>
      </c>
      <c r="BL758" s="17" t="s">
        <v>145</v>
      </c>
      <c r="BM758" s="144" t="s">
        <v>789</v>
      </c>
    </row>
    <row r="759" spans="2:65" s="13" customFormat="1">
      <c r="B759" s="153"/>
      <c r="D759" s="147" t="s">
        <v>147</v>
      </c>
      <c r="E759" s="154" t="s">
        <v>1</v>
      </c>
      <c r="F759" s="155" t="s">
        <v>790</v>
      </c>
      <c r="H759" s="156">
        <v>277.11099999999999</v>
      </c>
      <c r="I759" s="157"/>
      <c r="L759" s="153"/>
      <c r="M759" s="158"/>
      <c r="T759" s="159"/>
      <c r="AT759" s="154" t="s">
        <v>147</v>
      </c>
      <c r="AU759" s="154" t="s">
        <v>82</v>
      </c>
      <c r="AV759" s="13" t="s">
        <v>82</v>
      </c>
      <c r="AW759" s="13" t="s">
        <v>29</v>
      </c>
      <c r="AX759" s="13" t="s">
        <v>73</v>
      </c>
      <c r="AY759" s="154" t="s">
        <v>138</v>
      </c>
    </row>
    <row r="760" spans="2:65" s="14" customFormat="1">
      <c r="B760" s="160"/>
      <c r="D760" s="147" t="s">
        <v>147</v>
      </c>
      <c r="E760" s="161" t="s">
        <v>1</v>
      </c>
      <c r="F760" s="162" t="s">
        <v>156</v>
      </c>
      <c r="H760" s="163">
        <v>277.11099999999999</v>
      </c>
      <c r="I760" s="164"/>
      <c r="L760" s="160"/>
      <c r="M760" s="165"/>
      <c r="T760" s="166"/>
      <c r="AT760" s="161" t="s">
        <v>147</v>
      </c>
      <c r="AU760" s="161" t="s">
        <v>82</v>
      </c>
      <c r="AV760" s="14" t="s">
        <v>145</v>
      </c>
      <c r="AW760" s="14" t="s">
        <v>29</v>
      </c>
      <c r="AX760" s="14" t="s">
        <v>30</v>
      </c>
      <c r="AY760" s="161" t="s">
        <v>138</v>
      </c>
    </row>
    <row r="761" spans="2:65" s="1" customFormat="1" ht="16.5" customHeight="1">
      <c r="B761" s="132"/>
      <c r="C761" s="133" t="s">
        <v>791</v>
      </c>
      <c r="D761" s="133" t="s">
        <v>140</v>
      </c>
      <c r="E761" s="134" t="s">
        <v>792</v>
      </c>
      <c r="F761" s="135" t="s">
        <v>793</v>
      </c>
      <c r="G761" s="136" t="s">
        <v>143</v>
      </c>
      <c r="H761" s="137">
        <v>14.91</v>
      </c>
      <c r="I761" s="138"/>
      <c r="J761" s="139">
        <f>ROUND(I761*H761,2)</f>
        <v>0</v>
      </c>
      <c r="K761" s="135" t="s">
        <v>144</v>
      </c>
      <c r="L761" s="32"/>
      <c r="M761" s="140" t="s">
        <v>1</v>
      </c>
      <c r="N761" s="141" t="s">
        <v>38</v>
      </c>
      <c r="P761" s="142">
        <f>O761*H761</f>
        <v>0</v>
      </c>
      <c r="Q761" s="142">
        <v>4.3800000000000002E-3</v>
      </c>
      <c r="R761" s="142">
        <f>Q761*H761</f>
        <v>6.5305799999999997E-2</v>
      </c>
      <c r="S761" s="142">
        <v>0</v>
      </c>
      <c r="T761" s="143">
        <f>S761*H761</f>
        <v>0</v>
      </c>
      <c r="AR761" s="144" t="s">
        <v>145</v>
      </c>
      <c r="AT761" s="144" t="s">
        <v>140</v>
      </c>
      <c r="AU761" s="144" t="s">
        <v>82</v>
      </c>
      <c r="AY761" s="17" t="s">
        <v>138</v>
      </c>
      <c r="BE761" s="145">
        <f>IF(N761="základní",J761,0)</f>
        <v>0</v>
      </c>
      <c r="BF761" s="145">
        <f>IF(N761="snížená",J761,0)</f>
        <v>0</v>
      </c>
      <c r="BG761" s="145">
        <f>IF(N761="zákl. přenesená",J761,0)</f>
        <v>0</v>
      </c>
      <c r="BH761" s="145">
        <f>IF(N761="sníž. přenesená",J761,0)</f>
        <v>0</v>
      </c>
      <c r="BI761" s="145">
        <f>IF(N761="nulová",J761,0)</f>
        <v>0</v>
      </c>
      <c r="BJ761" s="17" t="s">
        <v>30</v>
      </c>
      <c r="BK761" s="145">
        <f>ROUND(I761*H761,2)</f>
        <v>0</v>
      </c>
      <c r="BL761" s="17" t="s">
        <v>145</v>
      </c>
      <c r="BM761" s="144" t="s">
        <v>794</v>
      </c>
    </row>
    <row r="762" spans="2:65" s="12" customFormat="1">
      <c r="B762" s="146"/>
      <c r="D762" s="147" t="s">
        <v>147</v>
      </c>
      <c r="E762" s="148" t="s">
        <v>1</v>
      </c>
      <c r="F762" s="149" t="s">
        <v>692</v>
      </c>
      <c r="H762" s="148" t="s">
        <v>1</v>
      </c>
      <c r="I762" s="150"/>
      <c r="L762" s="146"/>
      <c r="M762" s="151"/>
      <c r="T762" s="152"/>
      <c r="AT762" s="148" t="s">
        <v>147</v>
      </c>
      <c r="AU762" s="148" t="s">
        <v>82</v>
      </c>
      <c r="AV762" s="12" t="s">
        <v>30</v>
      </c>
      <c r="AW762" s="12" t="s">
        <v>29</v>
      </c>
      <c r="AX762" s="12" t="s">
        <v>73</v>
      </c>
      <c r="AY762" s="148" t="s">
        <v>138</v>
      </c>
    </row>
    <row r="763" spans="2:65" s="13" customFormat="1">
      <c r="B763" s="153"/>
      <c r="D763" s="147" t="s">
        <v>147</v>
      </c>
      <c r="E763" s="154" t="s">
        <v>1</v>
      </c>
      <c r="F763" s="155" t="s">
        <v>693</v>
      </c>
      <c r="H763" s="156">
        <v>2.84</v>
      </c>
      <c r="I763" s="157"/>
      <c r="L763" s="153"/>
      <c r="M763" s="158"/>
      <c r="T763" s="159"/>
      <c r="AT763" s="154" t="s">
        <v>147</v>
      </c>
      <c r="AU763" s="154" t="s">
        <v>82</v>
      </c>
      <c r="AV763" s="13" t="s">
        <v>82</v>
      </c>
      <c r="AW763" s="13" t="s">
        <v>29</v>
      </c>
      <c r="AX763" s="13" t="s">
        <v>73</v>
      </c>
      <c r="AY763" s="154" t="s">
        <v>138</v>
      </c>
    </row>
    <row r="764" spans="2:65" s="13" customFormat="1">
      <c r="B764" s="153"/>
      <c r="D764" s="147" t="s">
        <v>147</v>
      </c>
      <c r="E764" s="154" t="s">
        <v>1</v>
      </c>
      <c r="F764" s="155" t="s">
        <v>694</v>
      </c>
      <c r="H764" s="156">
        <v>12.07</v>
      </c>
      <c r="I764" s="157"/>
      <c r="L764" s="153"/>
      <c r="M764" s="158"/>
      <c r="T764" s="159"/>
      <c r="AT764" s="154" t="s">
        <v>147</v>
      </c>
      <c r="AU764" s="154" t="s">
        <v>82</v>
      </c>
      <c r="AV764" s="13" t="s">
        <v>82</v>
      </c>
      <c r="AW764" s="13" t="s">
        <v>29</v>
      </c>
      <c r="AX764" s="13" t="s">
        <v>73</v>
      </c>
      <c r="AY764" s="154" t="s">
        <v>138</v>
      </c>
    </row>
    <row r="765" spans="2:65" s="14" customFormat="1">
      <c r="B765" s="160"/>
      <c r="D765" s="147" t="s">
        <v>147</v>
      </c>
      <c r="E765" s="161" t="s">
        <v>1</v>
      </c>
      <c r="F765" s="162" t="s">
        <v>156</v>
      </c>
      <c r="H765" s="163">
        <v>14.91</v>
      </c>
      <c r="I765" s="164"/>
      <c r="L765" s="160"/>
      <c r="M765" s="165"/>
      <c r="T765" s="166"/>
      <c r="AT765" s="161" t="s">
        <v>147</v>
      </c>
      <c r="AU765" s="161" t="s">
        <v>82</v>
      </c>
      <c r="AV765" s="14" t="s">
        <v>145</v>
      </c>
      <c r="AW765" s="14" t="s">
        <v>29</v>
      </c>
      <c r="AX765" s="14" t="s">
        <v>30</v>
      </c>
      <c r="AY765" s="161" t="s">
        <v>138</v>
      </c>
    </row>
    <row r="766" spans="2:65" s="1" customFormat="1" ht="16.5" customHeight="1">
      <c r="B766" s="132"/>
      <c r="C766" s="133" t="s">
        <v>795</v>
      </c>
      <c r="D766" s="133" t="s">
        <v>140</v>
      </c>
      <c r="E766" s="134" t="s">
        <v>796</v>
      </c>
      <c r="F766" s="135" t="s">
        <v>797</v>
      </c>
      <c r="G766" s="136" t="s">
        <v>143</v>
      </c>
      <c r="H766" s="137">
        <v>145.57599999999999</v>
      </c>
      <c r="I766" s="138"/>
      <c r="J766" s="139">
        <f>ROUND(I766*H766,2)</f>
        <v>0</v>
      </c>
      <c r="K766" s="135" t="s">
        <v>144</v>
      </c>
      <c r="L766" s="32"/>
      <c r="M766" s="140" t="s">
        <v>1</v>
      </c>
      <c r="N766" s="141" t="s">
        <v>38</v>
      </c>
      <c r="P766" s="142">
        <f>O766*H766</f>
        <v>0</v>
      </c>
      <c r="Q766" s="142">
        <v>4.3800000000000002E-3</v>
      </c>
      <c r="R766" s="142">
        <f>Q766*H766</f>
        <v>0.63762288</v>
      </c>
      <c r="S766" s="142">
        <v>0</v>
      </c>
      <c r="T766" s="143">
        <f>S766*H766</f>
        <v>0</v>
      </c>
      <c r="AR766" s="144" t="s">
        <v>145</v>
      </c>
      <c r="AT766" s="144" t="s">
        <v>140</v>
      </c>
      <c r="AU766" s="144" t="s">
        <v>82</v>
      </c>
      <c r="AY766" s="17" t="s">
        <v>138</v>
      </c>
      <c r="BE766" s="145">
        <f>IF(N766="základní",J766,0)</f>
        <v>0</v>
      </c>
      <c r="BF766" s="145">
        <f>IF(N766="snížená",J766,0)</f>
        <v>0</v>
      </c>
      <c r="BG766" s="145">
        <f>IF(N766="zákl. přenesená",J766,0)</f>
        <v>0</v>
      </c>
      <c r="BH766" s="145">
        <f>IF(N766="sníž. přenesená",J766,0)</f>
        <v>0</v>
      </c>
      <c r="BI766" s="145">
        <f>IF(N766="nulová",J766,0)</f>
        <v>0</v>
      </c>
      <c r="BJ766" s="17" t="s">
        <v>30</v>
      </c>
      <c r="BK766" s="145">
        <f>ROUND(I766*H766,2)</f>
        <v>0</v>
      </c>
      <c r="BL766" s="17" t="s">
        <v>145</v>
      </c>
      <c r="BM766" s="144" t="s">
        <v>798</v>
      </c>
    </row>
    <row r="767" spans="2:65" s="12" customFormat="1">
      <c r="B767" s="146"/>
      <c r="D767" s="147" t="s">
        <v>147</v>
      </c>
      <c r="E767" s="148" t="s">
        <v>1</v>
      </c>
      <c r="F767" s="149" t="s">
        <v>721</v>
      </c>
      <c r="H767" s="148" t="s">
        <v>1</v>
      </c>
      <c r="I767" s="150"/>
      <c r="L767" s="146"/>
      <c r="M767" s="151"/>
      <c r="T767" s="152"/>
      <c r="AT767" s="148" t="s">
        <v>147</v>
      </c>
      <c r="AU767" s="148" t="s">
        <v>82</v>
      </c>
      <c r="AV767" s="12" t="s">
        <v>30</v>
      </c>
      <c r="AW767" s="12" t="s">
        <v>29</v>
      </c>
      <c r="AX767" s="12" t="s">
        <v>73</v>
      </c>
      <c r="AY767" s="148" t="s">
        <v>138</v>
      </c>
    </row>
    <row r="768" spans="2:65" s="13" customFormat="1">
      <c r="B768" s="153"/>
      <c r="D768" s="147" t="s">
        <v>147</v>
      </c>
      <c r="E768" s="154" t="s">
        <v>1</v>
      </c>
      <c r="F768" s="155" t="s">
        <v>728</v>
      </c>
      <c r="H768" s="156">
        <v>23.062999999999999</v>
      </c>
      <c r="I768" s="157"/>
      <c r="L768" s="153"/>
      <c r="M768" s="158"/>
      <c r="T768" s="159"/>
      <c r="AT768" s="154" t="s">
        <v>147</v>
      </c>
      <c r="AU768" s="154" t="s">
        <v>82</v>
      </c>
      <c r="AV768" s="13" t="s">
        <v>82</v>
      </c>
      <c r="AW768" s="13" t="s">
        <v>29</v>
      </c>
      <c r="AX768" s="13" t="s">
        <v>73</v>
      </c>
      <c r="AY768" s="154" t="s">
        <v>138</v>
      </c>
    </row>
    <row r="769" spans="2:51" s="13" customFormat="1">
      <c r="B769" s="153"/>
      <c r="D769" s="147" t="s">
        <v>147</v>
      </c>
      <c r="E769" s="154" t="s">
        <v>1</v>
      </c>
      <c r="F769" s="155" t="s">
        <v>799</v>
      </c>
      <c r="H769" s="156">
        <v>14.625</v>
      </c>
      <c r="I769" s="157"/>
      <c r="L769" s="153"/>
      <c r="M769" s="158"/>
      <c r="T769" s="159"/>
      <c r="AT769" s="154" t="s">
        <v>147</v>
      </c>
      <c r="AU769" s="154" t="s">
        <v>82</v>
      </c>
      <c r="AV769" s="13" t="s">
        <v>82</v>
      </c>
      <c r="AW769" s="13" t="s">
        <v>29</v>
      </c>
      <c r="AX769" s="13" t="s">
        <v>73</v>
      </c>
      <c r="AY769" s="154" t="s">
        <v>138</v>
      </c>
    </row>
    <row r="770" spans="2:51" s="13" customFormat="1">
      <c r="B770" s="153"/>
      <c r="D770" s="147" t="s">
        <v>147</v>
      </c>
      <c r="E770" s="154" t="s">
        <v>1</v>
      </c>
      <c r="F770" s="155" t="s">
        <v>730</v>
      </c>
      <c r="H770" s="156">
        <v>75.411000000000001</v>
      </c>
      <c r="I770" s="157"/>
      <c r="L770" s="153"/>
      <c r="M770" s="158"/>
      <c r="T770" s="159"/>
      <c r="AT770" s="154" t="s">
        <v>147</v>
      </c>
      <c r="AU770" s="154" t="s">
        <v>82</v>
      </c>
      <c r="AV770" s="13" t="s">
        <v>82</v>
      </c>
      <c r="AW770" s="13" t="s">
        <v>29</v>
      </c>
      <c r="AX770" s="13" t="s">
        <v>73</v>
      </c>
      <c r="AY770" s="154" t="s">
        <v>138</v>
      </c>
    </row>
    <row r="771" spans="2:51" s="13" customFormat="1">
      <c r="B771" s="153"/>
      <c r="D771" s="147" t="s">
        <v>147</v>
      </c>
      <c r="E771" s="154" t="s">
        <v>1</v>
      </c>
      <c r="F771" s="155" t="s">
        <v>800</v>
      </c>
      <c r="H771" s="156">
        <v>-19.440000000000001</v>
      </c>
      <c r="I771" s="157"/>
      <c r="L771" s="153"/>
      <c r="M771" s="158"/>
      <c r="T771" s="159"/>
      <c r="AT771" s="154" t="s">
        <v>147</v>
      </c>
      <c r="AU771" s="154" t="s">
        <v>82</v>
      </c>
      <c r="AV771" s="13" t="s">
        <v>82</v>
      </c>
      <c r="AW771" s="13" t="s">
        <v>29</v>
      </c>
      <c r="AX771" s="13" t="s">
        <v>73</v>
      </c>
      <c r="AY771" s="154" t="s">
        <v>138</v>
      </c>
    </row>
    <row r="772" spans="2:51" s="13" customFormat="1">
      <c r="B772" s="153"/>
      <c r="D772" s="147" t="s">
        <v>147</v>
      </c>
      <c r="E772" s="154" t="s">
        <v>1</v>
      </c>
      <c r="F772" s="155" t="s">
        <v>732</v>
      </c>
      <c r="H772" s="156">
        <v>-26.73</v>
      </c>
      <c r="I772" s="157"/>
      <c r="L772" s="153"/>
      <c r="M772" s="158"/>
      <c r="T772" s="159"/>
      <c r="AT772" s="154" t="s">
        <v>147</v>
      </c>
      <c r="AU772" s="154" t="s">
        <v>82</v>
      </c>
      <c r="AV772" s="13" t="s">
        <v>82</v>
      </c>
      <c r="AW772" s="13" t="s">
        <v>29</v>
      </c>
      <c r="AX772" s="13" t="s">
        <v>73</v>
      </c>
      <c r="AY772" s="154" t="s">
        <v>138</v>
      </c>
    </row>
    <row r="773" spans="2:51" s="13" customFormat="1">
      <c r="B773" s="153"/>
      <c r="D773" s="147" t="s">
        <v>147</v>
      </c>
      <c r="E773" s="154" t="s">
        <v>1</v>
      </c>
      <c r="F773" s="155" t="s">
        <v>733</v>
      </c>
      <c r="H773" s="156">
        <v>57.33</v>
      </c>
      <c r="I773" s="157"/>
      <c r="L773" s="153"/>
      <c r="M773" s="158"/>
      <c r="T773" s="159"/>
      <c r="AT773" s="154" t="s">
        <v>147</v>
      </c>
      <c r="AU773" s="154" t="s">
        <v>82</v>
      </c>
      <c r="AV773" s="13" t="s">
        <v>82</v>
      </c>
      <c r="AW773" s="13" t="s">
        <v>29</v>
      </c>
      <c r="AX773" s="13" t="s">
        <v>73</v>
      </c>
      <c r="AY773" s="154" t="s">
        <v>138</v>
      </c>
    </row>
    <row r="774" spans="2:51" s="13" customFormat="1">
      <c r="B774" s="153"/>
      <c r="D774" s="147" t="s">
        <v>147</v>
      </c>
      <c r="E774" s="154" t="s">
        <v>1</v>
      </c>
      <c r="F774" s="155" t="s">
        <v>734</v>
      </c>
      <c r="H774" s="156">
        <v>-4.62</v>
      </c>
      <c r="I774" s="157"/>
      <c r="L774" s="153"/>
      <c r="M774" s="158"/>
      <c r="T774" s="159"/>
      <c r="AT774" s="154" t="s">
        <v>147</v>
      </c>
      <c r="AU774" s="154" t="s">
        <v>82</v>
      </c>
      <c r="AV774" s="13" t="s">
        <v>82</v>
      </c>
      <c r="AW774" s="13" t="s">
        <v>29</v>
      </c>
      <c r="AX774" s="13" t="s">
        <v>73</v>
      </c>
      <c r="AY774" s="154" t="s">
        <v>138</v>
      </c>
    </row>
    <row r="775" spans="2:51" s="13" customFormat="1">
      <c r="B775" s="153"/>
      <c r="D775" s="147" t="s">
        <v>147</v>
      </c>
      <c r="E775" s="154" t="s">
        <v>1</v>
      </c>
      <c r="F775" s="155" t="s">
        <v>735</v>
      </c>
      <c r="H775" s="156">
        <v>-3.18</v>
      </c>
      <c r="I775" s="157"/>
      <c r="L775" s="153"/>
      <c r="M775" s="158"/>
      <c r="T775" s="159"/>
      <c r="AT775" s="154" t="s">
        <v>147</v>
      </c>
      <c r="AU775" s="154" t="s">
        <v>82</v>
      </c>
      <c r="AV775" s="13" t="s">
        <v>82</v>
      </c>
      <c r="AW775" s="13" t="s">
        <v>29</v>
      </c>
      <c r="AX775" s="13" t="s">
        <v>73</v>
      </c>
      <c r="AY775" s="154" t="s">
        <v>138</v>
      </c>
    </row>
    <row r="776" spans="2:51" s="12" customFormat="1">
      <c r="B776" s="146"/>
      <c r="D776" s="147" t="s">
        <v>147</v>
      </c>
      <c r="E776" s="148" t="s">
        <v>1</v>
      </c>
      <c r="F776" s="149" t="s">
        <v>692</v>
      </c>
      <c r="H776" s="148" t="s">
        <v>1</v>
      </c>
      <c r="I776" s="150"/>
      <c r="L776" s="146"/>
      <c r="M776" s="151"/>
      <c r="T776" s="152"/>
      <c r="AT776" s="148" t="s">
        <v>147</v>
      </c>
      <c r="AU776" s="148" t="s">
        <v>82</v>
      </c>
      <c r="AV776" s="12" t="s">
        <v>30</v>
      </c>
      <c r="AW776" s="12" t="s">
        <v>29</v>
      </c>
      <c r="AX776" s="12" t="s">
        <v>73</v>
      </c>
      <c r="AY776" s="148" t="s">
        <v>138</v>
      </c>
    </row>
    <row r="777" spans="2:51" s="13" customFormat="1">
      <c r="B777" s="153"/>
      <c r="D777" s="147" t="s">
        <v>147</v>
      </c>
      <c r="E777" s="154" t="s">
        <v>1</v>
      </c>
      <c r="F777" s="155" t="s">
        <v>704</v>
      </c>
      <c r="H777" s="156">
        <v>22.577999999999999</v>
      </c>
      <c r="I777" s="157"/>
      <c r="L777" s="153"/>
      <c r="M777" s="158"/>
      <c r="T777" s="159"/>
      <c r="AT777" s="154" t="s">
        <v>147</v>
      </c>
      <c r="AU777" s="154" t="s">
        <v>82</v>
      </c>
      <c r="AV777" s="13" t="s">
        <v>82</v>
      </c>
      <c r="AW777" s="13" t="s">
        <v>29</v>
      </c>
      <c r="AX777" s="13" t="s">
        <v>73</v>
      </c>
      <c r="AY777" s="154" t="s">
        <v>138</v>
      </c>
    </row>
    <row r="778" spans="2:51" s="13" customFormat="1">
      <c r="B778" s="153"/>
      <c r="D778" s="147" t="s">
        <v>147</v>
      </c>
      <c r="E778" s="154" t="s">
        <v>1</v>
      </c>
      <c r="F778" s="155" t="s">
        <v>705</v>
      </c>
      <c r="H778" s="156">
        <v>-4.32</v>
      </c>
      <c r="I778" s="157"/>
      <c r="L778" s="153"/>
      <c r="M778" s="158"/>
      <c r="T778" s="159"/>
      <c r="AT778" s="154" t="s">
        <v>147</v>
      </c>
      <c r="AU778" s="154" t="s">
        <v>82</v>
      </c>
      <c r="AV778" s="13" t="s">
        <v>82</v>
      </c>
      <c r="AW778" s="13" t="s">
        <v>29</v>
      </c>
      <c r="AX778" s="13" t="s">
        <v>73</v>
      </c>
      <c r="AY778" s="154" t="s">
        <v>138</v>
      </c>
    </row>
    <row r="779" spans="2:51" s="13" customFormat="1">
      <c r="B779" s="153"/>
      <c r="D779" s="147" t="s">
        <v>147</v>
      </c>
      <c r="E779" s="154" t="s">
        <v>1</v>
      </c>
      <c r="F779" s="155" t="s">
        <v>706</v>
      </c>
      <c r="H779" s="156">
        <v>-2.97</v>
      </c>
      <c r="I779" s="157"/>
      <c r="L779" s="153"/>
      <c r="M779" s="158"/>
      <c r="T779" s="159"/>
      <c r="AT779" s="154" t="s">
        <v>147</v>
      </c>
      <c r="AU779" s="154" t="s">
        <v>82</v>
      </c>
      <c r="AV779" s="13" t="s">
        <v>82</v>
      </c>
      <c r="AW779" s="13" t="s">
        <v>29</v>
      </c>
      <c r="AX779" s="13" t="s">
        <v>73</v>
      </c>
      <c r="AY779" s="154" t="s">
        <v>138</v>
      </c>
    </row>
    <row r="780" spans="2:51" s="13" customFormat="1">
      <c r="B780" s="153"/>
      <c r="D780" s="147" t="s">
        <v>147</v>
      </c>
      <c r="E780" s="154" t="s">
        <v>1</v>
      </c>
      <c r="F780" s="155" t="s">
        <v>707</v>
      </c>
      <c r="H780" s="156">
        <v>2.3849999999999998</v>
      </c>
      <c r="I780" s="157"/>
      <c r="L780" s="153"/>
      <c r="M780" s="158"/>
      <c r="T780" s="159"/>
      <c r="AT780" s="154" t="s">
        <v>147</v>
      </c>
      <c r="AU780" s="154" t="s">
        <v>82</v>
      </c>
      <c r="AV780" s="13" t="s">
        <v>82</v>
      </c>
      <c r="AW780" s="13" t="s">
        <v>29</v>
      </c>
      <c r="AX780" s="13" t="s">
        <v>73</v>
      </c>
      <c r="AY780" s="154" t="s">
        <v>138</v>
      </c>
    </row>
    <row r="781" spans="2:51" s="13" customFormat="1">
      <c r="B781" s="153"/>
      <c r="D781" s="147" t="s">
        <v>147</v>
      </c>
      <c r="E781" s="154" t="s">
        <v>1</v>
      </c>
      <c r="F781" s="155" t="s">
        <v>708</v>
      </c>
      <c r="H781" s="156">
        <v>2.2879999999999998</v>
      </c>
      <c r="I781" s="157"/>
      <c r="L781" s="153"/>
      <c r="M781" s="158"/>
      <c r="T781" s="159"/>
      <c r="AT781" s="154" t="s">
        <v>147</v>
      </c>
      <c r="AU781" s="154" t="s">
        <v>82</v>
      </c>
      <c r="AV781" s="13" t="s">
        <v>82</v>
      </c>
      <c r="AW781" s="13" t="s">
        <v>29</v>
      </c>
      <c r="AX781" s="13" t="s">
        <v>73</v>
      </c>
      <c r="AY781" s="154" t="s">
        <v>138</v>
      </c>
    </row>
    <row r="782" spans="2:51" s="13" customFormat="1">
      <c r="B782" s="153"/>
      <c r="D782" s="147" t="s">
        <v>147</v>
      </c>
      <c r="E782" s="154" t="s">
        <v>1</v>
      </c>
      <c r="F782" s="155" t="s">
        <v>709</v>
      </c>
      <c r="H782" s="156">
        <v>3.05</v>
      </c>
      <c r="I782" s="157"/>
      <c r="L782" s="153"/>
      <c r="M782" s="158"/>
      <c r="T782" s="159"/>
      <c r="AT782" s="154" t="s">
        <v>147</v>
      </c>
      <c r="AU782" s="154" t="s">
        <v>82</v>
      </c>
      <c r="AV782" s="13" t="s">
        <v>82</v>
      </c>
      <c r="AW782" s="13" t="s">
        <v>29</v>
      </c>
      <c r="AX782" s="13" t="s">
        <v>73</v>
      </c>
      <c r="AY782" s="154" t="s">
        <v>138</v>
      </c>
    </row>
    <row r="783" spans="2:51" s="13" customFormat="1">
      <c r="B783" s="153"/>
      <c r="D783" s="147" t="s">
        <v>147</v>
      </c>
      <c r="E783" s="154" t="s">
        <v>1</v>
      </c>
      <c r="F783" s="155" t="s">
        <v>710</v>
      </c>
      <c r="H783" s="156">
        <v>2.556</v>
      </c>
      <c r="I783" s="157"/>
      <c r="L783" s="153"/>
      <c r="M783" s="158"/>
      <c r="T783" s="159"/>
      <c r="AT783" s="154" t="s">
        <v>147</v>
      </c>
      <c r="AU783" s="154" t="s">
        <v>82</v>
      </c>
      <c r="AV783" s="13" t="s">
        <v>82</v>
      </c>
      <c r="AW783" s="13" t="s">
        <v>29</v>
      </c>
      <c r="AX783" s="13" t="s">
        <v>73</v>
      </c>
      <c r="AY783" s="154" t="s">
        <v>138</v>
      </c>
    </row>
    <row r="784" spans="2:51" s="13" customFormat="1">
      <c r="B784" s="153"/>
      <c r="D784" s="147" t="s">
        <v>147</v>
      </c>
      <c r="E784" s="154" t="s">
        <v>1</v>
      </c>
      <c r="F784" s="155" t="s">
        <v>711</v>
      </c>
      <c r="H784" s="156">
        <v>3.55</v>
      </c>
      <c r="I784" s="157"/>
      <c r="L784" s="153"/>
      <c r="M784" s="158"/>
      <c r="T784" s="159"/>
      <c r="AT784" s="154" t="s">
        <v>147</v>
      </c>
      <c r="AU784" s="154" t="s">
        <v>82</v>
      </c>
      <c r="AV784" s="13" t="s">
        <v>82</v>
      </c>
      <c r="AW784" s="13" t="s">
        <v>29</v>
      </c>
      <c r="AX784" s="13" t="s">
        <v>73</v>
      </c>
      <c r="AY784" s="154" t="s">
        <v>138</v>
      </c>
    </row>
    <row r="785" spans="2:65" s="14" customFormat="1">
      <c r="B785" s="160"/>
      <c r="D785" s="147" t="s">
        <v>147</v>
      </c>
      <c r="E785" s="161" t="s">
        <v>1</v>
      </c>
      <c r="F785" s="162" t="s">
        <v>156</v>
      </c>
      <c r="H785" s="163">
        <v>145.57599999999999</v>
      </c>
      <c r="I785" s="164"/>
      <c r="L785" s="160"/>
      <c r="M785" s="165"/>
      <c r="T785" s="166"/>
      <c r="AT785" s="161" t="s">
        <v>147</v>
      </c>
      <c r="AU785" s="161" t="s">
        <v>82</v>
      </c>
      <c r="AV785" s="14" t="s">
        <v>145</v>
      </c>
      <c r="AW785" s="14" t="s">
        <v>29</v>
      </c>
      <c r="AX785" s="14" t="s">
        <v>30</v>
      </c>
      <c r="AY785" s="161" t="s">
        <v>138</v>
      </c>
    </row>
    <row r="786" spans="2:65" s="1" customFormat="1" ht="16.5" customHeight="1">
      <c r="B786" s="132"/>
      <c r="C786" s="133" t="s">
        <v>801</v>
      </c>
      <c r="D786" s="133" t="s">
        <v>140</v>
      </c>
      <c r="E786" s="134" t="s">
        <v>802</v>
      </c>
      <c r="F786" s="135" t="s">
        <v>803</v>
      </c>
      <c r="G786" s="136" t="s">
        <v>143</v>
      </c>
      <c r="H786" s="137">
        <v>14.91</v>
      </c>
      <c r="I786" s="138"/>
      <c r="J786" s="139">
        <f>ROUND(I786*H786,2)</f>
        <v>0</v>
      </c>
      <c r="K786" s="135" t="s">
        <v>144</v>
      </c>
      <c r="L786" s="32"/>
      <c r="M786" s="140" t="s">
        <v>1</v>
      </c>
      <c r="N786" s="141" t="s">
        <v>38</v>
      </c>
      <c r="P786" s="142">
        <f>O786*H786</f>
        <v>0</v>
      </c>
      <c r="Q786" s="142">
        <v>2.0000000000000001E-4</v>
      </c>
      <c r="R786" s="142">
        <f>Q786*H786</f>
        <v>2.9820000000000003E-3</v>
      </c>
      <c r="S786" s="142">
        <v>0</v>
      </c>
      <c r="T786" s="143">
        <f>S786*H786</f>
        <v>0</v>
      </c>
      <c r="AR786" s="144" t="s">
        <v>145</v>
      </c>
      <c r="AT786" s="144" t="s">
        <v>140</v>
      </c>
      <c r="AU786" s="144" t="s">
        <v>82</v>
      </c>
      <c r="AY786" s="17" t="s">
        <v>138</v>
      </c>
      <c r="BE786" s="145">
        <f>IF(N786="základní",J786,0)</f>
        <v>0</v>
      </c>
      <c r="BF786" s="145">
        <f>IF(N786="snížená",J786,0)</f>
        <v>0</v>
      </c>
      <c r="BG786" s="145">
        <f>IF(N786="zákl. přenesená",J786,0)</f>
        <v>0</v>
      </c>
      <c r="BH786" s="145">
        <f>IF(N786="sníž. přenesená",J786,0)</f>
        <v>0</v>
      </c>
      <c r="BI786" s="145">
        <f>IF(N786="nulová",J786,0)</f>
        <v>0</v>
      </c>
      <c r="BJ786" s="17" t="s">
        <v>30</v>
      </c>
      <c r="BK786" s="145">
        <f>ROUND(I786*H786,2)</f>
        <v>0</v>
      </c>
      <c r="BL786" s="17" t="s">
        <v>145</v>
      </c>
      <c r="BM786" s="144" t="s">
        <v>804</v>
      </c>
    </row>
    <row r="787" spans="2:65" s="13" customFormat="1">
      <c r="B787" s="153"/>
      <c r="D787" s="147" t="s">
        <v>147</v>
      </c>
      <c r="E787" s="154" t="s">
        <v>1</v>
      </c>
      <c r="F787" s="155" t="s">
        <v>699</v>
      </c>
      <c r="H787" s="156">
        <v>14.91</v>
      </c>
      <c r="I787" s="157"/>
      <c r="L787" s="153"/>
      <c r="M787" s="158"/>
      <c r="T787" s="159"/>
      <c r="AT787" s="154" t="s">
        <v>147</v>
      </c>
      <c r="AU787" s="154" t="s">
        <v>82</v>
      </c>
      <c r="AV787" s="13" t="s">
        <v>82</v>
      </c>
      <c r="AW787" s="13" t="s">
        <v>29</v>
      </c>
      <c r="AX787" s="13" t="s">
        <v>30</v>
      </c>
      <c r="AY787" s="154" t="s">
        <v>138</v>
      </c>
    </row>
    <row r="788" spans="2:65" s="1" customFormat="1" ht="16.5" customHeight="1">
      <c r="B788" s="132"/>
      <c r="C788" s="133" t="s">
        <v>805</v>
      </c>
      <c r="D788" s="133" t="s">
        <v>140</v>
      </c>
      <c r="E788" s="134" t="s">
        <v>806</v>
      </c>
      <c r="F788" s="135" t="s">
        <v>807</v>
      </c>
      <c r="G788" s="136" t="s">
        <v>143</v>
      </c>
      <c r="H788" s="137">
        <v>145.57599999999999</v>
      </c>
      <c r="I788" s="138"/>
      <c r="J788" s="139">
        <f>ROUND(I788*H788,2)</f>
        <v>0</v>
      </c>
      <c r="K788" s="135" t="s">
        <v>144</v>
      </c>
      <c r="L788" s="32"/>
      <c r="M788" s="140" t="s">
        <v>1</v>
      </c>
      <c r="N788" s="141" t="s">
        <v>38</v>
      </c>
      <c r="P788" s="142">
        <f>O788*H788</f>
        <v>0</v>
      </c>
      <c r="Q788" s="142">
        <v>2.0000000000000001E-4</v>
      </c>
      <c r="R788" s="142">
        <f>Q788*H788</f>
        <v>2.9115200000000001E-2</v>
      </c>
      <c r="S788" s="142">
        <v>0</v>
      </c>
      <c r="T788" s="143">
        <f>S788*H788</f>
        <v>0</v>
      </c>
      <c r="AR788" s="144" t="s">
        <v>145</v>
      </c>
      <c r="AT788" s="144" t="s">
        <v>140</v>
      </c>
      <c r="AU788" s="144" t="s">
        <v>82</v>
      </c>
      <c r="AY788" s="17" t="s">
        <v>138</v>
      </c>
      <c r="BE788" s="145">
        <f>IF(N788="základní",J788,0)</f>
        <v>0</v>
      </c>
      <c r="BF788" s="145">
        <f>IF(N788="snížená",J788,0)</f>
        <v>0</v>
      </c>
      <c r="BG788" s="145">
        <f>IF(N788="zákl. přenesená",J788,0)</f>
        <v>0</v>
      </c>
      <c r="BH788" s="145">
        <f>IF(N788="sníž. přenesená",J788,0)</f>
        <v>0</v>
      </c>
      <c r="BI788" s="145">
        <f>IF(N788="nulová",J788,0)</f>
        <v>0</v>
      </c>
      <c r="BJ788" s="17" t="s">
        <v>30</v>
      </c>
      <c r="BK788" s="145">
        <f>ROUND(I788*H788,2)</f>
        <v>0</v>
      </c>
      <c r="BL788" s="17" t="s">
        <v>145</v>
      </c>
      <c r="BM788" s="144" t="s">
        <v>808</v>
      </c>
    </row>
    <row r="789" spans="2:65" s="12" customFormat="1">
      <c r="B789" s="146"/>
      <c r="D789" s="147" t="s">
        <v>147</v>
      </c>
      <c r="E789" s="148" t="s">
        <v>1</v>
      </c>
      <c r="F789" s="149" t="s">
        <v>721</v>
      </c>
      <c r="H789" s="148" t="s">
        <v>1</v>
      </c>
      <c r="I789" s="150"/>
      <c r="L789" s="146"/>
      <c r="M789" s="151"/>
      <c r="T789" s="152"/>
      <c r="AT789" s="148" t="s">
        <v>147</v>
      </c>
      <c r="AU789" s="148" t="s">
        <v>82</v>
      </c>
      <c r="AV789" s="12" t="s">
        <v>30</v>
      </c>
      <c r="AW789" s="12" t="s">
        <v>29</v>
      </c>
      <c r="AX789" s="12" t="s">
        <v>73</v>
      </c>
      <c r="AY789" s="148" t="s">
        <v>138</v>
      </c>
    </row>
    <row r="790" spans="2:65" s="13" customFormat="1">
      <c r="B790" s="153"/>
      <c r="D790" s="147" t="s">
        <v>147</v>
      </c>
      <c r="E790" s="154" t="s">
        <v>1</v>
      </c>
      <c r="F790" s="155" t="s">
        <v>728</v>
      </c>
      <c r="H790" s="156">
        <v>23.062999999999999</v>
      </c>
      <c r="I790" s="157"/>
      <c r="L790" s="153"/>
      <c r="M790" s="158"/>
      <c r="T790" s="159"/>
      <c r="AT790" s="154" t="s">
        <v>147</v>
      </c>
      <c r="AU790" s="154" t="s">
        <v>82</v>
      </c>
      <c r="AV790" s="13" t="s">
        <v>82</v>
      </c>
      <c r="AW790" s="13" t="s">
        <v>29</v>
      </c>
      <c r="AX790" s="13" t="s">
        <v>73</v>
      </c>
      <c r="AY790" s="154" t="s">
        <v>138</v>
      </c>
    </row>
    <row r="791" spans="2:65" s="13" customFormat="1">
      <c r="B791" s="153"/>
      <c r="D791" s="147" t="s">
        <v>147</v>
      </c>
      <c r="E791" s="154" t="s">
        <v>1</v>
      </c>
      <c r="F791" s="155" t="s">
        <v>799</v>
      </c>
      <c r="H791" s="156">
        <v>14.625</v>
      </c>
      <c r="I791" s="157"/>
      <c r="L791" s="153"/>
      <c r="M791" s="158"/>
      <c r="T791" s="159"/>
      <c r="AT791" s="154" t="s">
        <v>147</v>
      </c>
      <c r="AU791" s="154" t="s">
        <v>82</v>
      </c>
      <c r="AV791" s="13" t="s">
        <v>82</v>
      </c>
      <c r="AW791" s="13" t="s">
        <v>29</v>
      </c>
      <c r="AX791" s="13" t="s">
        <v>73</v>
      </c>
      <c r="AY791" s="154" t="s">
        <v>138</v>
      </c>
    </row>
    <row r="792" spans="2:65" s="13" customFormat="1">
      <c r="B792" s="153"/>
      <c r="D792" s="147" t="s">
        <v>147</v>
      </c>
      <c r="E792" s="154" t="s">
        <v>1</v>
      </c>
      <c r="F792" s="155" t="s">
        <v>730</v>
      </c>
      <c r="H792" s="156">
        <v>75.411000000000001</v>
      </c>
      <c r="I792" s="157"/>
      <c r="L792" s="153"/>
      <c r="M792" s="158"/>
      <c r="T792" s="159"/>
      <c r="AT792" s="154" t="s">
        <v>147</v>
      </c>
      <c r="AU792" s="154" t="s">
        <v>82</v>
      </c>
      <c r="AV792" s="13" t="s">
        <v>82</v>
      </c>
      <c r="AW792" s="13" t="s">
        <v>29</v>
      </c>
      <c r="AX792" s="13" t="s">
        <v>73</v>
      </c>
      <c r="AY792" s="154" t="s">
        <v>138</v>
      </c>
    </row>
    <row r="793" spans="2:65" s="13" customFormat="1">
      <c r="B793" s="153"/>
      <c r="D793" s="147" t="s">
        <v>147</v>
      </c>
      <c r="E793" s="154" t="s">
        <v>1</v>
      </c>
      <c r="F793" s="155" t="s">
        <v>800</v>
      </c>
      <c r="H793" s="156">
        <v>-19.440000000000001</v>
      </c>
      <c r="I793" s="157"/>
      <c r="L793" s="153"/>
      <c r="M793" s="158"/>
      <c r="T793" s="159"/>
      <c r="AT793" s="154" t="s">
        <v>147</v>
      </c>
      <c r="AU793" s="154" t="s">
        <v>82</v>
      </c>
      <c r="AV793" s="13" t="s">
        <v>82</v>
      </c>
      <c r="AW793" s="13" t="s">
        <v>29</v>
      </c>
      <c r="AX793" s="13" t="s">
        <v>73</v>
      </c>
      <c r="AY793" s="154" t="s">
        <v>138</v>
      </c>
    </row>
    <row r="794" spans="2:65" s="13" customFormat="1">
      <c r="B794" s="153"/>
      <c r="D794" s="147" t="s">
        <v>147</v>
      </c>
      <c r="E794" s="154" t="s">
        <v>1</v>
      </c>
      <c r="F794" s="155" t="s">
        <v>732</v>
      </c>
      <c r="H794" s="156">
        <v>-26.73</v>
      </c>
      <c r="I794" s="157"/>
      <c r="L794" s="153"/>
      <c r="M794" s="158"/>
      <c r="T794" s="159"/>
      <c r="AT794" s="154" t="s">
        <v>147</v>
      </c>
      <c r="AU794" s="154" t="s">
        <v>82</v>
      </c>
      <c r="AV794" s="13" t="s">
        <v>82</v>
      </c>
      <c r="AW794" s="13" t="s">
        <v>29</v>
      </c>
      <c r="AX794" s="13" t="s">
        <v>73</v>
      </c>
      <c r="AY794" s="154" t="s">
        <v>138</v>
      </c>
    </row>
    <row r="795" spans="2:65" s="13" customFormat="1">
      <c r="B795" s="153"/>
      <c r="D795" s="147" t="s">
        <v>147</v>
      </c>
      <c r="E795" s="154" t="s">
        <v>1</v>
      </c>
      <c r="F795" s="155" t="s">
        <v>733</v>
      </c>
      <c r="H795" s="156">
        <v>57.33</v>
      </c>
      <c r="I795" s="157"/>
      <c r="L795" s="153"/>
      <c r="M795" s="158"/>
      <c r="T795" s="159"/>
      <c r="AT795" s="154" t="s">
        <v>147</v>
      </c>
      <c r="AU795" s="154" t="s">
        <v>82</v>
      </c>
      <c r="AV795" s="13" t="s">
        <v>82</v>
      </c>
      <c r="AW795" s="13" t="s">
        <v>29</v>
      </c>
      <c r="AX795" s="13" t="s">
        <v>73</v>
      </c>
      <c r="AY795" s="154" t="s">
        <v>138</v>
      </c>
    </row>
    <row r="796" spans="2:65" s="13" customFormat="1">
      <c r="B796" s="153"/>
      <c r="D796" s="147" t="s">
        <v>147</v>
      </c>
      <c r="E796" s="154" t="s">
        <v>1</v>
      </c>
      <c r="F796" s="155" t="s">
        <v>734</v>
      </c>
      <c r="H796" s="156">
        <v>-4.62</v>
      </c>
      <c r="I796" s="157"/>
      <c r="L796" s="153"/>
      <c r="M796" s="158"/>
      <c r="T796" s="159"/>
      <c r="AT796" s="154" t="s">
        <v>147</v>
      </c>
      <c r="AU796" s="154" t="s">
        <v>82</v>
      </c>
      <c r="AV796" s="13" t="s">
        <v>82</v>
      </c>
      <c r="AW796" s="13" t="s">
        <v>29</v>
      </c>
      <c r="AX796" s="13" t="s">
        <v>73</v>
      </c>
      <c r="AY796" s="154" t="s">
        <v>138</v>
      </c>
    </row>
    <row r="797" spans="2:65" s="13" customFormat="1">
      <c r="B797" s="153"/>
      <c r="D797" s="147" t="s">
        <v>147</v>
      </c>
      <c r="E797" s="154" t="s">
        <v>1</v>
      </c>
      <c r="F797" s="155" t="s">
        <v>735</v>
      </c>
      <c r="H797" s="156">
        <v>-3.18</v>
      </c>
      <c r="I797" s="157"/>
      <c r="L797" s="153"/>
      <c r="M797" s="158"/>
      <c r="T797" s="159"/>
      <c r="AT797" s="154" t="s">
        <v>147</v>
      </c>
      <c r="AU797" s="154" t="s">
        <v>82</v>
      </c>
      <c r="AV797" s="13" t="s">
        <v>82</v>
      </c>
      <c r="AW797" s="13" t="s">
        <v>29</v>
      </c>
      <c r="AX797" s="13" t="s">
        <v>73</v>
      </c>
      <c r="AY797" s="154" t="s">
        <v>138</v>
      </c>
    </row>
    <row r="798" spans="2:65" s="12" customFormat="1">
      <c r="B798" s="146"/>
      <c r="D798" s="147" t="s">
        <v>147</v>
      </c>
      <c r="E798" s="148" t="s">
        <v>1</v>
      </c>
      <c r="F798" s="149" t="s">
        <v>692</v>
      </c>
      <c r="H798" s="148" t="s">
        <v>1</v>
      </c>
      <c r="I798" s="150"/>
      <c r="L798" s="146"/>
      <c r="M798" s="151"/>
      <c r="T798" s="152"/>
      <c r="AT798" s="148" t="s">
        <v>147</v>
      </c>
      <c r="AU798" s="148" t="s">
        <v>82</v>
      </c>
      <c r="AV798" s="12" t="s">
        <v>30</v>
      </c>
      <c r="AW798" s="12" t="s">
        <v>29</v>
      </c>
      <c r="AX798" s="12" t="s">
        <v>73</v>
      </c>
      <c r="AY798" s="148" t="s">
        <v>138</v>
      </c>
    </row>
    <row r="799" spans="2:65" s="13" customFormat="1">
      <c r="B799" s="153"/>
      <c r="D799" s="147" t="s">
        <v>147</v>
      </c>
      <c r="E799" s="154" t="s">
        <v>1</v>
      </c>
      <c r="F799" s="155" t="s">
        <v>704</v>
      </c>
      <c r="H799" s="156">
        <v>22.577999999999999</v>
      </c>
      <c r="I799" s="157"/>
      <c r="L799" s="153"/>
      <c r="M799" s="158"/>
      <c r="T799" s="159"/>
      <c r="AT799" s="154" t="s">
        <v>147</v>
      </c>
      <c r="AU799" s="154" t="s">
        <v>82</v>
      </c>
      <c r="AV799" s="13" t="s">
        <v>82</v>
      </c>
      <c r="AW799" s="13" t="s">
        <v>29</v>
      </c>
      <c r="AX799" s="13" t="s">
        <v>73</v>
      </c>
      <c r="AY799" s="154" t="s">
        <v>138</v>
      </c>
    </row>
    <row r="800" spans="2:65" s="13" customFormat="1">
      <c r="B800" s="153"/>
      <c r="D800" s="147" t="s">
        <v>147</v>
      </c>
      <c r="E800" s="154" t="s">
        <v>1</v>
      </c>
      <c r="F800" s="155" t="s">
        <v>705</v>
      </c>
      <c r="H800" s="156">
        <v>-4.32</v>
      </c>
      <c r="I800" s="157"/>
      <c r="L800" s="153"/>
      <c r="M800" s="158"/>
      <c r="T800" s="159"/>
      <c r="AT800" s="154" t="s">
        <v>147</v>
      </c>
      <c r="AU800" s="154" t="s">
        <v>82</v>
      </c>
      <c r="AV800" s="13" t="s">
        <v>82</v>
      </c>
      <c r="AW800" s="13" t="s">
        <v>29</v>
      </c>
      <c r="AX800" s="13" t="s">
        <v>73</v>
      </c>
      <c r="AY800" s="154" t="s">
        <v>138</v>
      </c>
    </row>
    <row r="801" spans="2:65" s="13" customFormat="1">
      <c r="B801" s="153"/>
      <c r="D801" s="147" t="s">
        <v>147</v>
      </c>
      <c r="E801" s="154" t="s">
        <v>1</v>
      </c>
      <c r="F801" s="155" t="s">
        <v>706</v>
      </c>
      <c r="H801" s="156">
        <v>-2.97</v>
      </c>
      <c r="I801" s="157"/>
      <c r="L801" s="153"/>
      <c r="M801" s="158"/>
      <c r="T801" s="159"/>
      <c r="AT801" s="154" t="s">
        <v>147</v>
      </c>
      <c r="AU801" s="154" t="s">
        <v>82</v>
      </c>
      <c r="AV801" s="13" t="s">
        <v>82</v>
      </c>
      <c r="AW801" s="13" t="s">
        <v>29</v>
      </c>
      <c r="AX801" s="13" t="s">
        <v>73</v>
      </c>
      <c r="AY801" s="154" t="s">
        <v>138</v>
      </c>
    </row>
    <row r="802" spans="2:65" s="13" customFormat="1">
      <c r="B802" s="153"/>
      <c r="D802" s="147" t="s">
        <v>147</v>
      </c>
      <c r="E802" s="154" t="s">
        <v>1</v>
      </c>
      <c r="F802" s="155" t="s">
        <v>707</v>
      </c>
      <c r="H802" s="156">
        <v>2.3849999999999998</v>
      </c>
      <c r="I802" s="157"/>
      <c r="L802" s="153"/>
      <c r="M802" s="158"/>
      <c r="T802" s="159"/>
      <c r="AT802" s="154" t="s">
        <v>147</v>
      </c>
      <c r="AU802" s="154" t="s">
        <v>82</v>
      </c>
      <c r="AV802" s="13" t="s">
        <v>82</v>
      </c>
      <c r="AW802" s="13" t="s">
        <v>29</v>
      </c>
      <c r="AX802" s="13" t="s">
        <v>73</v>
      </c>
      <c r="AY802" s="154" t="s">
        <v>138</v>
      </c>
    </row>
    <row r="803" spans="2:65" s="13" customFormat="1">
      <c r="B803" s="153"/>
      <c r="D803" s="147" t="s">
        <v>147</v>
      </c>
      <c r="E803" s="154" t="s">
        <v>1</v>
      </c>
      <c r="F803" s="155" t="s">
        <v>708</v>
      </c>
      <c r="H803" s="156">
        <v>2.2879999999999998</v>
      </c>
      <c r="I803" s="157"/>
      <c r="L803" s="153"/>
      <c r="M803" s="158"/>
      <c r="T803" s="159"/>
      <c r="AT803" s="154" t="s">
        <v>147</v>
      </c>
      <c r="AU803" s="154" t="s">
        <v>82</v>
      </c>
      <c r="AV803" s="13" t="s">
        <v>82</v>
      </c>
      <c r="AW803" s="13" t="s">
        <v>29</v>
      </c>
      <c r="AX803" s="13" t="s">
        <v>73</v>
      </c>
      <c r="AY803" s="154" t="s">
        <v>138</v>
      </c>
    </row>
    <row r="804" spans="2:65" s="13" customFormat="1">
      <c r="B804" s="153"/>
      <c r="D804" s="147" t="s">
        <v>147</v>
      </c>
      <c r="E804" s="154" t="s">
        <v>1</v>
      </c>
      <c r="F804" s="155" t="s">
        <v>709</v>
      </c>
      <c r="H804" s="156">
        <v>3.05</v>
      </c>
      <c r="I804" s="157"/>
      <c r="L804" s="153"/>
      <c r="M804" s="158"/>
      <c r="T804" s="159"/>
      <c r="AT804" s="154" t="s">
        <v>147</v>
      </c>
      <c r="AU804" s="154" t="s">
        <v>82</v>
      </c>
      <c r="AV804" s="13" t="s">
        <v>82</v>
      </c>
      <c r="AW804" s="13" t="s">
        <v>29</v>
      </c>
      <c r="AX804" s="13" t="s">
        <v>73</v>
      </c>
      <c r="AY804" s="154" t="s">
        <v>138</v>
      </c>
    </row>
    <row r="805" spans="2:65" s="13" customFormat="1">
      <c r="B805" s="153"/>
      <c r="D805" s="147" t="s">
        <v>147</v>
      </c>
      <c r="E805" s="154" t="s">
        <v>1</v>
      </c>
      <c r="F805" s="155" t="s">
        <v>710</v>
      </c>
      <c r="H805" s="156">
        <v>2.556</v>
      </c>
      <c r="I805" s="157"/>
      <c r="L805" s="153"/>
      <c r="M805" s="158"/>
      <c r="T805" s="159"/>
      <c r="AT805" s="154" t="s">
        <v>147</v>
      </c>
      <c r="AU805" s="154" t="s">
        <v>82</v>
      </c>
      <c r="AV805" s="13" t="s">
        <v>82</v>
      </c>
      <c r="AW805" s="13" t="s">
        <v>29</v>
      </c>
      <c r="AX805" s="13" t="s">
        <v>73</v>
      </c>
      <c r="AY805" s="154" t="s">
        <v>138</v>
      </c>
    </row>
    <row r="806" spans="2:65" s="13" customFormat="1">
      <c r="B806" s="153"/>
      <c r="D806" s="147" t="s">
        <v>147</v>
      </c>
      <c r="E806" s="154" t="s">
        <v>1</v>
      </c>
      <c r="F806" s="155" t="s">
        <v>711</v>
      </c>
      <c r="H806" s="156">
        <v>3.55</v>
      </c>
      <c r="I806" s="157"/>
      <c r="L806" s="153"/>
      <c r="M806" s="158"/>
      <c r="T806" s="159"/>
      <c r="AT806" s="154" t="s">
        <v>147</v>
      </c>
      <c r="AU806" s="154" t="s">
        <v>82</v>
      </c>
      <c r="AV806" s="13" t="s">
        <v>82</v>
      </c>
      <c r="AW806" s="13" t="s">
        <v>29</v>
      </c>
      <c r="AX806" s="13" t="s">
        <v>73</v>
      </c>
      <c r="AY806" s="154" t="s">
        <v>138</v>
      </c>
    </row>
    <row r="807" spans="2:65" s="14" customFormat="1">
      <c r="B807" s="160"/>
      <c r="D807" s="147" t="s">
        <v>147</v>
      </c>
      <c r="E807" s="161" t="s">
        <v>1</v>
      </c>
      <c r="F807" s="162" t="s">
        <v>156</v>
      </c>
      <c r="H807" s="163">
        <v>145.57599999999999</v>
      </c>
      <c r="I807" s="164"/>
      <c r="L807" s="160"/>
      <c r="M807" s="165"/>
      <c r="T807" s="166"/>
      <c r="AT807" s="161" t="s">
        <v>147</v>
      </c>
      <c r="AU807" s="161" t="s">
        <v>82</v>
      </c>
      <c r="AV807" s="14" t="s">
        <v>145</v>
      </c>
      <c r="AW807" s="14" t="s">
        <v>29</v>
      </c>
      <c r="AX807" s="14" t="s">
        <v>30</v>
      </c>
      <c r="AY807" s="161" t="s">
        <v>138</v>
      </c>
    </row>
    <row r="808" spans="2:65" s="1" customFormat="1" ht="16.5" customHeight="1">
      <c r="B808" s="132"/>
      <c r="C808" s="133" t="s">
        <v>809</v>
      </c>
      <c r="D808" s="133" t="s">
        <v>140</v>
      </c>
      <c r="E808" s="134" t="s">
        <v>810</v>
      </c>
      <c r="F808" s="135" t="s">
        <v>811</v>
      </c>
      <c r="G808" s="136" t="s">
        <v>143</v>
      </c>
      <c r="H808" s="137">
        <v>14.91</v>
      </c>
      <c r="I808" s="138"/>
      <c r="J808" s="139">
        <f>ROUND(I808*H808,2)</f>
        <v>0</v>
      </c>
      <c r="K808" s="135" t="s">
        <v>144</v>
      </c>
      <c r="L808" s="32"/>
      <c r="M808" s="140" t="s">
        <v>1</v>
      </c>
      <c r="N808" s="141" t="s">
        <v>38</v>
      </c>
      <c r="P808" s="142">
        <f>O808*H808</f>
        <v>0</v>
      </c>
      <c r="Q808" s="142">
        <v>2.7000000000000001E-3</v>
      </c>
      <c r="R808" s="142">
        <f>Q808*H808</f>
        <v>4.0257000000000001E-2</v>
      </c>
      <c r="S808" s="142">
        <v>0</v>
      </c>
      <c r="T808" s="143">
        <f>S808*H808</f>
        <v>0</v>
      </c>
      <c r="AR808" s="144" t="s">
        <v>145</v>
      </c>
      <c r="AT808" s="144" t="s">
        <v>140</v>
      </c>
      <c r="AU808" s="144" t="s">
        <v>82</v>
      </c>
      <c r="AY808" s="17" t="s">
        <v>138</v>
      </c>
      <c r="BE808" s="145">
        <f>IF(N808="základní",J808,0)</f>
        <v>0</v>
      </c>
      <c r="BF808" s="145">
        <f>IF(N808="snížená",J808,0)</f>
        <v>0</v>
      </c>
      <c r="BG808" s="145">
        <f>IF(N808="zákl. přenesená",J808,0)</f>
        <v>0</v>
      </c>
      <c r="BH808" s="145">
        <f>IF(N808="sníž. přenesená",J808,0)</f>
        <v>0</v>
      </c>
      <c r="BI808" s="145">
        <f>IF(N808="nulová",J808,0)</f>
        <v>0</v>
      </c>
      <c r="BJ808" s="17" t="s">
        <v>30</v>
      </c>
      <c r="BK808" s="145">
        <f>ROUND(I808*H808,2)</f>
        <v>0</v>
      </c>
      <c r="BL808" s="17" t="s">
        <v>145</v>
      </c>
      <c r="BM808" s="144" t="s">
        <v>812</v>
      </c>
    </row>
    <row r="809" spans="2:65" s="13" customFormat="1">
      <c r="B809" s="153"/>
      <c r="D809" s="147" t="s">
        <v>147</v>
      </c>
      <c r="E809" s="154" t="s">
        <v>1</v>
      </c>
      <c r="F809" s="155" t="s">
        <v>699</v>
      </c>
      <c r="H809" s="156">
        <v>14.91</v>
      </c>
      <c r="I809" s="157"/>
      <c r="L809" s="153"/>
      <c r="M809" s="158"/>
      <c r="T809" s="159"/>
      <c r="AT809" s="154" t="s">
        <v>147</v>
      </c>
      <c r="AU809" s="154" t="s">
        <v>82</v>
      </c>
      <c r="AV809" s="13" t="s">
        <v>82</v>
      </c>
      <c r="AW809" s="13" t="s">
        <v>29</v>
      </c>
      <c r="AX809" s="13" t="s">
        <v>30</v>
      </c>
      <c r="AY809" s="154" t="s">
        <v>138</v>
      </c>
    </row>
    <row r="810" spans="2:65" s="1" customFormat="1" ht="16.5" customHeight="1">
      <c r="B810" s="132"/>
      <c r="C810" s="133" t="s">
        <v>813</v>
      </c>
      <c r="D810" s="133" t="s">
        <v>140</v>
      </c>
      <c r="E810" s="134" t="s">
        <v>814</v>
      </c>
      <c r="F810" s="135" t="s">
        <v>815</v>
      </c>
      <c r="G810" s="136" t="s">
        <v>143</v>
      </c>
      <c r="H810" s="137">
        <v>145.57599999999999</v>
      </c>
      <c r="I810" s="138"/>
      <c r="J810" s="139">
        <f>ROUND(I810*H810,2)</f>
        <v>0</v>
      </c>
      <c r="K810" s="135" t="s">
        <v>144</v>
      </c>
      <c r="L810" s="32"/>
      <c r="M810" s="140" t="s">
        <v>1</v>
      </c>
      <c r="N810" s="141" t="s">
        <v>38</v>
      </c>
      <c r="P810" s="142">
        <f>O810*H810</f>
        <v>0</v>
      </c>
      <c r="Q810" s="142">
        <v>2.7000000000000001E-3</v>
      </c>
      <c r="R810" s="142">
        <f>Q810*H810</f>
        <v>0.39305519999999999</v>
      </c>
      <c r="S810" s="142">
        <v>0</v>
      </c>
      <c r="T810" s="143">
        <f>S810*H810</f>
        <v>0</v>
      </c>
      <c r="AR810" s="144" t="s">
        <v>145</v>
      </c>
      <c r="AT810" s="144" t="s">
        <v>140</v>
      </c>
      <c r="AU810" s="144" t="s">
        <v>82</v>
      </c>
      <c r="AY810" s="17" t="s">
        <v>138</v>
      </c>
      <c r="BE810" s="145">
        <f>IF(N810="základní",J810,0)</f>
        <v>0</v>
      </c>
      <c r="BF810" s="145">
        <f>IF(N810="snížená",J810,0)</f>
        <v>0</v>
      </c>
      <c r="BG810" s="145">
        <f>IF(N810="zákl. přenesená",J810,0)</f>
        <v>0</v>
      </c>
      <c r="BH810" s="145">
        <f>IF(N810="sníž. přenesená",J810,0)</f>
        <v>0</v>
      </c>
      <c r="BI810" s="145">
        <f>IF(N810="nulová",J810,0)</f>
        <v>0</v>
      </c>
      <c r="BJ810" s="17" t="s">
        <v>30</v>
      </c>
      <c r="BK810" s="145">
        <f>ROUND(I810*H810,2)</f>
        <v>0</v>
      </c>
      <c r="BL810" s="17" t="s">
        <v>145</v>
      </c>
      <c r="BM810" s="144" t="s">
        <v>816</v>
      </c>
    </row>
    <row r="811" spans="2:65" s="13" customFormat="1">
      <c r="B811" s="153"/>
      <c r="D811" s="147" t="s">
        <v>147</v>
      </c>
      <c r="E811" s="154" t="s">
        <v>1</v>
      </c>
      <c r="F811" s="155" t="s">
        <v>817</v>
      </c>
      <c r="H811" s="156">
        <v>145.57599999999999</v>
      </c>
      <c r="I811" s="157"/>
      <c r="L811" s="153"/>
      <c r="M811" s="158"/>
      <c r="T811" s="159"/>
      <c r="AT811" s="154" t="s">
        <v>147</v>
      </c>
      <c r="AU811" s="154" t="s">
        <v>82</v>
      </c>
      <c r="AV811" s="13" t="s">
        <v>82</v>
      </c>
      <c r="AW811" s="13" t="s">
        <v>29</v>
      </c>
      <c r="AX811" s="13" t="s">
        <v>30</v>
      </c>
      <c r="AY811" s="154" t="s">
        <v>138</v>
      </c>
    </row>
    <row r="812" spans="2:65" s="1" customFormat="1" ht="16.5" customHeight="1">
      <c r="B812" s="132"/>
      <c r="C812" s="133" t="s">
        <v>818</v>
      </c>
      <c r="D812" s="133" t="s">
        <v>140</v>
      </c>
      <c r="E812" s="134" t="s">
        <v>819</v>
      </c>
      <c r="F812" s="135" t="s">
        <v>820</v>
      </c>
      <c r="G812" s="136" t="s">
        <v>143</v>
      </c>
      <c r="H812" s="137">
        <v>159.892</v>
      </c>
      <c r="I812" s="138"/>
      <c r="J812" s="139">
        <f>ROUND(I812*H812,2)</f>
        <v>0</v>
      </c>
      <c r="K812" s="135" t="s">
        <v>144</v>
      </c>
      <c r="L812" s="32"/>
      <c r="M812" s="140" t="s">
        <v>1</v>
      </c>
      <c r="N812" s="141" t="s">
        <v>38</v>
      </c>
      <c r="P812" s="142">
        <f>O812*H812</f>
        <v>0</v>
      </c>
      <c r="Q812" s="142">
        <v>2.0000000000000002E-5</v>
      </c>
      <c r="R812" s="142">
        <f>Q812*H812</f>
        <v>3.19784E-3</v>
      </c>
      <c r="S812" s="142">
        <v>6.0000000000000002E-5</v>
      </c>
      <c r="T812" s="143">
        <f>S812*H812</f>
        <v>9.5935199999999995E-3</v>
      </c>
      <c r="AR812" s="144" t="s">
        <v>145</v>
      </c>
      <c r="AT812" s="144" t="s">
        <v>140</v>
      </c>
      <c r="AU812" s="144" t="s">
        <v>82</v>
      </c>
      <c r="AY812" s="17" t="s">
        <v>138</v>
      </c>
      <c r="BE812" s="145">
        <f>IF(N812="základní",J812,0)</f>
        <v>0</v>
      </c>
      <c r="BF812" s="145">
        <f>IF(N812="snížená",J812,0)</f>
        <v>0</v>
      </c>
      <c r="BG812" s="145">
        <f>IF(N812="zákl. přenesená",J812,0)</f>
        <v>0</v>
      </c>
      <c r="BH812" s="145">
        <f>IF(N812="sníž. přenesená",J812,0)</f>
        <v>0</v>
      </c>
      <c r="BI812" s="145">
        <f>IF(N812="nulová",J812,0)</f>
        <v>0</v>
      </c>
      <c r="BJ812" s="17" t="s">
        <v>30</v>
      </c>
      <c r="BK812" s="145">
        <f>ROUND(I812*H812,2)</f>
        <v>0</v>
      </c>
      <c r="BL812" s="17" t="s">
        <v>145</v>
      </c>
      <c r="BM812" s="144" t="s">
        <v>821</v>
      </c>
    </row>
    <row r="813" spans="2:65" s="12" customFormat="1">
      <c r="B813" s="146"/>
      <c r="D813" s="147" t="s">
        <v>147</v>
      </c>
      <c r="E813" s="148" t="s">
        <v>1</v>
      </c>
      <c r="F813" s="149" t="s">
        <v>775</v>
      </c>
      <c r="H813" s="148" t="s">
        <v>1</v>
      </c>
      <c r="I813" s="150"/>
      <c r="L813" s="146"/>
      <c r="M813" s="151"/>
      <c r="T813" s="152"/>
      <c r="AT813" s="148" t="s">
        <v>147</v>
      </c>
      <c r="AU813" s="148" t="s">
        <v>82</v>
      </c>
      <c r="AV813" s="12" t="s">
        <v>30</v>
      </c>
      <c r="AW813" s="12" t="s">
        <v>29</v>
      </c>
      <c r="AX813" s="12" t="s">
        <v>73</v>
      </c>
      <c r="AY813" s="148" t="s">
        <v>138</v>
      </c>
    </row>
    <row r="814" spans="2:65" s="13" customFormat="1">
      <c r="B814" s="153"/>
      <c r="D814" s="147" t="s">
        <v>147</v>
      </c>
      <c r="E814" s="154" t="s">
        <v>1</v>
      </c>
      <c r="F814" s="155" t="s">
        <v>822</v>
      </c>
      <c r="H814" s="156">
        <v>68.64</v>
      </c>
      <c r="I814" s="157"/>
      <c r="L814" s="153"/>
      <c r="M814" s="158"/>
      <c r="T814" s="159"/>
      <c r="AT814" s="154" t="s">
        <v>147</v>
      </c>
      <c r="AU814" s="154" t="s">
        <v>82</v>
      </c>
      <c r="AV814" s="13" t="s">
        <v>82</v>
      </c>
      <c r="AW814" s="13" t="s">
        <v>29</v>
      </c>
      <c r="AX814" s="13" t="s">
        <v>73</v>
      </c>
      <c r="AY814" s="154" t="s">
        <v>138</v>
      </c>
    </row>
    <row r="815" spans="2:65" s="12" customFormat="1">
      <c r="B815" s="146"/>
      <c r="D815" s="147" t="s">
        <v>147</v>
      </c>
      <c r="E815" s="148" t="s">
        <v>1</v>
      </c>
      <c r="F815" s="149" t="s">
        <v>823</v>
      </c>
      <c r="H815" s="148" t="s">
        <v>1</v>
      </c>
      <c r="I815" s="150"/>
      <c r="L815" s="146"/>
      <c r="M815" s="151"/>
      <c r="T815" s="152"/>
      <c r="AT815" s="148" t="s">
        <v>147</v>
      </c>
      <c r="AU815" s="148" t="s">
        <v>82</v>
      </c>
      <c r="AV815" s="12" t="s">
        <v>30</v>
      </c>
      <c r="AW815" s="12" t="s">
        <v>29</v>
      </c>
      <c r="AX815" s="12" t="s">
        <v>73</v>
      </c>
      <c r="AY815" s="148" t="s">
        <v>138</v>
      </c>
    </row>
    <row r="816" spans="2:65" s="13" customFormat="1">
      <c r="B816" s="153"/>
      <c r="D816" s="147" t="s">
        <v>147</v>
      </c>
      <c r="E816" s="154" t="s">
        <v>1</v>
      </c>
      <c r="F816" s="155" t="s">
        <v>824</v>
      </c>
      <c r="H816" s="156">
        <v>8.7219999999999995</v>
      </c>
      <c r="I816" s="157"/>
      <c r="L816" s="153"/>
      <c r="M816" s="158"/>
      <c r="T816" s="159"/>
      <c r="AT816" s="154" t="s">
        <v>147</v>
      </c>
      <c r="AU816" s="154" t="s">
        <v>82</v>
      </c>
      <c r="AV816" s="13" t="s">
        <v>82</v>
      </c>
      <c r="AW816" s="13" t="s">
        <v>29</v>
      </c>
      <c r="AX816" s="13" t="s">
        <v>73</v>
      </c>
      <c r="AY816" s="154" t="s">
        <v>138</v>
      </c>
    </row>
    <row r="817" spans="2:65" s="12" customFormat="1">
      <c r="B817" s="146"/>
      <c r="D817" s="147" t="s">
        <v>147</v>
      </c>
      <c r="E817" s="148" t="s">
        <v>1</v>
      </c>
      <c r="F817" s="149" t="s">
        <v>773</v>
      </c>
      <c r="H817" s="148" t="s">
        <v>1</v>
      </c>
      <c r="I817" s="150"/>
      <c r="L817" s="146"/>
      <c r="M817" s="151"/>
      <c r="T817" s="152"/>
      <c r="AT817" s="148" t="s">
        <v>147</v>
      </c>
      <c r="AU817" s="148" t="s">
        <v>82</v>
      </c>
      <c r="AV817" s="12" t="s">
        <v>30</v>
      </c>
      <c r="AW817" s="12" t="s">
        <v>29</v>
      </c>
      <c r="AX817" s="12" t="s">
        <v>73</v>
      </c>
      <c r="AY817" s="148" t="s">
        <v>138</v>
      </c>
    </row>
    <row r="818" spans="2:65" s="13" customFormat="1">
      <c r="B818" s="153"/>
      <c r="D818" s="147" t="s">
        <v>147</v>
      </c>
      <c r="E818" s="154" t="s">
        <v>1</v>
      </c>
      <c r="F818" s="155" t="s">
        <v>825</v>
      </c>
      <c r="H818" s="156">
        <v>19.440000000000001</v>
      </c>
      <c r="I818" s="157"/>
      <c r="L818" s="153"/>
      <c r="M818" s="158"/>
      <c r="T818" s="159"/>
      <c r="AT818" s="154" t="s">
        <v>147</v>
      </c>
      <c r="AU818" s="154" t="s">
        <v>82</v>
      </c>
      <c r="AV818" s="13" t="s">
        <v>82</v>
      </c>
      <c r="AW818" s="13" t="s">
        <v>29</v>
      </c>
      <c r="AX818" s="13" t="s">
        <v>73</v>
      </c>
      <c r="AY818" s="154" t="s">
        <v>138</v>
      </c>
    </row>
    <row r="819" spans="2:65" s="13" customFormat="1">
      <c r="B819" s="153"/>
      <c r="D819" s="147" t="s">
        <v>147</v>
      </c>
      <c r="E819" s="154" t="s">
        <v>1</v>
      </c>
      <c r="F819" s="155" t="s">
        <v>826</v>
      </c>
      <c r="H819" s="156">
        <v>26.73</v>
      </c>
      <c r="I819" s="157"/>
      <c r="L819" s="153"/>
      <c r="M819" s="158"/>
      <c r="T819" s="159"/>
      <c r="AT819" s="154" t="s">
        <v>147</v>
      </c>
      <c r="AU819" s="154" t="s">
        <v>82</v>
      </c>
      <c r="AV819" s="13" t="s">
        <v>82</v>
      </c>
      <c r="AW819" s="13" t="s">
        <v>29</v>
      </c>
      <c r="AX819" s="13" t="s">
        <v>73</v>
      </c>
      <c r="AY819" s="154" t="s">
        <v>138</v>
      </c>
    </row>
    <row r="820" spans="2:65" s="12" customFormat="1">
      <c r="B820" s="146"/>
      <c r="D820" s="147" t="s">
        <v>147</v>
      </c>
      <c r="E820" s="148" t="s">
        <v>1</v>
      </c>
      <c r="F820" s="149" t="s">
        <v>773</v>
      </c>
      <c r="H820" s="148" t="s">
        <v>1</v>
      </c>
      <c r="I820" s="150"/>
      <c r="L820" s="146"/>
      <c r="M820" s="151"/>
      <c r="T820" s="152"/>
      <c r="AT820" s="148" t="s">
        <v>147</v>
      </c>
      <c r="AU820" s="148" t="s">
        <v>82</v>
      </c>
      <c r="AV820" s="12" t="s">
        <v>30</v>
      </c>
      <c r="AW820" s="12" t="s">
        <v>29</v>
      </c>
      <c r="AX820" s="12" t="s">
        <v>73</v>
      </c>
      <c r="AY820" s="148" t="s">
        <v>138</v>
      </c>
    </row>
    <row r="821" spans="2:65" s="13" customFormat="1">
      <c r="B821" s="153"/>
      <c r="D821" s="147" t="s">
        <v>147</v>
      </c>
      <c r="E821" s="154" t="s">
        <v>1</v>
      </c>
      <c r="F821" s="155" t="s">
        <v>827</v>
      </c>
      <c r="H821" s="156">
        <v>7.26</v>
      </c>
      <c r="I821" s="157"/>
      <c r="L821" s="153"/>
      <c r="M821" s="158"/>
      <c r="T821" s="159"/>
      <c r="AT821" s="154" t="s">
        <v>147</v>
      </c>
      <c r="AU821" s="154" t="s">
        <v>82</v>
      </c>
      <c r="AV821" s="13" t="s">
        <v>82</v>
      </c>
      <c r="AW821" s="13" t="s">
        <v>29</v>
      </c>
      <c r="AX821" s="13" t="s">
        <v>73</v>
      </c>
      <c r="AY821" s="154" t="s">
        <v>138</v>
      </c>
    </row>
    <row r="822" spans="2:65" s="13" customFormat="1">
      <c r="B822" s="153"/>
      <c r="D822" s="147" t="s">
        <v>147</v>
      </c>
      <c r="E822" s="154" t="s">
        <v>1</v>
      </c>
      <c r="F822" s="155" t="s">
        <v>828</v>
      </c>
      <c r="H822" s="156">
        <v>5.28</v>
      </c>
      <c r="I822" s="157"/>
      <c r="L822" s="153"/>
      <c r="M822" s="158"/>
      <c r="T822" s="159"/>
      <c r="AT822" s="154" t="s">
        <v>147</v>
      </c>
      <c r="AU822" s="154" t="s">
        <v>82</v>
      </c>
      <c r="AV822" s="13" t="s">
        <v>82</v>
      </c>
      <c r="AW822" s="13" t="s">
        <v>29</v>
      </c>
      <c r="AX822" s="13" t="s">
        <v>73</v>
      </c>
      <c r="AY822" s="154" t="s">
        <v>138</v>
      </c>
    </row>
    <row r="823" spans="2:65" s="12" customFormat="1">
      <c r="B823" s="146"/>
      <c r="D823" s="147" t="s">
        <v>147</v>
      </c>
      <c r="E823" s="148" t="s">
        <v>1</v>
      </c>
      <c r="F823" s="149" t="s">
        <v>773</v>
      </c>
      <c r="H823" s="148" t="s">
        <v>1</v>
      </c>
      <c r="I823" s="150"/>
      <c r="L823" s="146"/>
      <c r="M823" s="151"/>
      <c r="T823" s="152"/>
      <c r="AT823" s="148" t="s">
        <v>147</v>
      </c>
      <c r="AU823" s="148" t="s">
        <v>82</v>
      </c>
      <c r="AV823" s="12" t="s">
        <v>30</v>
      </c>
      <c r="AW823" s="12" t="s">
        <v>29</v>
      </c>
      <c r="AX823" s="12" t="s">
        <v>73</v>
      </c>
      <c r="AY823" s="148" t="s">
        <v>138</v>
      </c>
    </row>
    <row r="824" spans="2:65" s="13" customFormat="1">
      <c r="B824" s="153"/>
      <c r="D824" s="147" t="s">
        <v>147</v>
      </c>
      <c r="E824" s="154" t="s">
        <v>1</v>
      </c>
      <c r="F824" s="155" t="s">
        <v>829</v>
      </c>
      <c r="H824" s="156">
        <v>6.93</v>
      </c>
      <c r="I824" s="157"/>
      <c r="L824" s="153"/>
      <c r="M824" s="158"/>
      <c r="T824" s="159"/>
      <c r="AT824" s="154" t="s">
        <v>147</v>
      </c>
      <c r="AU824" s="154" t="s">
        <v>82</v>
      </c>
      <c r="AV824" s="13" t="s">
        <v>82</v>
      </c>
      <c r="AW824" s="13" t="s">
        <v>29</v>
      </c>
      <c r="AX824" s="13" t="s">
        <v>73</v>
      </c>
      <c r="AY824" s="154" t="s">
        <v>138</v>
      </c>
    </row>
    <row r="825" spans="2:65" s="13" customFormat="1">
      <c r="B825" s="153"/>
      <c r="D825" s="147" t="s">
        <v>147</v>
      </c>
      <c r="E825" s="154" t="s">
        <v>1</v>
      </c>
      <c r="F825" s="155" t="s">
        <v>830</v>
      </c>
      <c r="H825" s="156">
        <v>5.04</v>
      </c>
      <c r="I825" s="157"/>
      <c r="L825" s="153"/>
      <c r="M825" s="158"/>
      <c r="T825" s="159"/>
      <c r="AT825" s="154" t="s">
        <v>147</v>
      </c>
      <c r="AU825" s="154" t="s">
        <v>82</v>
      </c>
      <c r="AV825" s="13" t="s">
        <v>82</v>
      </c>
      <c r="AW825" s="13" t="s">
        <v>29</v>
      </c>
      <c r="AX825" s="13" t="s">
        <v>73</v>
      </c>
      <c r="AY825" s="154" t="s">
        <v>138</v>
      </c>
    </row>
    <row r="826" spans="2:65" s="12" customFormat="1">
      <c r="B826" s="146"/>
      <c r="D826" s="147" t="s">
        <v>147</v>
      </c>
      <c r="E826" s="148" t="s">
        <v>1</v>
      </c>
      <c r="F826" s="149" t="s">
        <v>761</v>
      </c>
      <c r="H826" s="148" t="s">
        <v>1</v>
      </c>
      <c r="I826" s="150"/>
      <c r="L826" s="146"/>
      <c r="M826" s="151"/>
      <c r="T826" s="152"/>
      <c r="AT826" s="148" t="s">
        <v>147</v>
      </c>
      <c r="AU826" s="148" t="s">
        <v>82</v>
      </c>
      <c r="AV826" s="12" t="s">
        <v>30</v>
      </c>
      <c r="AW826" s="12" t="s">
        <v>29</v>
      </c>
      <c r="AX826" s="12" t="s">
        <v>73</v>
      </c>
      <c r="AY826" s="148" t="s">
        <v>138</v>
      </c>
    </row>
    <row r="827" spans="2:65" s="12" customFormat="1">
      <c r="B827" s="146"/>
      <c r="D827" s="147" t="s">
        <v>147</v>
      </c>
      <c r="E827" s="148" t="s">
        <v>1</v>
      </c>
      <c r="F827" s="149" t="s">
        <v>759</v>
      </c>
      <c r="H827" s="148" t="s">
        <v>1</v>
      </c>
      <c r="I827" s="150"/>
      <c r="L827" s="146"/>
      <c r="M827" s="151"/>
      <c r="T827" s="152"/>
      <c r="AT827" s="148" t="s">
        <v>147</v>
      </c>
      <c r="AU827" s="148" t="s">
        <v>82</v>
      </c>
      <c r="AV827" s="12" t="s">
        <v>30</v>
      </c>
      <c r="AW827" s="12" t="s">
        <v>29</v>
      </c>
      <c r="AX827" s="12" t="s">
        <v>73</v>
      </c>
      <c r="AY827" s="148" t="s">
        <v>138</v>
      </c>
    </row>
    <row r="828" spans="2:65" s="13" customFormat="1">
      <c r="B828" s="153"/>
      <c r="D828" s="147" t="s">
        <v>147</v>
      </c>
      <c r="E828" s="154" t="s">
        <v>1</v>
      </c>
      <c r="F828" s="155" t="s">
        <v>831</v>
      </c>
      <c r="H828" s="156">
        <v>5.7</v>
      </c>
      <c r="I828" s="157"/>
      <c r="L828" s="153"/>
      <c r="M828" s="158"/>
      <c r="T828" s="159"/>
      <c r="AT828" s="154" t="s">
        <v>147</v>
      </c>
      <c r="AU828" s="154" t="s">
        <v>82</v>
      </c>
      <c r="AV828" s="13" t="s">
        <v>82</v>
      </c>
      <c r="AW828" s="13" t="s">
        <v>29</v>
      </c>
      <c r="AX828" s="13" t="s">
        <v>73</v>
      </c>
      <c r="AY828" s="154" t="s">
        <v>138</v>
      </c>
    </row>
    <row r="829" spans="2:65" s="12" customFormat="1">
      <c r="B829" s="146"/>
      <c r="D829" s="147" t="s">
        <v>147</v>
      </c>
      <c r="E829" s="148" t="s">
        <v>1</v>
      </c>
      <c r="F829" s="149" t="s">
        <v>832</v>
      </c>
      <c r="H829" s="148" t="s">
        <v>1</v>
      </c>
      <c r="I829" s="150"/>
      <c r="L829" s="146"/>
      <c r="M829" s="151"/>
      <c r="T829" s="152"/>
      <c r="AT829" s="148" t="s">
        <v>147</v>
      </c>
      <c r="AU829" s="148" t="s">
        <v>82</v>
      </c>
      <c r="AV829" s="12" t="s">
        <v>30</v>
      </c>
      <c r="AW829" s="12" t="s">
        <v>29</v>
      </c>
      <c r="AX829" s="12" t="s">
        <v>73</v>
      </c>
      <c r="AY829" s="148" t="s">
        <v>138</v>
      </c>
    </row>
    <row r="830" spans="2:65" s="13" customFormat="1">
      <c r="B830" s="153"/>
      <c r="D830" s="147" t="s">
        <v>147</v>
      </c>
      <c r="E830" s="154" t="s">
        <v>1</v>
      </c>
      <c r="F830" s="155" t="s">
        <v>833</v>
      </c>
      <c r="H830" s="156">
        <v>6.15</v>
      </c>
      <c r="I830" s="157"/>
      <c r="L830" s="153"/>
      <c r="M830" s="158"/>
      <c r="T830" s="159"/>
      <c r="AT830" s="154" t="s">
        <v>147</v>
      </c>
      <c r="AU830" s="154" t="s">
        <v>82</v>
      </c>
      <c r="AV830" s="13" t="s">
        <v>82</v>
      </c>
      <c r="AW830" s="13" t="s">
        <v>29</v>
      </c>
      <c r="AX830" s="13" t="s">
        <v>73</v>
      </c>
      <c r="AY830" s="154" t="s">
        <v>138</v>
      </c>
    </row>
    <row r="831" spans="2:65" s="14" customFormat="1">
      <c r="B831" s="160"/>
      <c r="D831" s="147" t="s">
        <v>147</v>
      </c>
      <c r="E831" s="161" t="s">
        <v>1</v>
      </c>
      <c r="F831" s="162" t="s">
        <v>156</v>
      </c>
      <c r="H831" s="163">
        <v>159.892</v>
      </c>
      <c r="I831" s="164"/>
      <c r="L831" s="160"/>
      <c r="M831" s="165"/>
      <c r="T831" s="166"/>
      <c r="AT831" s="161" t="s">
        <v>147</v>
      </c>
      <c r="AU831" s="161" t="s">
        <v>82</v>
      </c>
      <c r="AV831" s="14" t="s">
        <v>145</v>
      </c>
      <c r="AW831" s="14" t="s">
        <v>29</v>
      </c>
      <c r="AX831" s="14" t="s">
        <v>30</v>
      </c>
      <c r="AY831" s="161" t="s">
        <v>138</v>
      </c>
    </row>
    <row r="832" spans="2:65" s="1" customFormat="1" ht="16.5" customHeight="1">
      <c r="B832" s="132"/>
      <c r="C832" s="133" t="s">
        <v>834</v>
      </c>
      <c r="D832" s="133" t="s">
        <v>140</v>
      </c>
      <c r="E832" s="134" t="s">
        <v>835</v>
      </c>
      <c r="F832" s="135" t="s">
        <v>836</v>
      </c>
      <c r="G832" s="136" t="s">
        <v>178</v>
      </c>
      <c r="H832" s="137">
        <v>193.16</v>
      </c>
      <c r="I832" s="138"/>
      <c r="J832" s="139">
        <f>ROUND(I832*H832,2)</f>
        <v>0</v>
      </c>
      <c r="K832" s="135" t="s">
        <v>144</v>
      </c>
      <c r="L832" s="32"/>
      <c r="M832" s="140" t="s">
        <v>1</v>
      </c>
      <c r="N832" s="141" t="s">
        <v>38</v>
      </c>
      <c r="P832" s="142">
        <f>O832*H832</f>
        <v>0</v>
      </c>
      <c r="Q832" s="142">
        <v>0</v>
      </c>
      <c r="R832" s="142">
        <f>Q832*H832</f>
        <v>0</v>
      </c>
      <c r="S832" s="142">
        <v>1.0000000000000001E-5</v>
      </c>
      <c r="T832" s="143">
        <f>S832*H832</f>
        <v>1.9316000000000001E-3</v>
      </c>
      <c r="AR832" s="144" t="s">
        <v>145</v>
      </c>
      <c r="AT832" s="144" t="s">
        <v>140</v>
      </c>
      <c r="AU832" s="144" t="s">
        <v>82</v>
      </c>
      <c r="AY832" s="17" t="s">
        <v>138</v>
      </c>
      <c r="BE832" s="145">
        <f>IF(N832="základní",J832,0)</f>
        <v>0</v>
      </c>
      <c r="BF832" s="145">
        <f>IF(N832="snížená",J832,0)</f>
        <v>0</v>
      </c>
      <c r="BG832" s="145">
        <f>IF(N832="zákl. přenesená",J832,0)</f>
        <v>0</v>
      </c>
      <c r="BH832" s="145">
        <f>IF(N832="sníž. přenesená",J832,0)</f>
        <v>0</v>
      </c>
      <c r="BI832" s="145">
        <f>IF(N832="nulová",J832,0)</f>
        <v>0</v>
      </c>
      <c r="BJ832" s="17" t="s">
        <v>30</v>
      </c>
      <c r="BK832" s="145">
        <f>ROUND(I832*H832,2)</f>
        <v>0</v>
      </c>
      <c r="BL832" s="17" t="s">
        <v>145</v>
      </c>
      <c r="BM832" s="144" t="s">
        <v>837</v>
      </c>
    </row>
    <row r="833" spans="2:51" s="12" customFormat="1">
      <c r="B833" s="146"/>
      <c r="D833" s="147" t="s">
        <v>147</v>
      </c>
      <c r="E833" s="148" t="s">
        <v>1</v>
      </c>
      <c r="F833" s="149" t="s">
        <v>775</v>
      </c>
      <c r="H833" s="148" t="s">
        <v>1</v>
      </c>
      <c r="I833" s="150"/>
      <c r="L833" s="146"/>
      <c r="M833" s="151"/>
      <c r="T833" s="152"/>
      <c r="AT833" s="148" t="s">
        <v>147</v>
      </c>
      <c r="AU833" s="148" t="s">
        <v>82</v>
      </c>
      <c r="AV833" s="12" t="s">
        <v>30</v>
      </c>
      <c r="AW833" s="12" t="s">
        <v>29</v>
      </c>
      <c r="AX833" s="12" t="s">
        <v>73</v>
      </c>
      <c r="AY833" s="148" t="s">
        <v>138</v>
      </c>
    </row>
    <row r="834" spans="2:51" s="13" customFormat="1">
      <c r="B834" s="153"/>
      <c r="D834" s="147" t="s">
        <v>147</v>
      </c>
      <c r="E834" s="154" t="s">
        <v>1</v>
      </c>
      <c r="F834" s="155" t="s">
        <v>776</v>
      </c>
      <c r="H834" s="156">
        <v>81.3</v>
      </c>
      <c r="I834" s="157"/>
      <c r="L834" s="153"/>
      <c r="M834" s="158"/>
      <c r="T834" s="159"/>
      <c r="AT834" s="154" t="s">
        <v>147</v>
      </c>
      <c r="AU834" s="154" t="s">
        <v>82</v>
      </c>
      <c r="AV834" s="13" t="s">
        <v>82</v>
      </c>
      <c r="AW834" s="13" t="s">
        <v>29</v>
      </c>
      <c r="AX834" s="13" t="s">
        <v>73</v>
      </c>
      <c r="AY834" s="154" t="s">
        <v>138</v>
      </c>
    </row>
    <row r="835" spans="2:51" s="12" customFormat="1">
      <c r="B835" s="146"/>
      <c r="D835" s="147" t="s">
        <v>147</v>
      </c>
      <c r="E835" s="148" t="s">
        <v>1</v>
      </c>
      <c r="F835" s="149" t="s">
        <v>823</v>
      </c>
      <c r="H835" s="148" t="s">
        <v>1</v>
      </c>
      <c r="I835" s="150"/>
      <c r="L835" s="146"/>
      <c r="M835" s="151"/>
      <c r="T835" s="152"/>
      <c r="AT835" s="148" t="s">
        <v>147</v>
      </c>
      <c r="AU835" s="148" t="s">
        <v>82</v>
      </c>
      <c r="AV835" s="12" t="s">
        <v>30</v>
      </c>
      <c r="AW835" s="12" t="s">
        <v>29</v>
      </c>
      <c r="AX835" s="12" t="s">
        <v>73</v>
      </c>
      <c r="AY835" s="148" t="s">
        <v>138</v>
      </c>
    </row>
    <row r="836" spans="2:51" s="13" customFormat="1">
      <c r="B836" s="153"/>
      <c r="D836" s="147" t="s">
        <v>147</v>
      </c>
      <c r="E836" s="154" t="s">
        <v>1</v>
      </c>
      <c r="F836" s="155" t="s">
        <v>838</v>
      </c>
      <c r="H836" s="156">
        <v>13.36</v>
      </c>
      <c r="I836" s="157"/>
      <c r="L836" s="153"/>
      <c r="M836" s="158"/>
      <c r="T836" s="159"/>
      <c r="AT836" s="154" t="s">
        <v>147</v>
      </c>
      <c r="AU836" s="154" t="s">
        <v>82</v>
      </c>
      <c r="AV836" s="13" t="s">
        <v>82</v>
      </c>
      <c r="AW836" s="13" t="s">
        <v>29</v>
      </c>
      <c r="AX836" s="13" t="s">
        <v>73</v>
      </c>
      <c r="AY836" s="154" t="s">
        <v>138</v>
      </c>
    </row>
    <row r="837" spans="2:51" s="12" customFormat="1">
      <c r="B837" s="146"/>
      <c r="D837" s="147" t="s">
        <v>147</v>
      </c>
      <c r="E837" s="148" t="s">
        <v>1</v>
      </c>
      <c r="F837" s="149" t="s">
        <v>773</v>
      </c>
      <c r="H837" s="148" t="s">
        <v>1</v>
      </c>
      <c r="I837" s="150"/>
      <c r="L837" s="146"/>
      <c r="M837" s="151"/>
      <c r="T837" s="152"/>
      <c r="AT837" s="148" t="s">
        <v>147</v>
      </c>
      <c r="AU837" s="148" t="s">
        <v>82</v>
      </c>
      <c r="AV837" s="12" t="s">
        <v>30</v>
      </c>
      <c r="AW837" s="12" t="s">
        <v>29</v>
      </c>
      <c r="AX837" s="12" t="s">
        <v>73</v>
      </c>
      <c r="AY837" s="148" t="s">
        <v>138</v>
      </c>
    </row>
    <row r="838" spans="2:51" s="13" customFormat="1">
      <c r="B838" s="153"/>
      <c r="D838" s="147" t="s">
        <v>147</v>
      </c>
      <c r="E838" s="154" t="s">
        <v>1</v>
      </c>
      <c r="F838" s="155" t="s">
        <v>839</v>
      </c>
      <c r="H838" s="156">
        <v>21</v>
      </c>
      <c r="I838" s="157"/>
      <c r="L838" s="153"/>
      <c r="M838" s="158"/>
      <c r="T838" s="159"/>
      <c r="AT838" s="154" t="s">
        <v>147</v>
      </c>
      <c r="AU838" s="154" t="s">
        <v>82</v>
      </c>
      <c r="AV838" s="13" t="s">
        <v>82</v>
      </c>
      <c r="AW838" s="13" t="s">
        <v>29</v>
      </c>
      <c r="AX838" s="13" t="s">
        <v>73</v>
      </c>
      <c r="AY838" s="154" t="s">
        <v>138</v>
      </c>
    </row>
    <row r="839" spans="2:51" s="13" customFormat="1">
      <c r="B839" s="153"/>
      <c r="D839" s="147" t="s">
        <v>147</v>
      </c>
      <c r="E839" s="154" t="s">
        <v>1</v>
      </c>
      <c r="F839" s="155" t="s">
        <v>840</v>
      </c>
      <c r="H839" s="156">
        <v>22.8</v>
      </c>
      <c r="I839" s="157"/>
      <c r="L839" s="153"/>
      <c r="M839" s="158"/>
      <c r="T839" s="159"/>
      <c r="AT839" s="154" t="s">
        <v>147</v>
      </c>
      <c r="AU839" s="154" t="s">
        <v>82</v>
      </c>
      <c r="AV839" s="13" t="s">
        <v>82</v>
      </c>
      <c r="AW839" s="13" t="s">
        <v>29</v>
      </c>
      <c r="AX839" s="13" t="s">
        <v>73</v>
      </c>
      <c r="AY839" s="154" t="s">
        <v>138</v>
      </c>
    </row>
    <row r="840" spans="2:51" s="12" customFormat="1">
      <c r="B840" s="146"/>
      <c r="D840" s="147" t="s">
        <v>147</v>
      </c>
      <c r="E840" s="148" t="s">
        <v>1</v>
      </c>
      <c r="F840" s="149" t="s">
        <v>773</v>
      </c>
      <c r="H840" s="148" t="s">
        <v>1</v>
      </c>
      <c r="I840" s="150"/>
      <c r="L840" s="146"/>
      <c r="M840" s="151"/>
      <c r="T840" s="152"/>
      <c r="AT840" s="148" t="s">
        <v>147</v>
      </c>
      <c r="AU840" s="148" t="s">
        <v>82</v>
      </c>
      <c r="AV840" s="12" t="s">
        <v>30</v>
      </c>
      <c r="AW840" s="12" t="s">
        <v>29</v>
      </c>
      <c r="AX840" s="12" t="s">
        <v>73</v>
      </c>
      <c r="AY840" s="148" t="s">
        <v>138</v>
      </c>
    </row>
    <row r="841" spans="2:51" s="13" customFormat="1">
      <c r="B841" s="153"/>
      <c r="D841" s="147" t="s">
        <v>147</v>
      </c>
      <c r="E841" s="154" t="s">
        <v>1</v>
      </c>
      <c r="F841" s="155" t="s">
        <v>780</v>
      </c>
      <c r="H841" s="156">
        <v>11</v>
      </c>
      <c r="I841" s="157"/>
      <c r="L841" s="153"/>
      <c r="M841" s="158"/>
      <c r="T841" s="159"/>
      <c r="AT841" s="154" t="s">
        <v>147</v>
      </c>
      <c r="AU841" s="154" t="s">
        <v>82</v>
      </c>
      <c r="AV841" s="13" t="s">
        <v>82</v>
      </c>
      <c r="AW841" s="13" t="s">
        <v>29</v>
      </c>
      <c r="AX841" s="13" t="s">
        <v>73</v>
      </c>
      <c r="AY841" s="154" t="s">
        <v>138</v>
      </c>
    </row>
    <row r="842" spans="2:51" s="13" customFormat="1">
      <c r="B842" s="153"/>
      <c r="D842" s="147" t="s">
        <v>147</v>
      </c>
      <c r="E842" s="154" t="s">
        <v>1</v>
      </c>
      <c r="F842" s="155" t="s">
        <v>781</v>
      </c>
      <c r="H842" s="156">
        <v>9.1999999999999993</v>
      </c>
      <c r="I842" s="157"/>
      <c r="L842" s="153"/>
      <c r="M842" s="158"/>
      <c r="T842" s="159"/>
      <c r="AT842" s="154" t="s">
        <v>147</v>
      </c>
      <c r="AU842" s="154" t="s">
        <v>82</v>
      </c>
      <c r="AV842" s="13" t="s">
        <v>82</v>
      </c>
      <c r="AW842" s="13" t="s">
        <v>29</v>
      </c>
      <c r="AX842" s="13" t="s">
        <v>73</v>
      </c>
      <c r="AY842" s="154" t="s">
        <v>138</v>
      </c>
    </row>
    <row r="843" spans="2:51" s="12" customFormat="1">
      <c r="B843" s="146"/>
      <c r="D843" s="147" t="s">
        <v>147</v>
      </c>
      <c r="E843" s="148" t="s">
        <v>1</v>
      </c>
      <c r="F843" s="149" t="s">
        <v>773</v>
      </c>
      <c r="H843" s="148" t="s">
        <v>1</v>
      </c>
      <c r="I843" s="150"/>
      <c r="L843" s="146"/>
      <c r="M843" s="151"/>
      <c r="T843" s="152"/>
      <c r="AT843" s="148" t="s">
        <v>147</v>
      </c>
      <c r="AU843" s="148" t="s">
        <v>82</v>
      </c>
      <c r="AV843" s="12" t="s">
        <v>30</v>
      </c>
      <c r="AW843" s="12" t="s">
        <v>29</v>
      </c>
      <c r="AX843" s="12" t="s">
        <v>73</v>
      </c>
      <c r="AY843" s="148" t="s">
        <v>138</v>
      </c>
    </row>
    <row r="844" spans="2:51" s="13" customFormat="1">
      <c r="B844" s="153"/>
      <c r="D844" s="147" t="s">
        <v>147</v>
      </c>
      <c r="E844" s="154" t="s">
        <v>1</v>
      </c>
      <c r="F844" s="155" t="s">
        <v>841</v>
      </c>
      <c r="H844" s="156">
        <v>10.8</v>
      </c>
      <c r="I844" s="157"/>
      <c r="L844" s="153"/>
      <c r="M844" s="158"/>
      <c r="T844" s="159"/>
      <c r="AT844" s="154" t="s">
        <v>147</v>
      </c>
      <c r="AU844" s="154" t="s">
        <v>82</v>
      </c>
      <c r="AV844" s="13" t="s">
        <v>82</v>
      </c>
      <c r="AW844" s="13" t="s">
        <v>29</v>
      </c>
      <c r="AX844" s="13" t="s">
        <v>73</v>
      </c>
      <c r="AY844" s="154" t="s">
        <v>138</v>
      </c>
    </row>
    <row r="845" spans="2:51" s="13" customFormat="1">
      <c r="B845" s="153"/>
      <c r="D845" s="147" t="s">
        <v>147</v>
      </c>
      <c r="E845" s="154" t="s">
        <v>1</v>
      </c>
      <c r="F845" s="155" t="s">
        <v>842</v>
      </c>
      <c r="H845" s="156">
        <v>9</v>
      </c>
      <c r="I845" s="157"/>
      <c r="L845" s="153"/>
      <c r="M845" s="158"/>
      <c r="T845" s="159"/>
      <c r="AT845" s="154" t="s">
        <v>147</v>
      </c>
      <c r="AU845" s="154" t="s">
        <v>82</v>
      </c>
      <c r="AV845" s="13" t="s">
        <v>82</v>
      </c>
      <c r="AW845" s="13" t="s">
        <v>29</v>
      </c>
      <c r="AX845" s="13" t="s">
        <v>73</v>
      </c>
      <c r="AY845" s="154" t="s">
        <v>138</v>
      </c>
    </row>
    <row r="846" spans="2:51" s="12" customFormat="1">
      <c r="B846" s="146"/>
      <c r="D846" s="147" t="s">
        <v>147</v>
      </c>
      <c r="E846" s="148" t="s">
        <v>1</v>
      </c>
      <c r="F846" s="149" t="s">
        <v>761</v>
      </c>
      <c r="H846" s="148" t="s">
        <v>1</v>
      </c>
      <c r="I846" s="150"/>
      <c r="L846" s="146"/>
      <c r="M846" s="151"/>
      <c r="T846" s="152"/>
      <c r="AT846" s="148" t="s">
        <v>147</v>
      </c>
      <c r="AU846" s="148" t="s">
        <v>82</v>
      </c>
      <c r="AV846" s="12" t="s">
        <v>30</v>
      </c>
      <c r="AW846" s="12" t="s">
        <v>29</v>
      </c>
      <c r="AX846" s="12" t="s">
        <v>73</v>
      </c>
      <c r="AY846" s="148" t="s">
        <v>138</v>
      </c>
    </row>
    <row r="847" spans="2:51" s="12" customFormat="1">
      <c r="B847" s="146"/>
      <c r="D847" s="147" t="s">
        <v>147</v>
      </c>
      <c r="E847" s="148" t="s">
        <v>1</v>
      </c>
      <c r="F847" s="149" t="s">
        <v>759</v>
      </c>
      <c r="H847" s="148" t="s">
        <v>1</v>
      </c>
      <c r="I847" s="150"/>
      <c r="L847" s="146"/>
      <c r="M847" s="151"/>
      <c r="T847" s="152"/>
      <c r="AT847" s="148" t="s">
        <v>147</v>
      </c>
      <c r="AU847" s="148" t="s">
        <v>82</v>
      </c>
      <c r="AV847" s="12" t="s">
        <v>30</v>
      </c>
      <c r="AW847" s="12" t="s">
        <v>29</v>
      </c>
      <c r="AX847" s="12" t="s">
        <v>73</v>
      </c>
      <c r="AY847" s="148" t="s">
        <v>138</v>
      </c>
    </row>
    <row r="848" spans="2:51" s="13" customFormat="1">
      <c r="B848" s="153"/>
      <c r="D848" s="147" t="s">
        <v>147</v>
      </c>
      <c r="E848" s="154" t="s">
        <v>1</v>
      </c>
      <c r="F848" s="155" t="s">
        <v>762</v>
      </c>
      <c r="H848" s="156">
        <v>9.1</v>
      </c>
      <c r="I848" s="157"/>
      <c r="L848" s="153"/>
      <c r="M848" s="158"/>
      <c r="T848" s="159"/>
      <c r="AT848" s="154" t="s">
        <v>147</v>
      </c>
      <c r="AU848" s="154" t="s">
        <v>82</v>
      </c>
      <c r="AV848" s="13" t="s">
        <v>82</v>
      </c>
      <c r="AW848" s="13" t="s">
        <v>29</v>
      </c>
      <c r="AX848" s="13" t="s">
        <v>73</v>
      </c>
      <c r="AY848" s="154" t="s">
        <v>138</v>
      </c>
    </row>
    <row r="849" spans="2:65" s="12" customFormat="1">
      <c r="B849" s="146"/>
      <c r="D849" s="147" t="s">
        <v>147</v>
      </c>
      <c r="E849" s="148" t="s">
        <v>1</v>
      </c>
      <c r="F849" s="149" t="s">
        <v>843</v>
      </c>
      <c r="H849" s="148" t="s">
        <v>1</v>
      </c>
      <c r="I849" s="150"/>
      <c r="L849" s="146"/>
      <c r="M849" s="151"/>
      <c r="T849" s="152"/>
      <c r="AT849" s="148" t="s">
        <v>147</v>
      </c>
      <c r="AU849" s="148" t="s">
        <v>82</v>
      </c>
      <c r="AV849" s="12" t="s">
        <v>30</v>
      </c>
      <c r="AW849" s="12" t="s">
        <v>29</v>
      </c>
      <c r="AX849" s="12" t="s">
        <v>73</v>
      </c>
      <c r="AY849" s="148" t="s">
        <v>138</v>
      </c>
    </row>
    <row r="850" spans="2:65" s="13" customFormat="1">
      <c r="B850" s="153"/>
      <c r="D850" s="147" t="s">
        <v>147</v>
      </c>
      <c r="E850" s="154" t="s">
        <v>1</v>
      </c>
      <c r="F850" s="155" t="s">
        <v>763</v>
      </c>
      <c r="H850" s="156">
        <v>5.6</v>
      </c>
      <c r="I850" s="157"/>
      <c r="L850" s="153"/>
      <c r="M850" s="158"/>
      <c r="T850" s="159"/>
      <c r="AT850" s="154" t="s">
        <v>147</v>
      </c>
      <c r="AU850" s="154" t="s">
        <v>82</v>
      </c>
      <c r="AV850" s="13" t="s">
        <v>82</v>
      </c>
      <c r="AW850" s="13" t="s">
        <v>29</v>
      </c>
      <c r="AX850" s="13" t="s">
        <v>73</v>
      </c>
      <c r="AY850" s="154" t="s">
        <v>138</v>
      </c>
    </row>
    <row r="851" spans="2:65" s="14" customFormat="1">
      <c r="B851" s="160"/>
      <c r="D851" s="147" t="s">
        <v>147</v>
      </c>
      <c r="E851" s="161" t="s">
        <v>1</v>
      </c>
      <c r="F851" s="162" t="s">
        <v>156</v>
      </c>
      <c r="H851" s="163">
        <v>193.16</v>
      </c>
      <c r="I851" s="164"/>
      <c r="L851" s="160"/>
      <c r="M851" s="165"/>
      <c r="T851" s="166"/>
      <c r="AT851" s="161" t="s">
        <v>147</v>
      </c>
      <c r="AU851" s="161" t="s">
        <v>82</v>
      </c>
      <c r="AV851" s="14" t="s">
        <v>145</v>
      </c>
      <c r="AW851" s="14" t="s">
        <v>29</v>
      </c>
      <c r="AX851" s="14" t="s">
        <v>30</v>
      </c>
      <c r="AY851" s="161" t="s">
        <v>138</v>
      </c>
    </row>
    <row r="852" spans="2:65" s="1" customFormat="1" ht="16.5" customHeight="1">
      <c r="B852" s="132"/>
      <c r="C852" s="133" t="s">
        <v>844</v>
      </c>
      <c r="D852" s="133" t="s">
        <v>140</v>
      </c>
      <c r="E852" s="134" t="s">
        <v>845</v>
      </c>
      <c r="F852" s="135" t="s">
        <v>846</v>
      </c>
      <c r="G852" s="136" t="s">
        <v>143</v>
      </c>
      <c r="H852" s="137">
        <v>116.09099999999999</v>
      </c>
      <c r="I852" s="138"/>
      <c r="J852" s="139">
        <f>ROUND(I852*H852,2)</f>
        <v>0</v>
      </c>
      <c r="K852" s="135" t="s">
        <v>144</v>
      </c>
      <c r="L852" s="32"/>
      <c r="M852" s="140" t="s">
        <v>1</v>
      </c>
      <c r="N852" s="141" t="s">
        <v>38</v>
      </c>
      <c r="P852" s="142">
        <f>O852*H852</f>
        <v>0</v>
      </c>
      <c r="Q852" s="142">
        <v>0</v>
      </c>
      <c r="R852" s="142">
        <f>Q852*H852</f>
        <v>0</v>
      </c>
      <c r="S852" s="142">
        <v>0</v>
      </c>
      <c r="T852" s="143">
        <f>S852*H852</f>
        <v>0</v>
      </c>
      <c r="AR852" s="144" t="s">
        <v>145</v>
      </c>
      <c r="AT852" s="144" t="s">
        <v>140</v>
      </c>
      <c r="AU852" s="144" t="s">
        <v>82</v>
      </c>
      <c r="AY852" s="17" t="s">
        <v>138</v>
      </c>
      <c r="BE852" s="145">
        <f>IF(N852="základní",J852,0)</f>
        <v>0</v>
      </c>
      <c r="BF852" s="145">
        <f>IF(N852="snížená",J852,0)</f>
        <v>0</v>
      </c>
      <c r="BG852" s="145">
        <f>IF(N852="zákl. přenesená",J852,0)</f>
        <v>0</v>
      </c>
      <c r="BH852" s="145">
        <f>IF(N852="sníž. přenesená",J852,0)</f>
        <v>0</v>
      </c>
      <c r="BI852" s="145">
        <f>IF(N852="nulová",J852,0)</f>
        <v>0</v>
      </c>
      <c r="BJ852" s="17" t="s">
        <v>30</v>
      </c>
      <c r="BK852" s="145">
        <f>ROUND(I852*H852,2)</f>
        <v>0</v>
      </c>
      <c r="BL852" s="17" t="s">
        <v>145</v>
      </c>
      <c r="BM852" s="144" t="s">
        <v>847</v>
      </c>
    </row>
    <row r="853" spans="2:65" s="12" customFormat="1">
      <c r="B853" s="146"/>
      <c r="D853" s="147" t="s">
        <v>147</v>
      </c>
      <c r="E853" s="148" t="s">
        <v>1</v>
      </c>
      <c r="F853" s="149" t="s">
        <v>185</v>
      </c>
      <c r="H853" s="148" t="s">
        <v>1</v>
      </c>
      <c r="I853" s="150"/>
      <c r="L853" s="146"/>
      <c r="M853" s="151"/>
      <c r="T853" s="152"/>
      <c r="AT853" s="148" t="s">
        <v>147</v>
      </c>
      <c r="AU853" s="148" t="s">
        <v>82</v>
      </c>
      <c r="AV853" s="12" t="s">
        <v>30</v>
      </c>
      <c r="AW853" s="12" t="s">
        <v>29</v>
      </c>
      <c r="AX853" s="12" t="s">
        <v>73</v>
      </c>
      <c r="AY853" s="148" t="s">
        <v>138</v>
      </c>
    </row>
    <row r="854" spans="2:65" s="13" customFormat="1">
      <c r="B854" s="153"/>
      <c r="D854" s="147" t="s">
        <v>147</v>
      </c>
      <c r="E854" s="154" t="s">
        <v>1</v>
      </c>
      <c r="F854" s="155" t="s">
        <v>186</v>
      </c>
      <c r="H854" s="156">
        <v>15.435</v>
      </c>
      <c r="I854" s="157"/>
      <c r="L854" s="153"/>
      <c r="M854" s="158"/>
      <c r="T854" s="159"/>
      <c r="AT854" s="154" t="s">
        <v>147</v>
      </c>
      <c r="AU854" s="154" t="s">
        <v>82</v>
      </c>
      <c r="AV854" s="13" t="s">
        <v>82</v>
      </c>
      <c r="AW854" s="13" t="s">
        <v>29</v>
      </c>
      <c r="AX854" s="13" t="s">
        <v>73</v>
      </c>
      <c r="AY854" s="154" t="s">
        <v>138</v>
      </c>
    </row>
    <row r="855" spans="2:65" s="12" customFormat="1">
      <c r="B855" s="146"/>
      <c r="D855" s="147" t="s">
        <v>147</v>
      </c>
      <c r="E855" s="148" t="s">
        <v>1</v>
      </c>
      <c r="F855" s="149" t="s">
        <v>848</v>
      </c>
      <c r="H855" s="148" t="s">
        <v>1</v>
      </c>
      <c r="I855" s="150"/>
      <c r="L855" s="146"/>
      <c r="M855" s="151"/>
      <c r="T855" s="152"/>
      <c r="AT855" s="148" t="s">
        <v>147</v>
      </c>
      <c r="AU855" s="148" t="s">
        <v>82</v>
      </c>
      <c r="AV855" s="12" t="s">
        <v>30</v>
      </c>
      <c r="AW855" s="12" t="s">
        <v>29</v>
      </c>
      <c r="AX855" s="12" t="s">
        <v>73</v>
      </c>
      <c r="AY855" s="148" t="s">
        <v>138</v>
      </c>
    </row>
    <row r="856" spans="2:65" s="13" customFormat="1">
      <c r="B856" s="153"/>
      <c r="D856" s="147" t="s">
        <v>147</v>
      </c>
      <c r="E856" s="154" t="s">
        <v>1</v>
      </c>
      <c r="F856" s="155" t="s">
        <v>849</v>
      </c>
      <c r="H856" s="156">
        <v>108.88500000000001</v>
      </c>
      <c r="I856" s="157"/>
      <c r="L856" s="153"/>
      <c r="M856" s="158"/>
      <c r="T856" s="159"/>
      <c r="AT856" s="154" t="s">
        <v>147</v>
      </c>
      <c r="AU856" s="154" t="s">
        <v>82</v>
      </c>
      <c r="AV856" s="13" t="s">
        <v>82</v>
      </c>
      <c r="AW856" s="13" t="s">
        <v>29</v>
      </c>
      <c r="AX856" s="13" t="s">
        <v>73</v>
      </c>
      <c r="AY856" s="154" t="s">
        <v>138</v>
      </c>
    </row>
    <row r="857" spans="2:65" s="13" customFormat="1">
      <c r="B857" s="153"/>
      <c r="D857" s="147" t="s">
        <v>147</v>
      </c>
      <c r="E857" s="154" t="s">
        <v>1</v>
      </c>
      <c r="F857" s="155" t="s">
        <v>850</v>
      </c>
      <c r="H857" s="156">
        <v>-34.979999999999997</v>
      </c>
      <c r="I857" s="157"/>
      <c r="L857" s="153"/>
      <c r="M857" s="158"/>
      <c r="T857" s="159"/>
      <c r="AT857" s="154" t="s">
        <v>147</v>
      </c>
      <c r="AU857" s="154" t="s">
        <v>82</v>
      </c>
      <c r="AV857" s="13" t="s">
        <v>82</v>
      </c>
      <c r="AW857" s="13" t="s">
        <v>29</v>
      </c>
      <c r="AX857" s="13" t="s">
        <v>73</v>
      </c>
      <c r="AY857" s="154" t="s">
        <v>138</v>
      </c>
    </row>
    <row r="858" spans="2:65" s="12" customFormat="1">
      <c r="B858" s="146"/>
      <c r="D858" s="147" t="s">
        <v>147</v>
      </c>
      <c r="E858" s="148" t="s">
        <v>1</v>
      </c>
      <c r="F858" s="149" t="s">
        <v>851</v>
      </c>
      <c r="H858" s="148" t="s">
        <v>1</v>
      </c>
      <c r="I858" s="150"/>
      <c r="L858" s="146"/>
      <c r="M858" s="151"/>
      <c r="T858" s="152"/>
      <c r="AT858" s="148" t="s">
        <v>147</v>
      </c>
      <c r="AU858" s="148" t="s">
        <v>82</v>
      </c>
      <c r="AV858" s="12" t="s">
        <v>30</v>
      </c>
      <c r="AW858" s="12" t="s">
        <v>29</v>
      </c>
      <c r="AX858" s="12" t="s">
        <v>73</v>
      </c>
      <c r="AY858" s="148" t="s">
        <v>138</v>
      </c>
    </row>
    <row r="859" spans="2:65" s="13" customFormat="1">
      <c r="B859" s="153"/>
      <c r="D859" s="147" t="s">
        <v>147</v>
      </c>
      <c r="E859" s="154" t="s">
        <v>1</v>
      </c>
      <c r="F859" s="155" t="s">
        <v>852</v>
      </c>
      <c r="H859" s="156">
        <v>26.751000000000001</v>
      </c>
      <c r="I859" s="157"/>
      <c r="L859" s="153"/>
      <c r="M859" s="158"/>
      <c r="T859" s="159"/>
      <c r="AT859" s="154" t="s">
        <v>147</v>
      </c>
      <c r="AU859" s="154" t="s">
        <v>82</v>
      </c>
      <c r="AV859" s="13" t="s">
        <v>82</v>
      </c>
      <c r="AW859" s="13" t="s">
        <v>29</v>
      </c>
      <c r="AX859" s="13" t="s">
        <v>73</v>
      </c>
      <c r="AY859" s="154" t="s">
        <v>138</v>
      </c>
    </row>
    <row r="860" spans="2:65" s="14" customFormat="1">
      <c r="B860" s="160"/>
      <c r="D860" s="147" t="s">
        <v>147</v>
      </c>
      <c r="E860" s="161" t="s">
        <v>1</v>
      </c>
      <c r="F860" s="162" t="s">
        <v>156</v>
      </c>
      <c r="H860" s="163">
        <v>116.09099999999999</v>
      </c>
      <c r="I860" s="164"/>
      <c r="L860" s="160"/>
      <c r="M860" s="165"/>
      <c r="T860" s="166"/>
      <c r="AT860" s="161" t="s">
        <v>147</v>
      </c>
      <c r="AU860" s="161" t="s">
        <v>82</v>
      </c>
      <c r="AV860" s="14" t="s">
        <v>145</v>
      </c>
      <c r="AW860" s="14" t="s">
        <v>29</v>
      </c>
      <c r="AX860" s="14" t="s">
        <v>30</v>
      </c>
      <c r="AY860" s="161" t="s">
        <v>138</v>
      </c>
    </row>
    <row r="861" spans="2:65" s="1" customFormat="1" ht="16.5" customHeight="1">
      <c r="B861" s="132"/>
      <c r="C861" s="133" t="s">
        <v>853</v>
      </c>
      <c r="D861" s="133" t="s">
        <v>140</v>
      </c>
      <c r="E861" s="134" t="s">
        <v>854</v>
      </c>
      <c r="F861" s="135" t="s">
        <v>855</v>
      </c>
      <c r="G861" s="136" t="s">
        <v>143</v>
      </c>
      <c r="H861" s="137">
        <v>403.68200000000002</v>
      </c>
      <c r="I861" s="138"/>
      <c r="J861" s="139">
        <f>ROUND(I861*H861,2)</f>
        <v>0</v>
      </c>
      <c r="K861" s="135" t="s">
        <v>144</v>
      </c>
      <c r="L861" s="32"/>
      <c r="M861" s="140" t="s">
        <v>1</v>
      </c>
      <c r="N861" s="141" t="s">
        <v>38</v>
      </c>
      <c r="P861" s="142">
        <f>O861*H861</f>
        <v>0</v>
      </c>
      <c r="Q861" s="142">
        <v>0</v>
      </c>
      <c r="R861" s="142">
        <f>Q861*H861</f>
        <v>0</v>
      </c>
      <c r="S861" s="142">
        <v>0</v>
      </c>
      <c r="T861" s="143">
        <f>S861*H861</f>
        <v>0</v>
      </c>
      <c r="AR861" s="144" t="s">
        <v>145</v>
      </c>
      <c r="AT861" s="144" t="s">
        <v>140</v>
      </c>
      <c r="AU861" s="144" t="s">
        <v>82</v>
      </c>
      <c r="AY861" s="17" t="s">
        <v>138</v>
      </c>
      <c r="BE861" s="145">
        <f>IF(N861="základní",J861,0)</f>
        <v>0</v>
      </c>
      <c r="BF861" s="145">
        <f>IF(N861="snížená",J861,0)</f>
        <v>0</v>
      </c>
      <c r="BG861" s="145">
        <f>IF(N861="zákl. přenesená",J861,0)</f>
        <v>0</v>
      </c>
      <c r="BH861" s="145">
        <f>IF(N861="sníž. přenesená",J861,0)</f>
        <v>0</v>
      </c>
      <c r="BI861" s="145">
        <f>IF(N861="nulová",J861,0)</f>
        <v>0</v>
      </c>
      <c r="BJ861" s="17" t="s">
        <v>30</v>
      </c>
      <c r="BK861" s="145">
        <f>ROUND(I861*H861,2)</f>
        <v>0</v>
      </c>
      <c r="BL861" s="17" t="s">
        <v>145</v>
      </c>
      <c r="BM861" s="144" t="s">
        <v>856</v>
      </c>
    </row>
    <row r="862" spans="2:65" s="12" customFormat="1">
      <c r="B862" s="146"/>
      <c r="D862" s="147" t="s">
        <v>147</v>
      </c>
      <c r="E862" s="148" t="s">
        <v>1</v>
      </c>
      <c r="F862" s="149" t="s">
        <v>185</v>
      </c>
      <c r="H862" s="148" t="s">
        <v>1</v>
      </c>
      <c r="I862" s="150"/>
      <c r="L862" s="146"/>
      <c r="M862" s="151"/>
      <c r="T862" s="152"/>
      <c r="AT862" s="148" t="s">
        <v>147</v>
      </c>
      <c r="AU862" s="148" t="s">
        <v>82</v>
      </c>
      <c r="AV862" s="12" t="s">
        <v>30</v>
      </c>
      <c r="AW862" s="12" t="s">
        <v>29</v>
      </c>
      <c r="AX862" s="12" t="s">
        <v>73</v>
      </c>
      <c r="AY862" s="148" t="s">
        <v>138</v>
      </c>
    </row>
    <row r="863" spans="2:65" s="13" customFormat="1">
      <c r="B863" s="153"/>
      <c r="D863" s="147" t="s">
        <v>147</v>
      </c>
      <c r="E863" s="154" t="s">
        <v>1</v>
      </c>
      <c r="F863" s="155" t="s">
        <v>186</v>
      </c>
      <c r="H863" s="156">
        <v>15.435</v>
      </c>
      <c r="I863" s="157"/>
      <c r="L863" s="153"/>
      <c r="M863" s="158"/>
      <c r="T863" s="159"/>
      <c r="AT863" s="154" t="s">
        <v>147</v>
      </c>
      <c r="AU863" s="154" t="s">
        <v>82</v>
      </c>
      <c r="AV863" s="13" t="s">
        <v>82</v>
      </c>
      <c r="AW863" s="13" t="s">
        <v>29</v>
      </c>
      <c r="AX863" s="13" t="s">
        <v>73</v>
      </c>
      <c r="AY863" s="154" t="s">
        <v>138</v>
      </c>
    </row>
    <row r="864" spans="2:65" s="15" customFormat="1">
      <c r="B864" s="167"/>
      <c r="D864" s="147" t="s">
        <v>147</v>
      </c>
      <c r="E864" s="168" t="s">
        <v>1</v>
      </c>
      <c r="F864" s="169" t="s">
        <v>250</v>
      </c>
      <c r="H864" s="170">
        <v>15.435</v>
      </c>
      <c r="I864" s="171"/>
      <c r="L864" s="167"/>
      <c r="M864" s="172"/>
      <c r="T864" s="173"/>
      <c r="AT864" s="168" t="s">
        <v>147</v>
      </c>
      <c r="AU864" s="168" t="s">
        <v>82</v>
      </c>
      <c r="AV864" s="15" t="s">
        <v>162</v>
      </c>
      <c r="AW864" s="15" t="s">
        <v>29</v>
      </c>
      <c r="AX864" s="15" t="s">
        <v>73</v>
      </c>
      <c r="AY864" s="168" t="s">
        <v>138</v>
      </c>
    </row>
    <row r="865" spans="2:51" s="12" customFormat="1">
      <c r="B865" s="146"/>
      <c r="D865" s="147" t="s">
        <v>147</v>
      </c>
      <c r="E865" s="148" t="s">
        <v>1</v>
      </c>
      <c r="F865" s="149" t="s">
        <v>848</v>
      </c>
      <c r="H865" s="148" t="s">
        <v>1</v>
      </c>
      <c r="I865" s="150"/>
      <c r="L865" s="146"/>
      <c r="M865" s="151"/>
      <c r="T865" s="152"/>
      <c r="AT865" s="148" t="s">
        <v>147</v>
      </c>
      <c r="AU865" s="148" t="s">
        <v>82</v>
      </c>
      <c r="AV865" s="12" t="s">
        <v>30</v>
      </c>
      <c r="AW865" s="12" t="s">
        <v>29</v>
      </c>
      <c r="AX865" s="12" t="s">
        <v>73</v>
      </c>
      <c r="AY865" s="148" t="s">
        <v>138</v>
      </c>
    </row>
    <row r="866" spans="2:51" s="13" customFormat="1">
      <c r="B866" s="153"/>
      <c r="D866" s="147" t="s">
        <v>147</v>
      </c>
      <c r="E866" s="154" t="s">
        <v>1</v>
      </c>
      <c r="F866" s="155" t="s">
        <v>849</v>
      </c>
      <c r="H866" s="156">
        <v>108.88500000000001</v>
      </c>
      <c r="I866" s="157"/>
      <c r="L866" s="153"/>
      <c r="M866" s="158"/>
      <c r="T866" s="159"/>
      <c r="AT866" s="154" t="s">
        <v>147</v>
      </c>
      <c r="AU866" s="154" t="s">
        <v>82</v>
      </c>
      <c r="AV866" s="13" t="s">
        <v>82</v>
      </c>
      <c r="AW866" s="13" t="s">
        <v>29</v>
      </c>
      <c r="AX866" s="13" t="s">
        <v>73</v>
      </c>
      <c r="AY866" s="154" t="s">
        <v>138</v>
      </c>
    </row>
    <row r="867" spans="2:51" s="13" customFormat="1">
      <c r="B867" s="153"/>
      <c r="D867" s="147" t="s">
        <v>147</v>
      </c>
      <c r="E867" s="154" t="s">
        <v>1</v>
      </c>
      <c r="F867" s="155" t="s">
        <v>850</v>
      </c>
      <c r="H867" s="156">
        <v>-34.979999999999997</v>
      </c>
      <c r="I867" s="157"/>
      <c r="L867" s="153"/>
      <c r="M867" s="158"/>
      <c r="T867" s="159"/>
      <c r="AT867" s="154" t="s">
        <v>147</v>
      </c>
      <c r="AU867" s="154" t="s">
        <v>82</v>
      </c>
      <c r="AV867" s="13" t="s">
        <v>82</v>
      </c>
      <c r="AW867" s="13" t="s">
        <v>29</v>
      </c>
      <c r="AX867" s="13" t="s">
        <v>73</v>
      </c>
      <c r="AY867" s="154" t="s">
        <v>138</v>
      </c>
    </row>
    <row r="868" spans="2:51" s="15" customFormat="1">
      <c r="B868" s="167"/>
      <c r="D868" s="147" t="s">
        <v>147</v>
      </c>
      <c r="E868" s="168" t="s">
        <v>1</v>
      </c>
      <c r="F868" s="169" t="s">
        <v>250</v>
      </c>
      <c r="H868" s="170">
        <v>73.905000000000001</v>
      </c>
      <c r="I868" s="171"/>
      <c r="L868" s="167"/>
      <c r="M868" s="172"/>
      <c r="T868" s="173"/>
      <c r="AT868" s="168" t="s">
        <v>147</v>
      </c>
      <c r="AU868" s="168" t="s">
        <v>82</v>
      </c>
      <c r="AV868" s="15" t="s">
        <v>162</v>
      </c>
      <c r="AW868" s="15" t="s">
        <v>29</v>
      </c>
      <c r="AX868" s="15" t="s">
        <v>73</v>
      </c>
      <c r="AY868" s="168" t="s">
        <v>138</v>
      </c>
    </row>
    <row r="869" spans="2:51" s="12" customFormat="1">
      <c r="B869" s="146"/>
      <c r="D869" s="147" t="s">
        <v>147</v>
      </c>
      <c r="E869" s="148" t="s">
        <v>1</v>
      </c>
      <c r="F869" s="149" t="s">
        <v>851</v>
      </c>
      <c r="H869" s="148" t="s">
        <v>1</v>
      </c>
      <c r="I869" s="150"/>
      <c r="L869" s="146"/>
      <c r="M869" s="151"/>
      <c r="T869" s="152"/>
      <c r="AT869" s="148" t="s">
        <v>147</v>
      </c>
      <c r="AU869" s="148" t="s">
        <v>82</v>
      </c>
      <c r="AV869" s="12" t="s">
        <v>30</v>
      </c>
      <c r="AW869" s="12" t="s">
        <v>29</v>
      </c>
      <c r="AX869" s="12" t="s">
        <v>73</v>
      </c>
      <c r="AY869" s="148" t="s">
        <v>138</v>
      </c>
    </row>
    <row r="870" spans="2:51" s="13" customFormat="1">
      <c r="B870" s="153"/>
      <c r="D870" s="147" t="s">
        <v>147</v>
      </c>
      <c r="E870" s="154" t="s">
        <v>1</v>
      </c>
      <c r="F870" s="155" t="s">
        <v>852</v>
      </c>
      <c r="H870" s="156">
        <v>26.751000000000001</v>
      </c>
      <c r="I870" s="157"/>
      <c r="L870" s="153"/>
      <c r="M870" s="158"/>
      <c r="T870" s="159"/>
      <c r="AT870" s="154" t="s">
        <v>147</v>
      </c>
      <c r="AU870" s="154" t="s">
        <v>82</v>
      </c>
      <c r="AV870" s="13" t="s">
        <v>82</v>
      </c>
      <c r="AW870" s="13" t="s">
        <v>29</v>
      </c>
      <c r="AX870" s="13" t="s">
        <v>73</v>
      </c>
      <c r="AY870" s="154" t="s">
        <v>138</v>
      </c>
    </row>
    <row r="871" spans="2:51" s="15" customFormat="1">
      <c r="B871" s="167"/>
      <c r="D871" s="147" t="s">
        <v>147</v>
      </c>
      <c r="E871" s="168" t="s">
        <v>1</v>
      </c>
      <c r="F871" s="169" t="s">
        <v>250</v>
      </c>
      <c r="H871" s="170">
        <v>26.751000000000001</v>
      </c>
      <c r="I871" s="171"/>
      <c r="L871" s="167"/>
      <c r="M871" s="172"/>
      <c r="T871" s="173"/>
      <c r="AT871" s="168" t="s">
        <v>147</v>
      </c>
      <c r="AU871" s="168" t="s">
        <v>82</v>
      </c>
      <c r="AV871" s="15" t="s">
        <v>162</v>
      </c>
      <c r="AW871" s="15" t="s">
        <v>29</v>
      </c>
      <c r="AX871" s="15" t="s">
        <v>73</v>
      </c>
      <c r="AY871" s="168" t="s">
        <v>138</v>
      </c>
    </row>
    <row r="872" spans="2:51" s="13" customFormat="1">
      <c r="B872" s="153"/>
      <c r="D872" s="147" t="s">
        <v>147</v>
      </c>
      <c r="E872" s="154" t="s">
        <v>1</v>
      </c>
      <c r="F872" s="155" t="s">
        <v>592</v>
      </c>
      <c r="H872" s="156">
        <v>26.324999999999999</v>
      </c>
      <c r="I872" s="157"/>
      <c r="L872" s="153"/>
      <c r="M872" s="158"/>
      <c r="T872" s="159"/>
      <c r="AT872" s="154" t="s">
        <v>147</v>
      </c>
      <c r="AU872" s="154" t="s">
        <v>82</v>
      </c>
      <c r="AV872" s="13" t="s">
        <v>82</v>
      </c>
      <c r="AW872" s="13" t="s">
        <v>29</v>
      </c>
      <c r="AX872" s="13" t="s">
        <v>73</v>
      </c>
      <c r="AY872" s="154" t="s">
        <v>138</v>
      </c>
    </row>
    <row r="873" spans="2:51" s="13" customFormat="1">
      <c r="B873" s="153"/>
      <c r="D873" s="147" t="s">
        <v>147</v>
      </c>
      <c r="E873" s="154" t="s">
        <v>1</v>
      </c>
      <c r="F873" s="155" t="s">
        <v>594</v>
      </c>
      <c r="H873" s="156">
        <v>23.625</v>
      </c>
      <c r="I873" s="157"/>
      <c r="L873" s="153"/>
      <c r="M873" s="158"/>
      <c r="T873" s="159"/>
      <c r="AT873" s="154" t="s">
        <v>147</v>
      </c>
      <c r="AU873" s="154" t="s">
        <v>82</v>
      </c>
      <c r="AV873" s="13" t="s">
        <v>82</v>
      </c>
      <c r="AW873" s="13" t="s">
        <v>29</v>
      </c>
      <c r="AX873" s="13" t="s">
        <v>73</v>
      </c>
      <c r="AY873" s="154" t="s">
        <v>138</v>
      </c>
    </row>
    <row r="874" spans="2:51" s="12" customFormat="1">
      <c r="B874" s="146"/>
      <c r="D874" s="147" t="s">
        <v>147</v>
      </c>
      <c r="E874" s="148" t="s">
        <v>1</v>
      </c>
      <c r="F874" s="149" t="s">
        <v>857</v>
      </c>
      <c r="H874" s="148" t="s">
        <v>1</v>
      </c>
      <c r="I874" s="150"/>
      <c r="L874" s="146"/>
      <c r="M874" s="151"/>
      <c r="T874" s="152"/>
      <c r="AT874" s="148" t="s">
        <v>147</v>
      </c>
      <c r="AU874" s="148" t="s">
        <v>82</v>
      </c>
      <c r="AV874" s="12" t="s">
        <v>30</v>
      </c>
      <c r="AW874" s="12" t="s">
        <v>29</v>
      </c>
      <c r="AX874" s="12" t="s">
        <v>73</v>
      </c>
      <c r="AY874" s="148" t="s">
        <v>138</v>
      </c>
    </row>
    <row r="875" spans="2:51" s="13" customFormat="1">
      <c r="B875" s="153"/>
      <c r="D875" s="147" t="s">
        <v>147</v>
      </c>
      <c r="E875" s="154" t="s">
        <v>1</v>
      </c>
      <c r="F875" s="155" t="s">
        <v>858</v>
      </c>
      <c r="H875" s="156">
        <v>7.02</v>
      </c>
      <c r="I875" s="157"/>
      <c r="L875" s="153"/>
      <c r="M875" s="158"/>
      <c r="T875" s="159"/>
      <c r="AT875" s="154" t="s">
        <v>147</v>
      </c>
      <c r="AU875" s="154" t="s">
        <v>82</v>
      </c>
      <c r="AV875" s="13" t="s">
        <v>82</v>
      </c>
      <c r="AW875" s="13" t="s">
        <v>29</v>
      </c>
      <c r="AX875" s="13" t="s">
        <v>73</v>
      </c>
      <c r="AY875" s="154" t="s">
        <v>138</v>
      </c>
    </row>
    <row r="876" spans="2:51" s="13" customFormat="1">
      <c r="B876" s="153"/>
      <c r="D876" s="147" t="s">
        <v>147</v>
      </c>
      <c r="E876" s="154" t="s">
        <v>1</v>
      </c>
      <c r="F876" s="155" t="s">
        <v>599</v>
      </c>
      <c r="H876" s="156">
        <v>5.59</v>
      </c>
      <c r="I876" s="157"/>
      <c r="L876" s="153"/>
      <c r="M876" s="158"/>
      <c r="T876" s="159"/>
      <c r="AT876" s="154" t="s">
        <v>147</v>
      </c>
      <c r="AU876" s="154" t="s">
        <v>82</v>
      </c>
      <c r="AV876" s="13" t="s">
        <v>82</v>
      </c>
      <c r="AW876" s="13" t="s">
        <v>29</v>
      </c>
      <c r="AX876" s="13" t="s">
        <v>73</v>
      </c>
      <c r="AY876" s="154" t="s">
        <v>138</v>
      </c>
    </row>
    <row r="877" spans="2:51" s="13" customFormat="1">
      <c r="B877" s="153"/>
      <c r="D877" s="147" t="s">
        <v>147</v>
      </c>
      <c r="E877" s="154" t="s">
        <v>1</v>
      </c>
      <c r="F877" s="155" t="s">
        <v>601</v>
      </c>
      <c r="H877" s="156">
        <v>10.53</v>
      </c>
      <c r="I877" s="157"/>
      <c r="L877" s="153"/>
      <c r="M877" s="158"/>
      <c r="T877" s="159"/>
      <c r="AT877" s="154" t="s">
        <v>147</v>
      </c>
      <c r="AU877" s="154" t="s">
        <v>82</v>
      </c>
      <c r="AV877" s="13" t="s">
        <v>82</v>
      </c>
      <c r="AW877" s="13" t="s">
        <v>29</v>
      </c>
      <c r="AX877" s="13" t="s">
        <v>73</v>
      </c>
      <c r="AY877" s="154" t="s">
        <v>138</v>
      </c>
    </row>
    <row r="878" spans="2:51" s="13" customFormat="1">
      <c r="B878" s="153"/>
      <c r="D878" s="147" t="s">
        <v>147</v>
      </c>
      <c r="E878" s="154" t="s">
        <v>1</v>
      </c>
      <c r="F878" s="155" t="s">
        <v>603</v>
      </c>
      <c r="H878" s="156">
        <v>8.2799999999999994</v>
      </c>
      <c r="I878" s="157"/>
      <c r="L878" s="153"/>
      <c r="M878" s="158"/>
      <c r="T878" s="159"/>
      <c r="AT878" s="154" t="s">
        <v>147</v>
      </c>
      <c r="AU878" s="154" t="s">
        <v>82</v>
      </c>
      <c r="AV878" s="13" t="s">
        <v>82</v>
      </c>
      <c r="AW878" s="13" t="s">
        <v>29</v>
      </c>
      <c r="AX878" s="13" t="s">
        <v>73</v>
      </c>
      <c r="AY878" s="154" t="s">
        <v>138</v>
      </c>
    </row>
    <row r="879" spans="2:51" s="15" customFormat="1">
      <c r="B879" s="167"/>
      <c r="D879" s="147" t="s">
        <v>147</v>
      </c>
      <c r="E879" s="168" t="s">
        <v>1</v>
      </c>
      <c r="F879" s="169" t="s">
        <v>250</v>
      </c>
      <c r="H879" s="170">
        <v>81.37</v>
      </c>
      <c r="I879" s="171"/>
      <c r="L879" s="167"/>
      <c r="M879" s="172"/>
      <c r="T879" s="173"/>
      <c r="AT879" s="168" t="s">
        <v>147</v>
      </c>
      <c r="AU879" s="168" t="s">
        <v>82</v>
      </c>
      <c r="AV879" s="15" t="s">
        <v>162</v>
      </c>
      <c r="AW879" s="15" t="s">
        <v>29</v>
      </c>
      <c r="AX879" s="15" t="s">
        <v>73</v>
      </c>
      <c r="AY879" s="168" t="s">
        <v>138</v>
      </c>
    </row>
    <row r="880" spans="2:51" s="12" customFormat="1">
      <c r="B880" s="146"/>
      <c r="D880" s="147" t="s">
        <v>147</v>
      </c>
      <c r="E880" s="148" t="s">
        <v>1</v>
      </c>
      <c r="F880" s="149" t="s">
        <v>737</v>
      </c>
      <c r="H880" s="148" t="s">
        <v>1</v>
      </c>
      <c r="I880" s="150"/>
      <c r="L880" s="146"/>
      <c r="M880" s="151"/>
      <c r="T880" s="152"/>
      <c r="AT880" s="148" t="s">
        <v>147</v>
      </c>
      <c r="AU880" s="148" t="s">
        <v>82</v>
      </c>
      <c r="AV880" s="12" t="s">
        <v>30</v>
      </c>
      <c r="AW880" s="12" t="s">
        <v>29</v>
      </c>
      <c r="AX880" s="12" t="s">
        <v>73</v>
      </c>
      <c r="AY880" s="148" t="s">
        <v>138</v>
      </c>
    </row>
    <row r="881" spans="2:65" s="13" customFormat="1">
      <c r="B881" s="153"/>
      <c r="D881" s="147" t="s">
        <v>147</v>
      </c>
      <c r="E881" s="154" t="s">
        <v>1</v>
      </c>
      <c r="F881" s="155" t="s">
        <v>859</v>
      </c>
      <c r="H881" s="156">
        <v>20.937999999999999</v>
      </c>
      <c r="I881" s="157"/>
      <c r="L881" s="153"/>
      <c r="M881" s="158"/>
      <c r="T881" s="159"/>
      <c r="AT881" s="154" t="s">
        <v>147</v>
      </c>
      <c r="AU881" s="154" t="s">
        <v>82</v>
      </c>
      <c r="AV881" s="13" t="s">
        <v>82</v>
      </c>
      <c r="AW881" s="13" t="s">
        <v>29</v>
      </c>
      <c r="AX881" s="13" t="s">
        <v>73</v>
      </c>
      <c r="AY881" s="154" t="s">
        <v>138</v>
      </c>
    </row>
    <row r="882" spans="2:65" s="13" customFormat="1">
      <c r="B882" s="153"/>
      <c r="D882" s="147" t="s">
        <v>147</v>
      </c>
      <c r="E882" s="154" t="s">
        <v>1</v>
      </c>
      <c r="F882" s="155" t="s">
        <v>860</v>
      </c>
      <c r="H882" s="156">
        <v>121.69499999999999</v>
      </c>
      <c r="I882" s="157"/>
      <c r="L882" s="153"/>
      <c r="M882" s="158"/>
      <c r="T882" s="159"/>
      <c r="AT882" s="154" t="s">
        <v>147</v>
      </c>
      <c r="AU882" s="154" t="s">
        <v>82</v>
      </c>
      <c r="AV882" s="13" t="s">
        <v>82</v>
      </c>
      <c r="AW882" s="13" t="s">
        <v>29</v>
      </c>
      <c r="AX882" s="13" t="s">
        <v>73</v>
      </c>
      <c r="AY882" s="154" t="s">
        <v>138</v>
      </c>
    </row>
    <row r="883" spans="2:65" s="13" customFormat="1">
      <c r="B883" s="153"/>
      <c r="D883" s="147" t="s">
        <v>147</v>
      </c>
      <c r="E883" s="154" t="s">
        <v>1</v>
      </c>
      <c r="F883" s="155" t="s">
        <v>861</v>
      </c>
      <c r="H883" s="156">
        <v>63.287999999999997</v>
      </c>
      <c r="I883" s="157"/>
      <c r="L883" s="153"/>
      <c r="M883" s="158"/>
      <c r="T883" s="159"/>
      <c r="AT883" s="154" t="s">
        <v>147</v>
      </c>
      <c r="AU883" s="154" t="s">
        <v>82</v>
      </c>
      <c r="AV883" s="13" t="s">
        <v>82</v>
      </c>
      <c r="AW883" s="13" t="s">
        <v>29</v>
      </c>
      <c r="AX883" s="13" t="s">
        <v>73</v>
      </c>
      <c r="AY883" s="154" t="s">
        <v>138</v>
      </c>
    </row>
    <row r="884" spans="2:65" s="13" customFormat="1">
      <c r="B884" s="153"/>
      <c r="D884" s="147" t="s">
        <v>147</v>
      </c>
      <c r="E884" s="154" t="s">
        <v>1</v>
      </c>
      <c r="F884" s="155" t="s">
        <v>862</v>
      </c>
      <c r="H884" s="156">
        <v>0.3</v>
      </c>
      <c r="I884" s="157"/>
      <c r="L884" s="153"/>
      <c r="M884" s="158"/>
      <c r="T884" s="159"/>
      <c r="AT884" s="154" t="s">
        <v>147</v>
      </c>
      <c r="AU884" s="154" t="s">
        <v>82</v>
      </c>
      <c r="AV884" s="13" t="s">
        <v>82</v>
      </c>
      <c r="AW884" s="13" t="s">
        <v>29</v>
      </c>
      <c r="AX884" s="13" t="s">
        <v>73</v>
      </c>
      <c r="AY884" s="154" t="s">
        <v>138</v>
      </c>
    </row>
    <row r="885" spans="2:65" s="15" customFormat="1">
      <c r="B885" s="167"/>
      <c r="D885" s="147" t="s">
        <v>147</v>
      </c>
      <c r="E885" s="168" t="s">
        <v>1</v>
      </c>
      <c r="F885" s="169" t="s">
        <v>250</v>
      </c>
      <c r="H885" s="170">
        <v>206.221</v>
      </c>
      <c r="I885" s="171"/>
      <c r="L885" s="167"/>
      <c r="M885" s="172"/>
      <c r="T885" s="173"/>
      <c r="AT885" s="168" t="s">
        <v>147</v>
      </c>
      <c r="AU885" s="168" t="s">
        <v>82</v>
      </c>
      <c r="AV885" s="15" t="s">
        <v>162</v>
      </c>
      <c r="AW885" s="15" t="s">
        <v>29</v>
      </c>
      <c r="AX885" s="15" t="s">
        <v>73</v>
      </c>
      <c r="AY885" s="168" t="s">
        <v>138</v>
      </c>
    </row>
    <row r="886" spans="2:65" s="14" customFormat="1">
      <c r="B886" s="160"/>
      <c r="D886" s="147" t="s">
        <v>147</v>
      </c>
      <c r="E886" s="161" t="s">
        <v>1</v>
      </c>
      <c r="F886" s="162" t="s">
        <v>156</v>
      </c>
      <c r="H886" s="163">
        <v>403.68200000000002</v>
      </c>
      <c r="I886" s="164"/>
      <c r="L886" s="160"/>
      <c r="M886" s="165"/>
      <c r="T886" s="166"/>
      <c r="AT886" s="161" t="s">
        <v>147</v>
      </c>
      <c r="AU886" s="161" t="s">
        <v>82</v>
      </c>
      <c r="AV886" s="14" t="s">
        <v>145</v>
      </c>
      <c r="AW886" s="14" t="s">
        <v>29</v>
      </c>
      <c r="AX886" s="14" t="s">
        <v>30</v>
      </c>
      <c r="AY886" s="161" t="s">
        <v>138</v>
      </c>
    </row>
    <row r="887" spans="2:65" s="1" customFormat="1" ht="16.5" customHeight="1">
      <c r="B887" s="132"/>
      <c r="C887" s="133" t="s">
        <v>863</v>
      </c>
      <c r="D887" s="133" t="s">
        <v>140</v>
      </c>
      <c r="E887" s="134" t="s">
        <v>864</v>
      </c>
      <c r="F887" s="135" t="s">
        <v>865</v>
      </c>
      <c r="G887" s="136" t="s">
        <v>143</v>
      </c>
      <c r="H887" s="137">
        <v>100.65600000000001</v>
      </c>
      <c r="I887" s="138"/>
      <c r="J887" s="139">
        <f>ROUND(I887*H887,2)</f>
        <v>0</v>
      </c>
      <c r="K887" s="135" t="s">
        <v>144</v>
      </c>
      <c r="L887" s="32"/>
      <c r="M887" s="140" t="s">
        <v>1</v>
      </c>
      <c r="N887" s="141" t="s">
        <v>38</v>
      </c>
      <c r="P887" s="142">
        <f>O887*H887</f>
        <v>0</v>
      </c>
      <c r="Q887" s="142">
        <v>2.0999999999999999E-3</v>
      </c>
      <c r="R887" s="142">
        <f>Q887*H887</f>
        <v>0.2113776</v>
      </c>
      <c r="S887" s="142">
        <v>0</v>
      </c>
      <c r="T887" s="143">
        <f>S887*H887</f>
        <v>0</v>
      </c>
      <c r="AR887" s="144" t="s">
        <v>145</v>
      </c>
      <c r="AT887" s="144" t="s">
        <v>140</v>
      </c>
      <c r="AU887" s="144" t="s">
        <v>82</v>
      </c>
      <c r="AY887" s="17" t="s">
        <v>138</v>
      </c>
      <c r="BE887" s="145">
        <f>IF(N887="základní",J887,0)</f>
        <v>0</v>
      </c>
      <c r="BF887" s="145">
        <f>IF(N887="snížená",J887,0)</f>
        <v>0</v>
      </c>
      <c r="BG887" s="145">
        <f>IF(N887="zákl. přenesená",J887,0)</f>
        <v>0</v>
      </c>
      <c r="BH887" s="145">
        <f>IF(N887="sníž. přenesená",J887,0)</f>
        <v>0</v>
      </c>
      <c r="BI887" s="145">
        <f>IF(N887="nulová",J887,0)</f>
        <v>0</v>
      </c>
      <c r="BJ887" s="17" t="s">
        <v>30</v>
      </c>
      <c r="BK887" s="145">
        <f>ROUND(I887*H887,2)</f>
        <v>0</v>
      </c>
      <c r="BL887" s="17" t="s">
        <v>145</v>
      </c>
      <c r="BM887" s="144" t="s">
        <v>866</v>
      </c>
    </row>
    <row r="888" spans="2:65" s="12" customFormat="1">
      <c r="B888" s="146"/>
      <c r="D888" s="147" t="s">
        <v>147</v>
      </c>
      <c r="E888" s="148" t="s">
        <v>1</v>
      </c>
      <c r="F888" s="149" t="s">
        <v>848</v>
      </c>
      <c r="H888" s="148" t="s">
        <v>1</v>
      </c>
      <c r="I888" s="150"/>
      <c r="L888" s="146"/>
      <c r="M888" s="151"/>
      <c r="T888" s="152"/>
      <c r="AT888" s="148" t="s">
        <v>147</v>
      </c>
      <c r="AU888" s="148" t="s">
        <v>82</v>
      </c>
      <c r="AV888" s="12" t="s">
        <v>30</v>
      </c>
      <c r="AW888" s="12" t="s">
        <v>29</v>
      </c>
      <c r="AX888" s="12" t="s">
        <v>73</v>
      </c>
      <c r="AY888" s="148" t="s">
        <v>138</v>
      </c>
    </row>
    <row r="889" spans="2:65" s="13" customFormat="1">
      <c r="B889" s="153"/>
      <c r="D889" s="147" t="s">
        <v>147</v>
      </c>
      <c r="E889" s="154" t="s">
        <v>1</v>
      </c>
      <c r="F889" s="155" t="s">
        <v>849</v>
      </c>
      <c r="H889" s="156">
        <v>108.88500000000001</v>
      </c>
      <c r="I889" s="157"/>
      <c r="L889" s="153"/>
      <c r="M889" s="158"/>
      <c r="T889" s="159"/>
      <c r="AT889" s="154" t="s">
        <v>147</v>
      </c>
      <c r="AU889" s="154" t="s">
        <v>82</v>
      </c>
      <c r="AV889" s="13" t="s">
        <v>82</v>
      </c>
      <c r="AW889" s="13" t="s">
        <v>29</v>
      </c>
      <c r="AX889" s="13" t="s">
        <v>73</v>
      </c>
      <c r="AY889" s="154" t="s">
        <v>138</v>
      </c>
    </row>
    <row r="890" spans="2:65" s="13" customFormat="1">
      <c r="B890" s="153"/>
      <c r="D890" s="147" t="s">
        <v>147</v>
      </c>
      <c r="E890" s="154" t="s">
        <v>1</v>
      </c>
      <c r="F890" s="155" t="s">
        <v>850</v>
      </c>
      <c r="H890" s="156">
        <v>-34.979999999999997</v>
      </c>
      <c r="I890" s="157"/>
      <c r="L890" s="153"/>
      <c r="M890" s="158"/>
      <c r="T890" s="159"/>
      <c r="AT890" s="154" t="s">
        <v>147</v>
      </c>
      <c r="AU890" s="154" t="s">
        <v>82</v>
      </c>
      <c r="AV890" s="13" t="s">
        <v>82</v>
      </c>
      <c r="AW890" s="13" t="s">
        <v>29</v>
      </c>
      <c r="AX890" s="13" t="s">
        <v>73</v>
      </c>
      <c r="AY890" s="154" t="s">
        <v>138</v>
      </c>
    </row>
    <row r="891" spans="2:65" s="12" customFormat="1">
      <c r="B891" s="146"/>
      <c r="D891" s="147" t="s">
        <v>147</v>
      </c>
      <c r="E891" s="148" t="s">
        <v>1</v>
      </c>
      <c r="F891" s="149" t="s">
        <v>851</v>
      </c>
      <c r="H891" s="148" t="s">
        <v>1</v>
      </c>
      <c r="I891" s="150"/>
      <c r="L891" s="146"/>
      <c r="M891" s="151"/>
      <c r="T891" s="152"/>
      <c r="AT891" s="148" t="s">
        <v>147</v>
      </c>
      <c r="AU891" s="148" t="s">
        <v>82</v>
      </c>
      <c r="AV891" s="12" t="s">
        <v>30</v>
      </c>
      <c r="AW891" s="12" t="s">
        <v>29</v>
      </c>
      <c r="AX891" s="12" t="s">
        <v>73</v>
      </c>
      <c r="AY891" s="148" t="s">
        <v>138</v>
      </c>
    </row>
    <row r="892" spans="2:65" s="13" customFormat="1">
      <c r="B892" s="153"/>
      <c r="D892" s="147" t="s">
        <v>147</v>
      </c>
      <c r="E892" s="154" t="s">
        <v>1</v>
      </c>
      <c r="F892" s="155" t="s">
        <v>852</v>
      </c>
      <c r="H892" s="156">
        <v>26.751000000000001</v>
      </c>
      <c r="I892" s="157"/>
      <c r="L892" s="153"/>
      <c r="M892" s="158"/>
      <c r="T892" s="159"/>
      <c r="AT892" s="154" t="s">
        <v>147</v>
      </c>
      <c r="AU892" s="154" t="s">
        <v>82</v>
      </c>
      <c r="AV892" s="13" t="s">
        <v>82</v>
      </c>
      <c r="AW892" s="13" t="s">
        <v>29</v>
      </c>
      <c r="AX892" s="13" t="s">
        <v>73</v>
      </c>
      <c r="AY892" s="154" t="s">
        <v>138</v>
      </c>
    </row>
    <row r="893" spans="2:65" s="14" customFormat="1">
      <c r="B893" s="160"/>
      <c r="D893" s="147" t="s">
        <v>147</v>
      </c>
      <c r="E893" s="161" t="s">
        <v>1</v>
      </c>
      <c r="F893" s="162" t="s">
        <v>156</v>
      </c>
      <c r="H893" s="163">
        <v>100.65600000000001</v>
      </c>
      <c r="I893" s="164"/>
      <c r="L893" s="160"/>
      <c r="M893" s="165"/>
      <c r="T893" s="166"/>
      <c r="AT893" s="161" t="s">
        <v>147</v>
      </c>
      <c r="AU893" s="161" t="s">
        <v>82</v>
      </c>
      <c r="AV893" s="14" t="s">
        <v>145</v>
      </c>
      <c r="AW893" s="14" t="s">
        <v>29</v>
      </c>
      <c r="AX893" s="14" t="s">
        <v>30</v>
      </c>
      <c r="AY893" s="161" t="s">
        <v>138</v>
      </c>
    </row>
    <row r="894" spans="2:65" s="1" customFormat="1" ht="16.5" customHeight="1">
      <c r="B894" s="132"/>
      <c r="C894" s="133" t="s">
        <v>867</v>
      </c>
      <c r="D894" s="133" t="s">
        <v>140</v>
      </c>
      <c r="E894" s="134" t="s">
        <v>868</v>
      </c>
      <c r="F894" s="135" t="s">
        <v>869</v>
      </c>
      <c r="G894" s="136" t="s">
        <v>143</v>
      </c>
      <c r="H894" s="137">
        <v>96.805000000000007</v>
      </c>
      <c r="I894" s="138"/>
      <c r="J894" s="139">
        <f>ROUND(I894*H894,2)</f>
        <v>0</v>
      </c>
      <c r="K894" s="135" t="s">
        <v>144</v>
      </c>
      <c r="L894" s="32"/>
      <c r="M894" s="140" t="s">
        <v>1</v>
      </c>
      <c r="N894" s="141" t="s">
        <v>38</v>
      </c>
      <c r="P894" s="142">
        <f>O894*H894</f>
        <v>0</v>
      </c>
      <c r="Q894" s="142">
        <v>2.9999999999999997E-4</v>
      </c>
      <c r="R894" s="142">
        <f>Q894*H894</f>
        <v>2.9041499999999998E-2</v>
      </c>
      <c r="S894" s="142">
        <v>0</v>
      </c>
      <c r="T894" s="143">
        <f>S894*H894</f>
        <v>0</v>
      </c>
      <c r="AR894" s="144" t="s">
        <v>145</v>
      </c>
      <c r="AT894" s="144" t="s">
        <v>140</v>
      </c>
      <c r="AU894" s="144" t="s">
        <v>82</v>
      </c>
      <c r="AY894" s="17" t="s">
        <v>138</v>
      </c>
      <c r="BE894" s="145">
        <f>IF(N894="základní",J894,0)</f>
        <v>0</v>
      </c>
      <c r="BF894" s="145">
        <f>IF(N894="snížená",J894,0)</f>
        <v>0</v>
      </c>
      <c r="BG894" s="145">
        <f>IF(N894="zákl. přenesená",J894,0)</f>
        <v>0</v>
      </c>
      <c r="BH894" s="145">
        <f>IF(N894="sníž. přenesená",J894,0)</f>
        <v>0</v>
      </c>
      <c r="BI894" s="145">
        <f>IF(N894="nulová",J894,0)</f>
        <v>0</v>
      </c>
      <c r="BJ894" s="17" t="s">
        <v>30</v>
      </c>
      <c r="BK894" s="145">
        <f>ROUND(I894*H894,2)</f>
        <v>0</v>
      </c>
      <c r="BL894" s="17" t="s">
        <v>145</v>
      </c>
      <c r="BM894" s="144" t="s">
        <v>870</v>
      </c>
    </row>
    <row r="895" spans="2:65" s="12" customFormat="1">
      <c r="B895" s="146"/>
      <c r="D895" s="147" t="s">
        <v>147</v>
      </c>
      <c r="E895" s="148" t="s">
        <v>1</v>
      </c>
      <c r="F895" s="149" t="s">
        <v>185</v>
      </c>
      <c r="H895" s="148" t="s">
        <v>1</v>
      </c>
      <c r="I895" s="150"/>
      <c r="L895" s="146"/>
      <c r="M895" s="151"/>
      <c r="T895" s="152"/>
      <c r="AT895" s="148" t="s">
        <v>147</v>
      </c>
      <c r="AU895" s="148" t="s">
        <v>82</v>
      </c>
      <c r="AV895" s="12" t="s">
        <v>30</v>
      </c>
      <c r="AW895" s="12" t="s">
        <v>29</v>
      </c>
      <c r="AX895" s="12" t="s">
        <v>73</v>
      </c>
      <c r="AY895" s="148" t="s">
        <v>138</v>
      </c>
    </row>
    <row r="896" spans="2:65" s="13" customFormat="1">
      <c r="B896" s="153"/>
      <c r="D896" s="147" t="s">
        <v>147</v>
      </c>
      <c r="E896" s="154" t="s">
        <v>1</v>
      </c>
      <c r="F896" s="155" t="s">
        <v>871</v>
      </c>
      <c r="H896" s="156">
        <v>15.435</v>
      </c>
      <c r="I896" s="157"/>
      <c r="L896" s="153"/>
      <c r="M896" s="158"/>
      <c r="T896" s="159"/>
      <c r="AT896" s="154" t="s">
        <v>147</v>
      </c>
      <c r="AU896" s="154" t="s">
        <v>82</v>
      </c>
      <c r="AV896" s="13" t="s">
        <v>82</v>
      </c>
      <c r="AW896" s="13" t="s">
        <v>29</v>
      </c>
      <c r="AX896" s="13" t="s">
        <v>73</v>
      </c>
      <c r="AY896" s="154" t="s">
        <v>138</v>
      </c>
    </row>
    <row r="897" spans="2:65" s="12" customFormat="1">
      <c r="B897" s="146"/>
      <c r="D897" s="147" t="s">
        <v>147</v>
      </c>
      <c r="E897" s="148" t="s">
        <v>1</v>
      </c>
      <c r="F897" s="149" t="s">
        <v>872</v>
      </c>
      <c r="H897" s="148" t="s">
        <v>1</v>
      </c>
      <c r="I897" s="150"/>
      <c r="L897" s="146"/>
      <c r="M897" s="151"/>
      <c r="T897" s="152"/>
      <c r="AT897" s="148" t="s">
        <v>147</v>
      </c>
      <c r="AU897" s="148" t="s">
        <v>82</v>
      </c>
      <c r="AV897" s="12" t="s">
        <v>30</v>
      </c>
      <c r="AW897" s="12" t="s">
        <v>29</v>
      </c>
      <c r="AX897" s="12" t="s">
        <v>73</v>
      </c>
      <c r="AY897" s="148" t="s">
        <v>138</v>
      </c>
    </row>
    <row r="898" spans="2:65" s="13" customFormat="1">
      <c r="B898" s="153"/>
      <c r="D898" s="147" t="s">
        <v>147</v>
      </c>
      <c r="E898" s="154" t="s">
        <v>1</v>
      </c>
      <c r="F898" s="155" t="s">
        <v>873</v>
      </c>
      <c r="H898" s="156">
        <v>81.37</v>
      </c>
      <c r="I898" s="157"/>
      <c r="L898" s="153"/>
      <c r="M898" s="158"/>
      <c r="T898" s="159"/>
      <c r="AT898" s="154" t="s">
        <v>147</v>
      </c>
      <c r="AU898" s="154" t="s">
        <v>82</v>
      </c>
      <c r="AV898" s="13" t="s">
        <v>82</v>
      </c>
      <c r="AW898" s="13" t="s">
        <v>29</v>
      </c>
      <c r="AX898" s="13" t="s">
        <v>73</v>
      </c>
      <c r="AY898" s="154" t="s">
        <v>138</v>
      </c>
    </row>
    <row r="899" spans="2:65" s="14" customFormat="1">
      <c r="B899" s="160"/>
      <c r="D899" s="147" t="s">
        <v>147</v>
      </c>
      <c r="E899" s="161" t="s">
        <v>1</v>
      </c>
      <c r="F899" s="162" t="s">
        <v>156</v>
      </c>
      <c r="H899" s="163">
        <v>96.805000000000007</v>
      </c>
      <c r="I899" s="164"/>
      <c r="L899" s="160"/>
      <c r="M899" s="165"/>
      <c r="T899" s="166"/>
      <c r="AT899" s="161" t="s">
        <v>147</v>
      </c>
      <c r="AU899" s="161" t="s">
        <v>82</v>
      </c>
      <c r="AV899" s="14" t="s">
        <v>145</v>
      </c>
      <c r="AW899" s="14" t="s">
        <v>29</v>
      </c>
      <c r="AX899" s="14" t="s">
        <v>30</v>
      </c>
      <c r="AY899" s="161" t="s">
        <v>138</v>
      </c>
    </row>
    <row r="900" spans="2:65" s="1" customFormat="1" ht="16.5" customHeight="1">
      <c r="B900" s="132"/>
      <c r="C900" s="133" t="s">
        <v>874</v>
      </c>
      <c r="D900" s="133" t="s">
        <v>140</v>
      </c>
      <c r="E900" s="134" t="s">
        <v>875</v>
      </c>
      <c r="F900" s="135" t="s">
        <v>876</v>
      </c>
      <c r="G900" s="136" t="s">
        <v>143</v>
      </c>
      <c r="H900" s="137">
        <v>100.65600000000001</v>
      </c>
      <c r="I900" s="138"/>
      <c r="J900" s="139">
        <f>ROUND(I900*H900,2)</f>
        <v>0</v>
      </c>
      <c r="K900" s="135" t="s">
        <v>1</v>
      </c>
      <c r="L900" s="32"/>
      <c r="M900" s="140" t="s">
        <v>1</v>
      </c>
      <c r="N900" s="141" t="s">
        <v>38</v>
      </c>
      <c r="P900" s="142">
        <f>O900*H900</f>
        <v>0</v>
      </c>
      <c r="Q900" s="142">
        <v>4.3800000000000002E-3</v>
      </c>
      <c r="R900" s="142">
        <f>Q900*H900</f>
        <v>0.44087328000000003</v>
      </c>
      <c r="S900" s="142">
        <v>0</v>
      </c>
      <c r="T900" s="143">
        <f>S900*H900</f>
        <v>0</v>
      </c>
      <c r="AR900" s="144" t="s">
        <v>145</v>
      </c>
      <c r="AT900" s="144" t="s">
        <v>140</v>
      </c>
      <c r="AU900" s="144" t="s">
        <v>82</v>
      </c>
      <c r="AY900" s="17" t="s">
        <v>138</v>
      </c>
      <c r="BE900" s="145">
        <f>IF(N900="základní",J900,0)</f>
        <v>0</v>
      </c>
      <c r="BF900" s="145">
        <f>IF(N900="snížená",J900,0)</f>
        <v>0</v>
      </c>
      <c r="BG900" s="145">
        <f>IF(N900="zákl. přenesená",J900,0)</f>
        <v>0</v>
      </c>
      <c r="BH900" s="145">
        <f>IF(N900="sníž. přenesená",J900,0)</f>
        <v>0</v>
      </c>
      <c r="BI900" s="145">
        <f>IF(N900="nulová",J900,0)</f>
        <v>0</v>
      </c>
      <c r="BJ900" s="17" t="s">
        <v>30</v>
      </c>
      <c r="BK900" s="145">
        <f>ROUND(I900*H900,2)</f>
        <v>0</v>
      </c>
      <c r="BL900" s="17" t="s">
        <v>145</v>
      </c>
      <c r="BM900" s="144" t="s">
        <v>877</v>
      </c>
    </row>
    <row r="901" spans="2:65" s="12" customFormat="1">
      <c r="B901" s="146"/>
      <c r="D901" s="147" t="s">
        <v>147</v>
      </c>
      <c r="E901" s="148" t="s">
        <v>1</v>
      </c>
      <c r="F901" s="149" t="s">
        <v>848</v>
      </c>
      <c r="H901" s="148" t="s">
        <v>1</v>
      </c>
      <c r="I901" s="150"/>
      <c r="L901" s="146"/>
      <c r="M901" s="151"/>
      <c r="T901" s="152"/>
      <c r="AT901" s="148" t="s">
        <v>147</v>
      </c>
      <c r="AU901" s="148" t="s">
        <v>82</v>
      </c>
      <c r="AV901" s="12" t="s">
        <v>30</v>
      </c>
      <c r="AW901" s="12" t="s">
        <v>29</v>
      </c>
      <c r="AX901" s="12" t="s">
        <v>73</v>
      </c>
      <c r="AY901" s="148" t="s">
        <v>138</v>
      </c>
    </row>
    <row r="902" spans="2:65" s="13" customFormat="1">
      <c r="B902" s="153"/>
      <c r="D902" s="147" t="s">
        <v>147</v>
      </c>
      <c r="E902" s="154" t="s">
        <v>1</v>
      </c>
      <c r="F902" s="155" t="s">
        <v>849</v>
      </c>
      <c r="H902" s="156">
        <v>108.88500000000001</v>
      </c>
      <c r="I902" s="157"/>
      <c r="L902" s="153"/>
      <c r="M902" s="158"/>
      <c r="T902" s="159"/>
      <c r="AT902" s="154" t="s">
        <v>147</v>
      </c>
      <c r="AU902" s="154" t="s">
        <v>82</v>
      </c>
      <c r="AV902" s="13" t="s">
        <v>82</v>
      </c>
      <c r="AW902" s="13" t="s">
        <v>29</v>
      </c>
      <c r="AX902" s="13" t="s">
        <v>73</v>
      </c>
      <c r="AY902" s="154" t="s">
        <v>138</v>
      </c>
    </row>
    <row r="903" spans="2:65" s="13" customFormat="1">
      <c r="B903" s="153"/>
      <c r="D903" s="147" t="s">
        <v>147</v>
      </c>
      <c r="E903" s="154" t="s">
        <v>1</v>
      </c>
      <c r="F903" s="155" t="s">
        <v>850</v>
      </c>
      <c r="H903" s="156">
        <v>-34.979999999999997</v>
      </c>
      <c r="I903" s="157"/>
      <c r="L903" s="153"/>
      <c r="M903" s="158"/>
      <c r="T903" s="159"/>
      <c r="AT903" s="154" t="s">
        <v>147</v>
      </c>
      <c r="AU903" s="154" t="s">
        <v>82</v>
      </c>
      <c r="AV903" s="13" t="s">
        <v>82</v>
      </c>
      <c r="AW903" s="13" t="s">
        <v>29</v>
      </c>
      <c r="AX903" s="13" t="s">
        <v>73</v>
      </c>
      <c r="AY903" s="154" t="s">
        <v>138</v>
      </c>
    </row>
    <row r="904" spans="2:65" s="15" customFormat="1">
      <c r="B904" s="167"/>
      <c r="D904" s="147" t="s">
        <v>147</v>
      </c>
      <c r="E904" s="168" t="s">
        <v>1</v>
      </c>
      <c r="F904" s="169" t="s">
        <v>250</v>
      </c>
      <c r="H904" s="170">
        <v>73.905000000000001</v>
      </c>
      <c r="I904" s="171"/>
      <c r="L904" s="167"/>
      <c r="M904" s="172"/>
      <c r="T904" s="173"/>
      <c r="AT904" s="168" t="s">
        <v>147</v>
      </c>
      <c r="AU904" s="168" t="s">
        <v>82</v>
      </c>
      <c r="AV904" s="15" t="s">
        <v>162</v>
      </c>
      <c r="AW904" s="15" t="s">
        <v>29</v>
      </c>
      <c r="AX904" s="15" t="s">
        <v>73</v>
      </c>
      <c r="AY904" s="168" t="s">
        <v>138</v>
      </c>
    </row>
    <row r="905" spans="2:65" s="12" customFormat="1">
      <c r="B905" s="146"/>
      <c r="D905" s="147" t="s">
        <v>147</v>
      </c>
      <c r="E905" s="148" t="s">
        <v>1</v>
      </c>
      <c r="F905" s="149" t="s">
        <v>851</v>
      </c>
      <c r="H905" s="148" t="s">
        <v>1</v>
      </c>
      <c r="I905" s="150"/>
      <c r="L905" s="146"/>
      <c r="M905" s="151"/>
      <c r="T905" s="152"/>
      <c r="AT905" s="148" t="s">
        <v>147</v>
      </c>
      <c r="AU905" s="148" t="s">
        <v>82</v>
      </c>
      <c r="AV905" s="12" t="s">
        <v>30</v>
      </c>
      <c r="AW905" s="12" t="s">
        <v>29</v>
      </c>
      <c r="AX905" s="12" t="s">
        <v>73</v>
      </c>
      <c r="AY905" s="148" t="s">
        <v>138</v>
      </c>
    </row>
    <row r="906" spans="2:65" s="13" customFormat="1">
      <c r="B906" s="153"/>
      <c r="D906" s="147" t="s">
        <v>147</v>
      </c>
      <c r="E906" s="154" t="s">
        <v>1</v>
      </c>
      <c r="F906" s="155" t="s">
        <v>852</v>
      </c>
      <c r="H906" s="156">
        <v>26.751000000000001</v>
      </c>
      <c r="I906" s="157"/>
      <c r="L906" s="153"/>
      <c r="M906" s="158"/>
      <c r="T906" s="159"/>
      <c r="AT906" s="154" t="s">
        <v>147</v>
      </c>
      <c r="AU906" s="154" t="s">
        <v>82</v>
      </c>
      <c r="AV906" s="13" t="s">
        <v>82</v>
      </c>
      <c r="AW906" s="13" t="s">
        <v>29</v>
      </c>
      <c r="AX906" s="13" t="s">
        <v>73</v>
      </c>
      <c r="AY906" s="154" t="s">
        <v>138</v>
      </c>
    </row>
    <row r="907" spans="2:65" s="15" customFormat="1">
      <c r="B907" s="167"/>
      <c r="D907" s="147" t="s">
        <v>147</v>
      </c>
      <c r="E907" s="168" t="s">
        <v>1</v>
      </c>
      <c r="F907" s="169" t="s">
        <v>250</v>
      </c>
      <c r="H907" s="170">
        <v>26.751000000000001</v>
      </c>
      <c r="I907" s="171"/>
      <c r="L907" s="167"/>
      <c r="M907" s="172"/>
      <c r="T907" s="173"/>
      <c r="AT907" s="168" t="s">
        <v>147</v>
      </c>
      <c r="AU907" s="168" t="s">
        <v>82</v>
      </c>
      <c r="AV907" s="15" t="s">
        <v>162</v>
      </c>
      <c r="AW907" s="15" t="s">
        <v>29</v>
      </c>
      <c r="AX907" s="15" t="s">
        <v>73</v>
      </c>
      <c r="AY907" s="168" t="s">
        <v>138</v>
      </c>
    </row>
    <row r="908" spans="2:65" s="14" customFormat="1">
      <c r="B908" s="160"/>
      <c r="D908" s="147" t="s">
        <v>147</v>
      </c>
      <c r="E908" s="161" t="s">
        <v>1</v>
      </c>
      <c r="F908" s="162" t="s">
        <v>156</v>
      </c>
      <c r="H908" s="163">
        <v>100.65600000000001</v>
      </c>
      <c r="I908" s="164"/>
      <c r="L908" s="160"/>
      <c r="M908" s="165"/>
      <c r="T908" s="166"/>
      <c r="AT908" s="161" t="s">
        <v>147</v>
      </c>
      <c r="AU908" s="161" t="s">
        <v>82</v>
      </c>
      <c r="AV908" s="14" t="s">
        <v>145</v>
      </c>
      <c r="AW908" s="14" t="s">
        <v>29</v>
      </c>
      <c r="AX908" s="14" t="s">
        <v>30</v>
      </c>
      <c r="AY908" s="161" t="s">
        <v>138</v>
      </c>
    </row>
    <row r="909" spans="2:65" s="1" customFormat="1" ht="21.75" customHeight="1">
      <c r="B909" s="132"/>
      <c r="C909" s="133" t="s">
        <v>878</v>
      </c>
      <c r="D909" s="133" t="s">
        <v>140</v>
      </c>
      <c r="E909" s="134" t="s">
        <v>879</v>
      </c>
      <c r="F909" s="135" t="s">
        <v>880</v>
      </c>
      <c r="G909" s="136" t="s">
        <v>229</v>
      </c>
      <c r="H909" s="137">
        <v>7.0890000000000004</v>
      </c>
      <c r="I909" s="138"/>
      <c r="J909" s="139">
        <f>ROUND(I909*H909,2)</f>
        <v>0</v>
      </c>
      <c r="K909" s="135" t="s">
        <v>144</v>
      </c>
      <c r="L909" s="32"/>
      <c r="M909" s="140" t="s">
        <v>1</v>
      </c>
      <c r="N909" s="141" t="s">
        <v>38</v>
      </c>
      <c r="P909" s="142">
        <f>O909*H909</f>
        <v>0</v>
      </c>
      <c r="Q909" s="142">
        <v>2.5018699999999998</v>
      </c>
      <c r="R909" s="142">
        <f>Q909*H909</f>
        <v>17.735756429999999</v>
      </c>
      <c r="S909" s="142">
        <v>0</v>
      </c>
      <c r="T909" s="143">
        <f>S909*H909</f>
        <v>0</v>
      </c>
      <c r="AR909" s="144" t="s">
        <v>145</v>
      </c>
      <c r="AT909" s="144" t="s">
        <v>140</v>
      </c>
      <c r="AU909" s="144" t="s">
        <v>82</v>
      </c>
      <c r="AY909" s="17" t="s">
        <v>138</v>
      </c>
      <c r="BE909" s="145">
        <f>IF(N909="základní",J909,0)</f>
        <v>0</v>
      </c>
      <c r="BF909" s="145">
        <f>IF(N909="snížená",J909,0)</f>
        <v>0</v>
      </c>
      <c r="BG909" s="145">
        <f>IF(N909="zákl. přenesená",J909,0)</f>
        <v>0</v>
      </c>
      <c r="BH909" s="145">
        <f>IF(N909="sníž. přenesená",J909,0)</f>
        <v>0</v>
      </c>
      <c r="BI909" s="145">
        <f>IF(N909="nulová",J909,0)</f>
        <v>0</v>
      </c>
      <c r="BJ909" s="17" t="s">
        <v>30</v>
      </c>
      <c r="BK909" s="145">
        <f>ROUND(I909*H909,2)</f>
        <v>0</v>
      </c>
      <c r="BL909" s="17" t="s">
        <v>145</v>
      </c>
      <c r="BM909" s="144" t="s">
        <v>881</v>
      </c>
    </row>
    <row r="910" spans="2:65" s="12" customFormat="1">
      <c r="B910" s="146"/>
      <c r="D910" s="147" t="s">
        <v>147</v>
      </c>
      <c r="E910" s="148" t="s">
        <v>1</v>
      </c>
      <c r="F910" s="149" t="s">
        <v>185</v>
      </c>
      <c r="H910" s="148" t="s">
        <v>1</v>
      </c>
      <c r="I910" s="150"/>
      <c r="L910" s="146"/>
      <c r="M910" s="151"/>
      <c r="T910" s="152"/>
      <c r="AT910" s="148" t="s">
        <v>147</v>
      </c>
      <c r="AU910" s="148" t="s">
        <v>82</v>
      </c>
      <c r="AV910" s="12" t="s">
        <v>30</v>
      </c>
      <c r="AW910" s="12" t="s">
        <v>29</v>
      </c>
      <c r="AX910" s="12" t="s">
        <v>73</v>
      </c>
      <c r="AY910" s="148" t="s">
        <v>138</v>
      </c>
    </row>
    <row r="911" spans="2:65" s="13" customFormat="1">
      <c r="B911" s="153"/>
      <c r="D911" s="147" t="s">
        <v>147</v>
      </c>
      <c r="E911" s="154" t="s">
        <v>1</v>
      </c>
      <c r="F911" s="155" t="s">
        <v>882</v>
      </c>
      <c r="H911" s="156">
        <v>1.0029999999999999</v>
      </c>
      <c r="I911" s="157"/>
      <c r="L911" s="153"/>
      <c r="M911" s="158"/>
      <c r="T911" s="159"/>
      <c r="AT911" s="154" t="s">
        <v>147</v>
      </c>
      <c r="AU911" s="154" t="s">
        <v>82</v>
      </c>
      <c r="AV911" s="13" t="s">
        <v>82</v>
      </c>
      <c r="AW911" s="13" t="s">
        <v>29</v>
      </c>
      <c r="AX911" s="13" t="s">
        <v>73</v>
      </c>
      <c r="AY911" s="154" t="s">
        <v>138</v>
      </c>
    </row>
    <row r="912" spans="2:65" s="15" customFormat="1">
      <c r="B912" s="167"/>
      <c r="D912" s="147" t="s">
        <v>147</v>
      </c>
      <c r="E912" s="168" t="s">
        <v>1</v>
      </c>
      <c r="F912" s="169" t="s">
        <v>250</v>
      </c>
      <c r="H912" s="170">
        <v>1.0029999999999999</v>
      </c>
      <c r="I912" s="171"/>
      <c r="L912" s="167"/>
      <c r="M912" s="172"/>
      <c r="T912" s="173"/>
      <c r="AT912" s="168" t="s">
        <v>147</v>
      </c>
      <c r="AU912" s="168" t="s">
        <v>82</v>
      </c>
      <c r="AV912" s="15" t="s">
        <v>162</v>
      </c>
      <c r="AW912" s="15" t="s">
        <v>29</v>
      </c>
      <c r="AX912" s="15" t="s">
        <v>73</v>
      </c>
      <c r="AY912" s="168" t="s">
        <v>138</v>
      </c>
    </row>
    <row r="913" spans="2:65" s="13" customFormat="1">
      <c r="B913" s="153"/>
      <c r="D913" s="147" t="s">
        <v>147</v>
      </c>
      <c r="E913" s="154" t="s">
        <v>1</v>
      </c>
      <c r="F913" s="155" t="s">
        <v>883</v>
      </c>
      <c r="H913" s="156">
        <v>1.58</v>
      </c>
      <c r="I913" s="157"/>
      <c r="L913" s="153"/>
      <c r="M913" s="158"/>
      <c r="T913" s="159"/>
      <c r="AT913" s="154" t="s">
        <v>147</v>
      </c>
      <c r="AU913" s="154" t="s">
        <v>82</v>
      </c>
      <c r="AV913" s="13" t="s">
        <v>82</v>
      </c>
      <c r="AW913" s="13" t="s">
        <v>29</v>
      </c>
      <c r="AX913" s="13" t="s">
        <v>73</v>
      </c>
      <c r="AY913" s="154" t="s">
        <v>138</v>
      </c>
    </row>
    <row r="914" spans="2:65" s="13" customFormat="1">
      <c r="B914" s="153"/>
      <c r="D914" s="147" t="s">
        <v>147</v>
      </c>
      <c r="E914" s="154" t="s">
        <v>1</v>
      </c>
      <c r="F914" s="155" t="s">
        <v>884</v>
      </c>
      <c r="H914" s="156">
        <v>1.4179999999999999</v>
      </c>
      <c r="I914" s="157"/>
      <c r="L914" s="153"/>
      <c r="M914" s="158"/>
      <c r="T914" s="159"/>
      <c r="AT914" s="154" t="s">
        <v>147</v>
      </c>
      <c r="AU914" s="154" t="s">
        <v>82</v>
      </c>
      <c r="AV914" s="13" t="s">
        <v>82</v>
      </c>
      <c r="AW914" s="13" t="s">
        <v>29</v>
      </c>
      <c r="AX914" s="13" t="s">
        <v>73</v>
      </c>
      <c r="AY914" s="154" t="s">
        <v>138</v>
      </c>
    </row>
    <row r="915" spans="2:65" s="13" customFormat="1">
      <c r="B915" s="153"/>
      <c r="D915" s="147" t="s">
        <v>147</v>
      </c>
      <c r="E915" s="154" t="s">
        <v>1</v>
      </c>
      <c r="F915" s="155" t="s">
        <v>885</v>
      </c>
      <c r="H915" s="156">
        <v>1.2030000000000001</v>
      </c>
      <c r="I915" s="157"/>
      <c r="L915" s="153"/>
      <c r="M915" s="158"/>
      <c r="T915" s="159"/>
      <c r="AT915" s="154" t="s">
        <v>147</v>
      </c>
      <c r="AU915" s="154" t="s">
        <v>82</v>
      </c>
      <c r="AV915" s="13" t="s">
        <v>82</v>
      </c>
      <c r="AW915" s="13" t="s">
        <v>29</v>
      </c>
      <c r="AX915" s="13" t="s">
        <v>73</v>
      </c>
      <c r="AY915" s="154" t="s">
        <v>138</v>
      </c>
    </row>
    <row r="916" spans="2:65" s="13" customFormat="1">
      <c r="B916" s="153"/>
      <c r="D916" s="147" t="s">
        <v>147</v>
      </c>
      <c r="E916" s="154" t="s">
        <v>1</v>
      </c>
      <c r="F916" s="155" t="s">
        <v>886</v>
      </c>
      <c r="H916" s="156">
        <v>0.42099999999999999</v>
      </c>
      <c r="I916" s="157"/>
      <c r="L916" s="153"/>
      <c r="M916" s="158"/>
      <c r="T916" s="159"/>
      <c r="AT916" s="154" t="s">
        <v>147</v>
      </c>
      <c r="AU916" s="154" t="s">
        <v>82</v>
      </c>
      <c r="AV916" s="13" t="s">
        <v>82</v>
      </c>
      <c r="AW916" s="13" t="s">
        <v>29</v>
      </c>
      <c r="AX916" s="13" t="s">
        <v>73</v>
      </c>
      <c r="AY916" s="154" t="s">
        <v>138</v>
      </c>
    </row>
    <row r="917" spans="2:65" s="13" customFormat="1">
      <c r="B917" s="153"/>
      <c r="D917" s="147" t="s">
        <v>147</v>
      </c>
      <c r="E917" s="154" t="s">
        <v>1</v>
      </c>
      <c r="F917" s="155" t="s">
        <v>887</v>
      </c>
      <c r="H917" s="156">
        <v>0.33500000000000002</v>
      </c>
      <c r="I917" s="157"/>
      <c r="L917" s="153"/>
      <c r="M917" s="158"/>
      <c r="T917" s="159"/>
      <c r="AT917" s="154" t="s">
        <v>147</v>
      </c>
      <c r="AU917" s="154" t="s">
        <v>82</v>
      </c>
      <c r="AV917" s="13" t="s">
        <v>82</v>
      </c>
      <c r="AW917" s="13" t="s">
        <v>29</v>
      </c>
      <c r="AX917" s="13" t="s">
        <v>73</v>
      </c>
      <c r="AY917" s="154" t="s">
        <v>138</v>
      </c>
    </row>
    <row r="918" spans="2:65" s="13" customFormat="1">
      <c r="B918" s="153"/>
      <c r="D918" s="147" t="s">
        <v>147</v>
      </c>
      <c r="E918" s="154" t="s">
        <v>1</v>
      </c>
      <c r="F918" s="155" t="s">
        <v>888</v>
      </c>
      <c r="H918" s="156">
        <v>0.63200000000000001</v>
      </c>
      <c r="I918" s="157"/>
      <c r="L918" s="153"/>
      <c r="M918" s="158"/>
      <c r="T918" s="159"/>
      <c r="AT918" s="154" t="s">
        <v>147</v>
      </c>
      <c r="AU918" s="154" t="s">
        <v>82</v>
      </c>
      <c r="AV918" s="13" t="s">
        <v>82</v>
      </c>
      <c r="AW918" s="13" t="s">
        <v>29</v>
      </c>
      <c r="AX918" s="13" t="s">
        <v>73</v>
      </c>
      <c r="AY918" s="154" t="s">
        <v>138</v>
      </c>
    </row>
    <row r="919" spans="2:65" s="13" customFormat="1">
      <c r="B919" s="153"/>
      <c r="D919" s="147" t="s">
        <v>147</v>
      </c>
      <c r="E919" s="154" t="s">
        <v>1</v>
      </c>
      <c r="F919" s="155" t="s">
        <v>889</v>
      </c>
      <c r="H919" s="156">
        <v>0.497</v>
      </c>
      <c r="I919" s="157"/>
      <c r="L919" s="153"/>
      <c r="M919" s="158"/>
      <c r="T919" s="159"/>
      <c r="AT919" s="154" t="s">
        <v>147</v>
      </c>
      <c r="AU919" s="154" t="s">
        <v>82</v>
      </c>
      <c r="AV919" s="13" t="s">
        <v>82</v>
      </c>
      <c r="AW919" s="13" t="s">
        <v>29</v>
      </c>
      <c r="AX919" s="13" t="s">
        <v>73</v>
      </c>
      <c r="AY919" s="154" t="s">
        <v>138</v>
      </c>
    </row>
    <row r="920" spans="2:65" s="15" customFormat="1">
      <c r="B920" s="167"/>
      <c r="D920" s="147" t="s">
        <v>147</v>
      </c>
      <c r="E920" s="168" t="s">
        <v>1</v>
      </c>
      <c r="F920" s="169" t="s">
        <v>250</v>
      </c>
      <c r="H920" s="170">
        <v>6.0860000000000003</v>
      </c>
      <c r="I920" s="171"/>
      <c r="L920" s="167"/>
      <c r="M920" s="172"/>
      <c r="T920" s="173"/>
      <c r="AT920" s="168" t="s">
        <v>147</v>
      </c>
      <c r="AU920" s="168" t="s">
        <v>82</v>
      </c>
      <c r="AV920" s="15" t="s">
        <v>162</v>
      </c>
      <c r="AW920" s="15" t="s">
        <v>29</v>
      </c>
      <c r="AX920" s="15" t="s">
        <v>73</v>
      </c>
      <c r="AY920" s="168" t="s">
        <v>138</v>
      </c>
    </row>
    <row r="921" spans="2:65" s="14" customFormat="1">
      <c r="B921" s="160"/>
      <c r="D921" s="147" t="s">
        <v>147</v>
      </c>
      <c r="E921" s="161" t="s">
        <v>1</v>
      </c>
      <c r="F921" s="162" t="s">
        <v>156</v>
      </c>
      <c r="H921" s="163">
        <v>7.0890000000000004</v>
      </c>
      <c r="I921" s="164"/>
      <c r="L921" s="160"/>
      <c r="M921" s="165"/>
      <c r="T921" s="166"/>
      <c r="AT921" s="161" t="s">
        <v>147</v>
      </c>
      <c r="AU921" s="161" t="s">
        <v>82</v>
      </c>
      <c r="AV921" s="14" t="s">
        <v>145</v>
      </c>
      <c r="AW921" s="14" t="s">
        <v>29</v>
      </c>
      <c r="AX921" s="14" t="s">
        <v>30</v>
      </c>
      <c r="AY921" s="161" t="s">
        <v>138</v>
      </c>
    </row>
    <row r="922" spans="2:65" s="1" customFormat="1" ht="16.5" customHeight="1">
      <c r="B922" s="132"/>
      <c r="C922" s="133" t="s">
        <v>890</v>
      </c>
      <c r="D922" s="133" t="s">
        <v>140</v>
      </c>
      <c r="E922" s="134" t="s">
        <v>891</v>
      </c>
      <c r="F922" s="135" t="s">
        <v>892</v>
      </c>
      <c r="G922" s="136" t="s">
        <v>229</v>
      </c>
      <c r="H922" s="137">
        <v>7.0890000000000004</v>
      </c>
      <c r="I922" s="138"/>
      <c r="J922" s="139">
        <f>ROUND(I922*H922,2)</f>
        <v>0</v>
      </c>
      <c r="K922" s="135" t="s">
        <v>144</v>
      </c>
      <c r="L922" s="32"/>
      <c r="M922" s="140" t="s">
        <v>1</v>
      </c>
      <c r="N922" s="141" t="s">
        <v>38</v>
      </c>
      <c r="P922" s="142">
        <f>O922*H922</f>
        <v>0</v>
      </c>
      <c r="Q922" s="142">
        <v>0</v>
      </c>
      <c r="R922" s="142">
        <f>Q922*H922</f>
        <v>0</v>
      </c>
      <c r="S922" s="142">
        <v>0</v>
      </c>
      <c r="T922" s="143">
        <f>S922*H922</f>
        <v>0</v>
      </c>
      <c r="AR922" s="144" t="s">
        <v>145</v>
      </c>
      <c r="AT922" s="144" t="s">
        <v>140</v>
      </c>
      <c r="AU922" s="144" t="s">
        <v>82</v>
      </c>
      <c r="AY922" s="17" t="s">
        <v>138</v>
      </c>
      <c r="BE922" s="145">
        <f>IF(N922="základní",J922,0)</f>
        <v>0</v>
      </c>
      <c r="BF922" s="145">
        <f>IF(N922="snížená",J922,0)</f>
        <v>0</v>
      </c>
      <c r="BG922" s="145">
        <f>IF(N922="zákl. přenesená",J922,0)</f>
        <v>0</v>
      </c>
      <c r="BH922" s="145">
        <f>IF(N922="sníž. přenesená",J922,0)</f>
        <v>0</v>
      </c>
      <c r="BI922" s="145">
        <f>IF(N922="nulová",J922,0)</f>
        <v>0</v>
      </c>
      <c r="BJ922" s="17" t="s">
        <v>30</v>
      </c>
      <c r="BK922" s="145">
        <f>ROUND(I922*H922,2)</f>
        <v>0</v>
      </c>
      <c r="BL922" s="17" t="s">
        <v>145</v>
      </c>
      <c r="BM922" s="144" t="s">
        <v>893</v>
      </c>
    </row>
    <row r="923" spans="2:65" s="13" customFormat="1">
      <c r="B923" s="153"/>
      <c r="D923" s="147" t="s">
        <v>147</v>
      </c>
      <c r="E923" s="154" t="s">
        <v>1</v>
      </c>
      <c r="F923" s="155" t="s">
        <v>894</v>
      </c>
      <c r="H923" s="156">
        <v>1.0029999999999999</v>
      </c>
      <c r="I923" s="157"/>
      <c r="L923" s="153"/>
      <c r="M923" s="158"/>
      <c r="T923" s="159"/>
      <c r="AT923" s="154" t="s">
        <v>147</v>
      </c>
      <c r="AU923" s="154" t="s">
        <v>82</v>
      </c>
      <c r="AV923" s="13" t="s">
        <v>82</v>
      </c>
      <c r="AW923" s="13" t="s">
        <v>29</v>
      </c>
      <c r="AX923" s="13" t="s">
        <v>73</v>
      </c>
      <c r="AY923" s="154" t="s">
        <v>138</v>
      </c>
    </row>
    <row r="924" spans="2:65" s="13" customFormat="1">
      <c r="B924" s="153"/>
      <c r="D924" s="147" t="s">
        <v>147</v>
      </c>
      <c r="E924" s="154" t="s">
        <v>1</v>
      </c>
      <c r="F924" s="155" t="s">
        <v>895</v>
      </c>
      <c r="H924" s="156">
        <v>6.0860000000000003</v>
      </c>
      <c r="I924" s="157"/>
      <c r="L924" s="153"/>
      <c r="M924" s="158"/>
      <c r="T924" s="159"/>
      <c r="AT924" s="154" t="s">
        <v>147</v>
      </c>
      <c r="AU924" s="154" t="s">
        <v>82</v>
      </c>
      <c r="AV924" s="13" t="s">
        <v>82</v>
      </c>
      <c r="AW924" s="13" t="s">
        <v>29</v>
      </c>
      <c r="AX924" s="13" t="s">
        <v>73</v>
      </c>
      <c r="AY924" s="154" t="s">
        <v>138</v>
      </c>
    </row>
    <row r="925" spans="2:65" s="14" customFormat="1">
      <c r="B925" s="160"/>
      <c r="D925" s="147" t="s">
        <v>147</v>
      </c>
      <c r="E925" s="161" t="s">
        <v>1</v>
      </c>
      <c r="F925" s="162" t="s">
        <v>156</v>
      </c>
      <c r="H925" s="163">
        <v>7.0890000000000004</v>
      </c>
      <c r="I925" s="164"/>
      <c r="L925" s="160"/>
      <c r="M925" s="165"/>
      <c r="T925" s="166"/>
      <c r="AT925" s="161" t="s">
        <v>147</v>
      </c>
      <c r="AU925" s="161" t="s">
        <v>82</v>
      </c>
      <c r="AV925" s="14" t="s">
        <v>145</v>
      </c>
      <c r="AW925" s="14" t="s">
        <v>29</v>
      </c>
      <c r="AX925" s="14" t="s">
        <v>30</v>
      </c>
      <c r="AY925" s="161" t="s">
        <v>138</v>
      </c>
    </row>
    <row r="926" spans="2:65" s="1" customFormat="1" ht="16.5" customHeight="1">
      <c r="B926" s="132"/>
      <c r="C926" s="133" t="s">
        <v>896</v>
      </c>
      <c r="D926" s="133" t="s">
        <v>140</v>
      </c>
      <c r="E926" s="134" t="s">
        <v>897</v>
      </c>
      <c r="F926" s="135" t="s">
        <v>898</v>
      </c>
      <c r="G926" s="136" t="s">
        <v>208</v>
      </c>
      <c r="H926" s="137">
        <v>0.43</v>
      </c>
      <c r="I926" s="138"/>
      <c r="J926" s="139">
        <f>ROUND(I926*H926,2)</f>
        <v>0</v>
      </c>
      <c r="K926" s="135" t="s">
        <v>144</v>
      </c>
      <c r="L926" s="32"/>
      <c r="M926" s="140" t="s">
        <v>1</v>
      </c>
      <c r="N926" s="141" t="s">
        <v>38</v>
      </c>
      <c r="P926" s="142">
        <f>O926*H926</f>
        <v>0</v>
      </c>
      <c r="Q926" s="142">
        <v>1.06277</v>
      </c>
      <c r="R926" s="142">
        <f>Q926*H926</f>
        <v>0.45699109999999998</v>
      </c>
      <c r="S926" s="142">
        <v>0</v>
      </c>
      <c r="T926" s="143">
        <f>S926*H926</f>
        <v>0</v>
      </c>
      <c r="AR926" s="144" t="s">
        <v>145</v>
      </c>
      <c r="AT926" s="144" t="s">
        <v>140</v>
      </c>
      <c r="AU926" s="144" t="s">
        <v>82</v>
      </c>
      <c r="AY926" s="17" t="s">
        <v>138</v>
      </c>
      <c r="BE926" s="145">
        <f>IF(N926="základní",J926,0)</f>
        <v>0</v>
      </c>
      <c r="BF926" s="145">
        <f>IF(N926="snížená",J926,0)</f>
        <v>0</v>
      </c>
      <c r="BG926" s="145">
        <f>IF(N926="zákl. přenesená",J926,0)</f>
        <v>0</v>
      </c>
      <c r="BH926" s="145">
        <f>IF(N926="sníž. přenesená",J926,0)</f>
        <v>0</v>
      </c>
      <c r="BI926" s="145">
        <f>IF(N926="nulová",J926,0)</f>
        <v>0</v>
      </c>
      <c r="BJ926" s="17" t="s">
        <v>30</v>
      </c>
      <c r="BK926" s="145">
        <f>ROUND(I926*H926,2)</f>
        <v>0</v>
      </c>
      <c r="BL926" s="17" t="s">
        <v>145</v>
      </c>
      <c r="BM926" s="144" t="s">
        <v>899</v>
      </c>
    </row>
    <row r="927" spans="2:65" s="12" customFormat="1">
      <c r="B927" s="146"/>
      <c r="D927" s="147" t="s">
        <v>147</v>
      </c>
      <c r="E927" s="148" t="s">
        <v>1</v>
      </c>
      <c r="F927" s="149" t="s">
        <v>185</v>
      </c>
      <c r="H927" s="148" t="s">
        <v>1</v>
      </c>
      <c r="I927" s="150"/>
      <c r="L927" s="146"/>
      <c r="M927" s="151"/>
      <c r="T927" s="152"/>
      <c r="AT927" s="148" t="s">
        <v>147</v>
      </c>
      <c r="AU927" s="148" t="s">
        <v>82</v>
      </c>
      <c r="AV927" s="12" t="s">
        <v>30</v>
      </c>
      <c r="AW927" s="12" t="s">
        <v>29</v>
      </c>
      <c r="AX927" s="12" t="s">
        <v>73</v>
      </c>
      <c r="AY927" s="148" t="s">
        <v>138</v>
      </c>
    </row>
    <row r="928" spans="2:65" s="12" customFormat="1">
      <c r="B928" s="146"/>
      <c r="D928" s="147" t="s">
        <v>147</v>
      </c>
      <c r="E928" s="148" t="s">
        <v>1</v>
      </c>
      <c r="F928" s="149" t="s">
        <v>900</v>
      </c>
      <c r="H928" s="148" t="s">
        <v>1</v>
      </c>
      <c r="I928" s="150"/>
      <c r="L928" s="146"/>
      <c r="M928" s="151"/>
      <c r="T928" s="152"/>
      <c r="AT928" s="148" t="s">
        <v>147</v>
      </c>
      <c r="AU928" s="148" t="s">
        <v>82</v>
      </c>
      <c r="AV928" s="12" t="s">
        <v>30</v>
      </c>
      <c r="AW928" s="12" t="s">
        <v>29</v>
      </c>
      <c r="AX928" s="12" t="s">
        <v>73</v>
      </c>
      <c r="AY928" s="148" t="s">
        <v>138</v>
      </c>
    </row>
    <row r="929" spans="2:65" s="13" customFormat="1">
      <c r="B929" s="153"/>
      <c r="D929" s="147" t="s">
        <v>147</v>
      </c>
      <c r="E929" s="154" t="s">
        <v>1</v>
      </c>
      <c r="F929" s="155" t="s">
        <v>901</v>
      </c>
      <c r="H929" s="156">
        <v>6.9000000000000006E-2</v>
      </c>
      <c r="I929" s="157"/>
      <c r="L929" s="153"/>
      <c r="M929" s="158"/>
      <c r="T929" s="159"/>
      <c r="AT929" s="154" t="s">
        <v>147</v>
      </c>
      <c r="AU929" s="154" t="s">
        <v>82</v>
      </c>
      <c r="AV929" s="13" t="s">
        <v>82</v>
      </c>
      <c r="AW929" s="13" t="s">
        <v>29</v>
      </c>
      <c r="AX929" s="13" t="s">
        <v>73</v>
      </c>
      <c r="AY929" s="154" t="s">
        <v>138</v>
      </c>
    </row>
    <row r="930" spans="2:65" s="13" customFormat="1">
      <c r="B930" s="153"/>
      <c r="D930" s="147" t="s">
        <v>147</v>
      </c>
      <c r="E930" s="154" t="s">
        <v>1</v>
      </c>
      <c r="F930" s="155" t="s">
        <v>902</v>
      </c>
      <c r="H930" s="156">
        <v>0.36099999999999999</v>
      </c>
      <c r="I930" s="157"/>
      <c r="L930" s="153"/>
      <c r="M930" s="158"/>
      <c r="T930" s="159"/>
      <c r="AT930" s="154" t="s">
        <v>147</v>
      </c>
      <c r="AU930" s="154" t="s">
        <v>82</v>
      </c>
      <c r="AV930" s="13" t="s">
        <v>82</v>
      </c>
      <c r="AW930" s="13" t="s">
        <v>29</v>
      </c>
      <c r="AX930" s="13" t="s">
        <v>73</v>
      </c>
      <c r="AY930" s="154" t="s">
        <v>138</v>
      </c>
    </row>
    <row r="931" spans="2:65" s="14" customFormat="1">
      <c r="B931" s="160"/>
      <c r="D931" s="147" t="s">
        <v>147</v>
      </c>
      <c r="E931" s="161" t="s">
        <v>1</v>
      </c>
      <c r="F931" s="162" t="s">
        <v>156</v>
      </c>
      <c r="H931" s="163">
        <v>0.43</v>
      </c>
      <c r="I931" s="164"/>
      <c r="L931" s="160"/>
      <c r="M931" s="165"/>
      <c r="T931" s="166"/>
      <c r="AT931" s="161" t="s">
        <v>147</v>
      </c>
      <c r="AU931" s="161" t="s">
        <v>82</v>
      </c>
      <c r="AV931" s="14" t="s">
        <v>145</v>
      </c>
      <c r="AW931" s="14" t="s">
        <v>29</v>
      </c>
      <c r="AX931" s="14" t="s">
        <v>30</v>
      </c>
      <c r="AY931" s="161" t="s">
        <v>138</v>
      </c>
    </row>
    <row r="932" spans="2:65" s="1" customFormat="1" ht="21.75" customHeight="1">
      <c r="B932" s="132"/>
      <c r="C932" s="133" t="s">
        <v>903</v>
      </c>
      <c r="D932" s="133" t="s">
        <v>140</v>
      </c>
      <c r="E932" s="134" t="s">
        <v>904</v>
      </c>
      <c r="F932" s="135" t="s">
        <v>905</v>
      </c>
      <c r="G932" s="136" t="s">
        <v>229</v>
      </c>
      <c r="H932" s="137">
        <v>7.0890000000000004</v>
      </c>
      <c r="I932" s="138"/>
      <c r="J932" s="139">
        <f>ROUND(I932*H932,2)</f>
        <v>0</v>
      </c>
      <c r="K932" s="135" t="s">
        <v>144</v>
      </c>
      <c r="L932" s="32"/>
      <c r="M932" s="140" t="s">
        <v>1</v>
      </c>
      <c r="N932" s="141" t="s">
        <v>38</v>
      </c>
      <c r="P932" s="142">
        <f>O932*H932</f>
        <v>0</v>
      </c>
      <c r="Q932" s="142">
        <v>0</v>
      </c>
      <c r="R932" s="142">
        <f>Q932*H932</f>
        <v>0</v>
      </c>
      <c r="S932" s="142">
        <v>0</v>
      </c>
      <c r="T932" s="143">
        <f>S932*H932</f>
        <v>0</v>
      </c>
      <c r="AR932" s="144" t="s">
        <v>145</v>
      </c>
      <c r="AT932" s="144" t="s">
        <v>140</v>
      </c>
      <c r="AU932" s="144" t="s">
        <v>82</v>
      </c>
      <c r="AY932" s="17" t="s">
        <v>138</v>
      </c>
      <c r="BE932" s="145">
        <f>IF(N932="základní",J932,0)</f>
        <v>0</v>
      </c>
      <c r="BF932" s="145">
        <f>IF(N932="snížená",J932,0)</f>
        <v>0</v>
      </c>
      <c r="BG932" s="145">
        <f>IF(N932="zákl. přenesená",J932,0)</f>
        <v>0</v>
      </c>
      <c r="BH932" s="145">
        <f>IF(N932="sníž. přenesená",J932,0)</f>
        <v>0</v>
      </c>
      <c r="BI932" s="145">
        <f>IF(N932="nulová",J932,0)</f>
        <v>0</v>
      </c>
      <c r="BJ932" s="17" t="s">
        <v>30</v>
      </c>
      <c r="BK932" s="145">
        <f>ROUND(I932*H932,2)</f>
        <v>0</v>
      </c>
      <c r="BL932" s="17" t="s">
        <v>145</v>
      </c>
      <c r="BM932" s="144" t="s">
        <v>906</v>
      </c>
    </row>
    <row r="933" spans="2:65" s="13" customFormat="1">
      <c r="B933" s="153"/>
      <c r="D933" s="147" t="s">
        <v>147</v>
      </c>
      <c r="E933" s="154" t="s">
        <v>1</v>
      </c>
      <c r="F933" s="155" t="s">
        <v>894</v>
      </c>
      <c r="H933" s="156">
        <v>1.0029999999999999</v>
      </c>
      <c r="I933" s="157"/>
      <c r="L933" s="153"/>
      <c r="M933" s="158"/>
      <c r="T933" s="159"/>
      <c r="AT933" s="154" t="s">
        <v>147</v>
      </c>
      <c r="AU933" s="154" t="s">
        <v>82</v>
      </c>
      <c r="AV933" s="13" t="s">
        <v>82</v>
      </c>
      <c r="AW933" s="13" t="s">
        <v>29</v>
      </c>
      <c r="AX933" s="13" t="s">
        <v>73</v>
      </c>
      <c r="AY933" s="154" t="s">
        <v>138</v>
      </c>
    </row>
    <row r="934" spans="2:65" s="13" customFormat="1">
      <c r="B934" s="153"/>
      <c r="D934" s="147" t="s">
        <v>147</v>
      </c>
      <c r="E934" s="154" t="s">
        <v>1</v>
      </c>
      <c r="F934" s="155" t="s">
        <v>895</v>
      </c>
      <c r="H934" s="156">
        <v>6.0860000000000003</v>
      </c>
      <c r="I934" s="157"/>
      <c r="L934" s="153"/>
      <c r="M934" s="158"/>
      <c r="T934" s="159"/>
      <c r="AT934" s="154" t="s">
        <v>147</v>
      </c>
      <c r="AU934" s="154" t="s">
        <v>82</v>
      </c>
      <c r="AV934" s="13" t="s">
        <v>82</v>
      </c>
      <c r="AW934" s="13" t="s">
        <v>29</v>
      </c>
      <c r="AX934" s="13" t="s">
        <v>73</v>
      </c>
      <c r="AY934" s="154" t="s">
        <v>138</v>
      </c>
    </row>
    <row r="935" spans="2:65" s="14" customFormat="1">
      <c r="B935" s="160"/>
      <c r="D935" s="147" t="s">
        <v>147</v>
      </c>
      <c r="E935" s="161" t="s">
        <v>1</v>
      </c>
      <c r="F935" s="162" t="s">
        <v>156</v>
      </c>
      <c r="H935" s="163">
        <v>7.0890000000000004</v>
      </c>
      <c r="I935" s="164"/>
      <c r="L935" s="160"/>
      <c r="M935" s="165"/>
      <c r="T935" s="166"/>
      <c r="AT935" s="161" t="s">
        <v>147</v>
      </c>
      <c r="AU935" s="161" t="s">
        <v>82</v>
      </c>
      <c r="AV935" s="14" t="s">
        <v>145</v>
      </c>
      <c r="AW935" s="14" t="s">
        <v>29</v>
      </c>
      <c r="AX935" s="14" t="s">
        <v>30</v>
      </c>
      <c r="AY935" s="161" t="s">
        <v>138</v>
      </c>
    </row>
    <row r="936" spans="2:65" s="1" customFormat="1" ht="16.5" customHeight="1">
      <c r="B936" s="132"/>
      <c r="C936" s="133" t="s">
        <v>907</v>
      </c>
      <c r="D936" s="133" t="s">
        <v>140</v>
      </c>
      <c r="E936" s="134" t="s">
        <v>908</v>
      </c>
      <c r="F936" s="135" t="s">
        <v>909</v>
      </c>
      <c r="G936" s="136" t="s">
        <v>143</v>
      </c>
      <c r="H936" s="137">
        <v>1.575</v>
      </c>
      <c r="I936" s="138"/>
      <c r="J936" s="139">
        <f>ROUND(I936*H936,2)</f>
        <v>0</v>
      </c>
      <c r="K936" s="135" t="s">
        <v>144</v>
      </c>
      <c r="L936" s="32"/>
      <c r="M936" s="140" t="s">
        <v>1</v>
      </c>
      <c r="N936" s="141" t="s">
        <v>38</v>
      </c>
      <c r="P936" s="142">
        <f>O936*H936</f>
        <v>0</v>
      </c>
      <c r="Q936" s="142">
        <v>1.6070000000000001E-2</v>
      </c>
      <c r="R936" s="142">
        <f>Q936*H936</f>
        <v>2.5310249999999999E-2</v>
      </c>
      <c r="S936" s="142">
        <v>0</v>
      </c>
      <c r="T936" s="143">
        <f>S936*H936</f>
        <v>0</v>
      </c>
      <c r="AR936" s="144" t="s">
        <v>145</v>
      </c>
      <c r="AT936" s="144" t="s">
        <v>140</v>
      </c>
      <c r="AU936" s="144" t="s">
        <v>82</v>
      </c>
      <c r="AY936" s="17" t="s">
        <v>138</v>
      </c>
      <c r="BE936" s="145">
        <f>IF(N936="základní",J936,0)</f>
        <v>0</v>
      </c>
      <c r="BF936" s="145">
        <f>IF(N936="snížená",J936,0)</f>
        <v>0</v>
      </c>
      <c r="BG936" s="145">
        <f>IF(N936="zákl. přenesená",J936,0)</f>
        <v>0</v>
      </c>
      <c r="BH936" s="145">
        <f>IF(N936="sníž. přenesená",J936,0)</f>
        <v>0</v>
      </c>
      <c r="BI936" s="145">
        <f>IF(N936="nulová",J936,0)</f>
        <v>0</v>
      </c>
      <c r="BJ936" s="17" t="s">
        <v>30</v>
      </c>
      <c r="BK936" s="145">
        <f>ROUND(I936*H936,2)</f>
        <v>0</v>
      </c>
      <c r="BL936" s="17" t="s">
        <v>145</v>
      </c>
      <c r="BM936" s="144" t="s">
        <v>910</v>
      </c>
    </row>
    <row r="937" spans="2:65" s="12" customFormat="1">
      <c r="B937" s="146"/>
      <c r="D937" s="147" t="s">
        <v>147</v>
      </c>
      <c r="E937" s="148" t="s">
        <v>1</v>
      </c>
      <c r="F937" s="149" t="s">
        <v>185</v>
      </c>
      <c r="H937" s="148" t="s">
        <v>1</v>
      </c>
      <c r="I937" s="150"/>
      <c r="L937" s="146"/>
      <c r="M937" s="151"/>
      <c r="T937" s="152"/>
      <c r="AT937" s="148" t="s">
        <v>147</v>
      </c>
      <c r="AU937" s="148" t="s">
        <v>82</v>
      </c>
      <c r="AV937" s="12" t="s">
        <v>30</v>
      </c>
      <c r="AW937" s="12" t="s">
        <v>29</v>
      </c>
      <c r="AX937" s="12" t="s">
        <v>73</v>
      </c>
      <c r="AY937" s="148" t="s">
        <v>138</v>
      </c>
    </row>
    <row r="938" spans="2:65" s="13" customFormat="1">
      <c r="B938" s="153"/>
      <c r="D938" s="147" t="s">
        <v>147</v>
      </c>
      <c r="E938" s="154" t="s">
        <v>1</v>
      </c>
      <c r="F938" s="155" t="s">
        <v>911</v>
      </c>
      <c r="H938" s="156">
        <v>1.575</v>
      </c>
      <c r="I938" s="157"/>
      <c r="L938" s="153"/>
      <c r="M938" s="158"/>
      <c r="T938" s="159"/>
      <c r="AT938" s="154" t="s">
        <v>147</v>
      </c>
      <c r="AU938" s="154" t="s">
        <v>82</v>
      </c>
      <c r="AV938" s="13" t="s">
        <v>82</v>
      </c>
      <c r="AW938" s="13" t="s">
        <v>29</v>
      </c>
      <c r="AX938" s="13" t="s">
        <v>30</v>
      </c>
      <c r="AY938" s="154" t="s">
        <v>138</v>
      </c>
    </row>
    <row r="939" spans="2:65" s="1" customFormat="1" ht="16.5" customHeight="1">
      <c r="B939" s="132"/>
      <c r="C939" s="133" t="s">
        <v>912</v>
      </c>
      <c r="D939" s="133" t="s">
        <v>140</v>
      </c>
      <c r="E939" s="134" t="s">
        <v>913</v>
      </c>
      <c r="F939" s="135" t="s">
        <v>914</v>
      </c>
      <c r="G939" s="136" t="s">
        <v>143</v>
      </c>
      <c r="H939" s="137">
        <v>1.575</v>
      </c>
      <c r="I939" s="138"/>
      <c r="J939" s="139">
        <f>ROUND(I939*H939,2)</f>
        <v>0</v>
      </c>
      <c r="K939" s="135" t="s">
        <v>144</v>
      </c>
      <c r="L939" s="32"/>
      <c r="M939" s="140" t="s">
        <v>1</v>
      </c>
      <c r="N939" s="141" t="s">
        <v>38</v>
      </c>
      <c r="P939" s="142">
        <f>O939*H939</f>
        <v>0</v>
      </c>
      <c r="Q939" s="142">
        <v>0</v>
      </c>
      <c r="R939" s="142">
        <f>Q939*H939</f>
        <v>0</v>
      </c>
      <c r="S939" s="142">
        <v>0</v>
      </c>
      <c r="T939" s="143">
        <f>S939*H939</f>
        <v>0</v>
      </c>
      <c r="AR939" s="144" t="s">
        <v>145</v>
      </c>
      <c r="AT939" s="144" t="s">
        <v>140</v>
      </c>
      <c r="AU939" s="144" t="s">
        <v>82</v>
      </c>
      <c r="AY939" s="17" t="s">
        <v>138</v>
      </c>
      <c r="BE939" s="145">
        <f>IF(N939="základní",J939,0)</f>
        <v>0</v>
      </c>
      <c r="BF939" s="145">
        <f>IF(N939="snížená",J939,0)</f>
        <v>0</v>
      </c>
      <c r="BG939" s="145">
        <f>IF(N939="zákl. přenesená",J939,0)</f>
        <v>0</v>
      </c>
      <c r="BH939" s="145">
        <f>IF(N939="sníž. přenesená",J939,0)</f>
        <v>0</v>
      </c>
      <c r="BI939" s="145">
        <f>IF(N939="nulová",J939,0)</f>
        <v>0</v>
      </c>
      <c r="BJ939" s="17" t="s">
        <v>30</v>
      </c>
      <c r="BK939" s="145">
        <f>ROUND(I939*H939,2)</f>
        <v>0</v>
      </c>
      <c r="BL939" s="17" t="s">
        <v>145</v>
      </c>
      <c r="BM939" s="144" t="s">
        <v>915</v>
      </c>
    </row>
    <row r="940" spans="2:65" s="13" customFormat="1">
      <c r="B940" s="153"/>
      <c r="D940" s="147" t="s">
        <v>147</v>
      </c>
      <c r="E940" s="154" t="s">
        <v>1</v>
      </c>
      <c r="F940" s="155" t="s">
        <v>916</v>
      </c>
      <c r="H940" s="156">
        <v>1.575</v>
      </c>
      <c r="I940" s="157"/>
      <c r="L940" s="153"/>
      <c r="M940" s="158"/>
      <c r="T940" s="159"/>
      <c r="AT940" s="154" t="s">
        <v>147</v>
      </c>
      <c r="AU940" s="154" t="s">
        <v>82</v>
      </c>
      <c r="AV940" s="13" t="s">
        <v>82</v>
      </c>
      <c r="AW940" s="13" t="s">
        <v>29</v>
      </c>
      <c r="AX940" s="13" t="s">
        <v>30</v>
      </c>
      <c r="AY940" s="154" t="s">
        <v>138</v>
      </c>
    </row>
    <row r="941" spans="2:65" s="1" customFormat="1" ht="16.5" customHeight="1">
      <c r="B941" s="132"/>
      <c r="C941" s="133" t="s">
        <v>917</v>
      </c>
      <c r="D941" s="133" t="s">
        <v>140</v>
      </c>
      <c r="E941" s="134" t="s">
        <v>868</v>
      </c>
      <c r="F941" s="135" t="s">
        <v>869</v>
      </c>
      <c r="G941" s="136" t="s">
        <v>143</v>
      </c>
      <c r="H941" s="137">
        <v>388.24700000000001</v>
      </c>
      <c r="I941" s="138"/>
      <c r="J941" s="139">
        <f>ROUND(I941*H941,2)</f>
        <v>0</v>
      </c>
      <c r="K941" s="135" t="s">
        <v>144</v>
      </c>
      <c r="L941" s="32"/>
      <c r="M941" s="140" t="s">
        <v>1</v>
      </c>
      <c r="N941" s="141" t="s">
        <v>38</v>
      </c>
      <c r="P941" s="142">
        <f>O941*H941</f>
        <v>0</v>
      </c>
      <c r="Q941" s="142">
        <v>2.9999999999999997E-4</v>
      </c>
      <c r="R941" s="142">
        <f>Q941*H941</f>
        <v>0.1164741</v>
      </c>
      <c r="S941" s="142">
        <v>0</v>
      </c>
      <c r="T941" s="143">
        <f>S941*H941</f>
        <v>0</v>
      </c>
      <c r="AR941" s="144" t="s">
        <v>145</v>
      </c>
      <c r="AT941" s="144" t="s">
        <v>140</v>
      </c>
      <c r="AU941" s="144" t="s">
        <v>82</v>
      </c>
      <c r="AY941" s="17" t="s">
        <v>138</v>
      </c>
      <c r="BE941" s="145">
        <f>IF(N941="základní",J941,0)</f>
        <v>0</v>
      </c>
      <c r="BF941" s="145">
        <f>IF(N941="snížená",J941,0)</f>
        <v>0</v>
      </c>
      <c r="BG941" s="145">
        <f>IF(N941="zákl. přenesená",J941,0)</f>
        <v>0</v>
      </c>
      <c r="BH941" s="145">
        <f>IF(N941="sníž. přenesená",J941,0)</f>
        <v>0</v>
      </c>
      <c r="BI941" s="145">
        <f>IF(N941="nulová",J941,0)</f>
        <v>0</v>
      </c>
      <c r="BJ941" s="17" t="s">
        <v>30</v>
      </c>
      <c r="BK941" s="145">
        <f>ROUND(I941*H941,2)</f>
        <v>0</v>
      </c>
      <c r="BL941" s="17" t="s">
        <v>145</v>
      </c>
      <c r="BM941" s="144" t="s">
        <v>918</v>
      </c>
    </row>
    <row r="942" spans="2:65" s="12" customFormat="1">
      <c r="B942" s="146"/>
      <c r="D942" s="147" t="s">
        <v>147</v>
      </c>
      <c r="E942" s="148" t="s">
        <v>1</v>
      </c>
      <c r="F942" s="149" t="s">
        <v>423</v>
      </c>
      <c r="H942" s="148" t="s">
        <v>1</v>
      </c>
      <c r="I942" s="150"/>
      <c r="L942" s="146"/>
      <c r="M942" s="151"/>
      <c r="T942" s="152"/>
      <c r="AT942" s="148" t="s">
        <v>147</v>
      </c>
      <c r="AU942" s="148" t="s">
        <v>82</v>
      </c>
      <c r="AV942" s="12" t="s">
        <v>30</v>
      </c>
      <c r="AW942" s="12" t="s">
        <v>29</v>
      </c>
      <c r="AX942" s="12" t="s">
        <v>73</v>
      </c>
      <c r="AY942" s="148" t="s">
        <v>138</v>
      </c>
    </row>
    <row r="943" spans="2:65" s="13" customFormat="1">
      <c r="B943" s="153"/>
      <c r="D943" s="147" t="s">
        <v>147</v>
      </c>
      <c r="E943" s="154" t="s">
        <v>1</v>
      </c>
      <c r="F943" s="155" t="s">
        <v>919</v>
      </c>
      <c r="H943" s="156">
        <v>73.905000000000001</v>
      </c>
      <c r="I943" s="157"/>
      <c r="L943" s="153"/>
      <c r="M943" s="158"/>
      <c r="T943" s="159"/>
      <c r="AT943" s="154" t="s">
        <v>147</v>
      </c>
      <c r="AU943" s="154" t="s">
        <v>82</v>
      </c>
      <c r="AV943" s="13" t="s">
        <v>82</v>
      </c>
      <c r="AW943" s="13" t="s">
        <v>29</v>
      </c>
      <c r="AX943" s="13" t="s">
        <v>73</v>
      </c>
      <c r="AY943" s="154" t="s">
        <v>138</v>
      </c>
    </row>
    <row r="944" spans="2:65" s="12" customFormat="1">
      <c r="B944" s="146"/>
      <c r="D944" s="147" t="s">
        <v>147</v>
      </c>
      <c r="E944" s="148" t="s">
        <v>1</v>
      </c>
      <c r="F944" s="149" t="s">
        <v>920</v>
      </c>
      <c r="H944" s="148" t="s">
        <v>1</v>
      </c>
      <c r="I944" s="150"/>
      <c r="L944" s="146"/>
      <c r="M944" s="151"/>
      <c r="T944" s="152"/>
      <c r="AT944" s="148" t="s">
        <v>147</v>
      </c>
      <c r="AU944" s="148" t="s">
        <v>82</v>
      </c>
      <c r="AV944" s="12" t="s">
        <v>30</v>
      </c>
      <c r="AW944" s="12" t="s">
        <v>29</v>
      </c>
      <c r="AX944" s="12" t="s">
        <v>73</v>
      </c>
      <c r="AY944" s="148" t="s">
        <v>138</v>
      </c>
    </row>
    <row r="945" spans="2:65" s="13" customFormat="1">
      <c r="B945" s="153"/>
      <c r="D945" s="147" t="s">
        <v>147</v>
      </c>
      <c r="E945" s="154" t="s">
        <v>1</v>
      </c>
      <c r="F945" s="155" t="s">
        <v>921</v>
      </c>
      <c r="H945" s="156">
        <v>26.751000000000001</v>
      </c>
      <c r="I945" s="157"/>
      <c r="L945" s="153"/>
      <c r="M945" s="158"/>
      <c r="T945" s="159"/>
      <c r="AT945" s="154" t="s">
        <v>147</v>
      </c>
      <c r="AU945" s="154" t="s">
        <v>82</v>
      </c>
      <c r="AV945" s="13" t="s">
        <v>82</v>
      </c>
      <c r="AW945" s="13" t="s">
        <v>29</v>
      </c>
      <c r="AX945" s="13" t="s">
        <v>73</v>
      </c>
      <c r="AY945" s="154" t="s">
        <v>138</v>
      </c>
    </row>
    <row r="946" spans="2:65" s="13" customFormat="1">
      <c r="B946" s="153"/>
      <c r="D946" s="147" t="s">
        <v>147</v>
      </c>
      <c r="E946" s="154" t="s">
        <v>1</v>
      </c>
      <c r="F946" s="155" t="s">
        <v>592</v>
      </c>
      <c r="H946" s="156">
        <v>26.324999999999999</v>
      </c>
      <c r="I946" s="157"/>
      <c r="L946" s="153"/>
      <c r="M946" s="158"/>
      <c r="T946" s="159"/>
      <c r="AT946" s="154" t="s">
        <v>147</v>
      </c>
      <c r="AU946" s="154" t="s">
        <v>82</v>
      </c>
      <c r="AV946" s="13" t="s">
        <v>82</v>
      </c>
      <c r="AW946" s="13" t="s">
        <v>29</v>
      </c>
      <c r="AX946" s="13" t="s">
        <v>73</v>
      </c>
      <c r="AY946" s="154" t="s">
        <v>138</v>
      </c>
    </row>
    <row r="947" spans="2:65" s="13" customFormat="1">
      <c r="B947" s="153"/>
      <c r="D947" s="147" t="s">
        <v>147</v>
      </c>
      <c r="E947" s="154" t="s">
        <v>1</v>
      </c>
      <c r="F947" s="155" t="s">
        <v>594</v>
      </c>
      <c r="H947" s="156">
        <v>23.625</v>
      </c>
      <c r="I947" s="157"/>
      <c r="L947" s="153"/>
      <c r="M947" s="158"/>
      <c r="T947" s="159"/>
      <c r="AT947" s="154" t="s">
        <v>147</v>
      </c>
      <c r="AU947" s="154" t="s">
        <v>82</v>
      </c>
      <c r="AV947" s="13" t="s">
        <v>82</v>
      </c>
      <c r="AW947" s="13" t="s">
        <v>29</v>
      </c>
      <c r="AX947" s="13" t="s">
        <v>73</v>
      </c>
      <c r="AY947" s="154" t="s">
        <v>138</v>
      </c>
    </row>
    <row r="948" spans="2:65" s="12" customFormat="1">
      <c r="B948" s="146"/>
      <c r="D948" s="147" t="s">
        <v>147</v>
      </c>
      <c r="E948" s="148" t="s">
        <v>1</v>
      </c>
      <c r="F948" s="149" t="s">
        <v>857</v>
      </c>
      <c r="H948" s="148" t="s">
        <v>1</v>
      </c>
      <c r="I948" s="150"/>
      <c r="L948" s="146"/>
      <c r="M948" s="151"/>
      <c r="T948" s="152"/>
      <c r="AT948" s="148" t="s">
        <v>147</v>
      </c>
      <c r="AU948" s="148" t="s">
        <v>82</v>
      </c>
      <c r="AV948" s="12" t="s">
        <v>30</v>
      </c>
      <c r="AW948" s="12" t="s">
        <v>29</v>
      </c>
      <c r="AX948" s="12" t="s">
        <v>73</v>
      </c>
      <c r="AY948" s="148" t="s">
        <v>138</v>
      </c>
    </row>
    <row r="949" spans="2:65" s="13" customFormat="1">
      <c r="B949" s="153"/>
      <c r="D949" s="147" t="s">
        <v>147</v>
      </c>
      <c r="E949" s="154" t="s">
        <v>1</v>
      </c>
      <c r="F949" s="155" t="s">
        <v>858</v>
      </c>
      <c r="H949" s="156">
        <v>7.02</v>
      </c>
      <c r="I949" s="157"/>
      <c r="L949" s="153"/>
      <c r="M949" s="158"/>
      <c r="T949" s="159"/>
      <c r="AT949" s="154" t="s">
        <v>147</v>
      </c>
      <c r="AU949" s="154" t="s">
        <v>82</v>
      </c>
      <c r="AV949" s="13" t="s">
        <v>82</v>
      </c>
      <c r="AW949" s="13" t="s">
        <v>29</v>
      </c>
      <c r="AX949" s="13" t="s">
        <v>73</v>
      </c>
      <c r="AY949" s="154" t="s">
        <v>138</v>
      </c>
    </row>
    <row r="950" spans="2:65" s="13" customFormat="1">
      <c r="B950" s="153"/>
      <c r="D950" s="147" t="s">
        <v>147</v>
      </c>
      <c r="E950" s="154" t="s">
        <v>1</v>
      </c>
      <c r="F950" s="155" t="s">
        <v>599</v>
      </c>
      <c r="H950" s="156">
        <v>5.59</v>
      </c>
      <c r="I950" s="157"/>
      <c r="L950" s="153"/>
      <c r="M950" s="158"/>
      <c r="T950" s="159"/>
      <c r="AT950" s="154" t="s">
        <v>147</v>
      </c>
      <c r="AU950" s="154" t="s">
        <v>82</v>
      </c>
      <c r="AV950" s="13" t="s">
        <v>82</v>
      </c>
      <c r="AW950" s="13" t="s">
        <v>29</v>
      </c>
      <c r="AX950" s="13" t="s">
        <v>73</v>
      </c>
      <c r="AY950" s="154" t="s">
        <v>138</v>
      </c>
    </row>
    <row r="951" spans="2:65" s="13" customFormat="1">
      <c r="B951" s="153"/>
      <c r="D951" s="147" t="s">
        <v>147</v>
      </c>
      <c r="E951" s="154" t="s">
        <v>1</v>
      </c>
      <c r="F951" s="155" t="s">
        <v>601</v>
      </c>
      <c r="H951" s="156">
        <v>10.53</v>
      </c>
      <c r="I951" s="157"/>
      <c r="L951" s="153"/>
      <c r="M951" s="158"/>
      <c r="T951" s="159"/>
      <c r="AT951" s="154" t="s">
        <v>147</v>
      </c>
      <c r="AU951" s="154" t="s">
        <v>82</v>
      </c>
      <c r="AV951" s="13" t="s">
        <v>82</v>
      </c>
      <c r="AW951" s="13" t="s">
        <v>29</v>
      </c>
      <c r="AX951" s="13" t="s">
        <v>73</v>
      </c>
      <c r="AY951" s="154" t="s">
        <v>138</v>
      </c>
    </row>
    <row r="952" spans="2:65" s="13" customFormat="1">
      <c r="B952" s="153"/>
      <c r="D952" s="147" t="s">
        <v>147</v>
      </c>
      <c r="E952" s="154" t="s">
        <v>1</v>
      </c>
      <c r="F952" s="155" t="s">
        <v>603</v>
      </c>
      <c r="H952" s="156">
        <v>8.2799999999999994</v>
      </c>
      <c r="I952" s="157"/>
      <c r="L952" s="153"/>
      <c r="M952" s="158"/>
      <c r="T952" s="159"/>
      <c r="AT952" s="154" t="s">
        <v>147</v>
      </c>
      <c r="AU952" s="154" t="s">
        <v>82</v>
      </c>
      <c r="AV952" s="13" t="s">
        <v>82</v>
      </c>
      <c r="AW952" s="13" t="s">
        <v>29</v>
      </c>
      <c r="AX952" s="13" t="s">
        <v>73</v>
      </c>
      <c r="AY952" s="154" t="s">
        <v>138</v>
      </c>
    </row>
    <row r="953" spans="2:65" s="12" customFormat="1">
      <c r="B953" s="146"/>
      <c r="D953" s="147" t="s">
        <v>147</v>
      </c>
      <c r="E953" s="148" t="s">
        <v>1</v>
      </c>
      <c r="F953" s="149" t="s">
        <v>737</v>
      </c>
      <c r="H953" s="148" t="s">
        <v>1</v>
      </c>
      <c r="I953" s="150"/>
      <c r="L953" s="146"/>
      <c r="M953" s="151"/>
      <c r="T953" s="152"/>
      <c r="AT953" s="148" t="s">
        <v>147</v>
      </c>
      <c r="AU953" s="148" t="s">
        <v>82</v>
      </c>
      <c r="AV953" s="12" t="s">
        <v>30</v>
      </c>
      <c r="AW953" s="12" t="s">
        <v>29</v>
      </c>
      <c r="AX953" s="12" t="s">
        <v>73</v>
      </c>
      <c r="AY953" s="148" t="s">
        <v>138</v>
      </c>
    </row>
    <row r="954" spans="2:65" s="13" customFormat="1">
      <c r="B954" s="153"/>
      <c r="D954" s="147" t="s">
        <v>147</v>
      </c>
      <c r="E954" s="154" t="s">
        <v>1</v>
      </c>
      <c r="F954" s="155" t="s">
        <v>922</v>
      </c>
      <c r="H954" s="156">
        <v>206.221</v>
      </c>
      <c r="I954" s="157"/>
      <c r="L954" s="153"/>
      <c r="M954" s="158"/>
      <c r="T954" s="159"/>
      <c r="AT954" s="154" t="s">
        <v>147</v>
      </c>
      <c r="AU954" s="154" t="s">
        <v>82</v>
      </c>
      <c r="AV954" s="13" t="s">
        <v>82</v>
      </c>
      <c r="AW954" s="13" t="s">
        <v>29</v>
      </c>
      <c r="AX954" s="13" t="s">
        <v>73</v>
      </c>
      <c r="AY954" s="154" t="s">
        <v>138</v>
      </c>
    </row>
    <row r="955" spans="2:65" s="14" customFormat="1">
      <c r="B955" s="160"/>
      <c r="D955" s="147" t="s">
        <v>147</v>
      </c>
      <c r="E955" s="161" t="s">
        <v>1</v>
      </c>
      <c r="F955" s="162" t="s">
        <v>156</v>
      </c>
      <c r="H955" s="163">
        <v>388.24700000000001</v>
      </c>
      <c r="I955" s="164"/>
      <c r="L955" s="160"/>
      <c r="M955" s="165"/>
      <c r="T955" s="166"/>
      <c r="AT955" s="161" t="s">
        <v>147</v>
      </c>
      <c r="AU955" s="161" t="s">
        <v>82</v>
      </c>
      <c r="AV955" s="14" t="s">
        <v>145</v>
      </c>
      <c r="AW955" s="14" t="s">
        <v>29</v>
      </c>
      <c r="AX955" s="14" t="s">
        <v>30</v>
      </c>
      <c r="AY955" s="161" t="s">
        <v>138</v>
      </c>
    </row>
    <row r="956" spans="2:65" s="1" customFormat="1" ht="16.5" customHeight="1">
      <c r="B956" s="132"/>
      <c r="C956" s="133" t="s">
        <v>923</v>
      </c>
      <c r="D956" s="133" t="s">
        <v>140</v>
      </c>
      <c r="E956" s="134" t="s">
        <v>924</v>
      </c>
      <c r="F956" s="135" t="s">
        <v>925</v>
      </c>
      <c r="G956" s="136" t="s">
        <v>143</v>
      </c>
      <c r="H956" s="137">
        <v>182.02600000000001</v>
      </c>
      <c r="I956" s="138"/>
      <c r="J956" s="139">
        <f>ROUND(I956*H956,2)</f>
        <v>0</v>
      </c>
      <c r="K956" s="135" t="s">
        <v>144</v>
      </c>
      <c r="L956" s="32"/>
      <c r="M956" s="140" t="s">
        <v>1</v>
      </c>
      <c r="N956" s="141" t="s">
        <v>38</v>
      </c>
      <c r="P956" s="142">
        <f>O956*H956</f>
        <v>0</v>
      </c>
      <c r="Q956" s="142">
        <v>7.4999999999999997E-3</v>
      </c>
      <c r="R956" s="142">
        <f>Q956*H956</f>
        <v>1.3651949999999999</v>
      </c>
      <c r="S956" s="142">
        <v>0</v>
      </c>
      <c r="T956" s="143">
        <f>S956*H956</f>
        <v>0</v>
      </c>
      <c r="AR956" s="144" t="s">
        <v>145</v>
      </c>
      <c r="AT956" s="144" t="s">
        <v>140</v>
      </c>
      <c r="AU956" s="144" t="s">
        <v>82</v>
      </c>
      <c r="AY956" s="17" t="s">
        <v>138</v>
      </c>
      <c r="BE956" s="145">
        <f>IF(N956="základní",J956,0)</f>
        <v>0</v>
      </c>
      <c r="BF956" s="145">
        <f>IF(N956="snížená",J956,0)</f>
        <v>0</v>
      </c>
      <c r="BG956" s="145">
        <f>IF(N956="zákl. přenesená",J956,0)</f>
        <v>0</v>
      </c>
      <c r="BH956" s="145">
        <f>IF(N956="sníž. přenesená",J956,0)</f>
        <v>0</v>
      </c>
      <c r="BI956" s="145">
        <f>IF(N956="nulová",J956,0)</f>
        <v>0</v>
      </c>
      <c r="BJ956" s="17" t="s">
        <v>30</v>
      </c>
      <c r="BK956" s="145">
        <f>ROUND(I956*H956,2)</f>
        <v>0</v>
      </c>
      <c r="BL956" s="17" t="s">
        <v>145</v>
      </c>
      <c r="BM956" s="144" t="s">
        <v>926</v>
      </c>
    </row>
    <row r="957" spans="2:65" s="13" customFormat="1">
      <c r="B957" s="153"/>
      <c r="D957" s="147" t="s">
        <v>147</v>
      </c>
      <c r="E957" s="154" t="s">
        <v>1</v>
      </c>
      <c r="F957" s="155" t="s">
        <v>927</v>
      </c>
      <c r="H957" s="156">
        <v>182.02600000000001</v>
      </c>
      <c r="I957" s="157"/>
      <c r="L957" s="153"/>
      <c r="M957" s="158"/>
      <c r="T957" s="159"/>
      <c r="AT957" s="154" t="s">
        <v>147</v>
      </c>
      <c r="AU957" s="154" t="s">
        <v>82</v>
      </c>
      <c r="AV957" s="13" t="s">
        <v>82</v>
      </c>
      <c r="AW957" s="13" t="s">
        <v>29</v>
      </c>
      <c r="AX957" s="13" t="s">
        <v>30</v>
      </c>
      <c r="AY957" s="154" t="s">
        <v>138</v>
      </c>
    </row>
    <row r="958" spans="2:65" s="1" customFormat="1" ht="16.5" customHeight="1">
      <c r="B958" s="132"/>
      <c r="C958" s="133" t="s">
        <v>928</v>
      </c>
      <c r="D958" s="133" t="s">
        <v>140</v>
      </c>
      <c r="E958" s="134" t="s">
        <v>929</v>
      </c>
      <c r="F958" s="135" t="s">
        <v>930</v>
      </c>
      <c r="G958" s="136" t="s">
        <v>143</v>
      </c>
      <c r="H958" s="137">
        <v>206.221</v>
      </c>
      <c r="I958" s="138"/>
      <c r="J958" s="139">
        <f>ROUND(I958*H958,2)</f>
        <v>0</v>
      </c>
      <c r="K958" s="135" t="s">
        <v>144</v>
      </c>
      <c r="L958" s="32"/>
      <c r="M958" s="140" t="s">
        <v>1</v>
      </c>
      <c r="N958" s="141" t="s">
        <v>38</v>
      </c>
      <c r="P958" s="142">
        <f>O958*H958</f>
        <v>0</v>
      </c>
      <c r="Q958" s="142">
        <v>6.3E-2</v>
      </c>
      <c r="R958" s="142">
        <f>Q958*H958</f>
        <v>12.991923</v>
      </c>
      <c r="S958" s="142">
        <v>0</v>
      </c>
      <c r="T958" s="143">
        <f>S958*H958</f>
        <v>0</v>
      </c>
      <c r="AR958" s="144" t="s">
        <v>145</v>
      </c>
      <c r="AT958" s="144" t="s">
        <v>140</v>
      </c>
      <c r="AU958" s="144" t="s">
        <v>82</v>
      </c>
      <c r="AY958" s="17" t="s">
        <v>138</v>
      </c>
      <c r="BE958" s="145">
        <f>IF(N958="základní",J958,0)</f>
        <v>0</v>
      </c>
      <c r="BF958" s="145">
        <f>IF(N958="snížená",J958,0)</f>
        <v>0</v>
      </c>
      <c r="BG958" s="145">
        <f>IF(N958="zákl. přenesená",J958,0)</f>
        <v>0</v>
      </c>
      <c r="BH958" s="145">
        <f>IF(N958="sníž. přenesená",J958,0)</f>
        <v>0</v>
      </c>
      <c r="BI958" s="145">
        <f>IF(N958="nulová",J958,0)</f>
        <v>0</v>
      </c>
      <c r="BJ958" s="17" t="s">
        <v>30</v>
      </c>
      <c r="BK958" s="145">
        <f>ROUND(I958*H958,2)</f>
        <v>0</v>
      </c>
      <c r="BL958" s="17" t="s">
        <v>145</v>
      </c>
      <c r="BM958" s="144" t="s">
        <v>931</v>
      </c>
    </row>
    <row r="959" spans="2:65" s="12" customFormat="1">
      <c r="B959" s="146"/>
      <c r="D959" s="147" t="s">
        <v>147</v>
      </c>
      <c r="E959" s="148" t="s">
        <v>1</v>
      </c>
      <c r="F959" s="149" t="s">
        <v>737</v>
      </c>
      <c r="H959" s="148" t="s">
        <v>1</v>
      </c>
      <c r="I959" s="150"/>
      <c r="L959" s="146"/>
      <c r="M959" s="151"/>
      <c r="T959" s="152"/>
      <c r="AT959" s="148" t="s">
        <v>147</v>
      </c>
      <c r="AU959" s="148" t="s">
        <v>82</v>
      </c>
      <c r="AV959" s="12" t="s">
        <v>30</v>
      </c>
      <c r="AW959" s="12" t="s">
        <v>29</v>
      </c>
      <c r="AX959" s="12" t="s">
        <v>73</v>
      </c>
      <c r="AY959" s="148" t="s">
        <v>138</v>
      </c>
    </row>
    <row r="960" spans="2:65" s="13" customFormat="1">
      <c r="B960" s="153"/>
      <c r="D960" s="147" t="s">
        <v>147</v>
      </c>
      <c r="E960" s="154" t="s">
        <v>1</v>
      </c>
      <c r="F960" s="155" t="s">
        <v>922</v>
      </c>
      <c r="H960" s="156">
        <v>206.221</v>
      </c>
      <c r="I960" s="157"/>
      <c r="L960" s="153"/>
      <c r="M960" s="158"/>
      <c r="T960" s="159"/>
      <c r="AT960" s="154" t="s">
        <v>147</v>
      </c>
      <c r="AU960" s="154" t="s">
        <v>82</v>
      </c>
      <c r="AV960" s="13" t="s">
        <v>82</v>
      </c>
      <c r="AW960" s="13" t="s">
        <v>29</v>
      </c>
      <c r="AX960" s="13" t="s">
        <v>30</v>
      </c>
      <c r="AY960" s="154" t="s">
        <v>138</v>
      </c>
    </row>
    <row r="961" spans="2:65" s="1" customFormat="1" ht="16.5" customHeight="1">
      <c r="B961" s="132"/>
      <c r="C961" s="133" t="s">
        <v>932</v>
      </c>
      <c r="D961" s="133" t="s">
        <v>140</v>
      </c>
      <c r="E961" s="134" t="s">
        <v>933</v>
      </c>
      <c r="F961" s="135" t="s">
        <v>934</v>
      </c>
      <c r="G961" s="136" t="s">
        <v>178</v>
      </c>
      <c r="H961" s="137">
        <v>16.649999999999999</v>
      </c>
      <c r="I961" s="138"/>
      <c r="J961" s="139">
        <f>ROUND(I961*H961,2)</f>
        <v>0</v>
      </c>
      <c r="K961" s="135" t="s">
        <v>144</v>
      </c>
      <c r="L961" s="32"/>
      <c r="M961" s="140" t="s">
        <v>1</v>
      </c>
      <c r="N961" s="141" t="s">
        <v>38</v>
      </c>
      <c r="P961" s="142">
        <f>O961*H961</f>
        <v>0</v>
      </c>
      <c r="Q961" s="142">
        <v>1.0000000000000001E-5</v>
      </c>
      <c r="R961" s="142">
        <f>Q961*H961</f>
        <v>1.6650000000000001E-4</v>
      </c>
      <c r="S961" s="142">
        <v>0</v>
      </c>
      <c r="T961" s="143">
        <f>S961*H961</f>
        <v>0</v>
      </c>
      <c r="AR961" s="144" t="s">
        <v>145</v>
      </c>
      <c r="AT961" s="144" t="s">
        <v>140</v>
      </c>
      <c r="AU961" s="144" t="s">
        <v>82</v>
      </c>
      <c r="AY961" s="17" t="s">
        <v>138</v>
      </c>
      <c r="BE961" s="145">
        <f>IF(N961="základní",J961,0)</f>
        <v>0</v>
      </c>
      <c r="BF961" s="145">
        <f>IF(N961="snížená",J961,0)</f>
        <v>0</v>
      </c>
      <c r="BG961" s="145">
        <f>IF(N961="zákl. přenesená",J961,0)</f>
        <v>0</v>
      </c>
      <c r="BH961" s="145">
        <f>IF(N961="sníž. přenesená",J961,0)</f>
        <v>0</v>
      </c>
      <c r="BI961" s="145">
        <f>IF(N961="nulová",J961,0)</f>
        <v>0</v>
      </c>
      <c r="BJ961" s="17" t="s">
        <v>30</v>
      </c>
      <c r="BK961" s="145">
        <f>ROUND(I961*H961,2)</f>
        <v>0</v>
      </c>
      <c r="BL961" s="17" t="s">
        <v>145</v>
      </c>
      <c r="BM961" s="144" t="s">
        <v>935</v>
      </c>
    </row>
    <row r="962" spans="2:65" s="12" customFormat="1">
      <c r="B962" s="146"/>
      <c r="D962" s="147" t="s">
        <v>147</v>
      </c>
      <c r="E962" s="148" t="s">
        <v>1</v>
      </c>
      <c r="F962" s="149" t="s">
        <v>737</v>
      </c>
      <c r="H962" s="148" t="s">
        <v>1</v>
      </c>
      <c r="I962" s="150"/>
      <c r="L962" s="146"/>
      <c r="M962" s="151"/>
      <c r="T962" s="152"/>
      <c r="AT962" s="148" t="s">
        <v>147</v>
      </c>
      <c r="AU962" s="148" t="s">
        <v>82</v>
      </c>
      <c r="AV962" s="12" t="s">
        <v>30</v>
      </c>
      <c r="AW962" s="12" t="s">
        <v>29</v>
      </c>
      <c r="AX962" s="12" t="s">
        <v>73</v>
      </c>
      <c r="AY962" s="148" t="s">
        <v>138</v>
      </c>
    </row>
    <row r="963" spans="2:65" s="13" customFormat="1">
      <c r="B963" s="153"/>
      <c r="D963" s="147" t="s">
        <v>147</v>
      </c>
      <c r="E963" s="154" t="s">
        <v>1</v>
      </c>
      <c r="F963" s="155" t="s">
        <v>936</v>
      </c>
      <c r="H963" s="156">
        <v>16.649999999999999</v>
      </c>
      <c r="I963" s="157"/>
      <c r="L963" s="153"/>
      <c r="M963" s="158"/>
      <c r="T963" s="159"/>
      <c r="AT963" s="154" t="s">
        <v>147</v>
      </c>
      <c r="AU963" s="154" t="s">
        <v>82</v>
      </c>
      <c r="AV963" s="13" t="s">
        <v>82</v>
      </c>
      <c r="AW963" s="13" t="s">
        <v>29</v>
      </c>
      <c r="AX963" s="13" t="s">
        <v>73</v>
      </c>
      <c r="AY963" s="154" t="s">
        <v>138</v>
      </c>
    </row>
    <row r="964" spans="2:65" s="14" customFormat="1">
      <c r="B964" s="160"/>
      <c r="D964" s="147" t="s">
        <v>147</v>
      </c>
      <c r="E964" s="161" t="s">
        <v>1</v>
      </c>
      <c r="F964" s="162" t="s">
        <v>156</v>
      </c>
      <c r="H964" s="163">
        <v>16.649999999999999</v>
      </c>
      <c r="I964" s="164"/>
      <c r="L964" s="160"/>
      <c r="M964" s="165"/>
      <c r="T964" s="166"/>
      <c r="AT964" s="161" t="s">
        <v>147</v>
      </c>
      <c r="AU964" s="161" t="s">
        <v>82</v>
      </c>
      <c r="AV964" s="14" t="s">
        <v>145</v>
      </c>
      <c r="AW964" s="14" t="s">
        <v>29</v>
      </c>
      <c r="AX964" s="14" t="s">
        <v>30</v>
      </c>
      <c r="AY964" s="161" t="s">
        <v>138</v>
      </c>
    </row>
    <row r="965" spans="2:65" s="1" customFormat="1" ht="16.5" customHeight="1">
      <c r="B965" s="132"/>
      <c r="C965" s="133" t="s">
        <v>937</v>
      </c>
      <c r="D965" s="133" t="s">
        <v>140</v>
      </c>
      <c r="E965" s="134" t="s">
        <v>938</v>
      </c>
      <c r="F965" s="135" t="s">
        <v>939</v>
      </c>
      <c r="G965" s="136" t="s">
        <v>178</v>
      </c>
      <c r="H965" s="137">
        <v>192.35</v>
      </c>
      <c r="I965" s="138"/>
      <c r="J965" s="139">
        <f>ROUND(I965*H965,2)</f>
        <v>0</v>
      </c>
      <c r="K965" s="135" t="s">
        <v>144</v>
      </c>
      <c r="L965" s="32"/>
      <c r="M965" s="140" t="s">
        <v>1</v>
      </c>
      <c r="N965" s="141" t="s">
        <v>38</v>
      </c>
      <c r="P965" s="142">
        <f>O965*H965</f>
        <v>0</v>
      </c>
      <c r="Q965" s="142">
        <v>4.0999999999999999E-4</v>
      </c>
      <c r="R965" s="142">
        <f>Q965*H965</f>
        <v>7.8863499999999989E-2</v>
      </c>
      <c r="S965" s="142">
        <v>0</v>
      </c>
      <c r="T965" s="143">
        <f>S965*H965</f>
        <v>0</v>
      </c>
      <c r="AR965" s="144" t="s">
        <v>145</v>
      </c>
      <c r="AT965" s="144" t="s">
        <v>140</v>
      </c>
      <c r="AU965" s="144" t="s">
        <v>82</v>
      </c>
      <c r="AY965" s="17" t="s">
        <v>138</v>
      </c>
      <c r="BE965" s="145">
        <f>IF(N965="základní",J965,0)</f>
        <v>0</v>
      </c>
      <c r="BF965" s="145">
        <f>IF(N965="snížená",J965,0)</f>
        <v>0</v>
      </c>
      <c r="BG965" s="145">
        <f>IF(N965="zákl. přenesená",J965,0)</f>
        <v>0</v>
      </c>
      <c r="BH965" s="145">
        <f>IF(N965="sníž. přenesená",J965,0)</f>
        <v>0</v>
      </c>
      <c r="BI965" s="145">
        <f>IF(N965="nulová",J965,0)</f>
        <v>0</v>
      </c>
      <c r="BJ965" s="17" t="s">
        <v>30</v>
      </c>
      <c r="BK965" s="145">
        <f>ROUND(I965*H965,2)</f>
        <v>0</v>
      </c>
      <c r="BL965" s="17" t="s">
        <v>145</v>
      </c>
      <c r="BM965" s="144" t="s">
        <v>940</v>
      </c>
    </row>
    <row r="966" spans="2:65" s="12" customFormat="1">
      <c r="B966" s="146"/>
      <c r="D966" s="147" t="s">
        <v>147</v>
      </c>
      <c r="E966" s="148" t="s">
        <v>1</v>
      </c>
      <c r="F966" s="149" t="s">
        <v>185</v>
      </c>
      <c r="H966" s="148" t="s">
        <v>1</v>
      </c>
      <c r="I966" s="150"/>
      <c r="L966" s="146"/>
      <c r="M966" s="151"/>
      <c r="T966" s="152"/>
      <c r="AT966" s="148" t="s">
        <v>147</v>
      </c>
      <c r="AU966" s="148" t="s">
        <v>82</v>
      </c>
      <c r="AV966" s="12" t="s">
        <v>30</v>
      </c>
      <c r="AW966" s="12" t="s">
        <v>29</v>
      </c>
      <c r="AX966" s="12" t="s">
        <v>73</v>
      </c>
      <c r="AY966" s="148" t="s">
        <v>138</v>
      </c>
    </row>
    <row r="967" spans="2:65" s="13" customFormat="1">
      <c r="B967" s="153"/>
      <c r="D967" s="147" t="s">
        <v>147</v>
      </c>
      <c r="E967" s="154" t="s">
        <v>1</v>
      </c>
      <c r="F967" s="155" t="s">
        <v>941</v>
      </c>
      <c r="H967" s="156">
        <v>16.75</v>
      </c>
      <c r="I967" s="157"/>
      <c r="L967" s="153"/>
      <c r="M967" s="158"/>
      <c r="T967" s="159"/>
      <c r="AT967" s="154" t="s">
        <v>147</v>
      </c>
      <c r="AU967" s="154" t="s">
        <v>82</v>
      </c>
      <c r="AV967" s="13" t="s">
        <v>82</v>
      </c>
      <c r="AW967" s="13" t="s">
        <v>29</v>
      </c>
      <c r="AX967" s="13" t="s">
        <v>73</v>
      </c>
      <c r="AY967" s="154" t="s">
        <v>138</v>
      </c>
    </row>
    <row r="968" spans="2:65" s="13" customFormat="1">
      <c r="B968" s="153"/>
      <c r="D968" s="147" t="s">
        <v>147</v>
      </c>
      <c r="E968" s="154" t="s">
        <v>1</v>
      </c>
      <c r="F968" s="155" t="s">
        <v>942</v>
      </c>
      <c r="H968" s="156">
        <v>20.7</v>
      </c>
      <c r="I968" s="157"/>
      <c r="L968" s="153"/>
      <c r="M968" s="158"/>
      <c r="T968" s="159"/>
      <c r="AT968" s="154" t="s">
        <v>147</v>
      </c>
      <c r="AU968" s="154" t="s">
        <v>82</v>
      </c>
      <c r="AV968" s="13" t="s">
        <v>82</v>
      </c>
      <c r="AW968" s="13" t="s">
        <v>29</v>
      </c>
      <c r="AX968" s="13" t="s">
        <v>73</v>
      </c>
      <c r="AY968" s="154" t="s">
        <v>138</v>
      </c>
    </row>
    <row r="969" spans="2:65" s="13" customFormat="1">
      <c r="B969" s="153"/>
      <c r="D969" s="147" t="s">
        <v>147</v>
      </c>
      <c r="E969" s="154" t="s">
        <v>1</v>
      </c>
      <c r="F969" s="155" t="s">
        <v>943</v>
      </c>
      <c r="H969" s="156">
        <v>19.5</v>
      </c>
      <c r="I969" s="157"/>
      <c r="L969" s="153"/>
      <c r="M969" s="158"/>
      <c r="T969" s="159"/>
      <c r="AT969" s="154" t="s">
        <v>147</v>
      </c>
      <c r="AU969" s="154" t="s">
        <v>82</v>
      </c>
      <c r="AV969" s="13" t="s">
        <v>82</v>
      </c>
      <c r="AW969" s="13" t="s">
        <v>29</v>
      </c>
      <c r="AX969" s="13" t="s">
        <v>73</v>
      </c>
      <c r="AY969" s="154" t="s">
        <v>138</v>
      </c>
    </row>
    <row r="970" spans="2:65" s="13" customFormat="1">
      <c r="B970" s="153"/>
      <c r="D970" s="147" t="s">
        <v>147</v>
      </c>
      <c r="E970" s="154" t="s">
        <v>1</v>
      </c>
      <c r="F970" s="155" t="s">
        <v>944</v>
      </c>
      <c r="H970" s="156">
        <v>27.6</v>
      </c>
      <c r="I970" s="157"/>
      <c r="L970" s="153"/>
      <c r="M970" s="158"/>
      <c r="T970" s="159"/>
      <c r="AT970" s="154" t="s">
        <v>147</v>
      </c>
      <c r="AU970" s="154" t="s">
        <v>82</v>
      </c>
      <c r="AV970" s="13" t="s">
        <v>82</v>
      </c>
      <c r="AW970" s="13" t="s">
        <v>29</v>
      </c>
      <c r="AX970" s="13" t="s">
        <v>73</v>
      </c>
      <c r="AY970" s="154" t="s">
        <v>138</v>
      </c>
    </row>
    <row r="971" spans="2:65" s="13" customFormat="1">
      <c r="B971" s="153"/>
      <c r="D971" s="147" t="s">
        <v>147</v>
      </c>
      <c r="E971" s="154" t="s">
        <v>1</v>
      </c>
      <c r="F971" s="155" t="s">
        <v>945</v>
      </c>
      <c r="H971" s="156">
        <v>11.4</v>
      </c>
      <c r="I971" s="157"/>
      <c r="L971" s="153"/>
      <c r="M971" s="158"/>
      <c r="T971" s="159"/>
      <c r="AT971" s="154" t="s">
        <v>147</v>
      </c>
      <c r="AU971" s="154" t="s">
        <v>82</v>
      </c>
      <c r="AV971" s="13" t="s">
        <v>82</v>
      </c>
      <c r="AW971" s="13" t="s">
        <v>29</v>
      </c>
      <c r="AX971" s="13" t="s">
        <v>73</v>
      </c>
      <c r="AY971" s="154" t="s">
        <v>138</v>
      </c>
    </row>
    <row r="972" spans="2:65" s="13" customFormat="1">
      <c r="B972" s="153"/>
      <c r="D972" s="147" t="s">
        <v>147</v>
      </c>
      <c r="E972" s="154" t="s">
        <v>1</v>
      </c>
      <c r="F972" s="155" t="s">
        <v>946</v>
      </c>
      <c r="H972" s="156">
        <v>9.5</v>
      </c>
      <c r="I972" s="157"/>
      <c r="L972" s="153"/>
      <c r="M972" s="158"/>
      <c r="T972" s="159"/>
      <c r="AT972" s="154" t="s">
        <v>147</v>
      </c>
      <c r="AU972" s="154" t="s">
        <v>82</v>
      </c>
      <c r="AV972" s="13" t="s">
        <v>82</v>
      </c>
      <c r="AW972" s="13" t="s">
        <v>29</v>
      </c>
      <c r="AX972" s="13" t="s">
        <v>73</v>
      </c>
      <c r="AY972" s="154" t="s">
        <v>138</v>
      </c>
    </row>
    <row r="973" spans="2:65" s="13" customFormat="1">
      <c r="B973" s="153"/>
      <c r="D973" s="147" t="s">
        <v>147</v>
      </c>
      <c r="E973" s="154" t="s">
        <v>1</v>
      </c>
      <c r="F973" s="155" t="s">
        <v>947</v>
      </c>
      <c r="H973" s="156">
        <v>13.3</v>
      </c>
      <c r="I973" s="157"/>
      <c r="L973" s="153"/>
      <c r="M973" s="158"/>
      <c r="T973" s="159"/>
      <c r="AT973" s="154" t="s">
        <v>147</v>
      </c>
      <c r="AU973" s="154" t="s">
        <v>82</v>
      </c>
      <c r="AV973" s="13" t="s">
        <v>82</v>
      </c>
      <c r="AW973" s="13" t="s">
        <v>29</v>
      </c>
      <c r="AX973" s="13" t="s">
        <v>73</v>
      </c>
      <c r="AY973" s="154" t="s">
        <v>138</v>
      </c>
    </row>
    <row r="974" spans="2:65" s="13" customFormat="1">
      <c r="B974" s="153"/>
      <c r="D974" s="147" t="s">
        <v>147</v>
      </c>
      <c r="E974" s="154" t="s">
        <v>1</v>
      </c>
      <c r="F974" s="155" t="s">
        <v>948</v>
      </c>
      <c r="H974" s="156">
        <v>11.8</v>
      </c>
      <c r="I974" s="157"/>
      <c r="L974" s="153"/>
      <c r="M974" s="158"/>
      <c r="T974" s="159"/>
      <c r="AT974" s="154" t="s">
        <v>147</v>
      </c>
      <c r="AU974" s="154" t="s">
        <v>82</v>
      </c>
      <c r="AV974" s="13" t="s">
        <v>82</v>
      </c>
      <c r="AW974" s="13" t="s">
        <v>29</v>
      </c>
      <c r="AX974" s="13" t="s">
        <v>73</v>
      </c>
      <c r="AY974" s="154" t="s">
        <v>138</v>
      </c>
    </row>
    <row r="975" spans="2:65" s="15" customFormat="1">
      <c r="B975" s="167"/>
      <c r="D975" s="147" t="s">
        <v>147</v>
      </c>
      <c r="E975" s="168" t="s">
        <v>1</v>
      </c>
      <c r="F975" s="169" t="s">
        <v>250</v>
      </c>
      <c r="H975" s="170">
        <v>130.55000000000001</v>
      </c>
      <c r="I975" s="171"/>
      <c r="L975" s="167"/>
      <c r="M975" s="172"/>
      <c r="T975" s="173"/>
      <c r="AT975" s="168" t="s">
        <v>147</v>
      </c>
      <c r="AU975" s="168" t="s">
        <v>82</v>
      </c>
      <c r="AV975" s="15" t="s">
        <v>162</v>
      </c>
      <c r="AW975" s="15" t="s">
        <v>29</v>
      </c>
      <c r="AX975" s="15" t="s">
        <v>73</v>
      </c>
      <c r="AY975" s="168" t="s">
        <v>138</v>
      </c>
    </row>
    <row r="976" spans="2:65" s="12" customFormat="1">
      <c r="B976" s="146"/>
      <c r="D976" s="147" t="s">
        <v>147</v>
      </c>
      <c r="E976" s="148" t="s">
        <v>1</v>
      </c>
      <c r="F976" s="149" t="s">
        <v>737</v>
      </c>
      <c r="H976" s="148" t="s">
        <v>1</v>
      </c>
      <c r="I976" s="150"/>
      <c r="L976" s="146"/>
      <c r="M976" s="151"/>
      <c r="T976" s="152"/>
      <c r="AT976" s="148" t="s">
        <v>147</v>
      </c>
      <c r="AU976" s="148" t="s">
        <v>82</v>
      </c>
      <c r="AV976" s="12" t="s">
        <v>30</v>
      </c>
      <c r="AW976" s="12" t="s">
        <v>29</v>
      </c>
      <c r="AX976" s="12" t="s">
        <v>73</v>
      </c>
      <c r="AY976" s="148" t="s">
        <v>138</v>
      </c>
    </row>
    <row r="977" spans="2:65" s="13" customFormat="1">
      <c r="B977" s="153"/>
      <c r="D977" s="147" t="s">
        <v>147</v>
      </c>
      <c r="E977" s="154" t="s">
        <v>1</v>
      </c>
      <c r="F977" s="155" t="s">
        <v>949</v>
      </c>
      <c r="H977" s="156">
        <v>36.6</v>
      </c>
      <c r="I977" s="157"/>
      <c r="L977" s="153"/>
      <c r="M977" s="158"/>
      <c r="T977" s="159"/>
      <c r="AT977" s="154" t="s">
        <v>147</v>
      </c>
      <c r="AU977" s="154" t="s">
        <v>82</v>
      </c>
      <c r="AV977" s="13" t="s">
        <v>82</v>
      </c>
      <c r="AW977" s="13" t="s">
        <v>29</v>
      </c>
      <c r="AX977" s="13" t="s">
        <v>73</v>
      </c>
      <c r="AY977" s="154" t="s">
        <v>138</v>
      </c>
    </row>
    <row r="978" spans="2:65" s="13" customFormat="1">
      <c r="B978" s="153"/>
      <c r="D978" s="147" t="s">
        <v>147</v>
      </c>
      <c r="E978" s="154" t="s">
        <v>1</v>
      </c>
      <c r="F978" s="155" t="s">
        <v>950</v>
      </c>
      <c r="H978" s="156">
        <v>25.2</v>
      </c>
      <c r="I978" s="157"/>
      <c r="L978" s="153"/>
      <c r="M978" s="158"/>
      <c r="T978" s="159"/>
      <c r="AT978" s="154" t="s">
        <v>147</v>
      </c>
      <c r="AU978" s="154" t="s">
        <v>82</v>
      </c>
      <c r="AV978" s="13" t="s">
        <v>82</v>
      </c>
      <c r="AW978" s="13" t="s">
        <v>29</v>
      </c>
      <c r="AX978" s="13" t="s">
        <v>73</v>
      </c>
      <c r="AY978" s="154" t="s">
        <v>138</v>
      </c>
    </row>
    <row r="979" spans="2:65" s="14" customFormat="1">
      <c r="B979" s="160"/>
      <c r="D979" s="147" t="s">
        <v>147</v>
      </c>
      <c r="E979" s="161" t="s">
        <v>1</v>
      </c>
      <c r="F979" s="162" t="s">
        <v>156</v>
      </c>
      <c r="H979" s="163">
        <v>192.35</v>
      </c>
      <c r="I979" s="164"/>
      <c r="L979" s="160"/>
      <c r="M979" s="165"/>
      <c r="T979" s="166"/>
      <c r="AT979" s="161" t="s">
        <v>147</v>
      </c>
      <c r="AU979" s="161" t="s">
        <v>82</v>
      </c>
      <c r="AV979" s="14" t="s">
        <v>145</v>
      </c>
      <c r="AW979" s="14" t="s">
        <v>29</v>
      </c>
      <c r="AX979" s="14" t="s">
        <v>30</v>
      </c>
      <c r="AY979" s="161" t="s">
        <v>138</v>
      </c>
    </row>
    <row r="980" spans="2:65" s="11" customFormat="1" ht="22.9" customHeight="1">
      <c r="B980" s="120"/>
      <c r="D980" s="121" t="s">
        <v>72</v>
      </c>
      <c r="E980" s="130" t="s">
        <v>193</v>
      </c>
      <c r="F980" s="130" t="s">
        <v>951</v>
      </c>
      <c r="I980" s="123"/>
      <c r="J980" s="131">
        <f>BK980</f>
        <v>0</v>
      </c>
      <c r="L980" s="120"/>
      <c r="M980" s="125"/>
      <c r="P980" s="126">
        <f>SUM(P981:P1451)</f>
        <v>0</v>
      </c>
      <c r="R980" s="126">
        <f>SUM(R981:R1451)</f>
        <v>0.30333579999999999</v>
      </c>
      <c r="T980" s="127">
        <f>SUM(T981:T1451)</f>
        <v>243.63731100000004</v>
      </c>
      <c r="AR980" s="121" t="s">
        <v>30</v>
      </c>
      <c r="AT980" s="128" t="s">
        <v>72</v>
      </c>
      <c r="AU980" s="128" t="s">
        <v>30</v>
      </c>
      <c r="AY980" s="121" t="s">
        <v>138</v>
      </c>
      <c r="BK980" s="129">
        <f>SUM(BK981:BK1451)</f>
        <v>0</v>
      </c>
    </row>
    <row r="981" spans="2:65" s="1" customFormat="1" ht="16.5" customHeight="1">
      <c r="B981" s="132"/>
      <c r="C981" s="133" t="s">
        <v>952</v>
      </c>
      <c r="D981" s="133" t="s">
        <v>140</v>
      </c>
      <c r="E981" s="134" t="s">
        <v>953</v>
      </c>
      <c r="F981" s="135" t="s">
        <v>954</v>
      </c>
      <c r="G981" s="136" t="s">
        <v>429</v>
      </c>
      <c r="H981" s="137">
        <v>1</v>
      </c>
      <c r="I981" s="138"/>
      <c r="J981" s="139">
        <f>ROUND(I981*H981,2)</f>
        <v>0</v>
      </c>
      <c r="K981" s="135" t="s">
        <v>1</v>
      </c>
      <c r="L981" s="32"/>
      <c r="M981" s="140" t="s">
        <v>1</v>
      </c>
      <c r="N981" s="141" t="s">
        <v>38</v>
      </c>
      <c r="P981" s="142">
        <f>O981*H981</f>
        <v>0</v>
      </c>
      <c r="Q981" s="142">
        <v>0</v>
      </c>
      <c r="R981" s="142">
        <f>Q981*H981</f>
        <v>0</v>
      </c>
      <c r="S981" s="142">
        <v>0</v>
      </c>
      <c r="T981" s="143">
        <f>S981*H981</f>
        <v>0</v>
      </c>
      <c r="AR981" s="144" t="s">
        <v>145</v>
      </c>
      <c r="AT981" s="144" t="s">
        <v>140</v>
      </c>
      <c r="AU981" s="144" t="s">
        <v>82</v>
      </c>
      <c r="AY981" s="17" t="s">
        <v>138</v>
      </c>
      <c r="BE981" s="145">
        <f>IF(N981="základní",J981,0)</f>
        <v>0</v>
      </c>
      <c r="BF981" s="145">
        <f>IF(N981="snížená",J981,0)</f>
        <v>0</v>
      </c>
      <c r="BG981" s="145">
        <f>IF(N981="zákl. přenesená",J981,0)</f>
        <v>0</v>
      </c>
      <c r="BH981" s="145">
        <f>IF(N981="sníž. přenesená",J981,0)</f>
        <v>0</v>
      </c>
      <c r="BI981" s="145">
        <f>IF(N981="nulová",J981,0)</f>
        <v>0</v>
      </c>
      <c r="BJ981" s="17" t="s">
        <v>30</v>
      </c>
      <c r="BK981" s="145">
        <f>ROUND(I981*H981,2)</f>
        <v>0</v>
      </c>
      <c r="BL981" s="17" t="s">
        <v>145</v>
      </c>
      <c r="BM981" s="144" t="s">
        <v>955</v>
      </c>
    </row>
    <row r="982" spans="2:65" s="12" customFormat="1">
      <c r="B982" s="146"/>
      <c r="D982" s="147" t="s">
        <v>147</v>
      </c>
      <c r="E982" s="148" t="s">
        <v>1</v>
      </c>
      <c r="F982" s="149" t="s">
        <v>956</v>
      </c>
      <c r="H982" s="148" t="s">
        <v>1</v>
      </c>
      <c r="I982" s="150"/>
      <c r="L982" s="146"/>
      <c r="M982" s="151"/>
      <c r="T982" s="152"/>
      <c r="AT982" s="148" t="s">
        <v>147</v>
      </c>
      <c r="AU982" s="148" t="s">
        <v>82</v>
      </c>
      <c r="AV982" s="12" t="s">
        <v>30</v>
      </c>
      <c r="AW982" s="12" t="s">
        <v>29</v>
      </c>
      <c r="AX982" s="12" t="s">
        <v>73</v>
      </c>
      <c r="AY982" s="148" t="s">
        <v>138</v>
      </c>
    </row>
    <row r="983" spans="2:65" s="13" customFormat="1">
      <c r="B983" s="153"/>
      <c r="D983" s="147" t="s">
        <v>147</v>
      </c>
      <c r="E983" s="154" t="s">
        <v>1</v>
      </c>
      <c r="F983" s="155" t="s">
        <v>30</v>
      </c>
      <c r="H983" s="156">
        <v>1</v>
      </c>
      <c r="I983" s="157"/>
      <c r="L983" s="153"/>
      <c r="M983" s="158"/>
      <c r="T983" s="159"/>
      <c r="AT983" s="154" t="s">
        <v>147</v>
      </c>
      <c r="AU983" s="154" t="s">
        <v>82</v>
      </c>
      <c r="AV983" s="13" t="s">
        <v>82</v>
      </c>
      <c r="AW983" s="13" t="s">
        <v>29</v>
      </c>
      <c r="AX983" s="13" t="s">
        <v>30</v>
      </c>
      <c r="AY983" s="154" t="s">
        <v>138</v>
      </c>
    </row>
    <row r="984" spans="2:65" s="1" customFormat="1" ht="16.5" customHeight="1">
      <c r="B984" s="132"/>
      <c r="C984" s="133" t="s">
        <v>957</v>
      </c>
      <c r="D984" s="133" t="s">
        <v>140</v>
      </c>
      <c r="E984" s="134" t="s">
        <v>958</v>
      </c>
      <c r="F984" s="135" t="s">
        <v>959</v>
      </c>
      <c r="G984" s="136" t="s">
        <v>429</v>
      </c>
      <c r="H984" s="137">
        <v>1</v>
      </c>
      <c r="I984" s="138"/>
      <c r="J984" s="139">
        <f>ROUND(I984*H984,2)</f>
        <v>0</v>
      </c>
      <c r="K984" s="135" t="s">
        <v>1</v>
      </c>
      <c r="L984" s="32"/>
      <c r="M984" s="140" t="s">
        <v>1</v>
      </c>
      <c r="N984" s="141" t="s">
        <v>38</v>
      </c>
      <c r="P984" s="142">
        <f>O984*H984</f>
        <v>0</v>
      </c>
      <c r="Q984" s="142">
        <v>0</v>
      </c>
      <c r="R984" s="142">
        <f>Q984*H984</f>
        <v>0</v>
      </c>
      <c r="S984" s="142">
        <v>0</v>
      </c>
      <c r="T984" s="143">
        <f>S984*H984</f>
        <v>0</v>
      </c>
      <c r="AR984" s="144" t="s">
        <v>145</v>
      </c>
      <c r="AT984" s="144" t="s">
        <v>140</v>
      </c>
      <c r="AU984" s="144" t="s">
        <v>82</v>
      </c>
      <c r="AY984" s="17" t="s">
        <v>138</v>
      </c>
      <c r="BE984" s="145">
        <f>IF(N984="základní",J984,0)</f>
        <v>0</v>
      </c>
      <c r="BF984" s="145">
        <f>IF(N984="snížená",J984,0)</f>
        <v>0</v>
      </c>
      <c r="BG984" s="145">
        <f>IF(N984="zákl. přenesená",J984,0)</f>
        <v>0</v>
      </c>
      <c r="BH984" s="145">
        <f>IF(N984="sníž. přenesená",J984,0)</f>
        <v>0</v>
      </c>
      <c r="BI984" s="145">
        <f>IF(N984="nulová",J984,0)</f>
        <v>0</v>
      </c>
      <c r="BJ984" s="17" t="s">
        <v>30</v>
      </c>
      <c r="BK984" s="145">
        <f>ROUND(I984*H984,2)</f>
        <v>0</v>
      </c>
      <c r="BL984" s="17" t="s">
        <v>145</v>
      </c>
      <c r="BM984" s="144" t="s">
        <v>960</v>
      </c>
    </row>
    <row r="985" spans="2:65" s="12" customFormat="1">
      <c r="B985" s="146"/>
      <c r="D985" s="147" t="s">
        <v>147</v>
      </c>
      <c r="E985" s="148" t="s">
        <v>1</v>
      </c>
      <c r="F985" s="149" t="s">
        <v>956</v>
      </c>
      <c r="H985" s="148" t="s">
        <v>1</v>
      </c>
      <c r="I985" s="150"/>
      <c r="L985" s="146"/>
      <c r="M985" s="151"/>
      <c r="T985" s="152"/>
      <c r="AT985" s="148" t="s">
        <v>147</v>
      </c>
      <c r="AU985" s="148" t="s">
        <v>82</v>
      </c>
      <c r="AV985" s="12" t="s">
        <v>30</v>
      </c>
      <c r="AW985" s="12" t="s">
        <v>29</v>
      </c>
      <c r="AX985" s="12" t="s">
        <v>73</v>
      </c>
      <c r="AY985" s="148" t="s">
        <v>138</v>
      </c>
    </row>
    <row r="986" spans="2:65" s="13" customFormat="1">
      <c r="B986" s="153"/>
      <c r="D986" s="147" t="s">
        <v>147</v>
      </c>
      <c r="E986" s="154" t="s">
        <v>1</v>
      </c>
      <c r="F986" s="155" t="s">
        <v>30</v>
      </c>
      <c r="H986" s="156">
        <v>1</v>
      </c>
      <c r="I986" s="157"/>
      <c r="L986" s="153"/>
      <c r="M986" s="158"/>
      <c r="T986" s="159"/>
      <c r="AT986" s="154" t="s">
        <v>147</v>
      </c>
      <c r="AU986" s="154" t="s">
        <v>82</v>
      </c>
      <c r="AV986" s="13" t="s">
        <v>82</v>
      </c>
      <c r="AW986" s="13" t="s">
        <v>29</v>
      </c>
      <c r="AX986" s="13" t="s">
        <v>30</v>
      </c>
      <c r="AY986" s="154" t="s">
        <v>138</v>
      </c>
    </row>
    <row r="987" spans="2:65" s="1" customFormat="1" ht="16.5" customHeight="1">
      <c r="B987" s="132"/>
      <c r="C987" s="133" t="s">
        <v>961</v>
      </c>
      <c r="D987" s="133" t="s">
        <v>140</v>
      </c>
      <c r="E987" s="134" t="s">
        <v>962</v>
      </c>
      <c r="F987" s="135" t="s">
        <v>963</v>
      </c>
      <c r="G987" s="136" t="s">
        <v>429</v>
      </c>
      <c r="H987" s="137">
        <v>1</v>
      </c>
      <c r="I987" s="138"/>
      <c r="J987" s="139">
        <f>ROUND(I987*H987,2)</f>
        <v>0</v>
      </c>
      <c r="K987" s="135" t="s">
        <v>1</v>
      </c>
      <c r="L987" s="32"/>
      <c r="M987" s="140" t="s">
        <v>1</v>
      </c>
      <c r="N987" s="141" t="s">
        <v>38</v>
      </c>
      <c r="P987" s="142">
        <f>O987*H987</f>
        <v>0</v>
      </c>
      <c r="Q987" s="142">
        <v>0</v>
      </c>
      <c r="R987" s="142">
        <f>Q987*H987</f>
        <v>0</v>
      </c>
      <c r="S987" s="142">
        <v>0</v>
      </c>
      <c r="T987" s="143">
        <f>S987*H987</f>
        <v>0</v>
      </c>
      <c r="AR987" s="144" t="s">
        <v>145</v>
      </c>
      <c r="AT987" s="144" t="s">
        <v>140</v>
      </c>
      <c r="AU987" s="144" t="s">
        <v>82</v>
      </c>
      <c r="AY987" s="17" t="s">
        <v>138</v>
      </c>
      <c r="BE987" s="145">
        <f>IF(N987="základní",J987,0)</f>
        <v>0</v>
      </c>
      <c r="BF987" s="145">
        <f>IF(N987="snížená",J987,0)</f>
        <v>0</v>
      </c>
      <c r="BG987" s="145">
        <f>IF(N987="zákl. přenesená",J987,0)</f>
        <v>0</v>
      </c>
      <c r="BH987" s="145">
        <f>IF(N987="sníž. přenesená",J987,0)</f>
        <v>0</v>
      </c>
      <c r="BI987" s="145">
        <f>IF(N987="nulová",J987,0)</f>
        <v>0</v>
      </c>
      <c r="BJ987" s="17" t="s">
        <v>30</v>
      </c>
      <c r="BK987" s="145">
        <f>ROUND(I987*H987,2)</f>
        <v>0</v>
      </c>
      <c r="BL987" s="17" t="s">
        <v>145</v>
      </c>
      <c r="BM987" s="144" t="s">
        <v>964</v>
      </c>
    </row>
    <row r="988" spans="2:65" s="12" customFormat="1">
      <c r="B988" s="146"/>
      <c r="D988" s="147" t="s">
        <v>147</v>
      </c>
      <c r="E988" s="148" t="s">
        <v>1</v>
      </c>
      <c r="F988" s="149" t="s">
        <v>956</v>
      </c>
      <c r="H988" s="148" t="s">
        <v>1</v>
      </c>
      <c r="I988" s="150"/>
      <c r="L988" s="146"/>
      <c r="M988" s="151"/>
      <c r="T988" s="152"/>
      <c r="AT988" s="148" t="s">
        <v>147</v>
      </c>
      <c r="AU988" s="148" t="s">
        <v>82</v>
      </c>
      <c r="AV988" s="12" t="s">
        <v>30</v>
      </c>
      <c r="AW988" s="12" t="s">
        <v>29</v>
      </c>
      <c r="AX988" s="12" t="s">
        <v>73</v>
      </c>
      <c r="AY988" s="148" t="s">
        <v>138</v>
      </c>
    </row>
    <row r="989" spans="2:65" s="13" customFormat="1">
      <c r="B989" s="153"/>
      <c r="D989" s="147" t="s">
        <v>147</v>
      </c>
      <c r="E989" s="154" t="s">
        <v>1</v>
      </c>
      <c r="F989" s="155" t="s">
        <v>30</v>
      </c>
      <c r="H989" s="156">
        <v>1</v>
      </c>
      <c r="I989" s="157"/>
      <c r="L989" s="153"/>
      <c r="M989" s="158"/>
      <c r="T989" s="159"/>
      <c r="AT989" s="154" t="s">
        <v>147</v>
      </c>
      <c r="AU989" s="154" t="s">
        <v>82</v>
      </c>
      <c r="AV989" s="13" t="s">
        <v>82</v>
      </c>
      <c r="AW989" s="13" t="s">
        <v>29</v>
      </c>
      <c r="AX989" s="13" t="s">
        <v>30</v>
      </c>
      <c r="AY989" s="154" t="s">
        <v>138</v>
      </c>
    </row>
    <row r="990" spans="2:65" s="1" customFormat="1" ht="16.5" customHeight="1">
      <c r="B990" s="132"/>
      <c r="C990" s="133" t="s">
        <v>965</v>
      </c>
      <c r="D990" s="133" t="s">
        <v>140</v>
      </c>
      <c r="E990" s="134" t="s">
        <v>966</v>
      </c>
      <c r="F990" s="135" t="s">
        <v>967</v>
      </c>
      <c r="G990" s="136" t="s">
        <v>429</v>
      </c>
      <c r="H990" s="137">
        <v>1</v>
      </c>
      <c r="I990" s="138"/>
      <c r="J990" s="139">
        <f>ROUND(I990*H990,2)</f>
        <v>0</v>
      </c>
      <c r="K990" s="135" t="s">
        <v>1</v>
      </c>
      <c r="L990" s="32"/>
      <c r="M990" s="140" t="s">
        <v>1</v>
      </c>
      <c r="N990" s="141" t="s">
        <v>38</v>
      </c>
      <c r="P990" s="142">
        <f>O990*H990</f>
        <v>0</v>
      </c>
      <c r="Q990" s="142">
        <v>0</v>
      </c>
      <c r="R990" s="142">
        <f>Q990*H990</f>
        <v>0</v>
      </c>
      <c r="S990" s="142">
        <v>0</v>
      </c>
      <c r="T990" s="143">
        <f>S990*H990</f>
        <v>0</v>
      </c>
      <c r="AR990" s="144" t="s">
        <v>145</v>
      </c>
      <c r="AT990" s="144" t="s">
        <v>140</v>
      </c>
      <c r="AU990" s="144" t="s">
        <v>82</v>
      </c>
      <c r="AY990" s="17" t="s">
        <v>138</v>
      </c>
      <c r="BE990" s="145">
        <f>IF(N990="základní",J990,0)</f>
        <v>0</v>
      </c>
      <c r="BF990" s="145">
        <f>IF(N990="snížená",J990,0)</f>
        <v>0</v>
      </c>
      <c r="BG990" s="145">
        <f>IF(N990="zákl. přenesená",J990,0)</f>
        <v>0</v>
      </c>
      <c r="BH990" s="145">
        <f>IF(N990="sníž. přenesená",J990,0)</f>
        <v>0</v>
      </c>
      <c r="BI990" s="145">
        <f>IF(N990="nulová",J990,0)</f>
        <v>0</v>
      </c>
      <c r="BJ990" s="17" t="s">
        <v>30</v>
      </c>
      <c r="BK990" s="145">
        <f>ROUND(I990*H990,2)</f>
        <v>0</v>
      </c>
      <c r="BL990" s="17" t="s">
        <v>145</v>
      </c>
      <c r="BM990" s="144" t="s">
        <v>968</v>
      </c>
    </row>
    <row r="991" spans="2:65" s="12" customFormat="1">
      <c r="B991" s="146"/>
      <c r="D991" s="147" t="s">
        <v>147</v>
      </c>
      <c r="E991" s="148" t="s">
        <v>1</v>
      </c>
      <c r="F991" s="149" t="s">
        <v>956</v>
      </c>
      <c r="H991" s="148" t="s">
        <v>1</v>
      </c>
      <c r="I991" s="150"/>
      <c r="L991" s="146"/>
      <c r="M991" s="151"/>
      <c r="T991" s="152"/>
      <c r="AT991" s="148" t="s">
        <v>147</v>
      </c>
      <c r="AU991" s="148" t="s">
        <v>82</v>
      </c>
      <c r="AV991" s="12" t="s">
        <v>30</v>
      </c>
      <c r="AW991" s="12" t="s">
        <v>29</v>
      </c>
      <c r="AX991" s="12" t="s">
        <v>73</v>
      </c>
      <c r="AY991" s="148" t="s">
        <v>138</v>
      </c>
    </row>
    <row r="992" spans="2:65" s="13" customFormat="1">
      <c r="B992" s="153"/>
      <c r="D992" s="147" t="s">
        <v>147</v>
      </c>
      <c r="E992" s="154" t="s">
        <v>1</v>
      </c>
      <c r="F992" s="155" t="s">
        <v>30</v>
      </c>
      <c r="H992" s="156">
        <v>1</v>
      </c>
      <c r="I992" s="157"/>
      <c r="L992" s="153"/>
      <c r="M992" s="158"/>
      <c r="T992" s="159"/>
      <c r="AT992" s="154" t="s">
        <v>147</v>
      </c>
      <c r="AU992" s="154" t="s">
        <v>82</v>
      </c>
      <c r="AV992" s="13" t="s">
        <v>82</v>
      </c>
      <c r="AW992" s="13" t="s">
        <v>29</v>
      </c>
      <c r="AX992" s="13" t="s">
        <v>30</v>
      </c>
      <c r="AY992" s="154" t="s">
        <v>138</v>
      </c>
    </row>
    <row r="993" spans="2:65" s="1" customFormat="1" ht="16.5" customHeight="1">
      <c r="B993" s="132"/>
      <c r="C993" s="133" t="s">
        <v>969</v>
      </c>
      <c r="D993" s="133" t="s">
        <v>140</v>
      </c>
      <c r="E993" s="134" t="s">
        <v>970</v>
      </c>
      <c r="F993" s="135" t="s">
        <v>971</v>
      </c>
      <c r="G993" s="136" t="s">
        <v>429</v>
      </c>
      <c r="H993" s="137">
        <v>1</v>
      </c>
      <c r="I993" s="138"/>
      <c r="J993" s="139">
        <f>ROUND(I993*H993,2)</f>
        <v>0</v>
      </c>
      <c r="K993" s="135" t="s">
        <v>1</v>
      </c>
      <c r="L993" s="32"/>
      <c r="M993" s="140" t="s">
        <v>1</v>
      </c>
      <c r="N993" s="141" t="s">
        <v>38</v>
      </c>
      <c r="P993" s="142">
        <f>O993*H993</f>
        <v>0</v>
      </c>
      <c r="Q993" s="142">
        <v>0</v>
      </c>
      <c r="R993" s="142">
        <f>Q993*H993</f>
        <v>0</v>
      </c>
      <c r="S993" s="142">
        <v>0</v>
      </c>
      <c r="T993" s="143">
        <f>S993*H993</f>
        <v>0</v>
      </c>
      <c r="AR993" s="144" t="s">
        <v>145</v>
      </c>
      <c r="AT993" s="144" t="s">
        <v>140</v>
      </c>
      <c r="AU993" s="144" t="s">
        <v>82</v>
      </c>
      <c r="AY993" s="17" t="s">
        <v>138</v>
      </c>
      <c r="BE993" s="145">
        <f>IF(N993="základní",J993,0)</f>
        <v>0</v>
      </c>
      <c r="BF993" s="145">
        <f>IF(N993="snížená",J993,0)</f>
        <v>0</v>
      </c>
      <c r="BG993" s="145">
        <f>IF(N993="zákl. přenesená",J993,0)</f>
        <v>0</v>
      </c>
      <c r="BH993" s="145">
        <f>IF(N993="sníž. přenesená",J993,0)</f>
        <v>0</v>
      </c>
      <c r="BI993" s="145">
        <f>IF(N993="nulová",J993,0)</f>
        <v>0</v>
      </c>
      <c r="BJ993" s="17" t="s">
        <v>30</v>
      </c>
      <c r="BK993" s="145">
        <f>ROUND(I993*H993,2)</f>
        <v>0</v>
      </c>
      <c r="BL993" s="17" t="s">
        <v>145</v>
      </c>
      <c r="BM993" s="144" t="s">
        <v>972</v>
      </c>
    </row>
    <row r="994" spans="2:65" s="12" customFormat="1">
      <c r="B994" s="146"/>
      <c r="D994" s="147" t="s">
        <v>147</v>
      </c>
      <c r="E994" s="148" t="s">
        <v>1</v>
      </c>
      <c r="F994" s="149" t="s">
        <v>956</v>
      </c>
      <c r="H994" s="148" t="s">
        <v>1</v>
      </c>
      <c r="I994" s="150"/>
      <c r="L994" s="146"/>
      <c r="M994" s="151"/>
      <c r="T994" s="152"/>
      <c r="AT994" s="148" t="s">
        <v>147</v>
      </c>
      <c r="AU994" s="148" t="s">
        <v>82</v>
      </c>
      <c r="AV994" s="12" t="s">
        <v>30</v>
      </c>
      <c r="AW994" s="12" t="s">
        <v>29</v>
      </c>
      <c r="AX994" s="12" t="s">
        <v>73</v>
      </c>
      <c r="AY994" s="148" t="s">
        <v>138</v>
      </c>
    </row>
    <row r="995" spans="2:65" s="13" customFormat="1">
      <c r="B995" s="153"/>
      <c r="D995" s="147" t="s">
        <v>147</v>
      </c>
      <c r="E995" s="154" t="s">
        <v>1</v>
      </c>
      <c r="F995" s="155" t="s">
        <v>30</v>
      </c>
      <c r="H995" s="156">
        <v>1</v>
      </c>
      <c r="I995" s="157"/>
      <c r="L995" s="153"/>
      <c r="M995" s="158"/>
      <c r="T995" s="159"/>
      <c r="AT995" s="154" t="s">
        <v>147</v>
      </c>
      <c r="AU995" s="154" t="s">
        <v>82</v>
      </c>
      <c r="AV995" s="13" t="s">
        <v>82</v>
      </c>
      <c r="AW995" s="13" t="s">
        <v>29</v>
      </c>
      <c r="AX995" s="13" t="s">
        <v>30</v>
      </c>
      <c r="AY995" s="154" t="s">
        <v>138</v>
      </c>
    </row>
    <row r="996" spans="2:65" s="1" customFormat="1" ht="16.5" customHeight="1">
      <c r="B996" s="132"/>
      <c r="C996" s="133" t="s">
        <v>973</v>
      </c>
      <c r="D996" s="133" t="s">
        <v>140</v>
      </c>
      <c r="E996" s="134" t="s">
        <v>974</v>
      </c>
      <c r="F996" s="135" t="s">
        <v>975</v>
      </c>
      <c r="G996" s="136" t="s">
        <v>429</v>
      </c>
      <c r="H996" s="137">
        <v>2</v>
      </c>
      <c r="I996" s="138"/>
      <c r="J996" s="139">
        <f>ROUND(I996*H996,2)</f>
        <v>0</v>
      </c>
      <c r="K996" s="135" t="s">
        <v>1</v>
      </c>
      <c r="L996" s="32"/>
      <c r="M996" s="140" t="s">
        <v>1</v>
      </c>
      <c r="N996" s="141" t="s">
        <v>38</v>
      </c>
      <c r="P996" s="142">
        <f>O996*H996</f>
        <v>0</v>
      </c>
      <c r="Q996" s="142">
        <v>0</v>
      </c>
      <c r="R996" s="142">
        <f>Q996*H996</f>
        <v>0</v>
      </c>
      <c r="S996" s="142">
        <v>0</v>
      </c>
      <c r="T996" s="143">
        <f>S996*H996</f>
        <v>0</v>
      </c>
      <c r="AR996" s="144" t="s">
        <v>145</v>
      </c>
      <c r="AT996" s="144" t="s">
        <v>140</v>
      </c>
      <c r="AU996" s="144" t="s">
        <v>82</v>
      </c>
      <c r="AY996" s="17" t="s">
        <v>138</v>
      </c>
      <c r="BE996" s="145">
        <f>IF(N996="základní",J996,0)</f>
        <v>0</v>
      </c>
      <c r="BF996" s="145">
        <f>IF(N996="snížená",J996,0)</f>
        <v>0</v>
      </c>
      <c r="BG996" s="145">
        <f>IF(N996="zákl. přenesená",J996,0)</f>
        <v>0</v>
      </c>
      <c r="BH996" s="145">
        <f>IF(N996="sníž. přenesená",J996,0)</f>
        <v>0</v>
      </c>
      <c r="BI996" s="145">
        <f>IF(N996="nulová",J996,0)</f>
        <v>0</v>
      </c>
      <c r="BJ996" s="17" t="s">
        <v>30</v>
      </c>
      <c r="BK996" s="145">
        <f>ROUND(I996*H996,2)</f>
        <v>0</v>
      </c>
      <c r="BL996" s="17" t="s">
        <v>145</v>
      </c>
      <c r="BM996" s="144" t="s">
        <v>976</v>
      </c>
    </row>
    <row r="997" spans="2:65" s="12" customFormat="1">
      <c r="B997" s="146"/>
      <c r="D997" s="147" t="s">
        <v>147</v>
      </c>
      <c r="E997" s="148" t="s">
        <v>1</v>
      </c>
      <c r="F997" s="149" t="s">
        <v>956</v>
      </c>
      <c r="H997" s="148" t="s">
        <v>1</v>
      </c>
      <c r="I997" s="150"/>
      <c r="L997" s="146"/>
      <c r="M997" s="151"/>
      <c r="T997" s="152"/>
      <c r="AT997" s="148" t="s">
        <v>147</v>
      </c>
      <c r="AU997" s="148" t="s">
        <v>82</v>
      </c>
      <c r="AV997" s="12" t="s">
        <v>30</v>
      </c>
      <c r="AW997" s="12" t="s">
        <v>29</v>
      </c>
      <c r="AX997" s="12" t="s">
        <v>73</v>
      </c>
      <c r="AY997" s="148" t="s">
        <v>138</v>
      </c>
    </row>
    <row r="998" spans="2:65" s="13" customFormat="1">
      <c r="B998" s="153"/>
      <c r="D998" s="147" t="s">
        <v>147</v>
      </c>
      <c r="E998" s="154" t="s">
        <v>1</v>
      </c>
      <c r="F998" s="155" t="s">
        <v>82</v>
      </c>
      <c r="H998" s="156">
        <v>2</v>
      </c>
      <c r="I998" s="157"/>
      <c r="L998" s="153"/>
      <c r="M998" s="158"/>
      <c r="T998" s="159"/>
      <c r="AT998" s="154" t="s">
        <v>147</v>
      </c>
      <c r="AU998" s="154" t="s">
        <v>82</v>
      </c>
      <c r="AV998" s="13" t="s">
        <v>82</v>
      </c>
      <c r="AW998" s="13" t="s">
        <v>29</v>
      </c>
      <c r="AX998" s="13" t="s">
        <v>30</v>
      </c>
      <c r="AY998" s="154" t="s">
        <v>138</v>
      </c>
    </row>
    <row r="999" spans="2:65" s="1" customFormat="1" ht="16.5" customHeight="1">
      <c r="B999" s="132"/>
      <c r="C999" s="133" t="s">
        <v>977</v>
      </c>
      <c r="D999" s="133" t="s">
        <v>140</v>
      </c>
      <c r="E999" s="134" t="s">
        <v>978</v>
      </c>
      <c r="F999" s="135" t="s">
        <v>979</v>
      </c>
      <c r="G999" s="136" t="s">
        <v>429</v>
      </c>
      <c r="H999" s="137">
        <v>1</v>
      </c>
      <c r="I999" s="138"/>
      <c r="J999" s="139">
        <f>ROUND(I999*H999,2)</f>
        <v>0</v>
      </c>
      <c r="K999" s="135" t="s">
        <v>1</v>
      </c>
      <c r="L999" s="32"/>
      <c r="M999" s="140" t="s">
        <v>1</v>
      </c>
      <c r="N999" s="141" t="s">
        <v>38</v>
      </c>
      <c r="P999" s="142">
        <f>O999*H999</f>
        <v>0</v>
      </c>
      <c r="Q999" s="142">
        <v>0</v>
      </c>
      <c r="R999" s="142">
        <f>Q999*H999</f>
        <v>0</v>
      </c>
      <c r="S999" s="142">
        <v>0</v>
      </c>
      <c r="T999" s="143">
        <f>S999*H999</f>
        <v>0</v>
      </c>
      <c r="AR999" s="144" t="s">
        <v>145</v>
      </c>
      <c r="AT999" s="144" t="s">
        <v>140</v>
      </c>
      <c r="AU999" s="144" t="s">
        <v>82</v>
      </c>
      <c r="AY999" s="17" t="s">
        <v>138</v>
      </c>
      <c r="BE999" s="145">
        <f>IF(N999="základní",J999,0)</f>
        <v>0</v>
      </c>
      <c r="BF999" s="145">
        <f>IF(N999="snížená",J999,0)</f>
        <v>0</v>
      </c>
      <c r="BG999" s="145">
        <f>IF(N999="zákl. přenesená",J999,0)</f>
        <v>0</v>
      </c>
      <c r="BH999" s="145">
        <f>IF(N999="sníž. přenesená",J999,0)</f>
        <v>0</v>
      </c>
      <c r="BI999" s="145">
        <f>IF(N999="nulová",J999,0)</f>
        <v>0</v>
      </c>
      <c r="BJ999" s="17" t="s">
        <v>30</v>
      </c>
      <c r="BK999" s="145">
        <f>ROUND(I999*H999,2)</f>
        <v>0</v>
      </c>
      <c r="BL999" s="17" t="s">
        <v>145</v>
      </c>
      <c r="BM999" s="144" t="s">
        <v>980</v>
      </c>
    </row>
    <row r="1000" spans="2:65" s="12" customFormat="1">
      <c r="B1000" s="146"/>
      <c r="D1000" s="147" t="s">
        <v>147</v>
      </c>
      <c r="E1000" s="148" t="s">
        <v>1</v>
      </c>
      <c r="F1000" s="149" t="s">
        <v>956</v>
      </c>
      <c r="H1000" s="148" t="s">
        <v>1</v>
      </c>
      <c r="I1000" s="150"/>
      <c r="L1000" s="146"/>
      <c r="M1000" s="151"/>
      <c r="T1000" s="152"/>
      <c r="AT1000" s="148" t="s">
        <v>147</v>
      </c>
      <c r="AU1000" s="148" t="s">
        <v>82</v>
      </c>
      <c r="AV1000" s="12" t="s">
        <v>30</v>
      </c>
      <c r="AW1000" s="12" t="s">
        <v>29</v>
      </c>
      <c r="AX1000" s="12" t="s">
        <v>73</v>
      </c>
      <c r="AY1000" s="148" t="s">
        <v>138</v>
      </c>
    </row>
    <row r="1001" spans="2:65" s="13" customFormat="1">
      <c r="B1001" s="153"/>
      <c r="D1001" s="147" t="s">
        <v>147</v>
      </c>
      <c r="E1001" s="154" t="s">
        <v>1</v>
      </c>
      <c r="F1001" s="155" t="s">
        <v>30</v>
      </c>
      <c r="H1001" s="156">
        <v>1</v>
      </c>
      <c r="I1001" s="157"/>
      <c r="L1001" s="153"/>
      <c r="M1001" s="158"/>
      <c r="T1001" s="159"/>
      <c r="AT1001" s="154" t="s">
        <v>147</v>
      </c>
      <c r="AU1001" s="154" t="s">
        <v>82</v>
      </c>
      <c r="AV1001" s="13" t="s">
        <v>82</v>
      </c>
      <c r="AW1001" s="13" t="s">
        <v>29</v>
      </c>
      <c r="AX1001" s="13" t="s">
        <v>30</v>
      </c>
      <c r="AY1001" s="154" t="s">
        <v>138</v>
      </c>
    </row>
    <row r="1002" spans="2:65" s="1" customFormat="1" ht="16.5" customHeight="1">
      <c r="B1002" s="132"/>
      <c r="C1002" s="133" t="s">
        <v>981</v>
      </c>
      <c r="D1002" s="133" t="s">
        <v>140</v>
      </c>
      <c r="E1002" s="134" t="s">
        <v>982</v>
      </c>
      <c r="F1002" s="135" t="s">
        <v>983</v>
      </c>
      <c r="G1002" s="136" t="s">
        <v>429</v>
      </c>
      <c r="H1002" s="137">
        <v>3</v>
      </c>
      <c r="I1002" s="138"/>
      <c r="J1002" s="139">
        <f>ROUND(I1002*H1002,2)</f>
        <v>0</v>
      </c>
      <c r="K1002" s="135" t="s">
        <v>1</v>
      </c>
      <c r="L1002" s="32"/>
      <c r="M1002" s="140" t="s">
        <v>1</v>
      </c>
      <c r="N1002" s="141" t="s">
        <v>38</v>
      </c>
      <c r="P1002" s="142">
        <f>O1002*H1002</f>
        <v>0</v>
      </c>
      <c r="Q1002" s="142">
        <v>0</v>
      </c>
      <c r="R1002" s="142">
        <f>Q1002*H1002</f>
        <v>0</v>
      </c>
      <c r="S1002" s="142">
        <v>0</v>
      </c>
      <c r="T1002" s="143">
        <f>S1002*H1002</f>
        <v>0</v>
      </c>
      <c r="AR1002" s="144" t="s">
        <v>145</v>
      </c>
      <c r="AT1002" s="144" t="s">
        <v>140</v>
      </c>
      <c r="AU1002" s="144" t="s">
        <v>82</v>
      </c>
      <c r="AY1002" s="17" t="s">
        <v>138</v>
      </c>
      <c r="BE1002" s="145">
        <f>IF(N1002="základní",J1002,0)</f>
        <v>0</v>
      </c>
      <c r="BF1002" s="145">
        <f>IF(N1002="snížená",J1002,0)</f>
        <v>0</v>
      </c>
      <c r="BG1002" s="145">
        <f>IF(N1002="zákl. přenesená",J1002,0)</f>
        <v>0</v>
      </c>
      <c r="BH1002" s="145">
        <f>IF(N1002="sníž. přenesená",J1002,0)</f>
        <v>0</v>
      </c>
      <c r="BI1002" s="145">
        <f>IF(N1002="nulová",J1002,0)</f>
        <v>0</v>
      </c>
      <c r="BJ1002" s="17" t="s">
        <v>30</v>
      </c>
      <c r="BK1002" s="145">
        <f>ROUND(I1002*H1002,2)</f>
        <v>0</v>
      </c>
      <c r="BL1002" s="17" t="s">
        <v>145</v>
      </c>
      <c r="BM1002" s="144" t="s">
        <v>984</v>
      </c>
    </row>
    <row r="1003" spans="2:65" s="12" customFormat="1">
      <c r="B1003" s="146"/>
      <c r="D1003" s="147" t="s">
        <v>147</v>
      </c>
      <c r="E1003" s="148" t="s">
        <v>1</v>
      </c>
      <c r="F1003" s="149" t="s">
        <v>956</v>
      </c>
      <c r="H1003" s="148" t="s">
        <v>1</v>
      </c>
      <c r="I1003" s="150"/>
      <c r="L1003" s="146"/>
      <c r="M1003" s="151"/>
      <c r="T1003" s="152"/>
      <c r="AT1003" s="148" t="s">
        <v>147</v>
      </c>
      <c r="AU1003" s="148" t="s">
        <v>82</v>
      </c>
      <c r="AV1003" s="12" t="s">
        <v>30</v>
      </c>
      <c r="AW1003" s="12" t="s">
        <v>29</v>
      </c>
      <c r="AX1003" s="12" t="s">
        <v>73</v>
      </c>
      <c r="AY1003" s="148" t="s">
        <v>138</v>
      </c>
    </row>
    <row r="1004" spans="2:65" s="13" customFormat="1">
      <c r="B1004" s="153"/>
      <c r="D1004" s="147" t="s">
        <v>147</v>
      </c>
      <c r="E1004" s="154" t="s">
        <v>1</v>
      </c>
      <c r="F1004" s="155" t="s">
        <v>162</v>
      </c>
      <c r="H1004" s="156">
        <v>3</v>
      </c>
      <c r="I1004" s="157"/>
      <c r="L1004" s="153"/>
      <c r="M1004" s="158"/>
      <c r="T1004" s="159"/>
      <c r="AT1004" s="154" t="s">
        <v>147</v>
      </c>
      <c r="AU1004" s="154" t="s">
        <v>82</v>
      </c>
      <c r="AV1004" s="13" t="s">
        <v>82</v>
      </c>
      <c r="AW1004" s="13" t="s">
        <v>29</v>
      </c>
      <c r="AX1004" s="13" t="s">
        <v>30</v>
      </c>
      <c r="AY1004" s="154" t="s">
        <v>138</v>
      </c>
    </row>
    <row r="1005" spans="2:65" s="1" customFormat="1" ht="16.5" customHeight="1">
      <c r="B1005" s="132"/>
      <c r="C1005" s="133" t="s">
        <v>985</v>
      </c>
      <c r="D1005" s="133" t="s">
        <v>140</v>
      </c>
      <c r="E1005" s="134" t="s">
        <v>986</v>
      </c>
      <c r="F1005" s="135" t="s">
        <v>987</v>
      </c>
      <c r="G1005" s="136" t="s">
        <v>429</v>
      </c>
      <c r="H1005" s="137">
        <v>2</v>
      </c>
      <c r="I1005" s="138"/>
      <c r="J1005" s="139">
        <f>ROUND(I1005*H1005,2)</f>
        <v>0</v>
      </c>
      <c r="K1005" s="135" t="s">
        <v>1</v>
      </c>
      <c r="L1005" s="32"/>
      <c r="M1005" s="140" t="s">
        <v>1</v>
      </c>
      <c r="N1005" s="141" t="s">
        <v>38</v>
      </c>
      <c r="P1005" s="142">
        <f>O1005*H1005</f>
        <v>0</v>
      </c>
      <c r="Q1005" s="142">
        <v>0</v>
      </c>
      <c r="R1005" s="142">
        <f>Q1005*H1005</f>
        <v>0</v>
      </c>
      <c r="S1005" s="142">
        <v>0</v>
      </c>
      <c r="T1005" s="143">
        <f>S1005*H1005</f>
        <v>0</v>
      </c>
      <c r="AR1005" s="144" t="s">
        <v>145</v>
      </c>
      <c r="AT1005" s="144" t="s">
        <v>140</v>
      </c>
      <c r="AU1005" s="144" t="s">
        <v>82</v>
      </c>
      <c r="AY1005" s="17" t="s">
        <v>138</v>
      </c>
      <c r="BE1005" s="145">
        <f>IF(N1005="základní",J1005,0)</f>
        <v>0</v>
      </c>
      <c r="BF1005" s="145">
        <f>IF(N1005="snížená",J1005,0)</f>
        <v>0</v>
      </c>
      <c r="BG1005" s="145">
        <f>IF(N1005="zákl. přenesená",J1005,0)</f>
        <v>0</v>
      </c>
      <c r="BH1005" s="145">
        <f>IF(N1005="sníž. přenesená",J1005,0)</f>
        <v>0</v>
      </c>
      <c r="BI1005" s="145">
        <f>IF(N1005="nulová",J1005,0)</f>
        <v>0</v>
      </c>
      <c r="BJ1005" s="17" t="s">
        <v>30</v>
      </c>
      <c r="BK1005" s="145">
        <f>ROUND(I1005*H1005,2)</f>
        <v>0</v>
      </c>
      <c r="BL1005" s="17" t="s">
        <v>145</v>
      </c>
      <c r="BM1005" s="144" t="s">
        <v>988</v>
      </c>
    </row>
    <row r="1006" spans="2:65" s="12" customFormat="1">
      <c r="B1006" s="146"/>
      <c r="D1006" s="147" t="s">
        <v>147</v>
      </c>
      <c r="E1006" s="148" t="s">
        <v>1</v>
      </c>
      <c r="F1006" s="149" t="s">
        <v>956</v>
      </c>
      <c r="H1006" s="148" t="s">
        <v>1</v>
      </c>
      <c r="I1006" s="150"/>
      <c r="L1006" s="146"/>
      <c r="M1006" s="151"/>
      <c r="T1006" s="152"/>
      <c r="AT1006" s="148" t="s">
        <v>147</v>
      </c>
      <c r="AU1006" s="148" t="s">
        <v>82</v>
      </c>
      <c r="AV1006" s="12" t="s">
        <v>30</v>
      </c>
      <c r="AW1006" s="12" t="s">
        <v>29</v>
      </c>
      <c r="AX1006" s="12" t="s">
        <v>73</v>
      </c>
      <c r="AY1006" s="148" t="s">
        <v>138</v>
      </c>
    </row>
    <row r="1007" spans="2:65" s="13" customFormat="1">
      <c r="B1007" s="153"/>
      <c r="D1007" s="147" t="s">
        <v>147</v>
      </c>
      <c r="E1007" s="154" t="s">
        <v>1</v>
      </c>
      <c r="F1007" s="155" t="s">
        <v>82</v>
      </c>
      <c r="H1007" s="156">
        <v>2</v>
      </c>
      <c r="I1007" s="157"/>
      <c r="L1007" s="153"/>
      <c r="M1007" s="158"/>
      <c r="T1007" s="159"/>
      <c r="AT1007" s="154" t="s">
        <v>147</v>
      </c>
      <c r="AU1007" s="154" t="s">
        <v>82</v>
      </c>
      <c r="AV1007" s="13" t="s">
        <v>82</v>
      </c>
      <c r="AW1007" s="13" t="s">
        <v>29</v>
      </c>
      <c r="AX1007" s="13" t="s">
        <v>30</v>
      </c>
      <c r="AY1007" s="154" t="s">
        <v>138</v>
      </c>
    </row>
    <row r="1008" spans="2:65" s="1" customFormat="1" ht="16.5" customHeight="1">
      <c r="B1008" s="132"/>
      <c r="C1008" s="133" t="s">
        <v>989</v>
      </c>
      <c r="D1008" s="133" t="s">
        <v>140</v>
      </c>
      <c r="E1008" s="134" t="s">
        <v>990</v>
      </c>
      <c r="F1008" s="135" t="s">
        <v>991</v>
      </c>
      <c r="G1008" s="136" t="s">
        <v>429</v>
      </c>
      <c r="H1008" s="137">
        <v>1</v>
      </c>
      <c r="I1008" s="138"/>
      <c r="J1008" s="139">
        <f>ROUND(I1008*H1008,2)</f>
        <v>0</v>
      </c>
      <c r="K1008" s="135" t="s">
        <v>1</v>
      </c>
      <c r="L1008" s="32"/>
      <c r="M1008" s="140" t="s">
        <v>1</v>
      </c>
      <c r="N1008" s="141" t="s">
        <v>38</v>
      </c>
      <c r="P1008" s="142">
        <f>O1008*H1008</f>
        <v>0</v>
      </c>
      <c r="Q1008" s="142">
        <v>0</v>
      </c>
      <c r="R1008" s="142">
        <f>Q1008*H1008</f>
        <v>0</v>
      </c>
      <c r="S1008" s="142">
        <v>0</v>
      </c>
      <c r="T1008" s="143">
        <f>S1008*H1008</f>
        <v>0</v>
      </c>
      <c r="AR1008" s="144" t="s">
        <v>145</v>
      </c>
      <c r="AT1008" s="144" t="s">
        <v>140</v>
      </c>
      <c r="AU1008" s="144" t="s">
        <v>82</v>
      </c>
      <c r="AY1008" s="17" t="s">
        <v>138</v>
      </c>
      <c r="BE1008" s="145">
        <f>IF(N1008="základní",J1008,0)</f>
        <v>0</v>
      </c>
      <c r="BF1008" s="145">
        <f>IF(N1008="snížená",J1008,0)</f>
        <v>0</v>
      </c>
      <c r="BG1008" s="145">
        <f>IF(N1008="zákl. přenesená",J1008,0)</f>
        <v>0</v>
      </c>
      <c r="BH1008" s="145">
        <f>IF(N1008="sníž. přenesená",J1008,0)</f>
        <v>0</v>
      </c>
      <c r="BI1008" s="145">
        <f>IF(N1008="nulová",J1008,0)</f>
        <v>0</v>
      </c>
      <c r="BJ1008" s="17" t="s">
        <v>30</v>
      </c>
      <c r="BK1008" s="145">
        <f>ROUND(I1008*H1008,2)</f>
        <v>0</v>
      </c>
      <c r="BL1008" s="17" t="s">
        <v>145</v>
      </c>
      <c r="BM1008" s="144" t="s">
        <v>992</v>
      </c>
    </row>
    <row r="1009" spans="2:65" s="12" customFormat="1">
      <c r="B1009" s="146"/>
      <c r="D1009" s="147" t="s">
        <v>147</v>
      </c>
      <c r="E1009" s="148" t="s">
        <v>1</v>
      </c>
      <c r="F1009" s="149" t="s">
        <v>956</v>
      </c>
      <c r="H1009" s="148" t="s">
        <v>1</v>
      </c>
      <c r="I1009" s="150"/>
      <c r="L1009" s="146"/>
      <c r="M1009" s="151"/>
      <c r="T1009" s="152"/>
      <c r="AT1009" s="148" t="s">
        <v>147</v>
      </c>
      <c r="AU1009" s="148" t="s">
        <v>82</v>
      </c>
      <c r="AV1009" s="12" t="s">
        <v>30</v>
      </c>
      <c r="AW1009" s="12" t="s">
        <v>29</v>
      </c>
      <c r="AX1009" s="12" t="s">
        <v>73</v>
      </c>
      <c r="AY1009" s="148" t="s">
        <v>138</v>
      </c>
    </row>
    <row r="1010" spans="2:65" s="13" customFormat="1">
      <c r="B1010" s="153"/>
      <c r="D1010" s="147" t="s">
        <v>147</v>
      </c>
      <c r="E1010" s="154" t="s">
        <v>1</v>
      </c>
      <c r="F1010" s="155" t="s">
        <v>30</v>
      </c>
      <c r="H1010" s="156">
        <v>1</v>
      </c>
      <c r="I1010" s="157"/>
      <c r="L1010" s="153"/>
      <c r="M1010" s="158"/>
      <c r="T1010" s="159"/>
      <c r="AT1010" s="154" t="s">
        <v>147</v>
      </c>
      <c r="AU1010" s="154" t="s">
        <v>82</v>
      </c>
      <c r="AV1010" s="13" t="s">
        <v>82</v>
      </c>
      <c r="AW1010" s="13" t="s">
        <v>29</v>
      </c>
      <c r="AX1010" s="13" t="s">
        <v>30</v>
      </c>
      <c r="AY1010" s="154" t="s">
        <v>138</v>
      </c>
    </row>
    <row r="1011" spans="2:65" s="1" customFormat="1" ht="21.75" customHeight="1">
      <c r="B1011" s="132"/>
      <c r="C1011" s="133" t="s">
        <v>993</v>
      </c>
      <c r="D1011" s="133" t="s">
        <v>140</v>
      </c>
      <c r="E1011" s="134" t="s">
        <v>994</v>
      </c>
      <c r="F1011" s="135" t="s">
        <v>995</v>
      </c>
      <c r="G1011" s="136" t="s">
        <v>178</v>
      </c>
      <c r="H1011" s="137">
        <v>60</v>
      </c>
      <c r="I1011" s="138"/>
      <c r="J1011" s="139">
        <f>ROUND(I1011*H1011,2)</f>
        <v>0</v>
      </c>
      <c r="K1011" s="135" t="s">
        <v>144</v>
      </c>
      <c r="L1011" s="32"/>
      <c r="M1011" s="140" t="s">
        <v>1</v>
      </c>
      <c r="N1011" s="141" t="s">
        <v>38</v>
      </c>
      <c r="P1011" s="142">
        <f>O1011*H1011</f>
        <v>0</v>
      </c>
      <c r="Q1011" s="142">
        <v>9.7999999999999997E-4</v>
      </c>
      <c r="R1011" s="142">
        <f>Q1011*H1011</f>
        <v>5.8799999999999998E-2</v>
      </c>
      <c r="S1011" s="142">
        <v>1E-3</v>
      </c>
      <c r="T1011" s="143">
        <f>S1011*H1011</f>
        <v>0.06</v>
      </c>
      <c r="AR1011" s="144" t="s">
        <v>145</v>
      </c>
      <c r="AT1011" s="144" t="s">
        <v>140</v>
      </c>
      <c r="AU1011" s="144" t="s">
        <v>82</v>
      </c>
      <c r="AY1011" s="17" t="s">
        <v>138</v>
      </c>
      <c r="BE1011" s="145">
        <f>IF(N1011="základní",J1011,0)</f>
        <v>0</v>
      </c>
      <c r="BF1011" s="145">
        <f>IF(N1011="snížená",J1011,0)</f>
        <v>0</v>
      </c>
      <c r="BG1011" s="145">
        <f>IF(N1011="zákl. přenesená",J1011,0)</f>
        <v>0</v>
      </c>
      <c r="BH1011" s="145">
        <f>IF(N1011="sníž. přenesená",J1011,0)</f>
        <v>0</v>
      </c>
      <c r="BI1011" s="145">
        <f>IF(N1011="nulová",J1011,0)</f>
        <v>0</v>
      </c>
      <c r="BJ1011" s="17" t="s">
        <v>30</v>
      </c>
      <c r="BK1011" s="145">
        <f>ROUND(I1011*H1011,2)</f>
        <v>0</v>
      </c>
      <c r="BL1011" s="17" t="s">
        <v>145</v>
      </c>
      <c r="BM1011" s="144" t="s">
        <v>996</v>
      </c>
    </row>
    <row r="1012" spans="2:65" s="12" customFormat="1">
      <c r="B1012" s="146"/>
      <c r="D1012" s="147" t="s">
        <v>147</v>
      </c>
      <c r="E1012" s="148" t="s">
        <v>1</v>
      </c>
      <c r="F1012" s="149" t="s">
        <v>997</v>
      </c>
      <c r="H1012" s="148" t="s">
        <v>1</v>
      </c>
      <c r="I1012" s="150"/>
      <c r="L1012" s="146"/>
      <c r="M1012" s="151"/>
      <c r="T1012" s="152"/>
      <c r="AT1012" s="148" t="s">
        <v>147</v>
      </c>
      <c r="AU1012" s="148" t="s">
        <v>82</v>
      </c>
      <c r="AV1012" s="12" t="s">
        <v>30</v>
      </c>
      <c r="AW1012" s="12" t="s">
        <v>29</v>
      </c>
      <c r="AX1012" s="12" t="s">
        <v>73</v>
      </c>
      <c r="AY1012" s="148" t="s">
        <v>138</v>
      </c>
    </row>
    <row r="1013" spans="2:65" s="12" customFormat="1">
      <c r="B1013" s="146"/>
      <c r="D1013" s="147" t="s">
        <v>147</v>
      </c>
      <c r="E1013" s="148" t="s">
        <v>1</v>
      </c>
      <c r="F1013" s="149" t="s">
        <v>998</v>
      </c>
      <c r="H1013" s="148" t="s">
        <v>1</v>
      </c>
      <c r="I1013" s="150"/>
      <c r="L1013" s="146"/>
      <c r="M1013" s="151"/>
      <c r="T1013" s="152"/>
      <c r="AT1013" s="148" t="s">
        <v>147</v>
      </c>
      <c r="AU1013" s="148" t="s">
        <v>82</v>
      </c>
      <c r="AV1013" s="12" t="s">
        <v>30</v>
      </c>
      <c r="AW1013" s="12" t="s">
        <v>29</v>
      </c>
      <c r="AX1013" s="12" t="s">
        <v>73</v>
      </c>
      <c r="AY1013" s="148" t="s">
        <v>138</v>
      </c>
    </row>
    <row r="1014" spans="2:65" s="13" customFormat="1">
      <c r="B1014" s="153"/>
      <c r="D1014" s="147" t="s">
        <v>147</v>
      </c>
      <c r="E1014" s="154" t="s">
        <v>1</v>
      </c>
      <c r="F1014" s="155" t="s">
        <v>334</v>
      </c>
      <c r="H1014" s="156">
        <v>30</v>
      </c>
      <c r="I1014" s="157"/>
      <c r="L1014" s="153"/>
      <c r="M1014" s="158"/>
      <c r="T1014" s="159"/>
      <c r="AT1014" s="154" t="s">
        <v>147</v>
      </c>
      <c r="AU1014" s="154" t="s">
        <v>82</v>
      </c>
      <c r="AV1014" s="13" t="s">
        <v>82</v>
      </c>
      <c r="AW1014" s="13" t="s">
        <v>29</v>
      </c>
      <c r="AX1014" s="13" t="s">
        <v>73</v>
      </c>
      <c r="AY1014" s="154" t="s">
        <v>138</v>
      </c>
    </row>
    <row r="1015" spans="2:65" s="12" customFormat="1">
      <c r="B1015" s="146"/>
      <c r="D1015" s="147" t="s">
        <v>147</v>
      </c>
      <c r="E1015" s="148" t="s">
        <v>1</v>
      </c>
      <c r="F1015" s="149" t="s">
        <v>999</v>
      </c>
      <c r="H1015" s="148" t="s">
        <v>1</v>
      </c>
      <c r="I1015" s="150"/>
      <c r="L1015" s="146"/>
      <c r="M1015" s="151"/>
      <c r="T1015" s="152"/>
      <c r="AT1015" s="148" t="s">
        <v>147</v>
      </c>
      <c r="AU1015" s="148" t="s">
        <v>82</v>
      </c>
      <c r="AV1015" s="12" t="s">
        <v>30</v>
      </c>
      <c r="AW1015" s="12" t="s">
        <v>29</v>
      </c>
      <c r="AX1015" s="12" t="s">
        <v>73</v>
      </c>
      <c r="AY1015" s="148" t="s">
        <v>138</v>
      </c>
    </row>
    <row r="1016" spans="2:65" s="13" customFormat="1">
      <c r="B1016" s="153"/>
      <c r="D1016" s="147" t="s">
        <v>147</v>
      </c>
      <c r="E1016" s="154" t="s">
        <v>1</v>
      </c>
      <c r="F1016" s="155" t="s">
        <v>334</v>
      </c>
      <c r="H1016" s="156">
        <v>30</v>
      </c>
      <c r="I1016" s="157"/>
      <c r="L1016" s="153"/>
      <c r="M1016" s="158"/>
      <c r="T1016" s="159"/>
      <c r="AT1016" s="154" t="s">
        <v>147</v>
      </c>
      <c r="AU1016" s="154" t="s">
        <v>82</v>
      </c>
      <c r="AV1016" s="13" t="s">
        <v>82</v>
      </c>
      <c r="AW1016" s="13" t="s">
        <v>29</v>
      </c>
      <c r="AX1016" s="13" t="s">
        <v>73</v>
      </c>
      <c r="AY1016" s="154" t="s">
        <v>138</v>
      </c>
    </row>
    <row r="1017" spans="2:65" s="14" customFormat="1">
      <c r="B1017" s="160"/>
      <c r="D1017" s="147" t="s">
        <v>147</v>
      </c>
      <c r="E1017" s="161" t="s">
        <v>1</v>
      </c>
      <c r="F1017" s="162" t="s">
        <v>156</v>
      </c>
      <c r="H1017" s="163">
        <v>60</v>
      </c>
      <c r="I1017" s="164"/>
      <c r="L1017" s="160"/>
      <c r="M1017" s="165"/>
      <c r="T1017" s="166"/>
      <c r="AT1017" s="161" t="s">
        <v>147</v>
      </c>
      <c r="AU1017" s="161" t="s">
        <v>82</v>
      </c>
      <c r="AV1017" s="14" t="s">
        <v>145</v>
      </c>
      <c r="AW1017" s="14" t="s">
        <v>29</v>
      </c>
      <c r="AX1017" s="14" t="s">
        <v>30</v>
      </c>
      <c r="AY1017" s="161" t="s">
        <v>138</v>
      </c>
    </row>
    <row r="1018" spans="2:65" s="1" customFormat="1" ht="16.5" customHeight="1">
      <c r="B1018" s="132"/>
      <c r="C1018" s="133" t="s">
        <v>1000</v>
      </c>
      <c r="D1018" s="133" t="s">
        <v>140</v>
      </c>
      <c r="E1018" s="134" t="s">
        <v>1001</v>
      </c>
      <c r="F1018" s="135" t="s">
        <v>1002</v>
      </c>
      <c r="G1018" s="136" t="s">
        <v>178</v>
      </c>
      <c r="H1018" s="137">
        <v>60</v>
      </c>
      <c r="I1018" s="138"/>
      <c r="J1018" s="139">
        <f>ROUND(I1018*H1018,2)</f>
        <v>0</v>
      </c>
      <c r="K1018" s="135" t="s">
        <v>144</v>
      </c>
      <c r="L1018" s="32"/>
      <c r="M1018" s="140" t="s">
        <v>1</v>
      </c>
      <c r="N1018" s="141" t="s">
        <v>38</v>
      </c>
      <c r="P1018" s="142">
        <f>O1018*H1018</f>
        <v>0</v>
      </c>
      <c r="Q1018" s="142">
        <v>0</v>
      </c>
      <c r="R1018" s="142">
        <f>Q1018*H1018</f>
        <v>0</v>
      </c>
      <c r="S1018" s="142">
        <v>0</v>
      </c>
      <c r="T1018" s="143">
        <f>S1018*H1018</f>
        <v>0</v>
      </c>
      <c r="AR1018" s="144" t="s">
        <v>145</v>
      </c>
      <c r="AT1018" s="144" t="s">
        <v>140</v>
      </c>
      <c r="AU1018" s="144" t="s">
        <v>82</v>
      </c>
      <c r="AY1018" s="17" t="s">
        <v>138</v>
      </c>
      <c r="BE1018" s="145">
        <f>IF(N1018="základní",J1018,0)</f>
        <v>0</v>
      </c>
      <c r="BF1018" s="145">
        <f>IF(N1018="snížená",J1018,0)</f>
        <v>0</v>
      </c>
      <c r="BG1018" s="145">
        <f>IF(N1018="zákl. přenesená",J1018,0)</f>
        <v>0</v>
      </c>
      <c r="BH1018" s="145">
        <f>IF(N1018="sníž. přenesená",J1018,0)</f>
        <v>0</v>
      </c>
      <c r="BI1018" s="145">
        <f>IF(N1018="nulová",J1018,0)</f>
        <v>0</v>
      </c>
      <c r="BJ1018" s="17" t="s">
        <v>30</v>
      </c>
      <c r="BK1018" s="145">
        <f>ROUND(I1018*H1018,2)</f>
        <v>0</v>
      </c>
      <c r="BL1018" s="17" t="s">
        <v>145</v>
      </c>
      <c r="BM1018" s="144" t="s">
        <v>1003</v>
      </c>
    </row>
    <row r="1019" spans="2:65" s="13" customFormat="1">
      <c r="B1019" s="153"/>
      <c r="D1019" s="147" t="s">
        <v>147</v>
      </c>
      <c r="E1019" s="154" t="s">
        <v>1</v>
      </c>
      <c r="F1019" s="155" t="s">
        <v>531</v>
      </c>
      <c r="H1019" s="156">
        <v>60</v>
      </c>
      <c r="I1019" s="157"/>
      <c r="L1019" s="153"/>
      <c r="M1019" s="158"/>
      <c r="T1019" s="159"/>
      <c r="AT1019" s="154" t="s">
        <v>147</v>
      </c>
      <c r="AU1019" s="154" t="s">
        <v>82</v>
      </c>
      <c r="AV1019" s="13" t="s">
        <v>82</v>
      </c>
      <c r="AW1019" s="13" t="s">
        <v>29</v>
      </c>
      <c r="AX1019" s="13" t="s">
        <v>30</v>
      </c>
      <c r="AY1019" s="154" t="s">
        <v>138</v>
      </c>
    </row>
    <row r="1020" spans="2:65" s="1" customFormat="1" ht="16.5" customHeight="1">
      <c r="B1020" s="132"/>
      <c r="C1020" s="133" t="s">
        <v>1004</v>
      </c>
      <c r="D1020" s="133" t="s">
        <v>140</v>
      </c>
      <c r="E1020" s="134" t="s">
        <v>1005</v>
      </c>
      <c r="F1020" s="135" t="s">
        <v>1006</v>
      </c>
      <c r="G1020" s="136" t="s">
        <v>143</v>
      </c>
      <c r="H1020" s="137">
        <v>12.6</v>
      </c>
      <c r="I1020" s="138"/>
      <c r="J1020" s="139">
        <f>ROUND(I1020*H1020,2)</f>
        <v>0</v>
      </c>
      <c r="K1020" s="135" t="s">
        <v>144</v>
      </c>
      <c r="L1020" s="32"/>
      <c r="M1020" s="140" t="s">
        <v>1</v>
      </c>
      <c r="N1020" s="141" t="s">
        <v>38</v>
      </c>
      <c r="P1020" s="142">
        <f>O1020*H1020</f>
        <v>0</v>
      </c>
      <c r="Q1020" s="142">
        <v>1.0300000000000001E-3</v>
      </c>
      <c r="R1020" s="142">
        <f>Q1020*H1020</f>
        <v>1.2978000000000002E-2</v>
      </c>
      <c r="S1020" s="142">
        <v>0</v>
      </c>
      <c r="T1020" s="143">
        <f>S1020*H1020</f>
        <v>0</v>
      </c>
      <c r="AR1020" s="144" t="s">
        <v>145</v>
      </c>
      <c r="AT1020" s="144" t="s">
        <v>140</v>
      </c>
      <c r="AU1020" s="144" t="s">
        <v>82</v>
      </c>
      <c r="AY1020" s="17" t="s">
        <v>138</v>
      </c>
      <c r="BE1020" s="145">
        <f>IF(N1020="základní",J1020,0)</f>
        <v>0</v>
      </c>
      <c r="BF1020" s="145">
        <f>IF(N1020="snížená",J1020,0)</f>
        <v>0</v>
      </c>
      <c r="BG1020" s="145">
        <f>IF(N1020="zákl. přenesená",J1020,0)</f>
        <v>0</v>
      </c>
      <c r="BH1020" s="145">
        <f>IF(N1020="sníž. přenesená",J1020,0)</f>
        <v>0</v>
      </c>
      <c r="BI1020" s="145">
        <f>IF(N1020="nulová",J1020,0)</f>
        <v>0</v>
      </c>
      <c r="BJ1020" s="17" t="s">
        <v>30</v>
      </c>
      <c r="BK1020" s="145">
        <f>ROUND(I1020*H1020,2)</f>
        <v>0</v>
      </c>
      <c r="BL1020" s="17" t="s">
        <v>145</v>
      </c>
      <c r="BM1020" s="144" t="s">
        <v>1007</v>
      </c>
    </row>
    <row r="1021" spans="2:65" s="12" customFormat="1">
      <c r="B1021" s="146"/>
      <c r="D1021" s="147" t="s">
        <v>147</v>
      </c>
      <c r="E1021" s="148" t="s">
        <v>1</v>
      </c>
      <c r="F1021" s="149" t="s">
        <v>998</v>
      </c>
      <c r="H1021" s="148" t="s">
        <v>1</v>
      </c>
      <c r="I1021" s="150"/>
      <c r="L1021" s="146"/>
      <c r="M1021" s="151"/>
      <c r="T1021" s="152"/>
      <c r="AT1021" s="148" t="s">
        <v>147</v>
      </c>
      <c r="AU1021" s="148" t="s">
        <v>82</v>
      </c>
      <c r="AV1021" s="12" t="s">
        <v>30</v>
      </c>
      <c r="AW1021" s="12" t="s">
        <v>29</v>
      </c>
      <c r="AX1021" s="12" t="s">
        <v>73</v>
      </c>
      <c r="AY1021" s="148" t="s">
        <v>138</v>
      </c>
    </row>
    <row r="1022" spans="2:65" s="13" customFormat="1">
      <c r="B1022" s="153"/>
      <c r="D1022" s="147" t="s">
        <v>147</v>
      </c>
      <c r="E1022" s="154" t="s">
        <v>1</v>
      </c>
      <c r="F1022" s="155" t="s">
        <v>1008</v>
      </c>
      <c r="H1022" s="156">
        <v>6.3</v>
      </c>
      <c r="I1022" s="157"/>
      <c r="L1022" s="153"/>
      <c r="M1022" s="158"/>
      <c r="T1022" s="159"/>
      <c r="AT1022" s="154" t="s">
        <v>147</v>
      </c>
      <c r="AU1022" s="154" t="s">
        <v>82</v>
      </c>
      <c r="AV1022" s="13" t="s">
        <v>82</v>
      </c>
      <c r="AW1022" s="13" t="s">
        <v>29</v>
      </c>
      <c r="AX1022" s="13" t="s">
        <v>73</v>
      </c>
      <c r="AY1022" s="154" t="s">
        <v>138</v>
      </c>
    </row>
    <row r="1023" spans="2:65" s="12" customFormat="1">
      <c r="B1023" s="146"/>
      <c r="D1023" s="147" t="s">
        <v>147</v>
      </c>
      <c r="E1023" s="148" t="s">
        <v>1</v>
      </c>
      <c r="F1023" s="149" t="s">
        <v>999</v>
      </c>
      <c r="H1023" s="148" t="s">
        <v>1</v>
      </c>
      <c r="I1023" s="150"/>
      <c r="L1023" s="146"/>
      <c r="M1023" s="151"/>
      <c r="T1023" s="152"/>
      <c r="AT1023" s="148" t="s">
        <v>147</v>
      </c>
      <c r="AU1023" s="148" t="s">
        <v>82</v>
      </c>
      <c r="AV1023" s="12" t="s">
        <v>30</v>
      </c>
      <c r="AW1023" s="12" t="s">
        <v>29</v>
      </c>
      <c r="AX1023" s="12" t="s">
        <v>73</v>
      </c>
      <c r="AY1023" s="148" t="s">
        <v>138</v>
      </c>
    </row>
    <row r="1024" spans="2:65" s="13" customFormat="1">
      <c r="B1024" s="153"/>
      <c r="D1024" s="147" t="s">
        <v>147</v>
      </c>
      <c r="E1024" s="154" t="s">
        <v>1</v>
      </c>
      <c r="F1024" s="155" t="s">
        <v>1008</v>
      </c>
      <c r="H1024" s="156">
        <v>6.3</v>
      </c>
      <c r="I1024" s="157"/>
      <c r="L1024" s="153"/>
      <c r="M1024" s="158"/>
      <c r="T1024" s="159"/>
      <c r="AT1024" s="154" t="s">
        <v>147</v>
      </c>
      <c r="AU1024" s="154" t="s">
        <v>82</v>
      </c>
      <c r="AV1024" s="13" t="s">
        <v>82</v>
      </c>
      <c r="AW1024" s="13" t="s">
        <v>29</v>
      </c>
      <c r="AX1024" s="13" t="s">
        <v>73</v>
      </c>
      <c r="AY1024" s="154" t="s">
        <v>138</v>
      </c>
    </row>
    <row r="1025" spans="2:65" s="14" customFormat="1">
      <c r="B1025" s="160"/>
      <c r="D1025" s="147" t="s">
        <v>147</v>
      </c>
      <c r="E1025" s="161" t="s">
        <v>1</v>
      </c>
      <c r="F1025" s="162" t="s">
        <v>156</v>
      </c>
      <c r="H1025" s="163">
        <v>12.6</v>
      </c>
      <c r="I1025" s="164"/>
      <c r="L1025" s="160"/>
      <c r="M1025" s="165"/>
      <c r="T1025" s="166"/>
      <c r="AT1025" s="161" t="s">
        <v>147</v>
      </c>
      <c r="AU1025" s="161" t="s">
        <v>82</v>
      </c>
      <c r="AV1025" s="14" t="s">
        <v>145</v>
      </c>
      <c r="AW1025" s="14" t="s">
        <v>29</v>
      </c>
      <c r="AX1025" s="14" t="s">
        <v>30</v>
      </c>
      <c r="AY1025" s="161" t="s">
        <v>138</v>
      </c>
    </row>
    <row r="1026" spans="2:65" s="1" customFormat="1" ht="16.5" customHeight="1">
      <c r="B1026" s="132"/>
      <c r="C1026" s="133" t="s">
        <v>1009</v>
      </c>
      <c r="D1026" s="133" t="s">
        <v>140</v>
      </c>
      <c r="E1026" s="134" t="s">
        <v>1010</v>
      </c>
      <c r="F1026" s="135" t="s">
        <v>1011</v>
      </c>
      <c r="G1026" s="136" t="s">
        <v>143</v>
      </c>
      <c r="H1026" s="137">
        <v>12.6</v>
      </c>
      <c r="I1026" s="138"/>
      <c r="J1026" s="139">
        <f>ROUND(I1026*H1026,2)</f>
        <v>0</v>
      </c>
      <c r="K1026" s="135" t="s">
        <v>144</v>
      </c>
      <c r="L1026" s="32"/>
      <c r="M1026" s="140" t="s">
        <v>1</v>
      </c>
      <c r="N1026" s="141" t="s">
        <v>38</v>
      </c>
      <c r="P1026" s="142">
        <f>O1026*H1026</f>
        <v>0</v>
      </c>
      <c r="Q1026" s="142">
        <v>0</v>
      </c>
      <c r="R1026" s="142">
        <f>Q1026*H1026</f>
        <v>0</v>
      </c>
      <c r="S1026" s="142">
        <v>0</v>
      </c>
      <c r="T1026" s="143">
        <f>S1026*H1026</f>
        <v>0</v>
      </c>
      <c r="AR1026" s="144" t="s">
        <v>145</v>
      </c>
      <c r="AT1026" s="144" t="s">
        <v>140</v>
      </c>
      <c r="AU1026" s="144" t="s">
        <v>82</v>
      </c>
      <c r="AY1026" s="17" t="s">
        <v>138</v>
      </c>
      <c r="BE1026" s="145">
        <f>IF(N1026="základní",J1026,0)</f>
        <v>0</v>
      </c>
      <c r="BF1026" s="145">
        <f>IF(N1026="snížená",J1026,0)</f>
        <v>0</v>
      </c>
      <c r="BG1026" s="145">
        <f>IF(N1026="zákl. přenesená",J1026,0)</f>
        <v>0</v>
      </c>
      <c r="BH1026" s="145">
        <f>IF(N1026="sníž. přenesená",J1026,0)</f>
        <v>0</v>
      </c>
      <c r="BI1026" s="145">
        <f>IF(N1026="nulová",J1026,0)</f>
        <v>0</v>
      </c>
      <c r="BJ1026" s="17" t="s">
        <v>30</v>
      </c>
      <c r="BK1026" s="145">
        <f>ROUND(I1026*H1026,2)</f>
        <v>0</v>
      </c>
      <c r="BL1026" s="17" t="s">
        <v>145</v>
      </c>
      <c r="BM1026" s="144" t="s">
        <v>1012</v>
      </c>
    </row>
    <row r="1027" spans="2:65" s="13" customFormat="1">
      <c r="B1027" s="153"/>
      <c r="D1027" s="147" t="s">
        <v>147</v>
      </c>
      <c r="E1027" s="154" t="s">
        <v>1</v>
      </c>
      <c r="F1027" s="155" t="s">
        <v>1013</v>
      </c>
      <c r="H1027" s="156">
        <v>12.6</v>
      </c>
      <c r="I1027" s="157"/>
      <c r="L1027" s="153"/>
      <c r="M1027" s="158"/>
      <c r="T1027" s="159"/>
      <c r="AT1027" s="154" t="s">
        <v>147</v>
      </c>
      <c r="AU1027" s="154" t="s">
        <v>82</v>
      </c>
      <c r="AV1027" s="13" t="s">
        <v>82</v>
      </c>
      <c r="AW1027" s="13" t="s">
        <v>29</v>
      </c>
      <c r="AX1027" s="13" t="s">
        <v>30</v>
      </c>
      <c r="AY1027" s="154" t="s">
        <v>138</v>
      </c>
    </row>
    <row r="1028" spans="2:65" s="1" customFormat="1" ht="16.5" customHeight="1">
      <c r="B1028" s="132"/>
      <c r="C1028" s="133" t="s">
        <v>1014</v>
      </c>
      <c r="D1028" s="133" t="s">
        <v>140</v>
      </c>
      <c r="E1028" s="134" t="s">
        <v>1015</v>
      </c>
      <c r="F1028" s="135" t="s">
        <v>1016</v>
      </c>
      <c r="G1028" s="136" t="s">
        <v>143</v>
      </c>
      <c r="H1028" s="137">
        <v>109.5</v>
      </c>
      <c r="I1028" s="138"/>
      <c r="J1028" s="139">
        <f>ROUND(I1028*H1028,2)</f>
        <v>0</v>
      </c>
      <c r="K1028" s="135" t="s">
        <v>144</v>
      </c>
      <c r="L1028" s="32"/>
      <c r="M1028" s="140" t="s">
        <v>1</v>
      </c>
      <c r="N1028" s="141" t="s">
        <v>38</v>
      </c>
      <c r="P1028" s="142">
        <f>O1028*H1028</f>
        <v>0</v>
      </c>
      <c r="Q1028" s="142">
        <v>4.6999999999999999E-4</v>
      </c>
      <c r="R1028" s="142">
        <f>Q1028*H1028</f>
        <v>5.1464999999999997E-2</v>
      </c>
      <c r="S1028" s="142">
        <v>0</v>
      </c>
      <c r="T1028" s="143">
        <f>S1028*H1028</f>
        <v>0</v>
      </c>
      <c r="AR1028" s="144" t="s">
        <v>145</v>
      </c>
      <c r="AT1028" s="144" t="s">
        <v>140</v>
      </c>
      <c r="AU1028" s="144" t="s">
        <v>82</v>
      </c>
      <c r="AY1028" s="17" t="s">
        <v>138</v>
      </c>
      <c r="BE1028" s="145">
        <f>IF(N1028="základní",J1028,0)</f>
        <v>0</v>
      </c>
      <c r="BF1028" s="145">
        <f>IF(N1028="snížená",J1028,0)</f>
        <v>0</v>
      </c>
      <c r="BG1028" s="145">
        <f>IF(N1028="zákl. přenesená",J1028,0)</f>
        <v>0</v>
      </c>
      <c r="BH1028" s="145">
        <f>IF(N1028="sníž. přenesená",J1028,0)</f>
        <v>0</v>
      </c>
      <c r="BI1028" s="145">
        <f>IF(N1028="nulová",J1028,0)</f>
        <v>0</v>
      </c>
      <c r="BJ1028" s="17" t="s">
        <v>30</v>
      </c>
      <c r="BK1028" s="145">
        <f>ROUND(I1028*H1028,2)</f>
        <v>0</v>
      </c>
      <c r="BL1028" s="17" t="s">
        <v>145</v>
      </c>
      <c r="BM1028" s="144" t="s">
        <v>1017</v>
      </c>
    </row>
    <row r="1029" spans="2:65" s="12" customFormat="1">
      <c r="B1029" s="146"/>
      <c r="D1029" s="147" t="s">
        <v>147</v>
      </c>
      <c r="E1029" s="148" t="s">
        <v>1</v>
      </c>
      <c r="F1029" s="149" t="s">
        <v>1018</v>
      </c>
      <c r="H1029" s="148" t="s">
        <v>1</v>
      </c>
      <c r="I1029" s="150"/>
      <c r="L1029" s="146"/>
      <c r="M1029" s="151"/>
      <c r="T1029" s="152"/>
      <c r="AT1029" s="148" t="s">
        <v>147</v>
      </c>
      <c r="AU1029" s="148" t="s">
        <v>82</v>
      </c>
      <c r="AV1029" s="12" t="s">
        <v>30</v>
      </c>
      <c r="AW1029" s="12" t="s">
        <v>29</v>
      </c>
      <c r="AX1029" s="12" t="s">
        <v>73</v>
      </c>
      <c r="AY1029" s="148" t="s">
        <v>138</v>
      </c>
    </row>
    <row r="1030" spans="2:65" s="13" customFormat="1">
      <c r="B1030" s="153"/>
      <c r="D1030" s="147" t="s">
        <v>147</v>
      </c>
      <c r="E1030" s="154" t="s">
        <v>1</v>
      </c>
      <c r="F1030" s="155" t="s">
        <v>1019</v>
      </c>
      <c r="H1030" s="156">
        <v>6.6</v>
      </c>
      <c r="I1030" s="157"/>
      <c r="L1030" s="153"/>
      <c r="M1030" s="158"/>
      <c r="T1030" s="159"/>
      <c r="AT1030" s="154" t="s">
        <v>147</v>
      </c>
      <c r="AU1030" s="154" t="s">
        <v>82</v>
      </c>
      <c r="AV1030" s="13" t="s">
        <v>82</v>
      </c>
      <c r="AW1030" s="13" t="s">
        <v>29</v>
      </c>
      <c r="AX1030" s="13" t="s">
        <v>73</v>
      </c>
      <c r="AY1030" s="154" t="s">
        <v>138</v>
      </c>
    </row>
    <row r="1031" spans="2:65" s="13" customFormat="1">
      <c r="B1031" s="153"/>
      <c r="D1031" s="147" t="s">
        <v>147</v>
      </c>
      <c r="E1031" s="154" t="s">
        <v>1</v>
      </c>
      <c r="F1031" s="155" t="s">
        <v>1020</v>
      </c>
      <c r="H1031" s="156">
        <v>45.2</v>
      </c>
      <c r="I1031" s="157"/>
      <c r="L1031" s="153"/>
      <c r="M1031" s="158"/>
      <c r="T1031" s="159"/>
      <c r="AT1031" s="154" t="s">
        <v>147</v>
      </c>
      <c r="AU1031" s="154" t="s">
        <v>82</v>
      </c>
      <c r="AV1031" s="13" t="s">
        <v>82</v>
      </c>
      <c r="AW1031" s="13" t="s">
        <v>29</v>
      </c>
      <c r="AX1031" s="13" t="s">
        <v>73</v>
      </c>
      <c r="AY1031" s="154" t="s">
        <v>138</v>
      </c>
    </row>
    <row r="1032" spans="2:65" s="13" customFormat="1">
      <c r="B1032" s="153"/>
      <c r="D1032" s="147" t="s">
        <v>147</v>
      </c>
      <c r="E1032" s="154" t="s">
        <v>1</v>
      </c>
      <c r="F1032" s="155" t="s">
        <v>1021</v>
      </c>
      <c r="H1032" s="156">
        <v>25.3</v>
      </c>
      <c r="I1032" s="157"/>
      <c r="L1032" s="153"/>
      <c r="M1032" s="158"/>
      <c r="T1032" s="159"/>
      <c r="AT1032" s="154" t="s">
        <v>147</v>
      </c>
      <c r="AU1032" s="154" t="s">
        <v>82</v>
      </c>
      <c r="AV1032" s="13" t="s">
        <v>82</v>
      </c>
      <c r="AW1032" s="13" t="s">
        <v>29</v>
      </c>
      <c r="AX1032" s="13" t="s">
        <v>73</v>
      </c>
      <c r="AY1032" s="154" t="s">
        <v>138</v>
      </c>
    </row>
    <row r="1033" spans="2:65" s="13" customFormat="1">
      <c r="B1033" s="153"/>
      <c r="D1033" s="147" t="s">
        <v>147</v>
      </c>
      <c r="E1033" s="154" t="s">
        <v>1</v>
      </c>
      <c r="F1033" s="155" t="s">
        <v>1022</v>
      </c>
      <c r="H1033" s="156">
        <v>32.4</v>
      </c>
      <c r="I1033" s="157"/>
      <c r="L1033" s="153"/>
      <c r="M1033" s="158"/>
      <c r="T1033" s="159"/>
      <c r="AT1033" s="154" t="s">
        <v>147</v>
      </c>
      <c r="AU1033" s="154" t="s">
        <v>82</v>
      </c>
      <c r="AV1033" s="13" t="s">
        <v>82</v>
      </c>
      <c r="AW1033" s="13" t="s">
        <v>29</v>
      </c>
      <c r="AX1033" s="13" t="s">
        <v>73</v>
      </c>
      <c r="AY1033" s="154" t="s">
        <v>138</v>
      </c>
    </row>
    <row r="1034" spans="2:65" s="14" customFormat="1">
      <c r="B1034" s="160"/>
      <c r="D1034" s="147" t="s">
        <v>147</v>
      </c>
      <c r="E1034" s="161" t="s">
        <v>1</v>
      </c>
      <c r="F1034" s="162" t="s">
        <v>156</v>
      </c>
      <c r="H1034" s="163">
        <v>109.5</v>
      </c>
      <c r="I1034" s="164"/>
      <c r="L1034" s="160"/>
      <c r="M1034" s="165"/>
      <c r="T1034" s="166"/>
      <c r="AT1034" s="161" t="s">
        <v>147</v>
      </c>
      <c r="AU1034" s="161" t="s">
        <v>82</v>
      </c>
      <c r="AV1034" s="14" t="s">
        <v>145</v>
      </c>
      <c r="AW1034" s="14" t="s">
        <v>29</v>
      </c>
      <c r="AX1034" s="14" t="s">
        <v>30</v>
      </c>
      <c r="AY1034" s="161" t="s">
        <v>138</v>
      </c>
    </row>
    <row r="1035" spans="2:65" s="1" customFormat="1" ht="21.75" customHeight="1">
      <c r="B1035" s="132"/>
      <c r="C1035" s="133" t="s">
        <v>1023</v>
      </c>
      <c r="D1035" s="133" t="s">
        <v>140</v>
      </c>
      <c r="E1035" s="134" t="s">
        <v>1024</v>
      </c>
      <c r="F1035" s="135" t="s">
        <v>1025</v>
      </c>
      <c r="G1035" s="136" t="s">
        <v>143</v>
      </c>
      <c r="H1035" s="137">
        <v>526.11800000000005</v>
      </c>
      <c r="I1035" s="138"/>
      <c r="J1035" s="139">
        <f>ROUND(I1035*H1035,2)</f>
        <v>0</v>
      </c>
      <c r="K1035" s="135" t="s">
        <v>144</v>
      </c>
      <c r="L1035" s="32"/>
      <c r="M1035" s="140" t="s">
        <v>1</v>
      </c>
      <c r="N1035" s="141" t="s">
        <v>38</v>
      </c>
      <c r="P1035" s="142">
        <f>O1035*H1035</f>
        <v>0</v>
      </c>
      <c r="Q1035" s="142">
        <v>0</v>
      </c>
      <c r="R1035" s="142">
        <f>Q1035*H1035</f>
        <v>0</v>
      </c>
      <c r="S1035" s="142">
        <v>0</v>
      </c>
      <c r="T1035" s="143">
        <f>S1035*H1035</f>
        <v>0</v>
      </c>
      <c r="AR1035" s="144" t="s">
        <v>145</v>
      </c>
      <c r="AT1035" s="144" t="s">
        <v>140</v>
      </c>
      <c r="AU1035" s="144" t="s">
        <v>82</v>
      </c>
      <c r="AY1035" s="17" t="s">
        <v>138</v>
      </c>
      <c r="BE1035" s="145">
        <f>IF(N1035="základní",J1035,0)</f>
        <v>0</v>
      </c>
      <c r="BF1035" s="145">
        <f>IF(N1035="snížená",J1035,0)</f>
        <v>0</v>
      </c>
      <c r="BG1035" s="145">
        <f>IF(N1035="zákl. přenesená",J1035,0)</f>
        <v>0</v>
      </c>
      <c r="BH1035" s="145">
        <f>IF(N1035="sníž. přenesená",J1035,0)</f>
        <v>0</v>
      </c>
      <c r="BI1035" s="145">
        <f>IF(N1035="nulová",J1035,0)</f>
        <v>0</v>
      </c>
      <c r="BJ1035" s="17" t="s">
        <v>30</v>
      </c>
      <c r="BK1035" s="145">
        <f>ROUND(I1035*H1035,2)</f>
        <v>0</v>
      </c>
      <c r="BL1035" s="17" t="s">
        <v>145</v>
      </c>
      <c r="BM1035" s="144" t="s">
        <v>1026</v>
      </c>
    </row>
    <row r="1036" spans="2:65" s="12" customFormat="1">
      <c r="B1036" s="146"/>
      <c r="D1036" s="147" t="s">
        <v>147</v>
      </c>
      <c r="E1036" s="148" t="s">
        <v>1</v>
      </c>
      <c r="F1036" s="149" t="s">
        <v>1027</v>
      </c>
      <c r="H1036" s="148" t="s">
        <v>1</v>
      </c>
      <c r="I1036" s="150"/>
      <c r="L1036" s="146"/>
      <c r="M1036" s="151"/>
      <c r="T1036" s="152"/>
      <c r="AT1036" s="148" t="s">
        <v>147</v>
      </c>
      <c r="AU1036" s="148" t="s">
        <v>82</v>
      </c>
      <c r="AV1036" s="12" t="s">
        <v>30</v>
      </c>
      <c r="AW1036" s="12" t="s">
        <v>29</v>
      </c>
      <c r="AX1036" s="12" t="s">
        <v>73</v>
      </c>
      <c r="AY1036" s="148" t="s">
        <v>138</v>
      </c>
    </row>
    <row r="1037" spans="2:65" s="12" customFormat="1">
      <c r="B1037" s="146"/>
      <c r="D1037" s="147" t="s">
        <v>147</v>
      </c>
      <c r="E1037" s="148" t="s">
        <v>1</v>
      </c>
      <c r="F1037" s="149" t="s">
        <v>1028</v>
      </c>
      <c r="H1037" s="148" t="s">
        <v>1</v>
      </c>
      <c r="I1037" s="150"/>
      <c r="L1037" s="146"/>
      <c r="M1037" s="151"/>
      <c r="T1037" s="152"/>
      <c r="AT1037" s="148" t="s">
        <v>147</v>
      </c>
      <c r="AU1037" s="148" t="s">
        <v>82</v>
      </c>
      <c r="AV1037" s="12" t="s">
        <v>30</v>
      </c>
      <c r="AW1037" s="12" t="s">
        <v>29</v>
      </c>
      <c r="AX1037" s="12" t="s">
        <v>73</v>
      </c>
      <c r="AY1037" s="148" t="s">
        <v>138</v>
      </c>
    </row>
    <row r="1038" spans="2:65" s="13" customFormat="1">
      <c r="B1038" s="153"/>
      <c r="D1038" s="147" t="s">
        <v>147</v>
      </c>
      <c r="E1038" s="154" t="s">
        <v>1</v>
      </c>
      <c r="F1038" s="155" t="s">
        <v>1029</v>
      </c>
      <c r="H1038" s="156">
        <v>244.215</v>
      </c>
      <c r="I1038" s="157"/>
      <c r="L1038" s="153"/>
      <c r="M1038" s="158"/>
      <c r="T1038" s="159"/>
      <c r="AT1038" s="154" t="s">
        <v>147</v>
      </c>
      <c r="AU1038" s="154" t="s">
        <v>82</v>
      </c>
      <c r="AV1038" s="13" t="s">
        <v>82</v>
      </c>
      <c r="AW1038" s="13" t="s">
        <v>29</v>
      </c>
      <c r="AX1038" s="13" t="s">
        <v>73</v>
      </c>
      <c r="AY1038" s="154" t="s">
        <v>138</v>
      </c>
    </row>
    <row r="1039" spans="2:65" s="13" customFormat="1">
      <c r="B1039" s="153"/>
      <c r="D1039" s="147" t="s">
        <v>147</v>
      </c>
      <c r="E1039" s="154" t="s">
        <v>1</v>
      </c>
      <c r="F1039" s="155" t="s">
        <v>1030</v>
      </c>
      <c r="H1039" s="156">
        <v>127.133</v>
      </c>
      <c r="I1039" s="157"/>
      <c r="L1039" s="153"/>
      <c r="M1039" s="158"/>
      <c r="T1039" s="159"/>
      <c r="AT1039" s="154" t="s">
        <v>147</v>
      </c>
      <c r="AU1039" s="154" t="s">
        <v>82</v>
      </c>
      <c r="AV1039" s="13" t="s">
        <v>82</v>
      </c>
      <c r="AW1039" s="13" t="s">
        <v>29</v>
      </c>
      <c r="AX1039" s="13" t="s">
        <v>73</v>
      </c>
      <c r="AY1039" s="154" t="s">
        <v>138</v>
      </c>
    </row>
    <row r="1040" spans="2:65" s="13" customFormat="1">
      <c r="B1040" s="153"/>
      <c r="D1040" s="147" t="s">
        <v>147</v>
      </c>
      <c r="E1040" s="154" t="s">
        <v>1</v>
      </c>
      <c r="F1040" s="155" t="s">
        <v>1031</v>
      </c>
      <c r="H1040" s="156">
        <v>154.77000000000001</v>
      </c>
      <c r="I1040" s="157"/>
      <c r="L1040" s="153"/>
      <c r="M1040" s="158"/>
      <c r="T1040" s="159"/>
      <c r="AT1040" s="154" t="s">
        <v>147</v>
      </c>
      <c r="AU1040" s="154" t="s">
        <v>82</v>
      </c>
      <c r="AV1040" s="13" t="s">
        <v>82</v>
      </c>
      <c r="AW1040" s="13" t="s">
        <v>29</v>
      </c>
      <c r="AX1040" s="13" t="s">
        <v>73</v>
      </c>
      <c r="AY1040" s="154" t="s">
        <v>138</v>
      </c>
    </row>
    <row r="1041" spans="2:65" s="14" customFormat="1">
      <c r="B1041" s="160"/>
      <c r="D1041" s="147" t="s">
        <v>147</v>
      </c>
      <c r="E1041" s="161" t="s">
        <v>1</v>
      </c>
      <c r="F1041" s="162" t="s">
        <v>156</v>
      </c>
      <c r="H1041" s="163">
        <v>526.11800000000005</v>
      </c>
      <c r="I1041" s="164"/>
      <c r="L1041" s="160"/>
      <c r="M1041" s="165"/>
      <c r="T1041" s="166"/>
      <c r="AT1041" s="161" t="s">
        <v>147</v>
      </c>
      <c r="AU1041" s="161" t="s">
        <v>82</v>
      </c>
      <c r="AV1041" s="14" t="s">
        <v>145</v>
      </c>
      <c r="AW1041" s="14" t="s">
        <v>29</v>
      </c>
      <c r="AX1041" s="14" t="s">
        <v>30</v>
      </c>
      <c r="AY1041" s="161" t="s">
        <v>138</v>
      </c>
    </row>
    <row r="1042" spans="2:65" s="1" customFormat="1" ht="24.25" customHeight="1">
      <c r="B1042" s="132"/>
      <c r="C1042" s="133" t="s">
        <v>1032</v>
      </c>
      <c r="D1042" s="133" t="s">
        <v>140</v>
      </c>
      <c r="E1042" s="134" t="s">
        <v>1033</v>
      </c>
      <c r="F1042" s="135" t="s">
        <v>1034</v>
      </c>
      <c r="G1042" s="136" t="s">
        <v>143</v>
      </c>
      <c r="H1042" s="137">
        <v>71025.929999999993</v>
      </c>
      <c r="I1042" s="138"/>
      <c r="J1042" s="139">
        <f>ROUND(I1042*H1042,2)</f>
        <v>0</v>
      </c>
      <c r="K1042" s="135" t="s">
        <v>144</v>
      </c>
      <c r="L1042" s="32"/>
      <c r="M1042" s="140" t="s">
        <v>1</v>
      </c>
      <c r="N1042" s="141" t="s">
        <v>38</v>
      </c>
      <c r="P1042" s="142">
        <f>O1042*H1042</f>
        <v>0</v>
      </c>
      <c r="Q1042" s="142">
        <v>0</v>
      </c>
      <c r="R1042" s="142">
        <f>Q1042*H1042</f>
        <v>0</v>
      </c>
      <c r="S1042" s="142">
        <v>0</v>
      </c>
      <c r="T1042" s="143">
        <f>S1042*H1042</f>
        <v>0</v>
      </c>
      <c r="AR1042" s="144" t="s">
        <v>145</v>
      </c>
      <c r="AT1042" s="144" t="s">
        <v>140</v>
      </c>
      <c r="AU1042" s="144" t="s">
        <v>82</v>
      </c>
      <c r="AY1042" s="17" t="s">
        <v>138</v>
      </c>
      <c r="BE1042" s="145">
        <f>IF(N1042="základní",J1042,0)</f>
        <v>0</v>
      </c>
      <c r="BF1042" s="145">
        <f>IF(N1042="snížená",J1042,0)</f>
        <v>0</v>
      </c>
      <c r="BG1042" s="145">
        <f>IF(N1042="zákl. přenesená",J1042,0)</f>
        <v>0</v>
      </c>
      <c r="BH1042" s="145">
        <f>IF(N1042="sníž. přenesená",J1042,0)</f>
        <v>0</v>
      </c>
      <c r="BI1042" s="145">
        <f>IF(N1042="nulová",J1042,0)</f>
        <v>0</v>
      </c>
      <c r="BJ1042" s="17" t="s">
        <v>30</v>
      </c>
      <c r="BK1042" s="145">
        <f>ROUND(I1042*H1042,2)</f>
        <v>0</v>
      </c>
      <c r="BL1042" s="17" t="s">
        <v>145</v>
      </c>
      <c r="BM1042" s="144" t="s">
        <v>1035</v>
      </c>
    </row>
    <row r="1043" spans="2:65" s="12" customFormat="1">
      <c r="B1043" s="146"/>
      <c r="D1043" s="147" t="s">
        <v>147</v>
      </c>
      <c r="E1043" s="148" t="s">
        <v>1</v>
      </c>
      <c r="F1043" s="149" t="s">
        <v>1036</v>
      </c>
      <c r="H1043" s="148" t="s">
        <v>1</v>
      </c>
      <c r="I1043" s="150"/>
      <c r="L1043" s="146"/>
      <c r="M1043" s="151"/>
      <c r="T1043" s="152"/>
      <c r="AT1043" s="148" t="s">
        <v>147</v>
      </c>
      <c r="AU1043" s="148" t="s">
        <v>82</v>
      </c>
      <c r="AV1043" s="12" t="s">
        <v>30</v>
      </c>
      <c r="AW1043" s="12" t="s">
        <v>29</v>
      </c>
      <c r="AX1043" s="12" t="s">
        <v>73</v>
      </c>
      <c r="AY1043" s="148" t="s">
        <v>138</v>
      </c>
    </row>
    <row r="1044" spans="2:65" s="13" customFormat="1">
      <c r="B1044" s="153"/>
      <c r="D1044" s="147" t="s">
        <v>147</v>
      </c>
      <c r="E1044" s="154" t="s">
        <v>1</v>
      </c>
      <c r="F1044" s="155" t="s">
        <v>1037</v>
      </c>
      <c r="H1044" s="156">
        <v>71025.929999999993</v>
      </c>
      <c r="I1044" s="157"/>
      <c r="L1044" s="153"/>
      <c r="M1044" s="158"/>
      <c r="T1044" s="159"/>
      <c r="AT1044" s="154" t="s">
        <v>147</v>
      </c>
      <c r="AU1044" s="154" t="s">
        <v>82</v>
      </c>
      <c r="AV1044" s="13" t="s">
        <v>82</v>
      </c>
      <c r="AW1044" s="13" t="s">
        <v>29</v>
      </c>
      <c r="AX1044" s="13" t="s">
        <v>73</v>
      </c>
      <c r="AY1044" s="154" t="s">
        <v>138</v>
      </c>
    </row>
    <row r="1045" spans="2:65" s="14" customFormat="1">
      <c r="B1045" s="160"/>
      <c r="D1045" s="147" t="s">
        <v>147</v>
      </c>
      <c r="E1045" s="161" t="s">
        <v>1</v>
      </c>
      <c r="F1045" s="162" t="s">
        <v>156</v>
      </c>
      <c r="H1045" s="163">
        <v>71025.929999999993</v>
      </c>
      <c r="I1045" s="164"/>
      <c r="L1045" s="160"/>
      <c r="M1045" s="165"/>
      <c r="T1045" s="166"/>
      <c r="AT1045" s="161" t="s">
        <v>147</v>
      </c>
      <c r="AU1045" s="161" t="s">
        <v>82</v>
      </c>
      <c r="AV1045" s="14" t="s">
        <v>145</v>
      </c>
      <c r="AW1045" s="14" t="s">
        <v>29</v>
      </c>
      <c r="AX1045" s="14" t="s">
        <v>30</v>
      </c>
      <c r="AY1045" s="161" t="s">
        <v>138</v>
      </c>
    </row>
    <row r="1046" spans="2:65" s="1" customFormat="1" ht="24.25" customHeight="1">
      <c r="B1046" s="132"/>
      <c r="C1046" s="133" t="s">
        <v>1038</v>
      </c>
      <c r="D1046" s="133" t="s">
        <v>140</v>
      </c>
      <c r="E1046" s="134" t="s">
        <v>1039</v>
      </c>
      <c r="F1046" s="135" t="s">
        <v>1040</v>
      </c>
      <c r="G1046" s="136" t="s">
        <v>143</v>
      </c>
      <c r="H1046" s="137">
        <v>526.11800000000005</v>
      </c>
      <c r="I1046" s="138"/>
      <c r="J1046" s="139">
        <f>ROUND(I1046*H1046,2)</f>
        <v>0</v>
      </c>
      <c r="K1046" s="135" t="s">
        <v>144</v>
      </c>
      <c r="L1046" s="32"/>
      <c r="M1046" s="140" t="s">
        <v>1</v>
      </c>
      <c r="N1046" s="141" t="s">
        <v>38</v>
      </c>
      <c r="P1046" s="142">
        <f>O1046*H1046</f>
        <v>0</v>
      </c>
      <c r="Q1046" s="142">
        <v>0</v>
      </c>
      <c r="R1046" s="142">
        <f>Q1046*H1046</f>
        <v>0</v>
      </c>
      <c r="S1046" s="142">
        <v>0</v>
      </c>
      <c r="T1046" s="143">
        <f>S1046*H1046</f>
        <v>0</v>
      </c>
      <c r="AR1046" s="144" t="s">
        <v>145</v>
      </c>
      <c r="AT1046" s="144" t="s">
        <v>140</v>
      </c>
      <c r="AU1046" s="144" t="s">
        <v>82</v>
      </c>
      <c r="AY1046" s="17" t="s">
        <v>138</v>
      </c>
      <c r="BE1046" s="145">
        <f>IF(N1046="základní",J1046,0)</f>
        <v>0</v>
      </c>
      <c r="BF1046" s="145">
        <f>IF(N1046="snížená",J1046,0)</f>
        <v>0</v>
      </c>
      <c r="BG1046" s="145">
        <f>IF(N1046="zákl. přenesená",J1046,0)</f>
        <v>0</v>
      </c>
      <c r="BH1046" s="145">
        <f>IF(N1046="sníž. přenesená",J1046,0)</f>
        <v>0</v>
      </c>
      <c r="BI1046" s="145">
        <f>IF(N1046="nulová",J1046,0)</f>
        <v>0</v>
      </c>
      <c r="BJ1046" s="17" t="s">
        <v>30</v>
      </c>
      <c r="BK1046" s="145">
        <f>ROUND(I1046*H1046,2)</f>
        <v>0</v>
      </c>
      <c r="BL1046" s="17" t="s">
        <v>145</v>
      </c>
      <c r="BM1046" s="144" t="s">
        <v>1041</v>
      </c>
    </row>
    <row r="1047" spans="2:65" s="13" customFormat="1">
      <c r="B1047" s="153"/>
      <c r="D1047" s="147" t="s">
        <v>147</v>
      </c>
      <c r="E1047" s="154" t="s">
        <v>1</v>
      </c>
      <c r="F1047" s="155" t="s">
        <v>1042</v>
      </c>
      <c r="H1047" s="156">
        <v>526.11800000000005</v>
      </c>
      <c r="I1047" s="157"/>
      <c r="L1047" s="153"/>
      <c r="M1047" s="158"/>
      <c r="T1047" s="159"/>
      <c r="AT1047" s="154" t="s">
        <v>147</v>
      </c>
      <c r="AU1047" s="154" t="s">
        <v>82</v>
      </c>
      <c r="AV1047" s="13" t="s">
        <v>82</v>
      </c>
      <c r="AW1047" s="13" t="s">
        <v>29</v>
      </c>
      <c r="AX1047" s="13" t="s">
        <v>30</v>
      </c>
      <c r="AY1047" s="154" t="s">
        <v>138</v>
      </c>
    </row>
    <row r="1048" spans="2:65" s="1" customFormat="1" ht="16.5" customHeight="1">
      <c r="B1048" s="132"/>
      <c r="C1048" s="133" t="s">
        <v>1043</v>
      </c>
      <c r="D1048" s="133" t="s">
        <v>140</v>
      </c>
      <c r="E1048" s="134" t="s">
        <v>1044</v>
      </c>
      <c r="F1048" s="135" t="s">
        <v>1045</v>
      </c>
      <c r="G1048" s="136" t="s">
        <v>178</v>
      </c>
      <c r="H1048" s="137">
        <v>3</v>
      </c>
      <c r="I1048" s="138"/>
      <c r="J1048" s="139">
        <f>ROUND(I1048*H1048,2)</f>
        <v>0</v>
      </c>
      <c r="K1048" s="135" t="s">
        <v>144</v>
      </c>
      <c r="L1048" s="32"/>
      <c r="M1048" s="140" t="s">
        <v>1</v>
      </c>
      <c r="N1048" s="141" t="s">
        <v>38</v>
      </c>
      <c r="P1048" s="142">
        <f>O1048*H1048</f>
        <v>0</v>
      </c>
      <c r="Q1048" s="142">
        <v>0</v>
      </c>
      <c r="R1048" s="142">
        <f>Q1048*H1048</f>
        <v>0</v>
      </c>
      <c r="S1048" s="142">
        <v>0</v>
      </c>
      <c r="T1048" s="143">
        <f>S1048*H1048</f>
        <v>0</v>
      </c>
      <c r="AR1048" s="144" t="s">
        <v>145</v>
      </c>
      <c r="AT1048" s="144" t="s">
        <v>140</v>
      </c>
      <c r="AU1048" s="144" t="s">
        <v>82</v>
      </c>
      <c r="AY1048" s="17" t="s">
        <v>138</v>
      </c>
      <c r="BE1048" s="145">
        <f>IF(N1048="základní",J1048,0)</f>
        <v>0</v>
      </c>
      <c r="BF1048" s="145">
        <f>IF(N1048="snížená",J1048,0)</f>
        <v>0</v>
      </c>
      <c r="BG1048" s="145">
        <f>IF(N1048="zákl. přenesená",J1048,0)</f>
        <v>0</v>
      </c>
      <c r="BH1048" s="145">
        <f>IF(N1048="sníž. přenesená",J1048,0)</f>
        <v>0</v>
      </c>
      <c r="BI1048" s="145">
        <f>IF(N1048="nulová",J1048,0)</f>
        <v>0</v>
      </c>
      <c r="BJ1048" s="17" t="s">
        <v>30</v>
      </c>
      <c r="BK1048" s="145">
        <f>ROUND(I1048*H1048,2)</f>
        <v>0</v>
      </c>
      <c r="BL1048" s="17" t="s">
        <v>145</v>
      </c>
      <c r="BM1048" s="144" t="s">
        <v>1046</v>
      </c>
    </row>
    <row r="1049" spans="2:65" s="13" customFormat="1">
      <c r="B1049" s="153"/>
      <c r="D1049" s="147" t="s">
        <v>147</v>
      </c>
      <c r="E1049" s="154" t="s">
        <v>1</v>
      </c>
      <c r="F1049" s="155" t="s">
        <v>162</v>
      </c>
      <c r="H1049" s="156">
        <v>3</v>
      </c>
      <c r="I1049" s="157"/>
      <c r="L1049" s="153"/>
      <c r="M1049" s="158"/>
      <c r="T1049" s="159"/>
      <c r="AT1049" s="154" t="s">
        <v>147</v>
      </c>
      <c r="AU1049" s="154" t="s">
        <v>82</v>
      </c>
      <c r="AV1049" s="13" t="s">
        <v>82</v>
      </c>
      <c r="AW1049" s="13" t="s">
        <v>29</v>
      </c>
      <c r="AX1049" s="13" t="s">
        <v>30</v>
      </c>
      <c r="AY1049" s="154" t="s">
        <v>138</v>
      </c>
    </row>
    <row r="1050" spans="2:65" s="1" customFormat="1" ht="16.5" customHeight="1">
      <c r="B1050" s="132"/>
      <c r="C1050" s="133" t="s">
        <v>1047</v>
      </c>
      <c r="D1050" s="133" t="s">
        <v>140</v>
      </c>
      <c r="E1050" s="134" t="s">
        <v>1048</v>
      </c>
      <c r="F1050" s="135" t="s">
        <v>1049</v>
      </c>
      <c r="G1050" s="136" t="s">
        <v>178</v>
      </c>
      <c r="H1050" s="137">
        <v>405</v>
      </c>
      <c r="I1050" s="138"/>
      <c r="J1050" s="139">
        <f>ROUND(I1050*H1050,2)</f>
        <v>0</v>
      </c>
      <c r="K1050" s="135" t="s">
        <v>144</v>
      </c>
      <c r="L1050" s="32"/>
      <c r="M1050" s="140" t="s">
        <v>1</v>
      </c>
      <c r="N1050" s="141" t="s">
        <v>38</v>
      </c>
      <c r="P1050" s="142">
        <f>O1050*H1050</f>
        <v>0</v>
      </c>
      <c r="Q1050" s="142">
        <v>0</v>
      </c>
      <c r="R1050" s="142">
        <f>Q1050*H1050</f>
        <v>0</v>
      </c>
      <c r="S1050" s="142">
        <v>0</v>
      </c>
      <c r="T1050" s="143">
        <f>S1050*H1050</f>
        <v>0</v>
      </c>
      <c r="AR1050" s="144" t="s">
        <v>145</v>
      </c>
      <c r="AT1050" s="144" t="s">
        <v>140</v>
      </c>
      <c r="AU1050" s="144" t="s">
        <v>82</v>
      </c>
      <c r="AY1050" s="17" t="s">
        <v>138</v>
      </c>
      <c r="BE1050" s="145">
        <f>IF(N1050="základní",J1050,0)</f>
        <v>0</v>
      </c>
      <c r="BF1050" s="145">
        <f>IF(N1050="snížená",J1050,0)</f>
        <v>0</v>
      </c>
      <c r="BG1050" s="145">
        <f>IF(N1050="zákl. přenesená",J1050,0)</f>
        <v>0</v>
      </c>
      <c r="BH1050" s="145">
        <f>IF(N1050="sníž. přenesená",J1050,0)</f>
        <v>0</v>
      </c>
      <c r="BI1050" s="145">
        <f>IF(N1050="nulová",J1050,0)</f>
        <v>0</v>
      </c>
      <c r="BJ1050" s="17" t="s">
        <v>30</v>
      </c>
      <c r="BK1050" s="145">
        <f>ROUND(I1050*H1050,2)</f>
        <v>0</v>
      </c>
      <c r="BL1050" s="17" t="s">
        <v>145</v>
      </c>
      <c r="BM1050" s="144" t="s">
        <v>1050</v>
      </c>
    </row>
    <row r="1051" spans="2:65" s="13" customFormat="1">
      <c r="B1051" s="153"/>
      <c r="D1051" s="147" t="s">
        <v>147</v>
      </c>
      <c r="E1051" s="154" t="s">
        <v>1</v>
      </c>
      <c r="F1051" s="155" t="s">
        <v>1051</v>
      </c>
      <c r="H1051" s="156">
        <v>405</v>
      </c>
      <c r="I1051" s="157"/>
      <c r="L1051" s="153"/>
      <c r="M1051" s="158"/>
      <c r="T1051" s="159"/>
      <c r="AT1051" s="154" t="s">
        <v>147</v>
      </c>
      <c r="AU1051" s="154" t="s">
        <v>82</v>
      </c>
      <c r="AV1051" s="13" t="s">
        <v>82</v>
      </c>
      <c r="AW1051" s="13" t="s">
        <v>29</v>
      </c>
      <c r="AX1051" s="13" t="s">
        <v>73</v>
      </c>
      <c r="AY1051" s="154" t="s">
        <v>138</v>
      </c>
    </row>
    <row r="1052" spans="2:65" s="14" customFormat="1">
      <c r="B1052" s="160"/>
      <c r="D1052" s="147" t="s">
        <v>147</v>
      </c>
      <c r="E1052" s="161" t="s">
        <v>1</v>
      </c>
      <c r="F1052" s="162" t="s">
        <v>156</v>
      </c>
      <c r="H1052" s="163">
        <v>405</v>
      </c>
      <c r="I1052" s="164"/>
      <c r="L1052" s="160"/>
      <c r="M1052" s="165"/>
      <c r="T1052" s="166"/>
      <c r="AT1052" s="161" t="s">
        <v>147</v>
      </c>
      <c r="AU1052" s="161" t="s">
        <v>82</v>
      </c>
      <c r="AV1052" s="14" t="s">
        <v>145</v>
      </c>
      <c r="AW1052" s="14" t="s">
        <v>29</v>
      </c>
      <c r="AX1052" s="14" t="s">
        <v>30</v>
      </c>
      <c r="AY1052" s="161" t="s">
        <v>138</v>
      </c>
    </row>
    <row r="1053" spans="2:65" s="1" customFormat="1" ht="16.5" customHeight="1">
      <c r="B1053" s="132"/>
      <c r="C1053" s="133" t="s">
        <v>1052</v>
      </c>
      <c r="D1053" s="133" t="s">
        <v>140</v>
      </c>
      <c r="E1053" s="134" t="s">
        <v>1053</v>
      </c>
      <c r="F1053" s="135" t="s">
        <v>1054</v>
      </c>
      <c r="G1053" s="136" t="s">
        <v>178</v>
      </c>
      <c r="H1053" s="137">
        <v>3</v>
      </c>
      <c r="I1053" s="138"/>
      <c r="J1053" s="139">
        <f>ROUND(I1053*H1053,2)</f>
        <v>0</v>
      </c>
      <c r="K1053" s="135" t="s">
        <v>144</v>
      </c>
      <c r="L1053" s="32"/>
      <c r="M1053" s="140" t="s">
        <v>1</v>
      </c>
      <c r="N1053" s="141" t="s">
        <v>38</v>
      </c>
      <c r="P1053" s="142">
        <f>O1053*H1053</f>
        <v>0</v>
      </c>
      <c r="Q1053" s="142">
        <v>0</v>
      </c>
      <c r="R1053" s="142">
        <f>Q1053*H1053</f>
        <v>0</v>
      </c>
      <c r="S1053" s="142">
        <v>0</v>
      </c>
      <c r="T1053" s="143">
        <f>S1053*H1053</f>
        <v>0</v>
      </c>
      <c r="AR1053" s="144" t="s">
        <v>145</v>
      </c>
      <c r="AT1053" s="144" t="s">
        <v>140</v>
      </c>
      <c r="AU1053" s="144" t="s">
        <v>82</v>
      </c>
      <c r="AY1053" s="17" t="s">
        <v>138</v>
      </c>
      <c r="BE1053" s="145">
        <f>IF(N1053="základní",J1053,0)</f>
        <v>0</v>
      </c>
      <c r="BF1053" s="145">
        <f>IF(N1053="snížená",J1053,0)</f>
        <v>0</v>
      </c>
      <c r="BG1053" s="145">
        <f>IF(N1053="zákl. přenesená",J1053,0)</f>
        <v>0</v>
      </c>
      <c r="BH1053" s="145">
        <f>IF(N1053="sníž. přenesená",J1053,0)</f>
        <v>0</v>
      </c>
      <c r="BI1053" s="145">
        <f>IF(N1053="nulová",J1053,0)</f>
        <v>0</v>
      </c>
      <c r="BJ1053" s="17" t="s">
        <v>30</v>
      </c>
      <c r="BK1053" s="145">
        <f>ROUND(I1053*H1053,2)</f>
        <v>0</v>
      </c>
      <c r="BL1053" s="17" t="s">
        <v>145</v>
      </c>
      <c r="BM1053" s="144" t="s">
        <v>1055</v>
      </c>
    </row>
    <row r="1054" spans="2:65" s="13" customFormat="1">
      <c r="B1054" s="153"/>
      <c r="D1054" s="147" t="s">
        <v>147</v>
      </c>
      <c r="E1054" s="154" t="s">
        <v>1</v>
      </c>
      <c r="F1054" s="155" t="s">
        <v>162</v>
      </c>
      <c r="H1054" s="156">
        <v>3</v>
      </c>
      <c r="I1054" s="157"/>
      <c r="L1054" s="153"/>
      <c r="M1054" s="158"/>
      <c r="T1054" s="159"/>
      <c r="AT1054" s="154" t="s">
        <v>147</v>
      </c>
      <c r="AU1054" s="154" t="s">
        <v>82</v>
      </c>
      <c r="AV1054" s="13" t="s">
        <v>82</v>
      </c>
      <c r="AW1054" s="13" t="s">
        <v>29</v>
      </c>
      <c r="AX1054" s="13" t="s">
        <v>30</v>
      </c>
      <c r="AY1054" s="154" t="s">
        <v>138</v>
      </c>
    </row>
    <row r="1055" spans="2:65" s="1" customFormat="1" ht="16.5" customHeight="1">
      <c r="B1055" s="132"/>
      <c r="C1055" s="133" t="s">
        <v>1056</v>
      </c>
      <c r="D1055" s="133" t="s">
        <v>140</v>
      </c>
      <c r="E1055" s="134" t="s">
        <v>1057</v>
      </c>
      <c r="F1055" s="135" t="s">
        <v>1058</v>
      </c>
      <c r="G1055" s="136" t="s">
        <v>143</v>
      </c>
      <c r="H1055" s="137">
        <v>574.35799999999995</v>
      </c>
      <c r="I1055" s="138"/>
      <c r="J1055" s="139">
        <f>ROUND(I1055*H1055,2)</f>
        <v>0</v>
      </c>
      <c r="K1055" s="135" t="s">
        <v>144</v>
      </c>
      <c r="L1055" s="32"/>
      <c r="M1055" s="140" t="s">
        <v>1</v>
      </c>
      <c r="N1055" s="141" t="s">
        <v>38</v>
      </c>
      <c r="P1055" s="142">
        <f>O1055*H1055</f>
        <v>0</v>
      </c>
      <c r="Q1055" s="142">
        <v>0</v>
      </c>
      <c r="R1055" s="142">
        <f>Q1055*H1055</f>
        <v>0</v>
      </c>
      <c r="S1055" s="142">
        <v>0</v>
      </c>
      <c r="T1055" s="143">
        <f>S1055*H1055</f>
        <v>0</v>
      </c>
      <c r="AR1055" s="144" t="s">
        <v>145</v>
      </c>
      <c r="AT1055" s="144" t="s">
        <v>140</v>
      </c>
      <c r="AU1055" s="144" t="s">
        <v>82</v>
      </c>
      <c r="AY1055" s="17" t="s">
        <v>138</v>
      </c>
      <c r="BE1055" s="145">
        <f>IF(N1055="základní",J1055,0)</f>
        <v>0</v>
      </c>
      <c r="BF1055" s="145">
        <f>IF(N1055="snížená",J1055,0)</f>
        <v>0</v>
      </c>
      <c r="BG1055" s="145">
        <f>IF(N1055="zákl. přenesená",J1055,0)</f>
        <v>0</v>
      </c>
      <c r="BH1055" s="145">
        <f>IF(N1055="sníž. přenesená",J1055,0)</f>
        <v>0</v>
      </c>
      <c r="BI1055" s="145">
        <f>IF(N1055="nulová",J1055,0)</f>
        <v>0</v>
      </c>
      <c r="BJ1055" s="17" t="s">
        <v>30</v>
      </c>
      <c r="BK1055" s="145">
        <f>ROUND(I1055*H1055,2)</f>
        <v>0</v>
      </c>
      <c r="BL1055" s="17" t="s">
        <v>145</v>
      </c>
      <c r="BM1055" s="144" t="s">
        <v>1059</v>
      </c>
    </row>
    <row r="1056" spans="2:65" s="12" customFormat="1">
      <c r="B1056" s="146"/>
      <c r="D1056" s="147" t="s">
        <v>147</v>
      </c>
      <c r="E1056" s="148" t="s">
        <v>1</v>
      </c>
      <c r="F1056" s="149" t="s">
        <v>1027</v>
      </c>
      <c r="H1056" s="148" t="s">
        <v>1</v>
      </c>
      <c r="I1056" s="150"/>
      <c r="L1056" s="146"/>
      <c r="M1056" s="151"/>
      <c r="T1056" s="152"/>
      <c r="AT1056" s="148" t="s">
        <v>147</v>
      </c>
      <c r="AU1056" s="148" t="s">
        <v>82</v>
      </c>
      <c r="AV1056" s="12" t="s">
        <v>30</v>
      </c>
      <c r="AW1056" s="12" t="s">
        <v>29</v>
      </c>
      <c r="AX1056" s="12" t="s">
        <v>73</v>
      </c>
      <c r="AY1056" s="148" t="s">
        <v>138</v>
      </c>
    </row>
    <row r="1057" spans="2:65" s="12" customFormat="1">
      <c r="B1057" s="146"/>
      <c r="D1057" s="147" t="s">
        <v>147</v>
      </c>
      <c r="E1057" s="148" t="s">
        <v>1</v>
      </c>
      <c r="F1057" s="149" t="s">
        <v>1060</v>
      </c>
      <c r="H1057" s="148" t="s">
        <v>1</v>
      </c>
      <c r="I1057" s="150"/>
      <c r="L1057" s="146"/>
      <c r="M1057" s="151"/>
      <c r="T1057" s="152"/>
      <c r="AT1057" s="148" t="s">
        <v>147</v>
      </c>
      <c r="AU1057" s="148" t="s">
        <v>82</v>
      </c>
      <c r="AV1057" s="12" t="s">
        <v>30</v>
      </c>
      <c r="AW1057" s="12" t="s">
        <v>29</v>
      </c>
      <c r="AX1057" s="12" t="s">
        <v>73</v>
      </c>
      <c r="AY1057" s="148" t="s">
        <v>138</v>
      </c>
    </row>
    <row r="1058" spans="2:65" s="13" customFormat="1">
      <c r="B1058" s="153"/>
      <c r="D1058" s="147" t="s">
        <v>147</v>
      </c>
      <c r="E1058" s="154" t="s">
        <v>1</v>
      </c>
      <c r="F1058" s="155" t="s">
        <v>1061</v>
      </c>
      <c r="H1058" s="156">
        <v>268.33499999999998</v>
      </c>
      <c r="I1058" s="157"/>
      <c r="L1058" s="153"/>
      <c r="M1058" s="158"/>
      <c r="T1058" s="159"/>
      <c r="AT1058" s="154" t="s">
        <v>147</v>
      </c>
      <c r="AU1058" s="154" t="s">
        <v>82</v>
      </c>
      <c r="AV1058" s="13" t="s">
        <v>82</v>
      </c>
      <c r="AW1058" s="13" t="s">
        <v>29</v>
      </c>
      <c r="AX1058" s="13" t="s">
        <v>73</v>
      </c>
      <c r="AY1058" s="154" t="s">
        <v>138</v>
      </c>
    </row>
    <row r="1059" spans="2:65" s="13" customFormat="1">
      <c r="B1059" s="153"/>
      <c r="D1059" s="147" t="s">
        <v>147</v>
      </c>
      <c r="E1059" s="154" t="s">
        <v>1</v>
      </c>
      <c r="F1059" s="155" t="s">
        <v>1030</v>
      </c>
      <c r="H1059" s="156">
        <v>127.133</v>
      </c>
      <c r="I1059" s="157"/>
      <c r="L1059" s="153"/>
      <c r="M1059" s="158"/>
      <c r="T1059" s="159"/>
      <c r="AT1059" s="154" t="s">
        <v>147</v>
      </c>
      <c r="AU1059" s="154" t="s">
        <v>82</v>
      </c>
      <c r="AV1059" s="13" t="s">
        <v>82</v>
      </c>
      <c r="AW1059" s="13" t="s">
        <v>29</v>
      </c>
      <c r="AX1059" s="13" t="s">
        <v>73</v>
      </c>
      <c r="AY1059" s="154" t="s">
        <v>138</v>
      </c>
    </row>
    <row r="1060" spans="2:65" s="13" customFormat="1">
      <c r="B1060" s="153"/>
      <c r="D1060" s="147" t="s">
        <v>147</v>
      </c>
      <c r="E1060" s="154" t="s">
        <v>1</v>
      </c>
      <c r="F1060" s="155" t="s">
        <v>1062</v>
      </c>
      <c r="H1060" s="156">
        <v>178.89</v>
      </c>
      <c r="I1060" s="157"/>
      <c r="L1060" s="153"/>
      <c r="M1060" s="158"/>
      <c r="T1060" s="159"/>
      <c r="AT1060" s="154" t="s">
        <v>147</v>
      </c>
      <c r="AU1060" s="154" t="s">
        <v>82</v>
      </c>
      <c r="AV1060" s="13" t="s">
        <v>82</v>
      </c>
      <c r="AW1060" s="13" t="s">
        <v>29</v>
      </c>
      <c r="AX1060" s="13" t="s">
        <v>73</v>
      </c>
      <c r="AY1060" s="154" t="s">
        <v>138</v>
      </c>
    </row>
    <row r="1061" spans="2:65" s="14" customFormat="1">
      <c r="B1061" s="160"/>
      <c r="D1061" s="147" t="s">
        <v>147</v>
      </c>
      <c r="E1061" s="161" t="s">
        <v>1</v>
      </c>
      <c r="F1061" s="162" t="s">
        <v>156</v>
      </c>
      <c r="H1061" s="163">
        <v>574.35799999999995</v>
      </c>
      <c r="I1061" s="164"/>
      <c r="L1061" s="160"/>
      <c r="M1061" s="165"/>
      <c r="T1061" s="166"/>
      <c r="AT1061" s="161" t="s">
        <v>147</v>
      </c>
      <c r="AU1061" s="161" t="s">
        <v>82</v>
      </c>
      <c r="AV1061" s="14" t="s">
        <v>145</v>
      </c>
      <c r="AW1061" s="14" t="s">
        <v>29</v>
      </c>
      <c r="AX1061" s="14" t="s">
        <v>30</v>
      </c>
      <c r="AY1061" s="161" t="s">
        <v>138</v>
      </c>
    </row>
    <row r="1062" spans="2:65" s="1" customFormat="1" ht="16.5" customHeight="1">
      <c r="B1062" s="132"/>
      <c r="C1062" s="133" t="s">
        <v>1063</v>
      </c>
      <c r="D1062" s="133" t="s">
        <v>140</v>
      </c>
      <c r="E1062" s="134" t="s">
        <v>1064</v>
      </c>
      <c r="F1062" s="135" t="s">
        <v>1065</v>
      </c>
      <c r="G1062" s="136" t="s">
        <v>143</v>
      </c>
      <c r="H1062" s="137">
        <v>77538.33</v>
      </c>
      <c r="I1062" s="138"/>
      <c r="J1062" s="139">
        <f>ROUND(I1062*H1062,2)</f>
        <v>0</v>
      </c>
      <c r="K1062" s="135" t="s">
        <v>144</v>
      </c>
      <c r="L1062" s="32"/>
      <c r="M1062" s="140" t="s">
        <v>1</v>
      </c>
      <c r="N1062" s="141" t="s">
        <v>38</v>
      </c>
      <c r="P1062" s="142">
        <f>O1062*H1062</f>
        <v>0</v>
      </c>
      <c r="Q1062" s="142">
        <v>0</v>
      </c>
      <c r="R1062" s="142">
        <f>Q1062*H1062</f>
        <v>0</v>
      </c>
      <c r="S1062" s="142">
        <v>0</v>
      </c>
      <c r="T1062" s="143">
        <f>S1062*H1062</f>
        <v>0</v>
      </c>
      <c r="AR1062" s="144" t="s">
        <v>145</v>
      </c>
      <c r="AT1062" s="144" t="s">
        <v>140</v>
      </c>
      <c r="AU1062" s="144" t="s">
        <v>82</v>
      </c>
      <c r="AY1062" s="17" t="s">
        <v>138</v>
      </c>
      <c r="BE1062" s="145">
        <f>IF(N1062="základní",J1062,0)</f>
        <v>0</v>
      </c>
      <c r="BF1062" s="145">
        <f>IF(N1062="snížená",J1062,0)</f>
        <v>0</v>
      </c>
      <c r="BG1062" s="145">
        <f>IF(N1062="zákl. přenesená",J1062,0)</f>
        <v>0</v>
      </c>
      <c r="BH1062" s="145">
        <f>IF(N1062="sníž. přenesená",J1062,0)</f>
        <v>0</v>
      </c>
      <c r="BI1062" s="145">
        <f>IF(N1062="nulová",J1062,0)</f>
        <v>0</v>
      </c>
      <c r="BJ1062" s="17" t="s">
        <v>30</v>
      </c>
      <c r="BK1062" s="145">
        <f>ROUND(I1062*H1062,2)</f>
        <v>0</v>
      </c>
      <c r="BL1062" s="17" t="s">
        <v>145</v>
      </c>
      <c r="BM1062" s="144" t="s">
        <v>1066</v>
      </c>
    </row>
    <row r="1063" spans="2:65" s="12" customFormat="1">
      <c r="B1063" s="146"/>
      <c r="D1063" s="147" t="s">
        <v>147</v>
      </c>
      <c r="E1063" s="148" t="s">
        <v>1</v>
      </c>
      <c r="F1063" s="149" t="s">
        <v>1036</v>
      </c>
      <c r="H1063" s="148" t="s">
        <v>1</v>
      </c>
      <c r="I1063" s="150"/>
      <c r="L1063" s="146"/>
      <c r="M1063" s="151"/>
      <c r="T1063" s="152"/>
      <c r="AT1063" s="148" t="s">
        <v>147</v>
      </c>
      <c r="AU1063" s="148" t="s">
        <v>82</v>
      </c>
      <c r="AV1063" s="12" t="s">
        <v>30</v>
      </c>
      <c r="AW1063" s="12" t="s">
        <v>29</v>
      </c>
      <c r="AX1063" s="12" t="s">
        <v>73</v>
      </c>
      <c r="AY1063" s="148" t="s">
        <v>138</v>
      </c>
    </row>
    <row r="1064" spans="2:65" s="13" customFormat="1">
      <c r="B1064" s="153"/>
      <c r="D1064" s="147" t="s">
        <v>147</v>
      </c>
      <c r="E1064" s="154" t="s">
        <v>1</v>
      </c>
      <c r="F1064" s="155" t="s">
        <v>1067</v>
      </c>
      <c r="H1064" s="156">
        <v>77538.33</v>
      </c>
      <c r="I1064" s="157"/>
      <c r="L1064" s="153"/>
      <c r="M1064" s="158"/>
      <c r="T1064" s="159"/>
      <c r="AT1064" s="154" t="s">
        <v>147</v>
      </c>
      <c r="AU1064" s="154" t="s">
        <v>82</v>
      </c>
      <c r="AV1064" s="13" t="s">
        <v>82</v>
      </c>
      <c r="AW1064" s="13" t="s">
        <v>29</v>
      </c>
      <c r="AX1064" s="13" t="s">
        <v>73</v>
      </c>
      <c r="AY1064" s="154" t="s">
        <v>138</v>
      </c>
    </row>
    <row r="1065" spans="2:65" s="14" customFormat="1">
      <c r="B1065" s="160"/>
      <c r="D1065" s="147" t="s">
        <v>147</v>
      </c>
      <c r="E1065" s="161" t="s">
        <v>1</v>
      </c>
      <c r="F1065" s="162" t="s">
        <v>156</v>
      </c>
      <c r="H1065" s="163">
        <v>77538.33</v>
      </c>
      <c r="I1065" s="164"/>
      <c r="L1065" s="160"/>
      <c r="M1065" s="165"/>
      <c r="T1065" s="166"/>
      <c r="AT1065" s="161" t="s">
        <v>147</v>
      </c>
      <c r="AU1065" s="161" t="s">
        <v>82</v>
      </c>
      <c r="AV1065" s="14" t="s">
        <v>145</v>
      </c>
      <c r="AW1065" s="14" t="s">
        <v>29</v>
      </c>
      <c r="AX1065" s="14" t="s">
        <v>30</v>
      </c>
      <c r="AY1065" s="161" t="s">
        <v>138</v>
      </c>
    </row>
    <row r="1066" spans="2:65" s="1" customFormat="1" ht="16.5" customHeight="1">
      <c r="B1066" s="132"/>
      <c r="C1066" s="133" t="s">
        <v>1068</v>
      </c>
      <c r="D1066" s="133" t="s">
        <v>140</v>
      </c>
      <c r="E1066" s="134" t="s">
        <v>1069</v>
      </c>
      <c r="F1066" s="135" t="s">
        <v>1070</v>
      </c>
      <c r="G1066" s="136" t="s">
        <v>143</v>
      </c>
      <c r="H1066" s="137">
        <v>574.35799999999995</v>
      </c>
      <c r="I1066" s="138"/>
      <c r="J1066" s="139">
        <f>ROUND(I1066*H1066,2)</f>
        <v>0</v>
      </c>
      <c r="K1066" s="135" t="s">
        <v>144</v>
      </c>
      <c r="L1066" s="32"/>
      <c r="M1066" s="140" t="s">
        <v>1</v>
      </c>
      <c r="N1066" s="141" t="s">
        <v>38</v>
      </c>
      <c r="P1066" s="142">
        <f>O1066*H1066</f>
        <v>0</v>
      </c>
      <c r="Q1066" s="142">
        <v>0</v>
      </c>
      <c r="R1066" s="142">
        <f>Q1066*H1066</f>
        <v>0</v>
      </c>
      <c r="S1066" s="142">
        <v>0</v>
      </c>
      <c r="T1066" s="143">
        <f>S1066*H1066</f>
        <v>0</v>
      </c>
      <c r="AR1066" s="144" t="s">
        <v>145</v>
      </c>
      <c r="AT1066" s="144" t="s">
        <v>140</v>
      </c>
      <c r="AU1066" s="144" t="s">
        <v>82</v>
      </c>
      <c r="AY1066" s="17" t="s">
        <v>138</v>
      </c>
      <c r="BE1066" s="145">
        <f>IF(N1066="základní",J1066,0)</f>
        <v>0</v>
      </c>
      <c r="BF1066" s="145">
        <f>IF(N1066="snížená",J1066,0)</f>
        <v>0</v>
      </c>
      <c r="BG1066" s="145">
        <f>IF(N1066="zákl. přenesená",J1066,0)</f>
        <v>0</v>
      </c>
      <c r="BH1066" s="145">
        <f>IF(N1066="sníž. přenesená",J1066,0)</f>
        <v>0</v>
      </c>
      <c r="BI1066" s="145">
        <f>IF(N1066="nulová",J1066,0)</f>
        <v>0</v>
      </c>
      <c r="BJ1066" s="17" t="s">
        <v>30</v>
      </c>
      <c r="BK1066" s="145">
        <f>ROUND(I1066*H1066,2)</f>
        <v>0</v>
      </c>
      <c r="BL1066" s="17" t="s">
        <v>145</v>
      </c>
      <c r="BM1066" s="144" t="s">
        <v>1071</v>
      </c>
    </row>
    <row r="1067" spans="2:65" s="13" customFormat="1">
      <c r="B1067" s="153"/>
      <c r="D1067" s="147" t="s">
        <v>147</v>
      </c>
      <c r="E1067" s="154" t="s">
        <v>1</v>
      </c>
      <c r="F1067" s="155" t="s">
        <v>1072</v>
      </c>
      <c r="H1067" s="156">
        <v>574.35799999999995</v>
      </c>
      <c r="I1067" s="157"/>
      <c r="L1067" s="153"/>
      <c r="M1067" s="158"/>
      <c r="T1067" s="159"/>
      <c r="AT1067" s="154" t="s">
        <v>147</v>
      </c>
      <c r="AU1067" s="154" t="s">
        <v>82</v>
      </c>
      <c r="AV1067" s="13" t="s">
        <v>82</v>
      </c>
      <c r="AW1067" s="13" t="s">
        <v>29</v>
      </c>
      <c r="AX1067" s="13" t="s">
        <v>30</v>
      </c>
      <c r="AY1067" s="154" t="s">
        <v>138</v>
      </c>
    </row>
    <row r="1068" spans="2:65" s="1" customFormat="1" ht="21.75" customHeight="1">
      <c r="B1068" s="132"/>
      <c r="C1068" s="133" t="s">
        <v>1073</v>
      </c>
      <c r="D1068" s="133" t="s">
        <v>140</v>
      </c>
      <c r="E1068" s="134" t="s">
        <v>1074</v>
      </c>
      <c r="F1068" s="135" t="s">
        <v>1075</v>
      </c>
      <c r="G1068" s="136" t="s">
        <v>229</v>
      </c>
      <c r="H1068" s="137">
        <v>634.08600000000001</v>
      </c>
      <c r="I1068" s="138"/>
      <c r="J1068" s="139">
        <f>ROUND(I1068*H1068,2)</f>
        <v>0</v>
      </c>
      <c r="K1068" s="135" t="s">
        <v>144</v>
      </c>
      <c r="L1068" s="32"/>
      <c r="M1068" s="140" t="s">
        <v>1</v>
      </c>
      <c r="N1068" s="141" t="s">
        <v>38</v>
      </c>
      <c r="P1068" s="142">
        <f>O1068*H1068</f>
        <v>0</v>
      </c>
      <c r="Q1068" s="142">
        <v>0</v>
      </c>
      <c r="R1068" s="142">
        <f>Q1068*H1068</f>
        <v>0</v>
      </c>
      <c r="S1068" s="142">
        <v>0</v>
      </c>
      <c r="T1068" s="143">
        <f>S1068*H1068</f>
        <v>0</v>
      </c>
      <c r="AR1068" s="144" t="s">
        <v>145</v>
      </c>
      <c r="AT1068" s="144" t="s">
        <v>140</v>
      </c>
      <c r="AU1068" s="144" t="s">
        <v>82</v>
      </c>
      <c r="AY1068" s="17" t="s">
        <v>138</v>
      </c>
      <c r="BE1068" s="145">
        <f>IF(N1068="základní",J1068,0)</f>
        <v>0</v>
      </c>
      <c r="BF1068" s="145">
        <f>IF(N1068="snížená",J1068,0)</f>
        <v>0</v>
      </c>
      <c r="BG1068" s="145">
        <f>IF(N1068="zákl. přenesená",J1068,0)</f>
        <v>0</v>
      </c>
      <c r="BH1068" s="145">
        <f>IF(N1068="sníž. přenesená",J1068,0)</f>
        <v>0</v>
      </c>
      <c r="BI1068" s="145">
        <f>IF(N1068="nulová",J1068,0)</f>
        <v>0</v>
      </c>
      <c r="BJ1068" s="17" t="s">
        <v>30</v>
      </c>
      <c r="BK1068" s="145">
        <f>ROUND(I1068*H1068,2)</f>
        <v>0</v>
      </c>
      <c r="BL1068" s="17" t="s">
        <v>145</v>
      </c>
      <c r="BM1068" s="144" t="s">
        <v>1076</v>
      </c>
    </row>
    <row r="1069" spans="2:65" s="12" customFormat="1">
      <c r="B1069" s="146"/>
      <c r="D1069" s="147" t="s">
        <v>147</v>
      </c>
      <c r="E1069" s="148" t="s">
        <v>1</v>
      </c>
      <c r="F1069" s="149" t="s">
        <v>1077</v>
      </c>
      <c r="H1069" s="148" t="s">
        <v>1</v>
      </c>
      <c r="I1069" s="150"/>
      <c r="L1069" s="146"/>
      <c r="M1069" s="151"/>
      <c r="T1069" s="152"/>
      <c r="AT1069" s="148" t="s">
        <v>147</v>
      </c>
      <c r="AU1069" s="148" t="s">
        <v>82</v>
      </c>
      <c r="AV1069" s="12" t="s">
        <v>30</v>
      </c>
      <c r="AW1069" s="12" t="s">
        <v>29</v>
      </c>
      <c r="AX1069" s="12" t="s">
        <v>73</v>
      </c>
      <c r="AY1069" s="148" t="s">
        <v>138</v>
      </c>
    </row>
    <row r="1070" spans="2:65" s="13" customFormat="1">
      <c r="B1070" s="153"/>
      <c r="D1070" s="147" t="s">
        <v>147</v>
      </c>
      <c r="E1070" s="154" t="s">
        <v>1</v>
      </c>
      <c r="F1070" s="155" t="s">
        <v>1078</v>
      </c>
      <c r="H1070" s="156">
        <v>479.09399999999999</v>
      </c>
      <c r="I1070" s="157"/>
      <c r="L1070" s="153"/>
      <c r="M1070" s="158"/>
      <c r="T1070" s="159"/>
      <c r="AT1070" s="154" t="s">
        <v>147</v>
      </c>
      <c r="AU1070" s="154" t="s">
        <v>82</v>
      </c>
      <c r="AV1070" s="13" t="s">
        <v>82</v>
      </c>
      <c r="AW1070" s="13" t="s">
        <v>29</v>
      </c>
      <c r="AX1070" s="13" t="s">
        <v>73</v>
      </c>
      <c r="AY1070" s="154" t="s">
        <v>138</v>
      </c>
    </row>
    <row r="1071" spans="2:65" s="13" customFormat="1">
      <c r="B1071" s="153"/>
      <c r="D1071" s="147" t="s">
        <v>147</v>
      </c>
      <c r="E1071" s="154" t="s">
        <v>1</v>
      </c>
      <c r="F1071" s="155" t="s">
        <v>1079</v>
      </c>
      <c r="H1071" s="156">
        <v>-17.489999999999998</v>
      </c>
      <c r="I1071" s="157"/>
      <c r="L1071" s="153"/>
      <c r="M1071" s="158"/>
      <c r="T1071" s="159"/>
      <c r="AT1071" s="154" t="s">
        <v>147</v>
      </c>
      <c r="AU1071" s="154" t="s">
        <v>82</v>
      </c>
      <c r="AV1071" s="13" t="s">
        <v>82</v>
      </c>
      <c r="AW1071" s="13" t="s">
        <v>29</v>
      </c>
      <c r="AX1071" s="13" t="s">
        <v>73</v>
      </c>
      <c r="AY1071" s="154" t="s">
        <v>138</v>
      </c>
    </row>
    <row r="1072" spans="2:65" s="12" customFormat="1">
      <c r="B1072" s="146"/>
      <c r="D1072" s="147" t="s">
        <v>147</v>
      </c>
      <c r="E1072" s="148" t="s">
        <v>1</v>
      </c>
      <c r="F1072" s="149" t="s">
        <v>1080</v>
      </c>
      <c r="H1072" s="148" t="s">
        <v>1</v>
      </c>
      <c r="I1072" s="150"/>
      <c r="L1072" s="146"/>
      <c r="M1072" s="151"/>
      <c r="T1072" s="152"/>
      <c r="AT1072" s="148" t="s">
        <v>147</v>
      </c>
      <c r="AU1072" s="148" t="s">
        <v>82</v>
      </c>
      <c r="AV1072" s="12" t="s">
        <v>30</v>
      </c>
      <c r="AW1072" s="12" t="s">
        <v>29</v>
      </c>
      <c r="AX1072" s="12" t="s">
        <v>73</v>
      </c>
      <c r="AY1072" s="148" t="s">
        <v>138</v>
      </c>
    </row>
    <row r="1073" spans="2:65" s="13" customFormat="1">
      <c r="B1073" s="153"/>
      <c r="D1073" s="147" t="s">
        <v>147</v>
      </c>
      <c r="E1073" s="154" t="s">
        <v>1</v>
      </c>
      <c r="F1073" s="155" t="s">
        <v>1081</v>
      </c>
      <c r="H1073" s="156">
        <v>80.52</v>
      </c>
      <c r="I1073" s="157"/>
      <c r="L1073" s="153"/>
      <c r="M1073" s="158"/>
      <c r="T1073" s="159"/>
      <c r="AT1073" s="154" t="s">
        <v>147</v>
      </c>
      <c r="AU1073" s="154" t="s">
        <v>82</v>
      </c>
      <c r="AV1073" s="13" t="s">
        <v>82</v>
      </c>
      <c r="AW1073" s="13" t="s">
        <v>29</v>
      </c>
      <c r="AX1073" s="13" t="s">
        <v>73</v>
      </c>
      <c r="AY1073" s="154" t="s">
        <v>138</v>
      </c>
    </row>
    <row r="1074" spans="2:65" s="13" customFormat="1">
      <c r="B1074" s="153"/>
      <c r="D1074" s="147" t="s">
        <v>147</v>
      </c>
      <c r="E1074" s="154" t="s">
        <v>1</v>
      </c>
      <c r="F1074" s="155" t="s">
        <v>1082</v>
      </c>
      <c r="H1074" s="156">
        <v>91.962000000000003</v>
      </c>
      <c r="I1074" s="157"/>
      <c r="L1074" s="153"/>
      <c r="M1074" s="158"/>
      <c r="T1074" s="159"/>
      <c r="AT1074" s="154" t="s">
        <v>147</v>
      </c>
      <c r="AU1074" s="154" t="s">
        <v>82</v>
      </c>
      <c r="AV1074" s="13" t="s">
        <v>82</v>
      </c>
      <c r="AW1074" s="13" t="s">
        <v>29</v>
      </c>
      <c r="AX1074" s="13" t="s">
        <v>73</v>
      </c>
      <c r="AY1074" s="154" t="s">
        <v>138</v>
      </c>
    </row>
    <row r="1075" spans="2:65" s="14" customFormat="1">
      <c r="B1075" s="160"/>
      <c r="D1075" s="147" t="s">
        <v>147</v>
      </c>
      <c r="E1075" s="161" t="s">
        <v>1</v>
      </c>
      <c r="F1075" s="162" t="s">
        <v>156</v>
      </c>
      <c r="H1075" s="163">
        <v>634.08600000000001</v>
      </c>
      <c r="I1075" s="164"/>
      <c r="L1075" s="160"/>
      <c r="M1075" s="165"/>
      <c r="T1075" s="166"/>
      <c r="AT1075" s="161" t="s">
        <v>147</v>
      </c>
      <c r="AU1075" s="161" t="s">
        <v>82</v>
      </c>
      <c r="AV1075" s="14" t="s">
        <v>145</v>
      </c>
      <c r="AW1075" s="14" t="s">
        <v>29</v>
      </c>
      <c r="AX1075" s="14" t="s">
        <v>30</v>
      </c>
      <c r="AY1075" s="161" t="s">
        <v>138</v>
      </c>
    </row>
    <row r="1076" spans="2:65" s="1" customFormat="1" ht="24.25" customHeight="1">
      <c r="B1076" s="132"/>
      <c r="C1076" s="133" t="s">
        <v>1083</v>
      </c>
      <c r="D1076" s="133" t="s">
        <v>140</v>
      </c>
      <c r="E1076" s="134" t="s">
        <v>1084</v>
      </c>
      <c r="F1076" s="135" t="s">
        <v>1085</v>
      </c>
      <c r="G1076" s="136" t="s">
        <v>229</v>
      </c>
      <c r="H1076" s="137">
        <v>1902.258</v>
      </c>
      <c r="I1076" s="138"/>
      <c r="J1076" s="139">
        <f>ROUND(I1076*H1076,2)</f>
        <v>0</v>
      </c>
      <c r="K1076" s="135" t="s">
        <v>144</v>
      </c>
      <c r="L1076" s="32"/>
      <c r="M1076" s="140" t="s">
        <v>1</v>
      </c>
      <c r="N1076" s="141" t="s">
        <v>38</v>
      </c>
      <c r="P1076" s="142">
        <f>O1076*H1076</f>
        <v>0</v>
      </c>
      <c r="Q1076" s="142">
        <v>0</v>
      </c>
      <c r="R1076" s="142">
        <f>Q1076*H1076</f>
        <v>0</v>
      </c>
      <c r="S1076" s="142">
        <v>0</v>
      </c>
      <c r="T1076" s="143">
        <f>S1076*H1076</f>
        <v>0</v>
      </c>
      <c r="AR1076" s="144" t="s">
        <v>145</v>
      </c>
      <c r="AT1076" s="144" t="s">
        <v>140</v>
      </c>
      <c r="AU1076" s="144" t="s">
        <v>82</v>
      </c>
      <c r="AY1076" s="17" t="s">
        <v>138</v>
      </c>
      <c r="BE1076" s="145">
        <f>IF(N1076="základní",J1076,0)</f>
        <v>0</v>
      </c>
      <c r="BF1076" s="145">
        <f>IF(N1076="snížená",J1076,0)</f>
        <v>0</v>
      </c>
      <c r="BG1076" s="145">
        <f>IF(N1076="zákl. přenesená",J1076,0)</f>
        <v>0</v>
      </c>
      <c r="BH1076" s="145">
        <f>IF(N1076="sníž. přenesená",J1076,0)</f>
        <v>0</v>
      </c>
      <c r="BI1076" s="145">
        <f>IF(N1076="nulová",J1076,0)</f>
        <v>0</v>
      </c>
      <c r="BJ1076" s="17" t="s">
        <v>30</v>
      </c>
      <c r="BK1076" s="145">
        <f>ROUND(I1076*H1076,2)</f>
        <v>0</v>
      </c>
      <c r="BL1076" s="17" t="s">
        <v>145</v>
      </c>
      <c r="BM1076" s="144" t="s">
        <v>1086</v>
      </c>
    </row>
    <row r="1077" spans="2:65" s="12" customFormat="1">
      <c r="B1077" s="146"/>
      <c r="D1077" s="147" t="s">
        <v>147</v>
      </c>
      <c r="E1077" s="148" t="s">
        <v>1</v>
      </c>
      <c r="F1077" s="149" t="s">
        <v>1087</v>
      </c>
      <c r="H1077" s="148" t="s">
        <v>1</v>
      </c>
      <c r="I1077" s="150"/>
      <c r="L1077" s="146"/>
      <c r="M1077" s="151"/>
      <c r="T1077" s="152"/>
      <c r="AT1077" s="148" t="s">
        <v>147</v>
      </c>
      <c r="AU1077" s="148" t="s">
        <v>82</v>
      </c>
      <c r="AV1077" s="12" t="s">
        <v>30</v>
      </c>
      <c r="AW1077" s="12" t="s">
        <v>29</v>
      </c>
      <c r="AX1077" s="12" t="s">
        <v>73</v>
      </c>
      <c r="AY1077" s="148" t="s">
        <v>138</v>
      </c>
    </row>
    <row r="1078" spans="2:65" s="13" customFormat="1">
      <c r="B1078" s="153"/>
      <c r="D1078" s="147" t="s">
        <v>147</v>
      </c>
      <c r="E1078" s="154" t="s">
        <v>1</v>
      </c>
      <c r="F1078" s="155" t="s">
        <v>1088</v>
      </c>
      <c r="H1078" s="156">
        <v>1902.258</v>
      </c>
      <c r="I1078" s="157"/>
      <c r="L1078" s="153"/>
      <c r="M1078" s="158"/>
      <c r="T1078" s="159"/>
      <c r="AT1078" s="154" t="s">
        <v>147</v>
      </c>
      <c r="AU1078" s="154" t="s">
        <v>82</v>
      </c>
      <c r="AV1078" s="13" t="s">
        <v>82</v>
      </c>
      <c r="AW1078" s="13" t="s">
        <v>29</v>
      </c>
      <c r="AX1078" s="13" t="s">
        <v>73</v>
      </c>
      <c r="AY1078" s="154" t="s">
        <v>138</v>
      </c>
    </row>
    <row r="1079" spans="2:65" s="14" customFormat="1">
      <c r="B1079" s="160"/>
      <c r="D1079" s="147" t="s">
        <v>147</v>
      </c>
      <c r="E1079" s="161" t="s">
        <v>1</v>
      </c>
      <c r="F1079" s="162" t="s">
        <v>156</v>
      </c>
      <c r="H1079" s="163">
        <v>1902.258</v>
      </c>
      <c r="I1079" s="164"/>
      <c r="L1079" s="160"/>
      <c r="M1079" s="165"/>
      <c r="T1079" s="166"/>
      <c r="AT1079" s="161" t="s">
        <v>147</v>
      </c>
      <c r="AU1079" s="161" t="s">
        <v>82</v>
      </c>
      <c r="AV1079" s="14" t="s">
        <v>145</v>
      </c>
      <c r="AW1079" s="14" t="s">
        <v>29</v>
      </c>
      <c r="AX1079" s="14" t="s">
        <v>30</v>
      </c>
      <c r="AY1079" s="161" t="s">
        <v>138</v>
      </c>
    </row>
    <row r="1080" spans="2:65" s="1" customFormat="1" ht="21.75" customHeight="1">
      <c r="B1080" s="132"/>
      <c r="C1080" s="133" t="s">
        <v>1089</v>
      </c>
      <c r="D1080" s="133" t="s">
        <v>140</v>
      </c>
      <c r="E1080" s="134" t="s">
        <v>1090</v>
      </c>
      <c r="F1080" s="135" t="s">
        <v>1091</v>
      </c>
      <c r="G1080" s="136" t="s">
        <v>229</v>
      </c>
      <c r="H1080" s="137">
        <v>634.08600000000001</v>
      </c>
      <c r="I1080" s="138"/>
      <c r="J1080" s="139">
        <f>ROUND(I1080*H1080,2)</f>
        <v>0</v>
      </c>
      <c r="K1080" s="135" t="s">
        <v>144</v>
      </c>
      <c r="L1080" s="32"/>
      <c r="M1080" s="140" t="s">
        <v>1</v>
      </c>
      <c r="N1080" s="141" t="s">
        <v>38</v>
      </c>
      <c r="P1080" s="142">
        <f>O1080*H1080</f>
        <v>0</v>
      </c>
      <c r="Q1080" s="142">
        <v>0</v>
      </c>
      <c r="R1080" s="142">
        <f>Q1080*H1080</f>
        <v>0</v>
      </c>
      <c r="S1080" s="142">
        <v>0</v>
      </c>
      <c r="T1080" s="143">
        <f>S1080*H1080</f>
        <v>0</v>
      </c>
      <c r="AR1080" s="144" t="s">
        <v>145</v>
      </c>
      <c r="AT1080" s="144" t="s">
        <v>140</v>
      </c>
      <c r="AU1080" s="144" t="s">
        <v>82</v>
      </c>
      <c r="AY1080" s="17" t="s">
        <v>138</v>
      </c>
      <c r="BE1080" s="145">
        <f>IF(N1080="základní",J1080,0)</f>
        <v>0</v>
      </c>
      <c r="BF1080" s="145">
        <f>IF(N1080="snížená",J1080,0)</f>
        <v>0</v>
      </c>
      <c r="BG1080" s="145">
        <f>IF(N1080="zákl. přenesená",J1080,0)</f>
        <v>0</v>
      </c>
      <c r="BH1080" s="145">
        <f>IF(N1080="sníž. přenesená",J1080,0)</f>
        <v>0</v>
      </c>
      <c r="BI1080" s="145">
        <f>IF(N1080="nulová",J1080,0)</f>
        <v>0</v>
      </c>
      <c r="BJ1080" s="17" t="s">
        <v>30</v>
      </c>
      <c r="BK1080" s="145">
        <f>ROUND(I1080*H1080,2)</f>
        <v>0</v>
      </c>
      <c r="BL1080" s="17" t="s">
        <v>145</v>
      </c>
      <c r="BM1080" s="144" t="s">
        <v>1092</v>
      </c>
    </row>
    <row r="1081" spans="2:65" s="13" customFormat="1">
      <c r="B1081" s="153"/>
      <c r="D1081" s="147" t="s">
        <v>147</v>
      </c>
      <c r="E1081" s="154" t="s">
        <v>1</v>
      </c>
      <c r="F1081" s="155" t="s">
        <v>1093</v>
      </c>
      <c r="H1081" s="156">
        <v>634.08600000000001</v>
      </c>
      <c r="I1081" s="157"/>
      <c r="L1081" s="153"/>
      <c r="M1081" s="158"/>
      <c r="T1081" s="159"/>
      <c r="AT1081" s="154" t="s">
        <v>147</v>
      </c>
      <c r="AU1081" s="154" t="s">
        <v>82</v>
      </c>
      <c r="AV1081" s="13" t="s">
        <v>82</v>
      </c>
      <c r="AW1081" s="13" t="s">
        <v>29</v>
      </c>
      <c r="AX1081" s="13" t="s">
        <v>30</v>
      </c>
      <c r="AY1081" s="154" t="s">
        <v>138</v>
      </c>
    </row>
    <row r="1082" spans="2:65" s="1" customFormat="1" ht="24.25" customHeight="1">
      <c r="B1082" s="132"/>
      <c r="C1082" s="133" t="s">
        <v>1094</v>
      </c>
      <c r="D1082" s="133" t="s">
        <v>140</v>
      </c>
      <c r="E1082" s="134" t="s">
        <v>1095</v>
      </c>
      <c r="F1082" s="135" t="s">
        <v>1096</v>
      </c>
      <c r="G1082" s="136" t="s">
        <v>143</v>
      </c>
      <c r="H1082" s="137">
        <v>101.41800000000001</v>
      </c>
      <c r="I1082" s="138"/>
      <c r="J1082" s="139">
        <f>ROUND(I1082*H1082,2)</f>
        <v>0</v>
      </c>
      <c r="K1082" s="135" t="s">
        <v>144</v>
      </c>
      <c r="L1082" s="32"/>
      <c r="M1082" s="140" t="s">
        <v>1</v>
      </c>
      <c r="N1082" s="141" t="s">
        <v>38</v>
      </c>
      <c r="P1082" s="142">
        <f>O1082*H1082</f>
        <v>0</v>
      </c>
      <c r="Q1082" s="142">
        <v>0</v>
      </c>
      <c r="R1082" s="142">
        <f>Q1082*H1082</f>
        <v>0</v>
      </c>
      <c r="S1082" s="142">
        <v>0</v>
      </c>
      <c r="T1082" s="143">
        <f>S1082*H1082</f>
        <v>0</v>
      </c>
      <c r="AR1082" s="144" t="s">
        <v>145</v>
      </c>
      <c r="AT1082" s="144" t="s">
        <v>140</v>
      </c>
      <c r="AU1082" s="144" t="s">
        <v>82</v>
      </c>
      <c r="AY1082" s="17" t="s">
        <v>138</v>
      </c>
      <c r="BE1082" s="145">
        <f>IF(N1082="základní",J1082,0)</f>
        <v>0</v>
      </c>
      <c r="BF1082" s="145">
        <f>IF(N1082="snížená",J1082,0)</f>
        <v>0</v>
      </c>
      <c r="BG1082" s="145">
        <f>IF(N1082="zákl. přenesená",J1082,0)</f>
        <v>0</v>
      </c>
      <c r="BH1082" s="145">
        <f>IF(N1082="sníž. přenesená",J1082,0)</f>
        <v>0</v>
      </c>
      <c r="BI1082" s="145">
        <f>IF(N1082="nulová",J1082,0)</f>
        <v>0</v>
      </c>
      <c r="BJ1082" s="17" t="s">
        <v>30</v>
      </c>
      <c r="BK1082" s="145">
        <f>ROUND(I1082*H1082,2)</f>
        <v>0</v>
      </c>
      <c r="BL1082" s="17" t="s">
        <v>145</v>
      </c>
      <c r="BM1082" s="144" t="s">
        <v>1097</v>
      </c>
    </row>
    <row r="1083" spans="2:65" s="13" customFormat="1">
      <c r="B1083" s="153"/>
      <c r="D1083" s="147" t="s">
        <v>147</v>
      </c>
      <c r="E1083" s="154" t="s">
        <v>1</v>
      </c>
      <c r="F1083" s="155" t="s">
        <v>592</v>
      </c>
      <c r="H1083" s="156">
        <v>26.324999999999999</v>
      </c>
      <c r="I1083" s="157"/>
      <c r="L1083" s="153"/>
      <c r="M1083" s="158"/>
      <c r="T1083" s="159"/>
      <c r="AT1083" s="154" t="s">
        <v>147</v>
      </c>
      <c r="AU1083" s="154" t="s">
        <v>82</v>
      </c>
      <c r="AV1083" s="13" t="s">
        <v>82</v>
      </c>
      <c r="AW1083" s="13" t="s">
        <v>29</v>
      </c>
      <c r="AX1083" s="13" t="s">
        <v>73</v>
      </c>
      <c r="AY1083" s="154" t="s">
        <v>138</v>
      </c>
    </row>
    <row r="1084" spans="2:65" s="13" customFormat="1">
      <c r="B1084" s="153"/>
      <c r="D1084" s="147" t="s">
        <v>147</v>
      </c>
      <c r="E1084" s="154" t="s">
        <v>1</v>
      </c>
      <c r="F1084" s="155" t="s">
        <v>594</v>
      </c>
      <c r="H1084" s="156">
        <v>23.625</v>
      </c>
      <c r="I1084" s="157"/>
      <c r="L1084" s="153"/>
      <c r="M1084" s="158"/>
      <c r="T1084" s="159"/>
      <c r="AT1084" s="154" t="s">
        <v>147</v>
      </c>
      <c r="AU1084" s="154" t="s">
        <v>82</v>
      </c>
      <c r="AV1084" s="13" t="s">
        <v>82</v>
      </c>
      <c r="AW1084" s="13" t="s">
        <v>29</v>
      </c>
      <c r="AX1084" s="13" t="s">
        <v>73</v>
      </c>
      <c r="AY1084" s="154" t="s">
        <v>138</v>
      </c>
    </row>
    <row r="1085" spans="2:65" s="13" customFormat="1">
      <c r="B1085" s="153"/>
      <c r="D1085" s="147" t="s">
        <v>147</v>
      </c>
      <c r="E1085" s="154" t="s">
        <v>1</v>
      </c>
      <c r="F1085" s="155" t="s">
        <v>595</v>
      </c>
      <c r="H1085" s="156">
        <v>20.047999999999998</v>
      </c>
      <c r="I1085" s="157"/>
      <c r="L1085" s="153"/>
      <c r="M1085" s="158"/>
      <c r="T1085" s="159"/>
      <c r="AT1085" s="154" t="s">
        <v>147</v>
      </c>
      <c r="AU1085" s="154" t="s">
        <v>82</v>
      </c>
      <c r="AV1085" s="13" t="s">
        <v>82</v>
      </c>
      <c r="AW1085" s="13" t="s">
        <v>29</v>
      </c>
      <c r="AX1085" s="13" t="s">
        <v>73</v>
      </c>
      <c r="AY1085" s="154" t="s">
        <v>138</v>
      </c>
    </row>
    <row r="1086" spans="2:65" s="13" customFormat="1">
      <c r="B1086" s="153"/>
      <c r="D1086" s="147" t="s">
        <v>147</v>
      </c>
      <c r="E1086" s="154" t="s">
        <v>1</v>
      </c>
      <c r="F1086" s="155" t="s">
        <v>858</v>
      </c>
      <c r="H1086" s="156">
        <v>7.02</v>
      </c>
      <c r="I1086" s="157"/>
      <c r="L1086" s="153"/>
      <c r="M1086" s="158"/>
      <c r="T1086" s="159"/>
      <c r="AT1086" s="154" t="s">
        <v>147</v>
      </c>
      <c r="AU1086" s="154" t="s">
        <v>82</v>
      </c>
      <c r="AV1086" s="13" t="s">
        <v>82</v>
      </c>
      <c r="AW1086" s="13" t="s">
        <v>29</v>
      </c>
      <c r="AX1086" s="13" t="s">
        <v>73</v>
      </c>
      <c r="AY1086" s="154" t="s">
        <v>138</v>
      </c>
    </row>
    <row r="1087" spans="2:65" s="13" customFormat="1">
      <c r="B1087" s="153"/>
      <c r="D1087" s="147" t="s">
        <v>147</v>
      </c>
      <c r="E1087" s="154" t="s">
        <v>1</v>
      </c>
      <c r="F1087" s="155" t="s">
        <v>599</v>
      </c>
      <c r="H1087" s="156">
        <v>5.59</v>
      </c>
      <c r="I1087" s="157"/>
      <c r="L1087" s="153"/>
      <c r="M1087" s="158"/>
      <c r="T1087" s="159"/>
      <c r="AT1087" s="154" t="s">
        <v>147</v>
      </c>
      <c r="AU1087" s="154" t="s">
        <v>82</v>
      </c>
      <c r="AV1087" s="13" t="s">
        <v>82</v>
      </c>
      <c r="AW1087" s="13" t="s">
        <v>29</v>
      </c>
      <c r="AX1087" s="13" t="s">
        <v>73</v>
      </c>
      <c r="AY1087" s="154" t="s">
        <v>138</v>
      </c>
    </row>
    <row r="1088" spans="2:65" s="13" customFormat="1">
      <c r="B1088" s="153"/>
      <c r="D1088" s="147" t="s">
        <v>147</v>
      </c>
      <c r="E1088" s="154" t="s">
        <v>1</v>
      </c>
      <c r="F1088" s="155" t="s">
        <v>601</v>
      </c>
      <c r="H1088" s="156">
        <v>10.53</v>
      </c>
      <c r="I1088" s="157"/>
      <c r="L1088" s="153"/>
      <c r="M1088" s="158"/>
      <c r="T1088" s="159"/>
      <c r="AT1088" s="154" t="s">
        <v>147</v>
      </c>
      <c r="AU1088" s="154" t="s">
        <v>82</v>
      </c>
      <c r="AV1088" s="13" t="s">
        <v>82</v>
      </c>
      <c r="AW1088" s="13" t="s">
        <v>29</v>
      </c>
      <c r="AX1088" s="13" t="s">
        <v>73</v>
      </c>
      <c r="AY1088" s="154" t="s">
        <v>138</v>
      </c>
    </row>
    <row r="1089" spans="2:65" s="13" customFormat="1">
      <c r="B1089" s="153"/>
      <c r="D1089" s="147" t="s">
        <v>147</v>
      </c>
      <c r="E1089" s="154" t="s">
        <v>1</v>
      </c>
      <c r="F1089" s="155" t="s">
        <v>603</v>
      </c>
      <c r="H1089" s="156">
        <v>8.2799999999999994</v>
      </c>
      <c r="I1089" s="157"/>
      <c r="L1089" s="153"/>
      <c r="M1089" s="158"/>
      <c r="T1089" s="159"/>
      <c r="AT1089" s="154" t="s">
        <v>147</v>
      </c>
      <c r="AU1089" s="154" t="s">
        <v>82</v>
      </c>
      <c r="AV1089" s="13" t="s">
        <v>82</v>
      </c>
      <c r="AW1089" s="13" t="s">
        <v>29</v>
      </c>
      <c r="AX1089" s="13" t="s">
        <v>73</v>
      </c>
      <c r="AY1089" s="154" t="s">
        <v>138</v>
      </c>
    </row>
    <row r="1090" spans="2:65" s="14" customFormat="1">
      <c r="B1090" s="160"/>
      <c r="D1090" s="147" t="s">
        <v>147</v>
      </c>
      <c r="E1090" s="161" t="s">
        <v>1</v>
      </c>
      <c r="F1090" s="162" t="s">
        <v>156</v>
      </c>
      <c r="H1090" s="163">
        <v>101.41800000000001</v>
      </c>
      <c r="I1090" s="164"/>
      <c r="L1090" s="160"/>
      <c r="M1090" s="165"/>
      <c r="T1090" s="166"/>
      <c r="AT1090" s="161" t="s">
        <v>147</v>
      </c>
      <c r="AU1090" s="161" t="s">
        <v>82</v>
      </c>
      <c r="AV1090" s="14" t="s">
        <v>145</v>
      </c>
      <c r="AW1090" s="14" t="s">
        <v>29</v>
      </c>
      <c r="AX1090" s="14" t="s">
        <v>30</v>
      </c>
      <c r="AY1090" s="161" t="s">
        <v>138</v>
      </c>
    </row>
    <row r="1091" spans="2:65" s="1" customFormat="1" ht="16.5" customHeight="1">
      <c r="B1091" s="132"/>
      <c r="C1091" s="133" t="s">
        <v>1098</v>
      </c>
      <c r="D1091" s="133" t="s">
        <v>140</v>
      </c>
      <c r="E1091" s="134" t="s">
        <v>1099</v>
      </c>
      <c r="F1091" s="135" t="s">
        <v>1100</v>
      </c>
      <c r="G1091" s="136" t="s">
        <v>429</v>
      </c>
      <c r="H1091" s="137">
        <v>1</v>
      </c>
      <c r="I1091" s="138"/>
      <c r="J1091" s="139">
        <f>ROUND(I1091*H1091,2)</f>
        <v>0</v>
      </c>
      <c r="K1091" s="135" t="s">
        <v>144</v>
      </c>
      <c r="L1091" s="32"/>
      <c r="M1091" s="140" t="s">
        <v>1</v>
      </c>
      <c r="N1091" s="141" t="s">
        <v>38</v>
      </c>
      <c r="P1091" s="142">
        <f>O1091*H1091</f>
        <v>0</v>
      </c>
      <c r="Q1091" s="142">
        <v>0</v>
      </c>
      <c r="R1091" s="142">
        <f>Q1091*H1091</f>
        <v>0</v>
      </c>
      <c r="S1091" s="142">
        <v>0</v>
      </c>
      <c r="T1091" s="143">
        <f>S1091*H1091</f>
        <v>0</v>
      </c>
      <c r="AR1091" s="144" t="s">
        <v>145</v>
      </c>
      <c r="AT1091" s="144" t="s">
        <v>140</v>
      </c>
      <c r="AU1091" s="144" t="s">
        <v>82</v>
      </c>
      <c r="AY1091" s="17" t="s">
        <v>138</v>
      </c>
      <c r="BE1091" s="145">
        <f>IF(N1091="základní",J1091,0)</f>
        <v>0</v>
      </c>
      <c r="BF1091" s="145">
        <f>IF(N1091="snížená",J1091,0)</f>
        <v>0</v>
      </c>
      <c r="BG1091" s="145">
        <f>IF(N1091="zákl. přenesená",J1091,0)</f>
        <v>0</v>
      </c>
      <c r="BH1091" s="145">
        <f>IF(N1091="sníž. přenesená",J1091,0)</f>
        <v>0</v>
      </c>
      <c r="BI1091" s="145">
        <f>IF(N1091="nulová",J1091,0)</f>
        <v>0</v>
      </c>
      <c r="BJ1091" s="17" t="s">
        <v>30</v>
      </c>
      <c r="BK1091" s="145">
        <f>ROUND(I1091*H1091,2)</f>
        <v>0</v>
      </c>
      <c r="BL1091" s="17" t="s">
        <v>145</v>
      </c>
      <c r="BM1091" s="144" t="s">
        <v>1101</v>
      </c>
    </row>
    <row r="1092" spans="2:65" s="13" customFormat="1">
      <c r="B1092" s="153"/>
      <c r="D1092" s="147" t="s">
        <v>147</v>
      </c>
      <c r="E1092" s="154" t="s">
        <v>1</v>
      </c>
      <c r="F1092" s="155" t="s">
        <v>30</v>
      </c>
      <c r="H1092" s="156">
        <v>1</v>
      </c>
      <c r="I1092" s="157"/>
      <c r="L1092" s="153"/>
      <c r="M1092" s="158"/>
      <c r="T1092" s="159"/>
      <c r="AT1092" s="154" t="s">
        <v>147</v>
      </c>
      <c r="AU1092" s="154" t="s">
        <v>82</v>
      </c>
      <c r="AV1092" s="13" t="s">
        <v>82</v>
      </c>
      <c r="AW1092" s="13" t="s">
        <v>29</v>
      </c>
      <c r="AX1092" s="13" t="s">
        <v>30</v>
      </c>
      <c r="AY1092" s="154" t="s">
        <v>138</v>
      </c>
    </row>
    <row r="1093" spans="2:65" s="1" customFormat="1" ht="21.75" customHeight="1">
      <c r="B1093" s="132"/>
      <c r="C1093" s="133" t="s">
        <v>1102</v>
      </c>
      <c r="D1093" s="133" t="s">
        <v>140</v>
      </c>
      <c r="E1093" s="134" t="s">
        <v>1103</v>
      </c>
      <c r="F1093" s="135" t="s">
        <v>1104</v>
      </c>
      <c r="G1093" s="136" t="s">
        <v>429</v>
      </c>
      <c r="H1093" s="137">
        <v>90</v>
      </c>
      <c r="I1093" s="138"/>
      <c r="J1093" s="139">
        <f>ROUND(I1093*H1093,2)</f>
        <v>0</v>
      </c>
      <c r="K1093" s="135" t="s">
        <v>144</v>
      </c>
      <c r="L1093" s="32"/>
      <c r="M1093" s="140" t="s">
        <v>1</v>
      </c>
      <c r="N1093" s="141" t="s">
        <v>38</v>
      </c>
      <c r="P1093" s="142">
        <f>O1093*H1093</f>
        <v>0</v>
      </c>
      <c r="Q1093" s="142">
        <v>0</v>
      </c>
      <c r="R1093" s="142">
        <f>Q1093*H1093</f>
        <v>0</v>
      </c>
      <c r="S1093" s="142">
        <v>0</v>
      </c>
      <c r="T1093" s="143">
        <f>S1093*H1093</f>
        <v>0</v>
      </c>
      <c r="AR1093" s="144" t="s">
        <v>145</v>
      </c>
      <c r="AT1093" s="144" t="s">
        <v>140</v>
      </c>
      <c r="AU1093" s="144" t="s">
        <v>82</v>
      </c>
      <c r="AY1093" s="17" t="s">
        <v>138</v>
      </c>
      <c r="BE1093" s="145">
        <f>IF(N1093="základní",J1093,0)</f>
        <v>0</v>
      </c>
      <c r="BF1093" s="145">
        <f>IF(N1093="snížená",J1093,0)</f>
        <v>0</v>
      </c>
      <c r="BG1093" s="145">
        <f>IF(N1093="zákl. přenesená",J1093,0)</f>
        <v>0</v>
      </c>
      <c r="BH1093" s="145">
        <f>IF(N1093="sníž. přenesená",J1093,0)</f>
        <v>0</v>
      </c>
      <c r="BI1093" s="145">
        <f>IF(N1093="nulová",J1093,0)</f>
        <v>0</v>
      </c>
      <c r="BJ1093" s="17" t="s">
        <v>30</v>
      </c>
      <c r="BK1093" s="145">
        <f>ROUND(I1093*H1093,2)</f>
        <v>0</v>
      </c>
      <c r="BL1093" s="17" t="s">
        <v>145</v>
      </c>
      <c r="BM1093" s="144" t="s">
        <v>1105</v>
      </c>
    </row>
    <row r="1094" spans="2:65" s="13" customFormat="1">
      <c r="B1094" s="153"/>
      <c r="D1094" s="147" t="s">
        <v>147</v>
      </c>
      <c r="E1094" s="154" t="s">
        <v>1</v>
      </c>
      <c r="F1094" s="155" t="s">
        <v>786</v>
      </c>
      <c r="H1094" s="156">
        <v>90</v>
      </c>
      <c r="I1094" s="157"/>
      <c r="L1094" s="153"/>
      <c r="M1094" s="158"/>
      <c r="T1094" s="159"/>
      <c r="AT1094" s="154" t="s">
        <v>147</v>
      </c>
      <c r="AU1094" s="154" t="s">
        <v>82</v>
      </c>
      <c r="AV1094" s="13" t="s">
        <v>82</v>
      </c>
      <c r="AW1094" s="13" t="s">
        <v>29</v>
      </c>
      <c r="AX1094" s="13" t="s">
        <v>30</v>
      </c>
      <c r="AY1094" s="154" t="s">
        <v>138</v>
      </c>
    </row>
    <row r="1095" spans="2:65" s="1" customFormat="1" ht="16.5" customHeight="1">
      <c r="B1095" s="132"/>
      <c r="C1095" s="133" t="s">
        <v>1106</v>
      </c>
      <c r="D1095" s="133" t="s">
        <v>140</v>
      </c>
      <c r="E1095" s="134" t="s">
        <v>1107</v>
      </c>
      <c r="F1095" s="135" t="s">
        <v>1108</v>
      </c>
      <c r="G1095" s="136" t="s">
        <v>429</v>
      </c>
      <c r="H1095" s="137">
        <v>1</v>
      </c>
      <c r="I1095" s="138"/>
      <c r="J1095" s="139">
        <f>ROUND(I1095*H1095,2)</f>
        <v>0</v>
      </c>
      <c r="K1095" s="135" t="s">
        <v>144</v>
      </c>
      <c r="L1095" s="32"/>
      <c r="M1095" s="140" t="s">
        <v>1</v>
      </c>
      <c r="N1095" s="141" t="s">
        <v>38</v>
      </c>
      <c r="P1095" s="142">
        <f>O1095*H1095</f>
        <v>0</v>
      </c>
      <c r="Q1095" s="142">
        <v>0</v>
      </c>
      <c r="R1095" s="142">
        <f>Q1095*H1095</f>
        <v>0</v>
      </c>
      <c r="S1095" s="142">
        <v>0</v>
      </c>
      <c r="T1095" s="143">
        <f>S1095*H1095</f>
        <v>0</v>
      </c>
      <c r="AR1095" s="144" t="s">
        <v>145</v>
      </c>
      <c r="AT1095" s="144" t="s">
        <v>140</v>
      </c>
      <c r="AU1095" s="144" t="s">
        <v>82</v>
      </c>
      <c r="AY1095" s="17" t="s">
        <v>138</v>
      </c>
      <c r="BE1095" s="145">
        <f>IF(N1095="základní",J1095,0)</f>
        <v>0</v>
      </c>
      <c r="BF1095" s="145">
        <f>IF(N1095="snížená",J1095,0)</f>
        <v>0</v>
      </c>
      <c r="BG1095" s="145">
        <f>IF(N1095="zákl. přenesená",J1095,0)</f>
        <v>0</v>
      </c>
      <c r="BH1095" s="145">
        <f>IF(N1095="sníž. přenesená",J1095,0)</f>
        <v>0</v>
      </c>
      <c r="BI1095" s="145">
        <f>IF(N1095="nulová",J1095,0)</f>
        <v>0</v>
      </c>
      <c r="BJ1095" s="17" t="s">
        <v>30</v>
      </c>
      <c r="BK1095" s="145">
        <f>ROUND(I1095*H1095,2)</f>
        <v>0</v>
      </c>
      <c r="BL1095" s="17" t="s">
        <v>145</v>
      </c>
      <c r="BM1095" s="144" t="s">
        <v>1109</v>
      </c>
    </row>
    <row r="1096" spans="2:65" s="13" customFormat="1">
      <c r="B1096" s="153"/>
      <c r="D1096" s="147" t="s">
        <v>147</v>
      </c>
      <c r="E1096" s="154" t="s">
        <v>1</v>
      </c>
      <c r="F1096" s="155" t="s">
        <v>30</v>
      </c>
      <c r="H1096" s="156">
        <v>1</v>
      </c>
      <c r="I1096" s="157"/>
      <c r="L1096" s="153"/>
      <c r="M1096" s="158"/>
      <c r="T1096" s="159"/>
      <c r="AT1096" s="154" t="s">
        <v>147</v>
      </c>
      <c r="AU1096" s="154" t="s">
        <v>82</v>
      </c>
      <c r="AV1096" s="13" t="s">
        <v>82</v>
      </c>
      <c r="AW1096" s="13" t="s">
        <v>29</v>
      </c>
      <c r="AX1096" s="13" t="s">
        <v>30</v>
      </c>
      <c r="AY1096" s="154" t="s">
        <v>138</v>
      </c>
    </row>
    <row r="1097" spans="2:65" s="1" customFormat="1" ht="16.5" customHeight="1">
      <c r="B1097" s="132"/>
      <c r="C1097" s="133" t="s">
        <v>1110</v>
      </c>
      <c r="D1097" s="133" t="s">
        <v>140</v>
      </c>
      <c r="E1097" s="134" t="s">
        <v>1111</v>
      </c>
      <c r="F1097" s="135" t="s">
        <v>1112</v>
      </c>
      <c r="G1097" s="136" t="s">
        <v>143</v>
      </c>
      <c r="H1097" s="137">
        <v>109.5</v>
      </c>
      <c r="I1097" s="138"/>
      <c r="J1097" s="139">
        <f>ROUND(I1097*H1097,2)</f>
        <v>0</v>
      </c>
      <c r="K1097" s="135" t="s">
        <v>144</v>
      </c>
      <c r="L1097" s="32"/>
      <c r="M1097" s="140" t="s">
        <v>1</v>
      </c>
      <c r="N1097" s="141" t="s">
        <v>38</v>
      </c>
      <c r="P1097" s="142">
        <f>O1097*H1097</f>
        <v>0</v>
      </c>
      <c r="Q1097" s="142">
        <v>0</v>
      </c>
      <c r="R1097" s="142">
        <f>Q1097*H1097</f>
        <v>0</v>
      </c>
      <c r="S1097" s="142">
        <v>8.0000000000000004E-4</v>
      </c>
      <c r="T1097" s="143">
        <f>S1097*H1097</f>
        <v>8.7599999999999997E-2</v>
      </c>
      <c r="AR1097" s="144" t="s">
        <v>145</v>
      </c>
      <c r="AT1097" s="144" t="s">
        <v>140</v>
      </c>
      <c r="AU1097" s="144" t="s">
        <v>82</v>
      </c>
      <c r="AY1097" s="17" t="s">
        <v>138</v>
      </c>
      <c r="BE1097" s="145">
        <f>IF(N1097="základní",J1097,0)</f>
        <v>0</v>
      </c>
      <c r="BF1097" s="145">
        <f>IF(N1097="snížená",J1097,0)</f>
        <v>0</v>
      </c>
      <c r="BG1097" s="145">
        <f>IF(N1097="zákl. přenesená",J1097,0)</f>
        <v>0</v>
      </c>
      <c r="BH1097" s="145">
        <f>IF(N1097="sníž. přenesená",J1097,0)</f>
        <v>0</v>
      </c>
      <c r="BI1097" s="145">
        <f>IF(N1097="nulová",J1097,0)</f>
        <v>0</v>
      </c>
      <c r="BJ1097" s="17" t="s">
        <v>30</v>
      </c>
      <c r="BK1097" s="145">
        <f>ROUND(I1097*H1097,2)</f>
        <v>0</v>
      </c>
      <c r="BL1097" s="17" t="s">
        <v>145</v>
      </c>
      <c r="BM1097" s="144" t="s">
        <v>1113</v>
      </c>
    </row>
    <row r="1098" spans="2:65" s="12" customFormat="1">
      <c r="B1098" s="146"/>
      <c r="D1098" s="147" t="s">
        <v>147</v>
      </c>
      <c r="E1098" s="148" t="s">
        <v>1</v>
      </c>
      <c r="F1098" s="149" t="s">
        <v>1018</v>
      </c>
      <c r="H1098" s="148" t="s">
        <v>1</v>
      </c>
      <c r="I1098" s="150"/>
      <c r="L1098" s="146"/>
      <c r="M1098" s="151"/>
      <c r="T1098" s="152"/>
      <c r="AT1098" s="148" t="s">
        <v>147</v>
      </c>
      <c r="AU1098" s="148" t="s">
        <v>82</v>
      </c>
      <c r="AV1098" s="12" t="s">
        <v>30</v>
      </c>
      <c r="AW1098" s="12" t="s">
        <v>29</v>
      </c>
      <c r="AX1098" s="12" t="s">
        <v>73</v>
      </c>
      <c r="AY1098" s="148" t="s">
        <v>138</v>
      </c>
    </row>
    <row r="1099" spans="2:65" s="13" customFormat="1">
      <c r="B1099" s="153"/>
      <c r="D1099" s="147" t="s">
        <v>147</v>
      </c>
      <c r="E1099" s="154" t="s">
        <v>1</v>
      </c>
      <c r="F1099" s="155" t="s">
        <v>1019</v>
      </c>
      <c r="H1099" s="156">
        <v>6.6</v>
      </c>
      <c r="I1099" s="157"/>
      <c r="L1099" s="153"/>
      <c r="M1099" s="158"/>
      <c r="T1099" s="159"/>
      <c r="AT1099" s="154" t="s">
        <v>147</v>
      </c>
      <c r="AU1099" s="154" t="s">
        <v>82</v>
      </c>
      <c r="AV1099" s="13" t="s">
        <v>82</v>
      </c>
      <c r="AW1099" s="13" t="s">
        <v>29</v>
      </c>
      <c r="AX1099" s="13" t="s">
        <v>73</v>
      </c>
      <c r="AY1099" s="154" t="s">
        <v>138</v>
      </c>
    </row>
    <row r="1100" spans="2:65" s="13" customFormat="1">
      <c r="B1100" s="153"/>
      <c r="D1100" s="147" t="s">
        <v>147</v>
      </c>
      <c r="E1100" s="154" t="s">
        <v>1</v>
      </c>
      <c r="F1100" s="155" t="s">
        <v>1020</v>
      </c>
      <c r="H1100" s="156">
        <v>45.2</v>
      </c>
      <c r="I1100" s="157"/>
      <c r="L1100" s="153"/>
      <c r="M1100" s="158"/>
      <c r="T1100" s="159"/>
      <c r="AT1100" s="154" t="s">
        <v>147</v>
      </c>
      <c r="AU1100" s="154" t="s">
        <v>82</v>
      </c>
      <c r="AV1100" s="13" t="s">
        <v>82</v>
      </c>
      <c r="AW1100" s="13" t="s">
        <v>29</v>
      </c>
      <c r="AX1100" s="13" t="s">
        <v>73</v>
      </c>
      <c r="AY1100" s="154" t="s">
        <v>138</v>
      </c>
    </row>
    <row r="1101" spans="2:65" s="13" customFormat="1">
      <c r="B1101" s="153"/>
      <c r="D1101" s="147" t="s">
        <v>147</v>
      </c>
      <c r="E1101" s="154" t="s">
        <v>1</v>
      </c>
      <c r="F1101" s="155" t="s">
        <v>1021</v>
      </c>
      <c r="H1101" s="156">
        <v>25.3</v>
      </c>
      <c r="I1101" s="157"/>
      <c r="L1101" s="153"/>
      <c r="M1101" s="158"/>
      <c r="T1101" s="159"/>
      <c r="AT1101" s="154" t="s">
        <v>147</v>
      </c>
      <c r="AU1101" s="154" t="s">
        <v>82</v>
      </c>
      <c r="AV1101" s="13" t="s">
        <v>82</v>
      </c>
      <c r="AW1101" s="13" t="s">
        <v>29</v>
      </c>
      <c r="AX1101" s="13" t="s">
        <v>73</v>
      </c>
      <c r="AY1101" s="154" t="s">
        <v>138</v>
      </c>
    </row>
    <row r="1102" spans="2:65" s="13" customFormat="1">
      <c r="B1102" s="153"/>
      <c r="D1102" s="147" t="s">
        <v>147</v>
      </c>
      <c r="E1102" s="154" t="s">
        <v>1</v>
      </c>
      <c r="F1102" s="155" t="s">
        <v>1022</v>
      </c>
      <c r="H1102" s="156">
        <v>32.4</v>
      </c>
      <c r="I1102" s="157"/>
      <c r="L1102" s="153"/>
      <c r="M1102" s="158"/>
      <c r="T1102" s="159"/>
      <c r="AT1102" s="154" t="s">
        <v>147</v>
      </c>
      <c r="AU1102" s="154" t="s">
        <v>82</v>
      </c>
      <c r="AV1102" s="13" t="s">
        <v>82</v>
      </c>
      <c r="AW1102" s="13" t="s">
        <v>29</v>
      </c>
      <c r="AX1102" s="13" t="s">
        <v>73</v>
      </c>
      <c r="AY1102" s="154" t="s">
        <v>138</v>
      </c>
    </row>
    <row r="1103" spans="2:65" s="14" customFormat="1">
      <c r="B1103" s="160"/>
      <c r="D1103" s="147" t="s">
        <v>147</v>
      </c>
      <c r="E1103" s="161" t="s">
        <v>1</v>
      </c>
      <c r="F1103" s="162" t="s">
        <v>156</v>
      </c>
      <c r="H1103" s="163">
        <v>109.5</v>
      </c>
      <c r="I1103" s="164"/>
      <c r="L1103" s="160"/>
      <c r="M1103" s="165"/>
      <c r="T1103" s="166"/>
      <c r="AT1103" s="161" t="s">
        <v>147</v>
      </c>
      <c r="AU1103" s="161" t="s">
        <v>82</v>
      </c>
      <c r="AV1103" s="14" t="s">
        <v>145</v>
      </c>
      <c r="AW1103" s="14" t="s">
        <v>29</v>
      </c>
      <c r="AX1103" s="14" t="s">
        <v>30</v>
      </c>
      <c r="AY1103" s="161" t="s">
        <v>138</v>
      </c>
    </row>
    <row r="1104" spans="2:65" s="1" customFormat="1" ht="16.5" customHeight="1">
      <c r="B1104" s="132"/>
      <c r="C1104" s="133" t="s">
        <v>1114</v>
      </c>
      <c r="D1104" s="133" t="s">
        <v>140</v>
      </c>
      <c r="E1104" s="134" t="s">
        <v>1115</v>
      </c>
      <c r="F1104" s="135" t="s">
        <v>1116</v>
      </c>
      <c r="G1104" s="136" t="s">
        <v>1117</v>
      </c>
      <c r="H1104" s="137">
        <v>237.5</v>
      </c>
      <c r="I1104" s="138"/>
      <c r="J1104" s="139">
        <f>ROUND(I1104*H1104,2)</f>
        <v>0</v>
      </c>
      <c r="K1104" s="135" t="s">
        <v>144</v>
      </c>
      <c r="L1104" s="32"/>
      <c r="M1104" s="140" t="s">
        <v>1</v>
      </c>
      <c r="N1104" s="141" t="s">
        <v>38</v>
      </c>
      <c r="P1104" s="142">
        <f>O1104*H1104</f>
        <v>0</v>
      </c>
      <c r="Q1104" s="142">
        <v>0</v>
      </c>
      <c r="R1104" s="142">
        <f>Q1104*H1104</f>
        <v>0</v>
      </c>
      <c r="S1104" s="142">
        <v>0</v>
      </c>
      <c r="T1104" s="143">
        <f>S1104*H1104</f>
        <v>0</v>
      </c>
      <c r="AR1104" s="144" t="s">
        <v>145</v>
      </c>
      <c r="AT1104" s="144" t="s">
        <v>140</v>
      </c>
      <c r="AU1104" s="144" t="s">
        <v>82</v>
      </c>
      <c r="AY1104" s="17" t="s">
        <v>138</v>
      </c>
      <c r="BE1104" s="145">
        <f>IF(N1104="základní",J1104,0)</f>
        <v>0</v>
      </c>
      <c r="BF1104" s="145">
        <f>IF(N1104="snížená",J1104,0)</f>
        <v>0</v>
      </c>
      <c r="BG1104" s="145">
        <f>IF(N1104="zákl. přenesená",J1104,0)</f>
        <v>0</v>
      </c>
      <c r="BH1104" s="145">
        <f>IF(N1104="sníž. přenesená",J1104,0)</f>
        <v>0</v>
      </c>
      <c r="BI1104" s="145">
        <f>IF(N1104="nulová",J1104,0)</f>
        <v>0</v>
      </c>
      <c r="BJ1104" s="17" t="s">
        <v>30</v>
      </c>
      <c r="BK1104" s="145">
        <f>ROUND(I1104*H1104,2)</f>
        <v>0</v>
      </c>
      <c r="BL1104" s="17" t="s">
        <v>145</v>
      </c>
      <c r="BM1104" s="144" t="s">
        <v>1118</v>
      </c>
    </row>
    <row r="1105" spans="2:65" s="12" customFormat="1">
      <c r="B1105" s="146"/>
      <c r="D1105" s="147" t="s">
        <v>147</v>
      </c>
      <c r="E1105" s="148" t="s">
        <v>1</v>
      </c>
      <c r="F1105" s="149" t="s">
        <v>1119</v>
      </c>
      <c r="H1105" s="148" t="s">
        <v>1</v>
      </c>
      <c r="I1105" s="150"/>
      <c r="L1105" s="146"/>
      <c r="M1105" s="151"/>
      <c r="T1105" s="152"/>
      <c r="AT1105" s="148" t="s">
        <v>147</v>
      </c>
      <c r="AU1105" s="148" t="s">
        <v>82</v>
      </c>
      <c r="AV1105" s="12" t="s">
        <v>30</v>
      </c>
      <c r="AW1105" s="12" t="s">
        <v>29</v>
      </c>
      <c r="AX1105" s="12" t="s">
        <v>73</v>
      </c>
      <c r="AY1105" s="148" t="s">
        <v>138</v>
      </c>
    </row>
    <row r="1106" spans="2:65" s="12" customFormat="1">
      <c r="B1106" s="146"/>
      <c r="D1106" s="147" t="s">
        <v>147</v>
      </c>
      <c r="E1106" s="148" t="s">
        <v>1</v>
      </c>
      <c r="F1106" s="149" t="s">
        <v>1120</v>
      </c>
      <c r="H1106" s="148" t="s">
        <v>1</v>
      </c>
      <c r="I1106" s="150"/>
      <c r="L1106" s="146"/>
      <c r="M1106" s="151"/>
      <c r="T1106" s="152"/>
      <c r="AT1106" s="148" t="s">
        <v>147</v>
      </c>
      <c r="AU1106" s="148" t="s">
        <v>82</v>
      </c>
      <c r="AV1106" s="12" t="s">
        <v>30</v>
      </c>
      <c r="AW1106" s="12" t="s">
        <v>29</v>
      </c>
      <c r="AX1106" s="12" t="s">
        <v>73</v>
      </c>
      <c r="AY1106" s="148" t="s">
        <v>138</v>
      </c>
    </row>
    <row r="1107" spans="2:65" s="12" customFormat="1">
      <c r="B1107" s="146"/>
      <c r="D1107" s="147" t="s">
        <v>147</v>
      </c>
      <c r="E1107" s="148" t="s">
        <v>1</v>
      </c>
      <c r="F1107" s="149" t="s">
        <v>1121</v>
      </c>
      <c r="H1107" s="148" t="s">
        <v>1</v>
      </c>
      <c r="I1107" s="150"/>
      <c r="L1107" s="146"/>
      <c r="M1107" s="151"/>
      <c r="T1107" s="152"/>
      <c r="AT1107" s="148" t="s">
        <v>147</v>
      </c>
      <c r="AU1107" s="148" t="s">
        <v>82</v>
      </c>
      <c r="AV1107" s="12" t="s">
        <v>30</v>
      </c>
      <c r="AW1107" s="12" t="s">
        <v>29</v>
      </c>
      <c r="AX1107" s="12" t="s">
        <v>73</v>
      </c>
      <c r="AY1107" s="148" t="s">
        <v>138</v>
      </c>
    </row>
    <row r="1108" spans="2:65" s="12" customFormat="1">
      <c r="B1108" s="146"/>
      <c r="D1108" s="147" t="s">
        <v>147</v>
      </c>
      <c r="E1108" s="148" t="s">
        <v>1</v>
      </c>
      <c r="F1108" s="149" t="s">
        <v>1122</v>
      </c>
      <c r="H1108" s="148" t="s">
        <v>1</v>
      </c>
      <c r="I1108" s="150"/>
      <c r="L1108" s="146"/>
      <c r="M1108" s="151"/>
      <c r="T1108" s="152"/>
      <c r="AT1108" s="148" t="s">
        <v>147</v>
      </c>
      <c r="AU1108" s="148" t="s">
        <v>82</v>
      </c>
      <c r="AV1108" s="12" t="s">
        <v>30</v>
      </c>
      <c r="AW1108" s="12" t="s">
        <v>29</v>
      </c>
      <c r="AX1108" s="12" t="s">
        <v>73</v>
      </c>
      <c r="AY1108" s="148" t="s">
        <v>138</v>
      </c>
    </row>
    <row r="1109" spans="2:65" s="12" customFormat="1">
      <c r="B1109" s="146"/>
      <c r="D1109" s="147" t="s">
        <v>147</v>
      </c>
      <c r="E1109" s="148" t="s">
        <v>1</v>
      </c>
      <c r="F1109" s="149" t="s">
        <v>1123</v>
      </c>
      <c r="H1109" s="148" t="s">
        <v>1</v>
      </c>
      <c r="I1109" s="150"/>
      <c r="L1109" s="146"/>
      <c r="M1109" s="151"/>
      <c r="T1109" s="152"/>
      <c r="AT1109" s="148" t="s">
        <v>147</v>
      </c>
      <c r="AU1109" s="148" t="s">
        <v>82</v>
      </c>
      <c r="AV1109" s="12" t="s">
        <v>30</v>
      </c>
      <c r="AW1109" s="12" t="s">
        <v>29</v>
      </c>
      <c r="AX1109" s="12" t="s">
        <v>73</v>
      </c>
      <c r="AY1109" s="148" t="s">
        <v>138</v>
      </c>
    </row>
    <row r="1110" spans="2:65" s="12" customFormat="1">
      <c r="B1110" s="146"/>
      <c r="D1110" s="147" t="s">
        <v>147</v>
      </c>
      <c r="E1110" s="148" t="s">
        <v>1</v>
      </c>
      <c r="F1110" s="149" t="s">
        <v>1124</v>
      </c>
      <c r="H1110" s="148" t="s">
        <v>1</v>
      </c>
      <c r="I1110" s="150"/>
      <c r="L1110" s="146"/>
      <c r="M1110" s="151"/>
      <c r="T1110" s="152"/>
      <c r="AT1110" s="148" t="s">
        <v>147</v>
      </c>
      <c r="AU1110" s="148" t="s">
        <v>82</v>
      </c>
      <c r="AV1110" s="12" t="s">
        <v>30</v>
      </c>
      <c r="AW1110" s="12" t="s">
        <v>29</v>
      </c>
      <c r="AX1110" s="12" t="s">
        <v>73</v>
      </c>
      <c r="AY1110" s="148" t="s">
        <v>138</v>
      </c>
    </row>
    <row r="1111" spans="2:65" s="13" customFormat="1">
      <c r="B1111" s="153"/>
      <c r="D1111" s="147" t="s">
        <v>147</v>
      </c>
      <c r="E1111" s="154" t="s">
        <v>1</v>
      </c>
      <c r="F1111" s="155" t="s">
        <v>1125</v>
      </c>
      <c r="H1111" s="156">
        <v>237.5</v>
      </c>
      <c r="I1111" s="157"/>
      <c r="L1111" s="153"/>
      <c r="M1111" s="158"/>
      <c r="T1111" s="159"/>
      <c r="AT1111" s="154" t="s">
        <v>147</v>
      </c>
      <c r="AU1111" s="154" t="s">
        <v>82</v>
      </c>
      <c r="AV1111" s="13" t="s">
        <v>82</v>
      </c>
      <c r="AW1111" s="13" t="s">
        <v>29</v>
      </c>
      <c r="AX1111" s="13" t="s">
        <v>73</v>
      </c>
      <c r="AY1111" s="154" t="s">
        <v>138</v>
      </c>
    </row>
    <row r="1112" spans="2:65" s="14" customFormat="1">
      <c r="B1112" s="160"/>
      <c r="D1112" s="147" t="s">
        <v>147</v>
      </c>
      <c r="E1112" s="161" t="s">
        <v>1</v>
      </c>
      <c r="F1112" s="162" t="s">
        <v>156</v>
      </c>
      <c r="H1112" s="163">
        <v>237.5</v>
      </c>
      <c r="I1112" s="164"/>
      <c r="L1112" s="160"/>
      <c r="M1112" s="165"/>
      <c r="T1112" s="166"/>
      <c r="AT1112" s="161" t="s">
        <v>147</v>
      </c>
      <c r="AU1112" s="161" t="s">
        <v>82</v>
      </c>
      <c r="AV1112" s="14" t="s">
        <v>145</v>
      </c>
      <c r="AW1112" s="14" t="s">
        <v>29</v>
      </c>
      <c r="AX1112" s="14" t="s">
        <v>30</v>
      </c>
      <c r="AY1112" s="161" t="s">
        <v>138</v>
      </c>
    </row>
    <row r="1113" spans="2:65" s="1" customFormat="1" ht="16.5" customHeight="1">
      <c r="B1113" s="132"/>
      <c r="C1113" s="133" t="s">
        <v>1126</v>
      </c>
      <c r="D1113" s="133" t="s">
        <v>140</v>
      </c>
      <c r="E1113" s="134" t="s">
        <v>1127</v>
      </c>
      <c r="F1113" s="135" t="s">
        <v>1128</v>
      </c>
      <c r="G1113" s="136" t="s">
        <v>384</v>
      </c>
      <c r="H1113" s="137">
        <v>8</v>
      </c>
      <c r="I1113" s="138"/>
      <c r="J1113" s="139">
        <f>ROUND(I1113*H1113,2)</f>
        <v>0</v>
      </c>
      <c r="K1113" s="135" t="s">
        <v>1</v>
      </c>
      <c r="L1113" s="32"/>
      <c r="M1113" s="140" t="s">
        <v>1</v>
      </c>
      <c r="N1113" s="141" t="s">
        <v>38</v>
      </c>
      <c r="P1113" s="142">
        <f>O1113*H1113</f>
        <v>0</v>
      </c>
      <c r="Q1113" s="142">
        <v>0</v>
      </c>
      <c r="R1113" s="142">
        <f>Q1113*H1113</f>
        <v>0</v>
      </c>
      <c r="S1113" s="142">
        <v>0</v>
      </c>
      <c r="T1113" s="143">
        <f>S1113*H1113</f>
        <v>0</v>
      </c>
      <c r="AR1113" s="144" t="s">
        <v>145</v>
      </c>
      <c r="AT1113" s="144" t="s">
        <v>140</v>
      </c>
      <c r="AU1113" s="144" t="s">
        <v>82</v>
      </c>
      <c r="AY1113" s="17" t="s">
        <v>138</v>
      </c>
      <c r="BE1113" s="145">
        <f>IF(N1113="základní",J1113,0)</f>
        <v>0</v>
      </c>
      <c r="BF1113" s="145">
        <f>IF(N1113="snížená",J1113,0)</f>
        <v>0</v>
      </c>
      <c r="BG1113" s="145">
        <f>IF(N1113="zákl. přenesená",J1113,0)</f>
        <v>0</v>
      </c>
      <c r="BH1113" s="145">
        <f>IF(N1113="sníž. přenesená",J1113,0)</f>
        <v>0</v>
      </c>
      <c r="BI1113" s="145">
        <f>IF(N1113="nulová",J1113,0)</f>
        <v>0</v>
      </c>
      <c r="BJ1113" s="17" t="s">
        <v>30</v>
      </c>
      <c r="BK1113" s="145">
        <f>ROUND(I1113*H1113,2)</f>
        <v>0</v>
      </c>
      <c r="BL1113" s="17" t="s">
        <v>145</v>
      </c>
      <c r="BM1113" s="144" t="s">
        <v>1129</v>
      </c>
    </row>
    <row r="1114" spans="2:65" s="13" customFormat="1">
      <c r="B1114" s="153"/>
      <c r="D1114" s="147" t="s">
        <v>147</v>
      </c>
      <c r="E1114" s="154" t="s">
        <v>1</v>
      </c>
      <c r="F1114" s="155" t="s">
        <v>187</v>
      </c>
      <c r="H1114" s="156">
        <v>8</v>
      </c>
      <c r="I1114" s="157"/>
      <c r="L1114" s="153"/>
      <c r="M1114" s="158"/>
      <c r="T1114" s="159"/>
      <c r="AT1114" s="154" t="s">
        <v>147</v>
      </c>
      <c r="AU1114" s="154" t="s">
        <v>82</v>
      </c>
      <c r="AV1114" s="13" t="s">
        <v>82</v>
      </c>
      <c r="AW1114" s="13" t="s">
        <v>29</v>
      </c>
      <c r="AX1114" s="13" t="s">
        <v>30</v>
      </c>
      <c r="AY1114" s="154" t="s">
        <v>138</v>
      </c>
    </row>
    <row r="1115" spans="2:65" s="1" customFormat="1" ht="16.5" customHeight="1">
      <c r="B1115" s="132"/>
      <c r="C1115" s="133" t="s">
        <v>1130</v>
      </c>
      <c r="D1115" s="133" t="s">
        <v>140</v>
      </c>
      <c r="E1115" s="134" t="s">
        <v>1131</v>
      </c>
      <c r="F1115" s="135" t="s">
        <v>1132</v>
      </c>
      <c r="G1115" s="136" t="s">
        <v>384</v>
      </c>
      <c r="H1115" s="137">
        <v>1</v>
      </c>
      <c r="I1115" s="138"/>
      <c r="J1115" s="139">
        <f>ROUND(I1115*H1115,2)</f>
        <v>0</v>
      </c>
      <c r="K1115" s="135" t="s">
        <v>1</v>
      </c>
      <c r="L1115" s="32"/>
      <c r="M1115" s="140" t="s">
        <v>1</v>
      </c>
      <c r="N1115" s="141" t="s">
        <v>38</v>
      </c>
      <c r="P1115" s="142">
        <f>O1115*H1115</f>
        <v>0</v>
      </c>
      <c r="Q1115" s="142">
        <v>0</v>
      </c>
      <c r="R1115" s="142">
        <f>Q1115*H1115</f>
        <v>0</v>
      </c>
      <c r="S1115" s="142">
        <v>0</v>
      </c>
      <c r="T1115" s="143">
        <f>S1115*H1115</f>
        <v>0</v>
      </c>
      <c r="AR1115" s="144" t="s">
        <v>145</v>
      </c>
      <c r="AT1115" s="144" t="s">
        <v>140</v>
      </c>
      <c r="AU1115" s="144" t="s">
        <v>82</v>
      </c>
      <c r="AY1115" s="17" t="s">
        <v>138</v>
      </c>
      <c r="BE1115" s="145">
        <f>IF(N1115="základní",J1115,0)</f>
        <v>0</v>
      </c>
      <c r="BF1115" s="145">
        <f>IF(N1115="snížená",J1115,0)</f>
        <v>0</v>
      </c>
      <c r="BG1115" s="145">
        <f>IF(N1115="zákl. přenesená",J1115,0)</f>
        <v>0</v>
      </c>
      <c r="BH1115" s="145">
        <f>IF(N1115="sníž. přenesená",J1115,0)</f>
        <v>0</v>
      </c>
      <c r="BI1115" s="145">
        <f>IF(N1115="nulová",J1115,0)</f>
        <v>0</v>
      </c>
      <c r="BJ1115" s="17" t="s">
        <v>30</v>
      </c>
      <c r="BK1115" s="145">
        <f>ROUND(I1115*H1115,2)</f>
        <v>0</v>
      </c>
      <c r="BL1115" s="17" t="s">
        <v>145</v>
      </c>
      <c r="BM1115" s="144" t="s">
        <v>1133</v>
      </c>
    </row>
    <row r="1116" spans="2:65" s="13" customFormat="1">
      <c r="B1116" s="153"/>
      <c r="D1116" s="147" t="s">
        <v>147</v>
      </c>
      <c r="E1116" s="154" t="s">
        <v>1</v>
      </c>
      <c r="F1116" s="155" t="s">
        <v>30</v>
      </c>
      <c r="H1116" s="156">
        <v>1</v>
      </c>
      <c r="I1116" s="157"/>
      <c r="L1116" s="153"/>
      <c r="M1116" s="158"/>
      <c r="T1116" s="159"/>
      <c r="AT1116" s="154" t="s">
        <v>147</v>
      </c>
      <c r="AU1116" s="154" t="s">
        <v>82</v>
      </c>
      <c r="AV1116" s="13" t="s">
        <v>82</v>
      </c>
      <c r="AW1116" s="13" t="s">
        <v>29</v>
      </c>
      <c r="AX1116" s="13" t="s">
        <v>30</v>
      </c>
      <c r="AY1116" s="154" t="s">
        <v>138</v>
      </c>
    </row>
    <row r="1117" spans="2:65" s="1" customFormat="1" ht="21.75" customHeight="1">
      <c r="B1117" s="132"/>
      <c r="C1117" s="133" t="s">
        <v>1134</v>
      </c>
      <c r="D1117" s="133" t="s">
        <v>140</v>
      </c>
      <c r="E1117" s="134" t="s">
        <v>1135</v>
      </c>
      <c r="F1117" s="135" t="s">
        <v>1136</v>
      </c>
      <c r="G1117" s="136" t="s">
        <v>429</v>
      </c>
      <c r="H1117" s="137">
        <v>10</v>
      </c>
      <c r="I1117" s="138"/>
      <c r="J1117" s="139">
        <f>ROUND(I1117*H1117,2)</f>
        <v>0</v>
      </c>
      <c r="K1117" s="135" t="s">
        <v>1</v>
      </c>
      <c r="L1117" s="32"/>
      <c r="M1117" s="140" t="s">
        <v>1</v>
      </c>
      <c r="N1117" s="141" t="s">
        <v>38</v>
      </c>
      <c r="P1117" s="142">
        <f>O1117*H1117</f>
        <v>0</v>
      </c>
      <c r="Q1117" s="142">
        <v>0</v>
      </c>
      <c r="R1117" s="142">
        <f>Q1117*H1117</f>
        <v>0</v>
      </c>
      <c r="S1117" s="142">
        <v>0</v>
      </c>
      <c r="T1117" s="143">
        <f>S1117*H1117</f>
        <v>0</v>
      </c>
      <c r="AR1117" s="144" t="s">
        <v>145</v>
      </c>
      <c r="AT1117" s="144" t="s">
        <v>140</v>
      </c>
      <c r="AU1117" s="144" t="s">
        <v>82</v>
      </c>
      <c r="AY1117" s="17" t="s">
        <v>138</v>
      </c>
      <c r="BE1117" s="145">
        <f>IF(N1117="základní",J1117,0)</f>
        <v>0</v>
      </c>
      <c r="BF1117" s="145">
        <f>IF(N1117="snížená",J1117,0)</f>
        <v>0</v>
      </c>
      <c r="BG1117" s="145">
        <f>IF(N1117="zákl. přenesená",J1117,0)</f>
        <v>0</v>
      </c>
      <c r="BH1117" s="145">
        <f>IF(N1117="sníž. přenesená",J1117,0)</f>
        <v>0</v>
      </c>
      <c r="BI1117" s="145">
        <f>IF(N1117="nulová",J1117,0)</f>
        <v>0</v>
      </c>
      <c r="BJ1117" s="17" t="s">
        <v>30</v>
      </c>
      <c r="BK1117" s="145">
        <f>ROUND(I1117*H1117,2)</f>
        <v>0</v>
      </c>
      <c r="BL1117" s="17" t="s">
        <v>145</v>
      </c>
      <c r="BM1117" s="144" t="s">
        <v>1137</v>
      </c>
    </row>
    <row r="1118" spans="2:65" s="13" customFormat="1">
      <c r="B1118" s="153"/>
      <c r="D1118" s="147" t="s">
        <v>147</v>
      </c>
      <c r="E1118" s="154" t="s">
        <v>1</v>
      </c>
      <c r="F1118" s="155" t="s">
        <v>197</v>
      </c>
      <c r="H1118" s="156">
        <v>10</v>
      </c>
      <c r="I1118" s="157"/>
      <c r="L1118" s="153"/>
      <c r="M1118" s="158"/>
      <c r="T1118" s="159"/>
      <c r="AT1118" s="154" t="s">
        <v>147</v>
      </c>
      <c r="AU1118" s="154" t="s">
        <v>82</v>
      </c>
      <c r="AV1118" s="13" t="s">
        <v>82</v>
      </c>
      <c r="AW1118" s="13" t="s">
        <v>29</v>
      </c>
      <c r="AX1118" s="13" t="s">
        <v>30</v>
      </c>
      <c r="AY1118" s="154" t="s">
        <v>138</v>
      </c>
    </row>
    <row r="1119" spans="2:65" s="1" customFormat="1" ht="16.5" customHeight="1">
      <c r="B1119" s="132"/>
      <c r="C1119" s="133" t="s">
        <v>1138</v>
      </c>
      <c r="D1119" s="133" t="s">
        <v>140</v>
      </c>
      <c r="E1119" s="134" t="s">
        <v>1139</v>
      </c>
      <c r="F1119" s="135" t="s">
        <v>1140</v>
      </c>
      <c r="G1119" s="136" t="s">
        <v>229</v>
      </c>
      <c r="H1119" s="137">
        <v>6.2960000000000003</v>
      </c>
      <c r="I1119" s="138"/>
      <c r="J1119" s="139">
        <f>ROUND(I1119*H1119,2)</f>
        <v>0</v>
      </c>
      <c r="K1119" s="135" t="s">
        <v>144</v>
      </c>
      <c r="L1119" s="32"/>
      <c r="M1119" s="140" t="s">
        <v>1</v>
      </c>
      <c r="N1119" s="141" t="s">
        <v>38</v>
      </c>
      <c r="P1119" s="142">
        <f>O1119*H1119</f>
        <v>0</v>
      </c>
      <c r="Q1119" s="142">
        <v>0</v>
      </c>
      <c r="R1119" s="142">
        <f>Q1119*H1119</f>
        <v>0</v>
      </c>
      <c r="S1119" s="142">
        <v>2.4</v>
      </c>
      <c r="T1119" s="143">
        <f>S1119*H1119</f>
        <v>15.1104</v>
      </c>
      <c r="AR1119" s="144" t="s">
        <v>145</v>
      </c>
      <c r="AT1119" s="144" t="s">
        <v>140</v>
      </c>
      <c r="AU1119" s="144" t="s">
        <v>82</v>
      </c>
      <c r="AY1119" s="17" t="s">
        <v>138</v>
      </c>
      <c r="BE1119" s="145">
        <f>IF(N1119="základní",J1119,0)</f>
        <v>0</v>
      </c>
      <c r="BF1119" s="145">
        <f>IF(N1119="snížená",J1119,0)</f>
        <v>0</v>
      </c>
      <c r="BG1119" s="145">
        <f>IF(N1119="zákl. přenesená",J1119,0)</f>
        <v>0</v>
      </c>
      <c r="BH1119" s="145">
        <f>IF(N1119="sníž. přenesená",J1119,0)</f>
        <v>0</v>
      </c>
      <c r="BI1119" s="145">
        <f>IF(N1119="nulová",J1119,0)</f>
        <v>0</v>
      </c>
      <c r="BJ1119" s="17" t="s">
        <v>30</v>
      </c>
      <c r="BK1119" s="145">
        <f>ROUND(I1119*H1119,2)</f>
        <v>0</v>
      </c>
      <c r="BL1119" s="17" t="s">
        <v>145</v>
      </c>
      <c r="BM1119" s="144" t="s">
        <v>1141</v>
      </c>
    </row>
    <row r="1120" spans="2:65" s="12" customFormat="1">
      <c r="B1120" s="146"/>
      <c r="D1120" s="147" t="s">
        <v>147</v>
      </c>
      <c r="E1120" s="148" t="s">
        <v>1</v>
      </c>
      <c r="F1120" s="149" t="s">
        <v>1142</v>
      </c>
      <c r="H1120" s="148" t="s">
        <v>1</v>
      </c>
      <c r="I1120" s="150"/>
      <c r="L1120" s="146"/>
      <c r="M1120" s="151"/>
      <c r="T1120" s="152"/>
      <c r="AT1120" s="148" t="s">
        <v>147</v>
      </c>
      <c r="AU1120" s="148" t="s">
        <v>82</v>
      </c>
      <c r="AV1120" s="12" t="s">
        <v>30</v>
      </c>
      <c r="AW1120" s="12" t="s">
        <v>29</v>
      </c>
      <c r="AX1120" s="12" t="s">
        <v>73</v>
      </c>
      <c r="AY1120" s="148" t="s">
        <v>138</v>
      </c>
    </row>
    <row r="1121" spans="2:65" s="12" customFormat="1">
      <c r="B1121" s="146"/>
      <c r="D1121" s="147" t="s">
        <v>147</v>
      </c>
      <c r="E1121" s="148" t="s">
        <v>1</v>
      </c>
      <c r="F1121" s="149" t="s">
        <v>267</v>
      </c>
      <c r="H1121" s="148" t="s">
        <v>1</v>
      </c>
      <c r="I1121" s="150"/>
      <c r="L1121" s="146"/>
      <c r="M1121" s="151"/>
      <c r="T1121" s="152"/>
      <c r="AT1121" s="148" t="s">
        <v>147</v>
      </c>
      <c r="AU1121" s="148" t="s">
        <v>82</v>
      </c>
      <c r="AV1121" s="12" t="s">
        <v>30</v>
      </c>
      <c r="AW1121" s="12" t="s">
        <v>29</v>
      </c>
      <c r="AX1121" s="12" t="s">
        <v>73</v>
      </c>
      <c r="AY1121" s="148" t="s">
        <v>138</v>
      </c>
    </row>
    <row r="1122" spans="2:65" s="13" customFormat="1">
      <c r="B1122" s="153"/>
      <c r="D1122" s="147" t="s">
        <v>147</v>
      </c>
      <c r="E1122" s="154" t="s">
        <v>1</v>
      </c>
      <c r="F1122" s="155" t="s">
        <v>1143</v>
      </c>
      <c r="H1122" s="156">
        <v>6.2960000000000003</v>
      </c>
      <c r="I1122" s="157"/>
      <c r="L1122" s="153"/>
      <c r="M1122" s="158"/>
      <c r="T1122" s="159"/>
      <c r="AT1122" s="154" t="s">
        <v>147</v>
      </c>
      <c r="AU1122" s="154" t="s">
        <v>82</v>
      </c>
      <c r="AV1122" s="13" t="s">
        <v>82</v>
      </c>
      <c r="AW1122" s="13" t="s">
        <v>29</v>
      </c>
      <c r="AX1122" s="13" t="s">
        <v>73</v>
      </c>
      <c r="AY1122" s="154" t="s">
        <v>138</v>
      </c>
    </row>
    <row r="1123" spans="2:65" s="14" customFormat="1">
      <c r="B1123" s="160"/>
      <c r="D1123" s="147" t="s">
        <v>147</v>
      </c>
      <c r="E1123" s="161" t="s">
        <v>1</v>
      </c>
      <c r="F1123" s="162" t="s">
        <v>156</v>
      </c>
      <c r="H1123" s="163">
        <v>6.2960000000000003</v>
      </c>
      <c r="I1123" s="164"/>
      <c r="L1123" s="160"/>
      <c r="M1123" s="165"/>
      <c r="T1123" s="166"/>
      <c r="AT1123" s="161" t="s">
        <v>147</v>
      </c>
      <c r="AU1123" s="161" t="s">
        <v>82</v>
      </c>
      <c r="AV1123" s="14" t="s">
        <v>145</v>
      </c>
      <c r="AW1123" s="14" t="s">
        <v>29</v>
      </c>
      <c r="AX1123" s="14" t="s">
        <v>30</v>
      </c>
      <c r="AY1123" s="161" t="s">
        <v>138</v>
      </c>
    </row>
    <row r="1124" spans="2:65" s="1" customFormat="1" ht="16.5" customHeight="1">
      <c r="B1124" s="132"/>
      <c r="C1124" s="133" t="s">
        <v>1144</v>
      </c>
      <c r="D1124" s="133" t="s">
        <v>140</v>
      </c>
      <c r="E1124" s="134" t="s">
        <v>1145</v>
      </c>
      <c r="F1124" s="135" t="s">
        <v>1146</v>
      </c>
      <c r="G1124" s="136" t="s">
        <v>429</v>
      </c>
      <c r="H1124" s="137">
        <v>9</v>
      </c>
      <c r="I1124" s="138"/>
      <c r="J1124" s="139">
        <f>ROUND(I1124*H1124,2)</f>
        <v>0</v>
      </c>
      <c r="K1124" s="135" t="s">
        <v>144</v>
      </c>
      <c r="L1124" s="32"/>
      <c r="M1124" s="140" t="s">
        <v>1</v>
      </c>
      <c r="N1124" s="141" t="s">
        <v>38</v>
      </c>
      <c r="P1124" s="142">
        <f>O1124*H1124</f>
        <v>0</v>
      </c>
      <c r="Q1124" s="142">
        <v>0</v>
      </c>
      <c r="R1124" s="142">
        <f>Q1124*H1124</f>
        <v>0</v>
      </c>
      <c r="S1124" s="142">
        <v>8.9999999999999993E-3</v>
      </c>
      <c r="T1124" s="143">
        <f>S1124*H1124</f>
        <v>8.0999999999999989E-2</v>
      </c>
      <c r="AR1124" s="144" t="s">
        <v>145</v>
      </c>
      <c r="AT1124" s="144" t="s">
        <v>140</v>
      </c>
      <c r="AU1124" s="144" t="s">
        <v>82</v>
      </c>
      <c r="AY1124" s="17" t="s">
        <v>138</v>
      </c>
      <c r="BE1124" s="145">
        <f>IF(N1124="základní",J1124,0)</f>
        <v>0</v>
      </c>
      <c r="BF1124" s="145">
        <f>IF(N1124="snížená",J1124,0)</f>
        <v>0</v>
      </c>
      <c r="BG1124" s="145">
        <f>IF(N1124="zákl. přenesená",J1124,0)</f>
        <v>0</v>
      </c>
      <c r="BH1124" s="145">
        <f>IF(N1124="sníž. přenesená",J1124,0)</f>
        <v>0</v>
      </c>
      <c r="BI1124" s="145">
        <f>IF(N1124="nulová",J1124,0)</f>
        <v>0</v>
      </c>
      <c r="BJ1124" s="17" t="s">
        <v>30</v>
      </c>
      <c r="BK1124" s="145">
        <f>ROUND(I1124*H1124,2)</f>
        <v>0</v>
      </c>
      <c r="BL1124" s="17" t="s">
        <v>145</v>
      </c>
      <c r="BM1124" s="144" t="s">
        <v>1147</v>
      </c>
    </row>
    <row r="1125" spans="2:65" s="12" customFormat="1">
      <c r="B1125" s="146"/>
      <c r="D1125" s="147" t="s">
        <v>147</v>
      </c>
      <c r="E1125" s="148" t="s">
        <v>1</v>
      </c>
      <c r="F1125" s="149" t="s">
        <v>1148</v>
      </c>
      <c r="H1125" s="148" t="s">
        <v>1</v>
      </c>
      <c r="I1125" s="150"/>
      <c r="L1125" s="146"/>
      <c r="M1125" s="151"/>
      <c r="T1125" s="152"/>
      <c r="AT1125" s="148" t="s">
        <v>147</v>
      </c>
      <c r="AU1125" s="148" t="s">
        <v>82</v>
      </c>
      <c r="AV1125" s="12" t="s">
        <v>30</v>
      </c>
      <c r="AW1125" s="12" t="s">
        <v>29</v>
      </c>
      <c r="AX1125" s="12" t="s">
        <v>73</v>
      </c>
      <c r="AY1125" s="148" t="s">
        <v>138</v>
      </c>
    </row>
    <row r="1126" spans="2:65" s="13" customFormat="1">
      <c r="B1126" s="153"/>
      <c r="D1126" s="147" t="s">
        <v>147</v>
      </c>
      <c r="E1126" s="154" t="s">
        <v>1</v>
      </c>
      <c r="F1126" s="155" t="s">
        <v>1149</v>
      </c>
      <c r="H1126" s="156">
        <v>9</v>
      </c>
      <c r="I1126" s="157"/>
      <c r="L1126" s="153"/>
      <c r="M1126" s="158"/>
      <c r="T1126" s="159"/>
      <c r="AT1126" s="154" t="s">
        <v>147</v>
      </c>
      <c r="AU1126" s="154" t="s">
        <v>82</v>
      </c>
      <c r="AV1126" s="13" t="s">
        <v>82</v>
      </c>
      <c r="AW1126" s="13" t="s">
        <v>29</v>
      </c>
      <c r="AX1126" s="13" t="s">
        <v>73</v>
      </c>
      <c r="AY1126" s="154" t="s">
        <v>138</v>
      </c>
    </row>
    <row r="1127" spans="2:65" s="14" customFormat="1">
      <c r="B1127" s="160"/>
      <c r="D1127" s="147" t="s">
        <v>147</v>
      </c>
      <c r="E1127" s="161" t="s">
        <v>1</v>
      </c>
      <c r="F1127" s="162" t="s">
        <v>156</v>
      </c>
      <c r="H1127" s="163">
        <v>9</v>
      </c>
      <c r="I1127" s="164"/>
      <c r="L1127" s="160"/>
      <c r="M1127" s="165"/>
      <c r="T1127" s="166"/>
      <c r="AT1127" s="161" t="s">
        <v>147</v>
      </c>
      <c r="AU1127" s="161" t="s">
        <v>82</v>
      </c>
      <c r="AV1127" s="14" t="s">
        <v>145</v>
      </c>
      <c r="AW1127" s="14" t="s">
        <v>29</v>
      </c>
      <c r="AX1127" s="14" t="s">
        <v>30</v>
      </c>
      <c r="AY1127" s="161" t="s">
        <v>138</v>
      </c>
    </row>
    <row r="1128" spans="2:65" s="1" customFormat="1" ht="16.5" customHeight="1">
      <c r="B1128" s="132"/>
      <c r="C1128" s="133" t="s">
        <v>1150</v>
      </c>
      <c r="D1128" s="133" t="s">
        <v>140</v>
      </c>
      <c r="E1128" s="134" t="s">
        <v>1151</v>
      </c>
      <c r="F1128" s="135" t="s">
        <v>1152</v>
      </c>
      <c r="G1128" s="136" t="s">
        <v>143</v>
      </c>
      <c r="H1128" s="137">
        <v>4.62</v>
      </c>
      <c r="I1128" s="138"/>
      <c r="J1128" s="139">
        <f>ROUND(I1128*H1128,2)</f>
        <v>0</v>
      </c>
      <c r="K1128" s="135" t="s">
        <v>144</v>
      </c>
      <c r="L1128" s="32"/>
      <c r="M1128" s="140" t="s">
        <v>1</v>
      </c>
      <c r="N1128" s="141" t="s">
        <v>38</v>
      </c>
      <c r="P1128" s="142">
        <f>O1128*H1128</f>
        <v>0</v>
      </c>
      <c r="Q1128" s="142">
        <v>0</v>
      </c>
      <c r="R1128" s="142">
        <f>Q1128*H1128</f>
        <v>0</v>
      </c>
      <c r="S1128" s="142">
        <v>0.1</v>
      </c>
      <c r="T1128" s="143">
        <f>S1128*H1128</f>
        <v>0.46200000000000002</v>
      </c>
      <c r="AR1128" s="144" t="s">
        <v>145</v>
      </c>
      <c r="AT1128" s="144" t="s">
        <v>140</v>
      </c>
      <c r="AU1128" s="144" t="s">
        <v>82</v>
      </c>
      <c r="AY1128" s="17" t="s">
        <v>138</v>
      </c>
      <c r="BE1128" s="145">
        <f>IF(N1128="základní",J1128,0)</f>
        <v>0</v>
      </c>
      <c r="BF1128" s="145">
        <f>IF(N1128="snížená",J1128,0)</f>
        <v>0</v>
      </c>
      <c r="BG1128" s="145">
        <f>IF(N1128="zákl. přenesená",J1128,0)</f>
        <v>0</v>
      </c>
      <c r="BH1128" s="145">
        <f>IF(N1128="sníž. přenesená",J1128,0)</f>
        <v>0</v>
      </c>
      <c r="BI1128" s="145">
        <f>IF(N1128="nulová",J1128,0)</f>
        <v>0</v>
      </c>
      <c r="BJ1128" s="17" t="s">
        <v>30</v>
      </c>
      <c r="BK1128" s="145">
        <f>ROUND(I1128*H1128,2)</f>
        <v>0</v>
      </c>
      <c r="BL1128" s="17" t="s">
        <v>145</v>
      </c>
      <c r="BM1128" s="144" t="s">
        <v>1153</v>
      </c>
    </row>
    <row r="1129" spans="2:65" s="12" customFormat="1">
      <c r="B1129" s="146"/>
      <c r="D1129" s="147" t="s">
        <v>147</v>
      </c>
      <c r="E1129" s="148" t="s">
        <v>1</v>
      </c>
      <c r="F1129" s="149" t="s">
        <v>1154</v>
      </c>
      <c r="H1129" s="148" t="s">
        <v>1</v>
      </c>
      <c r="I1129" s="150"/>
      <c r="L1129" s="146"/>
      <c r="M1129" s="151"/>
      <c r="T1129" s="152"/>
      <c r="AT1129" s="148" t="s">
        <v>147</v>
      </c>
      <c r="AU1129" s="148" t="s">
        <v>82</v>
      </c>
      <c r="AV1129" s="12" t="s">
        <v>30</v>
      </c>
      <c r="AW1129" s="12" t="s">
        <v>29</v>
      </c>
      <c r="AX1129" s="12" t="s">
        <v>73</v>
      </c>
      <c r="AY1129" s="148" t="s">
        <v>138</v>
      </c>
    </row>
    <row r="1130" spans="2:65" s="13" customFormat="1">
      <c r="B1130" s="153"/>
      <c r="D1130" s="147" t="s">
        <v>147</v>
      </c>
      <c r="E1130" s="154" t="s">
        <v>1</v>
      </c>
      <c r="F1130" s="155" t="s">
        <v>408</v>
      </c>
      <c r="H1130" s="156">
        <v>4.62</v>
      </c>
      <c r="I1130" s="157"/>
      <c r="L1130" s="153"/>
      <c r="M1130" s="158"/>
      <c r="T1130" s="159"/>
      <c r="AT1130" s="154" t="s">
        <v>147</v>
      </c>
      <c r="AU1130" s="154" t="s">
        <v>82</v>
      </c>
      <c r="AV1130" s="13" t="s">
        <v>82</v>
      </c>
      <c r="AW1130" s="13" t="s">
        <v>29</v>
      </c>
      <c r="AX1130" s="13" t="s">
        <v>73</v>
      </c>
      <c r="AY1130" s="154" t="s">
        <v>138</v>
      </c>
    </row>
    <row r="1131" spans="2:65" s="14" customFormat="1">
      <c r="B1131" s="160"/>
      <c r="D1131" s="147" t="s">
        <v>147</v>
      </c>
      <c r="E1131" s="161" t="s">
        <v>1</v>
      </c>
      <c r="F1131" s="162" t="s">
        <v>156</v>
      </c>
      <c r="H1131" s="163">
        <v>4.62</v>
      </c>
      <c r="I1131" s="164"/>
      <c r="L1131" s="160"/>
      <c r="M1131" s="165"/>
      <c r="T1131" s="166"/>
      <c r="AT1131" s="161" t="s">
        <v>147</v>
      </c>
      <c r="AU1131" s="161" t="s">
        <v>82</v>
      </c>
      <c r="AV1131" s="14" t="s">
        <v>145</v>
      </c>
      <c r="AW1131" s="14" t="s">
        <v>29</v>
      </c>
      <c r="AX1131" s="14" t="s">
        <v>30</v>
      </c>
      <c r="AY1131" s="161" t="s">
        <v>138</v>
      </c>
    </row>
    <row r="1132" spans="2:65" s="1" customFormat="1" ht="16.5" customHeight="1">
      <c r="B1132" s="132"/>
      <c r="C1132" s="133" t="s">
        <v>1155</v>
      </c>
      <c r="D1132" s="133" t="s">
        <v>140</v>
      </c>
      <c r="E1132" s="134" t="s">
        <v>1156</v>
      </c>
      <c r="F1132" s="135" t="s">
        <v>1157</v>
      </c>
      <c r="G1132" s="136" t="s">
        <v>143</v>
      </c>
      <c r="H1132" s="137">
        <v>226.161</v>
      </c>
      <c r="I1132" s="138"/>
      <c r="J1132" s="139">
        <f>ROUND(I1132*H1132,2)</f>
        <v>0</v>
      </c>
      <c r="K1132" s="135" t="s">
        <v>144</v>
      </c>
      <c r="L1132" s="32"/>
      <c r="M1132" s="140" t="s">
        <v>1</v>
      </c>
      <c r="N1132" s="141" t="s">
        <v>38</v>
      </c>
      <c r="P1132" s="142">
        <f>O1132*H1132</f>
        <v>0</v>
      </c>
      <c r="Q1132" s="142">
        <v>0</v>
      </c>
      <c r="R1132" s="142">
        <f>Q1132*H1132</f>
        <v>0</v>
      </c>
      <c r="S1132" s="142">
        <v>0.09</v>
      </c>
      <c r="T1132" s="143">
        <f>S1132*H1132</f>
        <v>20.354489999999998</v>
      </c>
      <c r="AR1132" s="144" t="s">
        <v>145</v>
      </c>
      <c r="AT1132" s="144" t="s">
        <v>140</v>
      </c>
      <c r="AU1132" s="144" t="s">
        <v>82</v>
      </c>
      <c r="AY1132" s="17" t="s">
        <v>138</v>
      </c>
      <c r="BE1132" s="145">
        <f>IF(N1132="základní",J1132,0)</f>
        <v>0</v>
      </c>
      <c r="BF1132" s="145">
        <f>IF(N1132="snížená",J1132,0)</f>
        <v>0</v>
      </c>
      <c r="BG1132" s="145">
        <f>IF(N1132="zákl. přenesená",J1132,0)</f>
        <v>0</v>
      </c>
      <c r="BH1132" s="145">
        <f>IF(N1132="sníž. přenesená",J1132,0)</f>
        <v>0</v>
      </c>
      <c r="BI1132" s="145">
        <f>IF(N1132="nulová",J1132,0)</f>
        <v>0</v>
      </c>
      <c r="BJ1132" s="17" t="s">
        <v>30</v>
      </c>
      <c r="BK1132" s="145">
        <f>ROUND(I1132*H1132,2)</f>
        <v>0</v>
      </c>
      <c r="BL1132" s="17" t="s">
        <v>145</v>
      </c>
      <c r="BM1132" s="144" t="s">
        <v>1158</v>
      </c>
    </row>
    <row r="1133" spans="2:65" s="12" customFormat="1">
      <c r="B1133" s="146"/>
      <c r="D1133" s="147" t="s">
        <v>147</v>
      </c>
      <c r="E1133" s="148" t="s">
        <v>1</v>
      </c>
      <c r="F1133" s="149" t="s">
        <v>737</v>
      </c>
      <c r="H1133" s="148" t="s">
        <v>1</v>
      </c>
      <c r="I1133" s="150"/>
      <c r="L1133" s="146"/>
      <c r="M1133" s="151"/>
      <c r="T1133" s="152"/>
      <c r="AT1133" s="148" t="s">
        <v>147</v>
      </c>
      <c r="AU1133" s="148" t="s">
        <v>82</v>
      </c>
      <c r="AV1133" s="12" t="s">
        <v>30</v>
      </c>
      <c r="AW1133" s="12" t="s">
        <v>29</v>
      </c>
      <c r="AX1133" s="12" t="s">
        <v>73</v>
      </c>
      <c r="AY1133" s="148" t="s">
        <v>138</v>
      </c>
    </row>
    <row r="1134" spans="2:65" s="13" customFormat="1">
      <c r="B1134" s="153"/>
      <c r="D1134" s="147" t="s">
        <v>147</v>
      </c>
      <c r="E1134" s="154" t="s">
        <v>1</v>
      </c>
      <c r="F1134" s="155" t="s">
        <v>859</v>
      </c>
      <c r="H1134" s="156">
        <v>20.937999999999999</v>
      </c>
      <c r="I1134" s="157"/>
      <c r="L1134" s="153"/>
      <c r="M1134" s="158"/>
      <c r="T1134" s="159"/>
      <c r="AT1134" s="154" t="s">
        <v>147</v>
      </c>
      <c r="AU1134" s="154" t="s">
        <v>82</v>
      </c>
      <c r="AV1134" s="13" t="s">
        <v>82</v>
      </c>
      <c r="AW1134" s="13" t="s">
        <v>29</v>
      </c>
      <c r="AX1134" s="13" t="s">
        <v>73</v>
      </c>
      <c r="AY1134" s="154" t="s">
        <v>138</v>
      </c>
    </row>
    <row r="1135" spans="2:65" s="13" customFormat="1">
      <c r="B1135" s="153"/>
      <c r="D1135" s="147" t="s">
        <v>147</v>
      </c>
      <c r="E1135" s="154" t="s">
        <v>1</v>
      </c>
      <c r="F1135" s="155" t="s">
        <v>860</v>
      </c>
      <c r="H1135" s="156">
        <v>121.69499999999999</v>
      </c>
      <c r="I1135" s="157"/>
      <c r="L1135" s="153"/>
      <c r="M1135" s="158"/>
      <c r="T1135" s="159"/>
      <c r="AT1135" s="154" t="s">
        <v>147</v>
      </c>
      <c r="AU1135" s="154" t="s">
        <v>82</v>
      </c>
      <c r="AV1135" s="13" t="s">
        <v>82</v>
      </c>
      <c r="AW1135" s="13" t="s">
        <v>29</v>
      </c>
      <c r="AX1135" s="13" t="s">
        <v>73</v>
      </c>
      <c r="AY1135" s="154" t="s">
        <v>138</v>
      </c>
    </row>
    <row r="1136" spans="2:65" s="13" customFormat="1">
      <c r="B1136" s="153"/>
      <c r="D1136" s="147" t="s">
        <v>147</v>
      </c>
      <c r="E1136" s="154" t="s">
        <v>1</v>
      </c>
      <c r="F1136" s="155" t="s">
        <v>861</v>
      </c>
      <c r="H1136" s="156">
        <v>63.287999999999997</v>
      </c>
      <c r="I1136" s="157"/>
      <c r="L1136" s="153"/>
      <c r="M1136" s="158"/>
      <c r="T1136" s="159"/>
      <c r="AT1136" s="154" t="s">
        <v>147</v>
      </c>
      <c r="AU1136" s="154" t="s">
        <v>82</v>
      </c>
      <c r="AV1136" s="13" t="s">
        <v>82</v>
      </c>
      <c r="AW1136" s="13" t="s">
        <v>29</v>
      </c>
      <c r="AX1136" s="13" t="s">
        <v>73</v>
      </c>
      <c r="AY1136" s="154" t="s">
        <v>138</v>
      </c>
    </row>
    <row r="1137" spans="2:65" s="15" customFormat="1">
      <c r="B1137" s="167"/>
      <c r="D1137" s="147" t="s">
        <v>147</v>
      </c>
      <c r="E1137" s="168" t="s">
        <v>1</v>
      </c>
      <c r="F1137" s="169" t="s">
        <v>250</v>
      </c>
      <c r="H1137" s="170">
        <v>205.92099999999999</v>
      </c>
      <c r="I1137" s="171"/>
      <c r="L1137" s="167"/>
      <c r="M1137" s="172"/>
      <c r="T1137" s="173"/>
      <c r="AT1137" s="168" t="s">
        <v>147</v>
      </c>
      <c r="AU1137" s="168" t="s">
        <v>82</v>
      </c>
      <c r="AV1137" s="15" t="s">
        <v>162</v>
      </c>
      <c r="AW1137" s="15" t="s">
        <v>29</v>
      </c>
      <c r="AX1137" s="15" t="s">
        <v>73</v>
      </c>
      <c r="AY1137" s="168" t="s">
        <v>138</v>
      </c>
    </row>
    <row r="1138" spans="2:65" s="12" customFormat="1">
      <c r="B1138" s="146"/>
      <c r="D1138" s="147" t="s">
        <v>147</v>
      </c>
      <c r="E1138" s="148" t="s">
        <v>1</v>
      </c>
      <c r="F1138" s="149" t="s">
        <v>423</v>
      </c>
      <c r="H1138" s="148" t="s">
        <v>1</v>
      </c>
      <c r="I1138" s="150"/>
      <c r="L1138" s="146"/>
      <c r="M1138" s="151"/>
      <c r="T1138" s="152"/>
      <c r="AT1138" s="148" t="s">
        <v>147</v>
      </c>
      <c r="AU1138" s="148" t="s">
        <v>82</v>
      </c>
      <c r="AV1138" s="12" t="s">
        <v>30</v>
      </c>
      <c r="AW1138" s="12" t="s">
        <v>29</v>
      </c>
      <c r="AX1138" s="12" t="s">
        <v>73</v>
      </c>
      <c r="AY1138" s="148" t="s">
        <v>138</v>
      </c>
    </row>
    <row r="1139" spans="2:65" s="13" customFormat="1">
      <c r="B1139" s="153"/>
      <c r="D1139" s="147" t="s">
        <v>147</v>
      </c>
      <c r="E1139" s="154" t="s">
        <v>1</v>
      </c>
      <c r="F1139" s="155" t="s">
        <v>1159</v>
      </c>
      <c r="H1139" s="156">
        <v>20.239999999999998</v>
      </c>
      <c r="I1139" s="157"/>
      <c r="L1139" s="153"/>
      <c r="M1139" s="158"/>
      <c r="T1139" s="159"/>
      <c r="AT1139" s="154" t="s">
        <v>147</v>
      </c>
      <c r="AU1139" s="154" t="s">
        <v>82</v>
      </c>
      <c r="AV1139" s="13" t="s">
        <v>82</v>
      </c>
      <c r="AW1139" s="13" t="s">
        <v>29</v>
      </c>
      <c r="AX1139" s="13" t="s">
        <v>73</v>
      </c>
      <c r="AY1139" s="154" t="s">
        <v>138</v>
      </c>
    </row>
    <row r="1140" spans="2:65" s="15" customFormat="1">
      <c r="B1140" s="167"/>
      <c r="D1140" s="147" t="s">
        <v>147</v>
      </c>
      <c r="E1140" s="168" t="s">
        <v>1</v>
      </c>
      <c r="F1140" s="169" t="s">
        <v>250</v>
      </c>
      <c r="H1140" s="170">
        <v>20.239999999999998</v>
      </c>
      <c r="I1140" s="171"/>
      <c r="L1140" s="167"/>
      <c r="M1140" s="172"/>
      <c r="T1140" s="173"/>
      <c r="AT1140" s="168" t="s">
        <v>147</v>
      </c>
      <c r="AU1140" s="168" t="s">
        <v>82</v>
      </c>
      <c r="AV1140" s="15" t="s">
        <v>162</v>
      </c>
      <c r="AW1140" s="15" t="s">
        <v>29</v>
      </c>
      <c r="AX1140" s="15" t="s">
        <v>73</v>
      </c>
      <c r="AY1140" s="168" t="s">
        <v>138</v>
      </c>
    </row>
    <row r="1141" spans="2:65" s="14" customFormat="1">
      <c r="B1141" s="160"/>
      <c r="D1141" s="147" t="s">
        <v>147</v>
      </c>
      <c r="E1141" s="161" t="s">
        <v>1</v>
      </c>
      <c r="F1141" s="162" t="s">
        <v>156</v>
      </c>
      <c r="H1141" s="163">
        <v>226.161</v>
      </c>
      <c r="I1141" s="164"/>
      <c r="L1141" s="160"/>
      <c r="M1141" s="165"/>
      <c r="T1141" s="166"/>
      <c r="AT1141" s="161" t="s">
        <v>147</v>
      </c>
      <c r="AU1141" s="161" t="s">
        <v>82</v>
      </c>
      <c r="AV1141" s="14" t="s">
        <v>145</v>
      </c>
      <c r="AW1141" s="14" t="s">
        <v>29</v>
      </c>
      <c r="AX1141" s="14" t="s">
        <v>30</v>
      </c>
      <c r="AY1141" s="161" t="s">
        <v>138</v>
      </c>
    </row>
    <row r="1142" spans="2:65" s="1" customFormat="1" ht="16.5" customHeight="1">
      <c r="B1142" s="132"/>
      <c r="C1142" s="133" t="s">
        <v>1160</v>
      </c>
      <c r="D1142" s="133" t="s">
        <v>140</v>
      </c>
      <c r="E1142" s="134" t="s">
        <v>1161</v>
      </c>
      <c r="F1142" s="135" t="s">
        <v>1162</v>
      </c>
      <c r="G1142" s="136" t="s">
        <v>229</v>
      </c>
      <c r="H1142" s="137">
        <v>48.390999999999998</v>
      </c>
      <c r="I1142" s="138"/>
      <c r="J1142" s="139">
        <f>ROUND(I1142*H1142,2)</f>
        <v>0</v>
      </c>
      <c r="K1142" s="135" t="s">
        <v>144</v>
      </c>
      <c r="L1142" s="32"/>
      <c r="M1142" s="140" t="s">
        <v>1</v>
      </c>
      <c r="N1142" s="141" t="s">
        <v>38</v>
      </c>
      <c r="P1142" s="142">
        <f>O1142*H1142</f>
        <v>0</v>
      </c>
      <c r="Q1142" s="142">
        <v>0</v>
      </c>
      <c r="R1142" s="142">
        <f>Q1142*H1142</f>
        <v>0</v>
      </c>
      <c r="S1142" s="142">
        <v>1.6</v>
      </c>
      <c r="T1142" s="143">
        <f>S1142*H1142</f>
        <v>77.425600000000003</v>
      </c>
      <c r="AR1142" s="144" t="s">
        <v>145</v>
      </c>
      <c r="AT1142" s="144" t="s">
        <v>140</v>
      </c>
      <c r="AU1142" s="144" t="s">
        <v>82</v>
      </c>
      <c r="AY1142" s="17" t="s">
        <v>138</v>
      </c>
      <c r="BE1142" s="145">
        <f>IF(N1142="základní",J1142,0)</f>
        <v>0</v>
      </c>
      <c r="BF1142" s="145">
        <f>IF(N1142="snížená",J1142,0)</f>
        <v>0</v>
      </c>
      <c r="BG1142" s="145">
        <f>IF(N1142="zákl. přenesená",J1142,0)</f>
        <v>0</v>
      </c>
      <c r="BH1142" s="145">
        <f>IF(N1142="sníž. přenesená",J1142,0)</f>
        <v>0</v>
      </c>
      <c r="BI1142" s="145">
        <f>IF(N1142="nulová",J1142,0)</f>
        <v>0</v>
      </c>
      <c r="BJ1142" s="17" t="s">
        <v>30</v>
      </c>
      <c r="BK1142" s="145">
        <f>ROUND(I1142*H1142,2)</f>
        <v>0</v>
      </c>
      <c r="BL1142" s="17" t="s">
        <v>145</v>
      </c>
      <c r="BM1142" s="144" t="s">
        <v>1163</v>
      </c>
    </row>
    <row r="1143" spans="2:65" s="12" customFormat="1">
      <c r="B1143" s="146"/>
      <c r="D1143" s="147" t="s">
        <v>147</v>
      </c>
      <c r="E1143" s="148" t="s">
        <v>1</v>
      </c>
      <c r="F1143" s="149" t="s">
        <v>737</v>
      </c>
      <c r="H1143" s="148" t="s">
        <v>1</v>
      </c>
      <c r="I1143" s="150"/>
      <c r="L1143" s="146"/>
      <c r="M1143" s="151"/>
      <c r="T1143" s="152"/>
      <c r="AT1143" s="148" t="s">
        <v>147</v>
      </c>
      <c r="AU1143" s="148" t="s">
        <v>82</v>
      </c>
      <c r="AV1143" s="12" t="s">
        <v>30</v>
      </c>
      <c r="AW1143" s="12" t="s">
        <v>29</v>
      </c>
      <c r="AX1143" s="12" t="s">
        <v>73</v>
      </c>
      <c r="AY1143" s="148" t="s">
        <v>138</v>
      </c>
    </row>
    <row r="1144" spans="2:65" s="13" customFormat="1">
      <c r="B1144" s="153"/>
      <c r="D1144" s="147" t="s">
        <v>147</v>
      </c>
      <c r="E1144" s="154" t="s">
        <v>1</v>
      </c>
      <c r="F1144" s="155" t="s">
        <v>1164</v>
      </c>
      <c r="H1144" s="156">
        <v>48.390999999999998</v>
      </c>
      <c r="I1144" s="157"/>
      <c r="L1144" s="153"/>
      <c r="M1144" s="158"/>
      <c r="T1144" s="159"/>
      <c r="AT1144" s="154" t="s">
        <v>147</v>
      </c>
      <c r="AU1144" s="154" t="s">
        <v>82</v>
      </c>
      <c r="AV1144" s="13" t="s">
        <v>82</v>
      </c>
      <c r="AW1144" s="13" t="s">
        <v>29</v>
      </c>
      <c r="AX1144" s="13" t="s">
        <v>30</v>
      </c>
      <c r="AY1144" s="154" t="s">
        <v>138</v>
      </c>
    </row>
    <row r="1145" spans="2:65" s="1" customFormat="1" ht="16.5" customHeight="1">
      <c r="B1145" s="132"/>
      <c r="C1145" s="133" t="s">
        <v>1165</v>
      </c>
      <c r="D1145" s="133" t="s">
        <v>140</v>
      </c>
      <c r="E1145" s="134" t="s">
        <v>1166</v>
      </c>
      <c r="F1145" s="135" t="s">
        <v>1167</v>
      </c>
      <c r="G1145" s="136" t="s">
        <v>229</v>
      </c>
      <c r="H1145" s="137">
        <v>6.7069999999999999</v>
      </c>
      <c r="I1145" s="138"/>
      <c r="J1145" s="139">
        <f>ROUND(I1145*H1145,2)</f>
        <v>0</v>
      </c>
      <c r="K1145" s="135" t="s">
        <v>144</v>
      </c>
      <c r="L1145" s="32"/>
      <c r="M1145" s="140" t="s">
        <v>1</v>
      </c>
      <c r="N1145" s="141" t="s">
        <v>38</v>
      </c>
      <c r="P1145" s="142">
        <f>O1145*H1145</f>
        <v>0</v>
      </c>
      <c r="Q1145" s="142">
        <v>0</v>
      </c>
      <c r="R1145" s="142">
        <f>Q1145*H1145</f>
        <v>0</v>
      </c>
      <c r="S1145" s="142">
        <v>2.2000000000000002</v>
      </c>
      <c r="T1145" s="143">
        <f>S1145*H1145</f>
        <v>14.755400000000002</v>
      </c>
      <c r="AR1145" s="144" t="s">
        <v>145</v>
      </c>
      <c r="AT1145" s="144" t="s">
        <v>140</v>
      </c>
      <c r="AU1145" s="144" t="s">
        <v>82</v>
      </c>
      <c r="AY1145" s="17" t="s">
        <v>138</v>
      </c>
      <c r="BE1145" s="145">
        <f>IF(N1145="základní",J1145,0)</f>
        <v>0</v>
      </c>
      <c r="BF1145" s="145">
        <f>IF(N1145="snížená",J1145,0)</f>
        <v>0</v>
      </c>
      <c r="BG1145" s="145">
        <f>IF(N1145="zákl. přenesená",J1145,0)</f>
        <v>0</v>
      </c>
      <c r="BH1145" s="145">
        <f>IF(N1145="sníž. přenesená",J1145,0)</f>
        <v>0</v>
      </c>
      <c r="BI1145" s="145">
        <f>IF(N1145="nulová",J1145,0)</f>
        <v>0</v>
      </c>
      <c r="BJ1145" s="17" t="s">
        <v>30</v>
      </c>
      <c r="BK1145" s="145">
        <f>ROUND(I1145*H1145,2)</f>
        <v>0</v>
      </c>
      <c r="BL1145" s="17" t="s">
        <v>145</v>
      </c>
      <c r="BM1145" s="144" t="s">
        <v>1168</v>
      </c>
    </row>
    <row r="1146" spans="2:65" s="13" customFormat="1">
      <c r="B1146" s="153"/>
      <c r="D1146" s="147" t="s">
        <v>147</v>
      </c>
      <c r="E1146" s="154" t="s">
        <v>1</v>
      </c>
      <c r="F1146" s="155" t="s">
        <v>883</v>
      </c>
      <c r="H1146" s="156">
        <v>1.58</v>
      </c>
      <c r="I1146" s="157"/>
      <c r="L1146" s="153"/>
      <c r="M1146" s="158"/>
      <c r="T1146" s="159"/>
      <c r="AT1146" s="154" t="s">
        <v>147</v>
      </c>
      <c r="AU1146" s="154" t="s">
        <v>82</v>
      </c>
      <c r="AV1146" s="13" t="s">
        <v>82</v>
      </c>
      <c r="AW1146" s="13" t="s">
        <v>29</v>
      </c>
      <c r="AX1146" s="13" t="s">
        <v>73</v>
      </c>
      <c r="AY1146" s="154" t="s">
        <v>138</v>
      </c>
    </row>
    <row r="1147" spans="2:65" s="13" customFormat="1">
      <c r="B1147" s="153"/>
      <c r="D1147" s="147" t="s">
        <v>147</v>
      </c>
      <c r="E1147" s="154" t="s">
        <v>1</v>
      </c>
      <c r="F1147" s="155" t="s">
        <v>884</v>
      </c>
      <c r="H1147" s="156">
        <v>1.4179999999999999</v>
      </c>
      <c r="I1147" s="157"/>
      <c r="L1147" s="153"/>
      <c r="M1147" s="158"/>
      <c r="T1147" s="159"/>
      <c r="AT1147" s="154" t="s">
        <v>147</v>
      </c>
      <c r="AU1147" s="154" t="s">
        <v>82</v>
      </c>
      <c r="AV1147" s="13" t="s">
        <v>82</v>
      </c>
      <c r="AW1147" s="13" t="s">
        <v>29</v>
      </c>
      <c r="AX1147" s="13" t="s">
        <v>73</v>
      </c>
      <c r="AY1147" s="154" t="s">
        <v>138</v>
      </c>
    </row>
    <row r="1148" spans="2:65" s="13" customFormat="1">
      <c r="B1148" s="153"/>
      <c r="D1148" s="147" t="s">
        <v>147</v>
      </c>
      <c r="E1148" s="154" t="s">
        <v>1</v>
      </c>
      <c r="F1148" s="155" t="s">
        <v>1169</v>
      </c>
      <c r="H1148" s="156">
        <v>1.403</v>
      </c>
      <c r="I1148" s="157"/>
      <c r="L1148" s="153"/>
      <c r="M1148" s="158"/>
      <c r="T1148" s="159"/>
      <c r="AT1148" s="154" t="s">
        <v>147</v>
      </c>
      <c r="AU1148" s="154" t="s">
        <v>82</v>
      </c>
      <c r="AV1148" s="13" t="s">
        <v>82</v>
      </c>
      <c r="AW1148" s="13" t="s">
        <v>29</v>
      </c>
      <c r="AX1148" s="13" t="s">
        <v>73</v>
      </c>
      <c r="AY1148" s="154" t="s">
        <v>138</v>
      </c>
    </row>
    <row r="1149" spans="2:65" s="13" customFormat="1">
      <c r="B1149" s="153"/>
      <c r="D1149" s="147" t="s">
        <v>147</v>
      </c>
      <c r="E1149" s="154" t="s">
        <v>1</v>
      </c>
      <c r="F1149" s="155" t="s">
        <v>886</v>
      </c>
      <c r="H1149" s="156">
        <v>0.42099999999999999</v>
      </c>
      <c r="I1149" s="157"/>
      <c r="L1149" s="153"/>
      <c r="M1149" s="158"/>
      <c r="T1149" s="159"/>
      <c r="AT1149" s="154" t="s">
        <v>147</v>
      </c>
      <c r="AU1149" s="154" t="s">
        <v>82</v>
      </c>
      <c r="AV1149" s="13" t="s">
        <v>82</v>
      </c>
      <c r="AW1149" s="13" t="s">
        <v>29</v>
      </c>
      <c r="AX1149" s="13" t="s">
        <v>73</v>
      </c>
      <c r="AY1149" s="154" t="s">
        <v>138</v>
      </c>
    </row>
    <row r="1150" spans="2:65" s="13" customFormat="1">
      <c r="B1150" s="153"/>
      <c r="D1150" s="147" t="s">
        <v>147</v>
      </c>
      <c r="E1150" s="154" t="s">
        <v>1</v>
      </c>
      <c r="F1150" s="155" t="s">
        <v>887</v>
      </c>
      <c r="H1150" s="156">
        <v>0.33500000000000002</v>
      </c>
      <c r="I1150" s="157"/>
      <c r="L1150" s="153"/>
      <c r="M1150" s="158"/>
      <c r="T1150" s="159"/>
      <c r="AT1150" s="154" t="s">
        <v>147</v>
      </c>
      <c r="AU1150" s="154" t="s">
        <v>82</v>
      </c>
      <c r="AV1150" s="13" t="s">
        <v>82</v>
      </c>
      <c r="AW1150" s="13" t="s">
        <v>29</v>
      </c>
      <c r="AX1150" s="13" t="s">
        <v>73</v>
      </c>
      <c r="AY1150" s="154" t="s">
        <v>138</v>
      </c>
    </row>
    <row r="1151" spans="2:65" s="13" customFormat="1">
      <c r="B1151" s="153"/>
      <c r="D1151" s="147" t="s">
        <v>147</v>
      </c>
      <c r="E1151" s="154" t="s">
        <v>1</v>
      </c>
      <c r="F1151" s="155" t="s">
        <v>1170</v>
      </c>
      <c r="H1151" s="156">
        <v>1.0529999999999999</v>
      </c>
      <c r="I1151" s="157"/>
      <c r="L1151" s="153"/>
      <c r="M1151" s="158"/>
      <c r="T1151" s="159"/>
      <c r="AT1151" s="154" t="s">
        <v>147</v>
      </c>
      <c r="AU1151" s="154" t="s">
        <v>82</v>
      </c>
      <c r="AV1151" s="13" t="s">
        <v>82</v>
      </c>
      <c r="AW1151" s="13" t="s">
        <v>29</v>
      </c>
      <c r="AX1151" s="13" t="s">
        <v>73</v>
      </c>
      <c r="AY1151" s="154" t="s">
        <v>138</v>
      </c>
    </row>
    <row r="1152" spans="2:65" s="13" customFormat="1">
      <c r="B1152" s="153"/>
      <c r="D1152" s="147" t="s">
        <v>147</v>
      </c>
      <c r="E1152" s="154" t="s">
        <v>1</v>
      </c>
      <c r="F1152" s="155" t="s">
        <v>889</v>
      </c>
      <c r="H1152" s="156">
        <v>0.497</v>
      </c>
      <c r="I1152" s="157"/>
      <c r="L1152" s="153"/>
      <c r="M1152" s="158"/>
      <c r="T1152" s="159"/>
      <c r="AT1152" s="154" t="s">
        <v>147</v>
      </c>
      <c r="AU1152" s="154" t="s">
        <v>82</v>
      </c>
      <c r="AV1152" s="13" t="s">
        <v>82</v>
      </c>
      <c r="AW1152" s="13" t="s">
        <v>29</v>
      </c>
      <c r="AX1152" s="13" t="s">
        <v>73</v>
      </c>
      <c r="AY1152" s="154" t="s">
        <v>138</v>
      </c>
    </row>
    <row r="1153" spans="2:65" s="14" customFormat="1">
      <c r="B1153" s="160"/>
      <c r="D1153" s="147" t="s">
        <v>147</v>
      </c>
      <c r="E1153" s="161" t="s">
        <v>1</v>
      </c>
      <c r="F1153" s="162" t="s">
        <v>156</v>
      </c>
      <c r="H1153" s="163">
        <v>6.7069999999999999</v>
      </c>
      <c r="I1153" s="164"/>
      <c r="L1153" s="160"/>
      <c r="M1153" s="165"/>
      <c r="T1153" s="166"/>
      <c r="AT1153" s="161" t="s">
        <v>147</v>
      </c>
      <c r="AU1153" s="161" t="s">
        <v>82</v>
      </c>
      <c r="AV1153" s="14" t="s">
        <v>145</v>
      </c>
      <c r="AW1153" s="14" t="s">
        <v>29</v>
      </c>
      <c r="AX1153" s="14" t="s">
        <v>30</v>
      </c>
      <c r="AY1153" s="161" t="s">
        <v>138</v>
      </c>
    </row>
    <row r="1154" spans="2:65" s="1" customFormat="1" ht="16.5" customHeight="1">
      <c r="B1154" s="132"/>
      <c r="C1154" s="133" t="s">
        <v>1171</v>
      </c>
      <c r="D1154" s="133" t="s">
        <v>140</v>
      </c>
      <c r="E1154" s="134" t="s">
        <v>1172</v>
      </c>
      <c r="F1154" s="135" t="s">
        <v>1173</v>
      </c>
      <c r="G1154" s="136" t="s">
        <v>143</v>
      </c>
      <c r="H1154" s="137">
        <v>6.1920000000000002</v>
      </c>
      <c r="I1154" s="138"/>
      <c r="J1154" s="139">
        <f>ROUND(I1154*H1154,2)</f>
        <v>0</v>
      </c>
      <c r="K1154" s="135" t="s">
        <v>144</v>
      </c>
      <c r="L1154" s="32"/>
      <c r="M1154" s="140" t="s">
        <v>1</v>
      </c>
      <c r="N1154" s="141" t="s">
        <v>38</v>
      </c>
      <c r="P1154" s="142">
        <f>O1154*H1154</f>
        <v>0</v>
      </c>
      <c r="Q1154" s="142">
        <v>0</v>
      </c>
      <c r="R1154" s="142">
        <f>Q1154*H1154</f>
        <v>0</v>
      </c>
      <c r="S1154" s="142">
        <v>4.1000000000000002E-2</v>
      </c>
      <c r="T1154" s="143">
        <f>S1154*H1154</f>
        <v>0.25387200000000004</v>
      </c>
      <c r="AR1154" s="144" t="s">
        <v>145</v>
      </c>
      <c r="AT1154" s="144" t="s">
        <v>140</v>
      </c>
      <c r="AU1154" s="144" t="s">
        <v>82</v>
      </c>
      <c r="AY1154" s="17" t="s">
        <v>138</v>
      </c>
      <c r="BE1154" s="145">
        <f>IF(N1154="základní",J1154,0)</f>
        <v>0</v>
      </c>
      <c r="BF1154" s="145">
        <f>IF(N1154="snížená",J1154,0)</f>
        <v>0</v>
      </c>
      <c r="BG1154" s="145">
        <f>IF(N1154="zákl. přenesená",J1154,0)</f>
        <v>0</v>
      </c>
      <c r="BH1154" s="145">
        <f>IF(N1154="sníž. přenesená",J1154,0)</f>
        <v>0</v>
      </c>
      <c r="BI1154" s="145">
        <f>IF(N1154="nulová",J1154,0)</f>
        <v>0</v>
      </c>
      <c r="BJ1154" s="17" t="s">
        <v>30</v>
      </c>
      <c r="BK1154" s="145">
        <f>ROUND(I1154*H1154,2)</f>
        <v>0</v>
      </c>
      <c r="BL1154" s="17" t="s">
        <v>145</v>
      </c>
      <c r="BM1154" s="144" t="s">
        <v>1174</v>
      </c>
    </row>
    <row r="1155" spans="2:65" s="12" customFormat="1">
      <c r="B1155" s="146"/>
      <c r="D1155" s="147" t="s">
        <v>147</v>
      </c>
      <c r="E1155" s="148" t="s">
        <v>1</v>
      </c>
      <c r="F1155" s="149" t="s">
        <v>1175</v>
      </c>
      <c r="H1155" s="148" t="s">
        <v>1</v>
      </c>
      <c r="I1155" s="150"/>
      <c r="L1155" s="146"/>
      <c r="M1155" s="151"/>
      <c r="T1155" s="152"/>
      <c r="AT1155" s="148" t="s">
        <v>147</v>
      </c>
      <c r="AU1155" s="148" t="s">
        <v>82</v>
      </c>
      <c r="AV1155" s="12" t="s">
        <v>30</v>
      </c>
      <c r="AW1155" s="12" t="s">
        <v>29</v>
      </c>
      <c r="AX1155" s="12" t="s">
        <v>73</v>
      </c>
      <c r="AY1155" s="148" t="s">
        <v>138</v>
      </c>
    </row>
    <row r="1156" spans="2:65" s="12" customFormat="1">
      <c r="B1156" s="146"/>
      <c r="D1156" s="147" t="s">
        <v>147</v>
      </c>
      <c r="E1156" s="148" t="s">
        <v>1</v>
      </c>
      <c r="F1156" s="149" t="s">
        <v>1176</v>
      </c>
      <c r="H1156" s="148" t="s">
        <v>1</v>
      </c>
      <c r="I1156" s="150"/>
      <c r="L1156" s="146"/>
      <c r="M1156" s="151"/>
      <c r="T1156" s="152"/>
      <c r="AT1156" s="148" t="s">
        <v>147</v>
      </c>
      <c r="AU1156" s="148" t="s">
        <v>82</v>
      </c>
      <c r="AV1156" s="12" t="s">
        <v>30</v>
      </c>
      <c r="AW1156" s="12" t="s">
        <v>29</v>
      </c>
      <c r="AX1156" s="12" t="s">
        <v>73</v>
      </c>
      <c r="AY1156" s="148" t="s">
        <v>138</v>
      </c>
    </row>
    <row r="1157" spans="2:65" s="12" customFormat="1">
      <c r="B1157" s="146"/>
      <c r="D1157" s="147" t="s">
        <v>147</v>
      </c>
      <c r="E1157" s="148" t="s">
        <v>1</v>
      </c>
      <c r="F1157" s="149" t="s">
        <v>1177</v>
      </c>
      <c r="H1157" s="148" t="s">
        <v>1</v>
      </c>
      <c r="I1157" s="150"/>
      <c r="L1157" s="146"/>
      <c r="M1157" s="151"/>
      <c r="T1157" s="152"/>
      <c r="AT1157" s="148" t="s">
        <v>147</v>
      </c>
      <c r="AU1157" s="148" t="s">
        <v>82</v>
      </c>
      <c r="AV1157" s="12" t="s">
        <v>30</v>
      </c>
      <c r="AW1157" s="12" t="s">
        <v>29</v>
      </c>
      <c r="AX1157" s="12" t="s">
        <v>73</v>
      </c>
      <c r="AY1157" s="148" t="s">
        <v>138</v>
      </c>
    </row>
    <row r="1158" spans="2:65" s="13" customFormat="1">
      <c r="B1158" s="153"/>
      <c r="D1158" s="147" t="s">
        <v>147</v>
      </c>
      <c r="E1158" s="154" t="s">
        <v>1</v>
      </c>
      <c r="F1158" s="155" t="s">
        <v>1178</v>
      </c>
      <c r="H1158" s="156">
        <v>4.3920000000000003</v>
      </c>
      <c r="I1158" s="157"/>
      <c r="L1158" s="153"/>
      <c r="M1158" s="158"/>
      <c r="T1158" s="159"/>
      <c r="AT1158" s="154" t="s">
        <v>147</v>
      </c>
      <c r="AU1158" s="154" t="s">
        <v>82</v>
      </c>
      <c r="AV1158" s="13" t="s">
        <v>82</v>
      </c>
      <c r="AW1158" s="13" t="s">
        <v>29</v>
      </c>
      <c r="AX1158" s="13" t="s">
        <v>73</v>
      </c>
      <c r="AY1158" s="154" t="s">
        <v>138</v>
      </c>
    </row>
    <row r="1159" spans="2:65" s="12" customFormat="1">
      <c r="B1159" s="146"/>
      <c r="D1159" s="147" t="s">
        <v>147</v>
      </c>
      <c r="E1159" s="148" t="s">
        <v>1</v>
      </c>
      <c r="F1159" s="149" t="s">
        <v>1179</v>
      </c>
      <c r="H1159" s="148" t="s">
        <v>1</v>
      </c>
      <c r="I1159" s="150"/>
      <c r="L1159" s="146"/>
      <c r="M1159" s="151"/>
      <c r="T1159" s="152"/>
      <c r="AT1159" s="148" t="s">
        <v>147</v>
      </c>
      <c r="AU1159" s="148" t="s">
        <v>82</v>
      </c>
      <c r="AV1159" s="12" t="s">
        <v>30</v>
      </c>
      <c r="AW1159" s="12" t="s">
        <v>29</v>
      </c>
      <c r="AX1159" s="12" t="s">
        <v>73</v>
      </c>
      <c r="AY1159" s="148" t="s">
        <v>138</v>
      </c>
    </row>
    <row r="1160" spans="2:65" s="13" customFormat="1">
      <c r="B1160" s="153"/>
      <c r="D1160" s="147" t="s">
        <v>147</v>
      </c>
      <c r="E1160" s="154" t="s">
        <v>1</v>
      </c>
      <c r="F1160" s="155" t="s">
        <v>1180</v>
      </c>
      <c r="H1160" s="156">
        <v>1.8</v>
      </c>
      <c r="I1160" s="157"/>
      <c r="L1160" s="153"/>
      <c r="M1160" s="158"/>
      <c r="T1160" s="159"/>
      <c r="AT1160" s="154" t="s">
        <v>147</v>
      </c>
      <c r="AU1160" s="154" t="s">
        <v>82</v>
      </c>
      <c r="AV1160" s="13" t="s">
        <v>82</v>
      </c>
      <c r="AW1160" s="13" t="s">
        <v>29</v>
      </c>
      <c r="AX1160" s="13" t="s">
        <v>73</v>
      </c>
      <c r="AY1160" s="154" t="s">
        <v>138</v>
      </c>
    </row>
    <row r="1161" spans="2:65" s="14" customFormat="1">
      <c r="B1161" s="160"/>
      <c r="D1161" s="147" t="s">
        <v>147</v>
      </c>
      <c r="E1161" s="161" t="s">
        <v>1</v>
      </c>
      <c r="F1161" s="162" t="s">
        <v>156</v>
      </c>
      <c r="H1161" s="163">
        <v>6.1920000000000002</v>
      </c>
      <c r="I1161" s="164"/>
      <c r="L1161" s="160"/>
      <c r="M1161" s="165"/>
      <c r="T1161" s="166"/>
      <c r="AT1161" s="161" t="s">
        <v>147</v>
      </c>
      <c r="AU1161" s="161" t="s">
        <v>82</v>
      </c>
      <c r="AV1161" s="14" t="s">
        <v>145</v>
      </c>
      <c r="AW1161" s="14" t="s">
        <v>29</v>
      </c>
      <c r="AX1161" s="14" t="s">
        <v>30</v>
      </c>
      <c r="AY1161" s="161" t="s">
        <v>138</v>
      </c>
    </row>
    <row r="1162" spans="2:65" s="1" customFormat="1" ht="16.5" customHeight="1">
      <c r="B1162" s="132"/>
      <c r="C1162" s="133" t="s">
        <v>1181</v>
      </c>
      <c r="D1162" s="133" t="s">
        <v>140</v>
      </c>
      <c r="E1162" s="134" t="s">
        <v>1182</v>
      </c>
      <c r="F1162" s="135" t="s">
        <v>1183</v>
      </c>
      <c r="G1162" s="136" t="s">
        <v>143</v>
      </c>
      <c r="H1162" s="137">
        <v>28.870999999999999</v>
      </c>
      <c r="I1162" s="138"/>
      <c r="J1162" s="139">
        <f>ROUND(I1162*H1162,2)</f>
        <v>0</v>
      </c>
      <c r="K1162" s="135" t="s">
        <v>144</v>
      </c>
      <c r="L1162" s="32"/>
      <c r="M1162" s="140" t="s">
        <v>1</v>
      </c>
      <c r="N1162" s="141" t="s">
        <v>38</v>
      </c>
      <c r="P1162" s="142">
        <f>O1162*H1162</f>
        <v>0</v>
      </c>
      <c r="Q1162" s="142">
        <v>0</v>
      </c>
      <c r="R1162" s="142">
        <f>Q1162*H1162</f>
        <v>0</v>
      </c>
      <c r="S1162" s="142">
        <v>3.4000000000000002E-2</v>
      </c>
      <c r="T1162" s="143">
        <f>S1162*H1162</f>
        <v>0.98161399999999999</v>
      </c>
      <c r="AR1162" s="144" t="s">
        <v>145</v>
      </c>
      <c r="AT1162" s="144" t="s">
        <v>140</v>
      </c>
      <c r="AU1162" s="144" t="s">
        <v>82</v>
      </c>
      <c r="AY1162" s="17" t="s">
        <v>138</v>
      </c>
      <c r="BE1162" s="145">
        <f>IF(N1162="základní",J1162,0)</f>
        <v>0</v>
      </c>
      <c r="BF1162" s="145">
        <f>IF(N1162="snížená",J1162,0)</f>
        <v>0</v>
      </c>
      <c r="BG1162" s="145">
        <f>IF(N1162="zákl. přenesená",J1162,0)</f>
        <v>0</v>
      </c>
      <c r="BH1162" s="145">
        <f>IF(N1162="sníž. přenesená",J1162,0)</f>
        <v>0</v>
      </c>
      <c r="BI1162" s="145">
        <f>IF(N1162="nulová",J1162,0)</f>
        <v>0</v>
      </c>
      <c r="BJ1162" s="17" t="s">
        <v>30</v>
      </c>
      <c r="BK1162" s="145">
        <f>ROUND(I1162*H1162,2)</f>
        <v>0</v>
      </c>
      <c r="BL1162" s="17" t="s">
        <v>145</v>
      </c>
      <c r="BM1162" s="144" t="s">
        <v>1184</v>
      </c>
    </row>
    <row r="1163" spans="2:65" s="12" customFormat="1">
      <c r="B1163" s="146"/>
      <c r="D1163" s="147" t="s">
        <v>147</v>
      </c>
      <c r="E1163" s="148" t="s">
        <v>1</v>
      </c>
      <c r="F1163" s="149" t="s">
        <v>388</v>
      </c>
      <c r="H1163" s="148" t="s">
        <v>1</v>
      </c>
      <c r="I1163" s="150"/>
      <c r="L1163" s="146"/>
      <c r="M1163" s="151"/>
      <c r="T1163" s="152"/>
      <c r="AT1163" s="148" t="s">
        <v>147</v>
      </c>
      <c r="AU1163" s="148" t="s">
        <v>82</v>
      </c>
      <c r="AV1163" s="12" t="s">
        <v>30</v>
      </c>
      <c r="AW1163" s="12" t="s">
        <v>29</v>
      </c>
      <c r="AX1163" s="12" t="s">
        <v>73</v>
      </c>
      <c r="AY1163" s="148" t="s">
        <v>138</v>
      </c>
    </row>
    <row r="1164" spans="2:65" s="12" customFormat="1">
      <c r="B1164" s="146"/>
      <c r="D1164" s="147" t="s">
        <v>147</v>
      </c>
      <c r="E1164" s="148" t="s">
        <v>1</v>
      </c>
      <c r="F1164" s="149" t="s">
        <v>1185</v>
      </c>
      <c r="H1164" s="148" t="s">
        <v>1</v>
      </c>
      <c r="I1164" s="150"/>
      <c r="L1164" s="146"/>
      <c r="M1164" s="151"/>
      <c r="T1164" s="152"/>
      <c r="AT1164" s="148" t="s">
        <v>147</v>
      </c>
      <c r="AU1164" s="148" t="s">
        <v>82</v>
      </c>
      <c r="AV1164" s="12" t="s">
        <v>30</v>
      </c>
      <c r="AW1164" s="12" t="s">
        <v>29</v>
      </c>
      <c r="AX1164" s="12" t="s">
        <v>73</v>
      </c>
      <c r="AY1164" s="148" t="s">
        <v>138</v>
      </c>
    </row>
    <row r="1165" spans="2:65" s="13" customFormat="1">
      <c r="B1165" s="153"/>
      <c r="D1165" s="147" t="s">
        <v>147</v>
      </c>
      <c r="E1165" s="154" t="s">
        <v>1</v>
      </c>
      <c r="F1165" s="155" t="s">
        <v>1186</v>
      </c>
      <c r="H1165" s="156">
        <v>6.93</v>
      </c>
      <c r="I1165" s="157"/>
      <c r="L1165" s="153"/>
      <c r="M1165" s="158"/>
      <c r="T1165" s="159"/>
      <c r="AT1165" s="154" t="s">
        <v>147</v>
      </c>
      <c r="AU1165" s="154" t="s">
        <v>82</v>
      </c>
      <c r="AV1165" s="13" t="s">
        <v>82</v>
      </c>
      <c r="AW1165" s="13" t="s">
        <v>29</v>
      </c>
      <c r="AX1165" s="13" t="s">
        <v>73</v>
      </c>
      <c r="AY1165" s="154" t="s">
        <v>138</v>
      </c>
    </row>
    <row r="1166" spans="2:65" s="13" customFormat="1">
      <c r="B1166" s="153"/>
      <c r="D1166" s="147" t="s">
        <v>147</v>
      </c>
      <c r="E1166" s="154" t="s">
        <v>1</v>
      </c>
      <c r="F1166" s="155" t="s">
        <v>1187</v>
      </c>
      <c r="H1166" s="156">
        <v>5.04</v>
      </c>
      <c r="I1166" s="157"/>
      <c r="L1166" s="153"/>
      <c r="M1166" s="158"/>
      <c r="T1166" s="159"/>
      <c r="AT1166" s="154" t="s">
        <v>147</v>
      </c>
      <c r="AU1166" s="154" t="s">
        <v>82</v>
      </c>
      <c r="AV1166" s="13" t="s">
        <v>82</v>
      </c>
      <c r="AW1166" s="13" t="s">
        <v>29</v>
      </c>
      <c r="AX1166" s="13" t="s">
        <v>73</v>
      </c>
      <c r="AY1166" s="154" t="s">
        <v>138</v>
      </c>
    </row>
    <row r="1167" spans="2:65" s="12" customFormat="1">
      <c r="B1167" s="146"/>
      <c r="D1167" s="147" t="s">
        <v>147</v>
      </c>
      <c r="E1167" s="148" t="s">
        <v>1</v>
      </c>
      <c r="F1167" s="149" t="s">
        <v>872</v>
      </c>
      <c r="H1167" s="148" t="s">
        <v>1</v>
      </c>
      <c r="I1167" s="150"/>
      <c r="L1167" s="146"/>
      <c r="M1167" s="151"/>
      <c r="T1167" s="152"/>
      <c r="AT1167" s="148" t="s">
        <v>147</v>
      </c>
      <c r="AU1167" s="148" t="s">
        <v>82</v>
      </c>
      <c r="AV1167" s="12" t="s">
        <v>30</v>
      </c>
      <c r="AW1167" s="12" t="s">
        <v>29</v>
      </c>
      <c r="AX1167" s="12" t="s">
        <v>73</v>
      </c>
      <c r="AY1167" s="148" t="s">
        <v>138</v>
      </c>
    </row>
    <row r="1168" spans="2:65" s="12" customFormat="1">
      <c r="B1168" s="146"/>
      <c r="D1168" s="147" t="s">
        <v>147</v>
      </c>
      <c r="E1168" s="148" t="s">
        <v>1</v>
      </c>
      <c r="F1168" s="149" t="s">
        <v>1185</v>
      </c>
      <c r="H1168" s="148" t="s">
        <v>1</v>
      </c>
      <c r="I1168" s="150"/>
      <c r="L1168" s="146"/>
      <c r="M1168" s="151"/>
      <c r="T1168" s="152"/>
      <c r="AT1168" s="148" t="s">
        <v>147</v>
      </c>
      <c r="AU1168" s="148" t="s">
        <v>82</v>
      </c>
      <c r="AV1168" s="12" t="s">
        <v>30</v>
      </c>
      <c r="AW1168" s="12" t="s">
        <v>29</v>
      </c>
      <c r="AX1168" s="12" t="s">
        <v>73</v>
      </c>
      <c r="AY1168" s="148" t="s">
        <v>138</v>
      </c>
    </row>
    <row r="1169" spans="2:65" s="13" customFormat="1">
      <c r="B1169" s="153"/>
      <c r="D1169" s="147" t="s">
        <v>147</v>
      </c>
      <c r="E1169" s="154" t="s">
        <v>1</v>
      </c>
      <c r="F1169" s="155" t="s">
        <v>1188</v>
      </c>
      <c r="H1169" s="156">
        <v>7.26</v>
      </c>
      <c r="I1169" s="157"/>
      <c r="L1169" s="153"/>
      <c r="M1169" s="158"/>
      <c r="T1169" s="159"/>
      <c r="AT1169" s="154" t="s">
        <v>147</v>
      </c>
      <c r="AU1169" s="154" t="s">
        <v>82</v>
      </c>
      <c r="AV1169" s="13" t="s">
        <v>82</v>
      </c>
      <c r="AW1169" s="13" t="s">
        <v>29</v>
      </c>
      <c r="AX1169" s="13" t="s">
        <v>73</v>
      </c>
      <c r="AY1169" s="154" t="s">
        <v>138</v>
      </c>
    </row>
    <row r="1170" spans="2:65" s="13" customFormat="1">
      <c r="B1170" s="153"/>
      <c r="D1170" s="147" t="s">
        <v>147</v>
      </c>
      <c r="E1170" s="154" t="s">
        <v>1</v>
      </c>
      <c r="F1170" s="155" t="s">
        <v>1189</v>
      </c>
      <c r="H1170" s="156">
        <v>5.28</v>
      </c>
      <c r="I1170" s="157"/>
      <c r="L1170" s="153"/>
      <c r="M1170" s="158"/>
      <c r="T1170" s="159"/>
      <c r="AT1170" s="154" t="s">
        <v>147</v>
      </c>
      <c r="AU1170" s="154" t="s">
        <v>82</v>
      </c>
      <c r="AV1170" s="13" t="s">
        <v>82</v>
      </c>
      <c r="AW1170" s="13" t="s">
        <v>29</v>
      </c>
      <c r="AX1170" s="13" t="s">
        <v>73</v>
      </c>
      <c r="AY1170" s="154" t="s">
        <v>138</v>
      </c>
    </row>
    <row r="1171" spans="2:65" s="12" customFormat="1">
      <c r="B1171" s="146"/>
      <c r="D1171" s="147" t="s">
        <v>147</v>
      </c>
      <c r="E1171" s="148" t="s">
        <v>1</v>
      </c>
      <c r="F1171" s="149" t="s">
        <v>1190</v>
      </c>
      <c r="H1171" s="148" t="s">
        <v>1</v>
      </c>
      <c r="I1171" s="150"/>
      <c r="L1171" s="146"/>
      <c r="M1171" s="151"/>
      <c r="T1171" s="152"/>
      <c r="AT1171" s="148" t="s">
        <v>147</v>
      </c>
      <c r="AU1171" s="148" t="s">
        <v>82</v>
      </c>
      <c r="AV1171" s="12" t="s">
        <v>30</v>
      </c>
      <c r="AW1171" s="12" t="s">
        <v>29</v>
      </c>
      <c r="AX1171" s="12" t="s">
        <v>73</v>
      </c>
      <c r="AY1171" s="148" t="s">
        <v>138</v>
      </c>
    </row>
    <row r="1172" spans="2:65" s="12" customFormat="1">
      <c r="B1172" s="146"/>
      <c r="D1172" s="147" t="s">
        <v>147</v>
      </c>
      <c r="E1172" s="148" t="s">
        <v>1</v>
      </c>
      <c r="F1172" s="149" t="s">
        <v>1191</v>
      </c>
      <c r="H1172" s="148" t="s">
        <v>1</v>
      </c>
      <c r="I1172" s="150"/>
      <c r="L1172" s="146"/>
      <c r="M1172" s="151"/>
      <c r="T1172" s="152"/>
      <c r="AT1172" s="148" t="s">
        <v>147</v>
      </c>
      <c r="AU1172" s="148" t="s">
        <v>82</v>
      </c>
      <c r="AV1172" s="12" t="s">
        <v>30</v>
      </c>
      <c r="AW1172" s="12" t="s">
        <v>29</v>
      </c>
      <c r="AX1172" s="12" t="s">
        <v>73</v>
      </c>
      <c r="AY1172" s="148" t="s">
        <v>138</v>
      </c>
    </row>
    <row r="1173" spans="2:65" s="13" customFormat="1">
      <c r="B1173" s="153"/>
      <c r="D1173" s="147" t="s">
        <v>147</v>
      </c>
      <c r="E1173" s="154" t="s">
        <v>1</v>
      </c>
      <c r="F1173" s="155" t="s">
        <v>1192</v>
      </c>
      <c r="H1173" s="156">
        <v>4.3609999999999998</v>
      </c>
      <c r="I1173" s="157"/>
      <c r="L1173" s="153"/>
      <c r="M1173" s="158"/>
      <c r="T1173" s="159"/>
      <c r="AT1173" s="154" t="s">
        <v>147</v>
      </c>
      <c r="AU1173" s="154" t="s">
        <v>82</v>
      </c>
      <c r="AV1173" s="13" t="s">
        <v>82</v>
      </c>
      <c r="AW1173" s="13" t="s">
        <v>29</v>
      </c>
      <c r="AX1173" s="13" t="s">
        <v>73</v>
      </c>
      <c r="AY1173" s="154" t="s">
        <v>138</v>
      </c>
    </row>
    <row r="1174" spans="2:65" s="14" customFormat="1">
      <c r="B1174" s="160"/>
      <c r="D1174" s="147" t="s">
        <v>147</v>
      </c>
      <c r="E1174" s="161" t="s">
        <v>1</v>
      </c>
      <c r="F1174" s="162" t="s">
        <v>156</v>
      </c>
      <c r="H1174" s="163">
        <v>28.870999999999999</v>
      </c>
      <c r="I1174" s="164"/>
      <c r="L1174" s="160"/>
      <c r="M1174" s="165"/>
      <c r="T1174" s="166"/>
      <c r="AT1174" s="161" t="s">
        <v>147</v>
      </c>
      <c r="AU1174" s="161" t="s">
        <v>82</v>
      </c>
      <c r="AV1174" s="14" t="s">
        <v>145</v>
      </c>
      <c r="AW1174" s="14" t="s">
        <v>29</v>
      </c>
      <c r="AX1174" s="14" t="s">
        <v>30</v>
      </c>
      <c r="AY1174" s="161" t="s">
        <v>138</v>
      </c>
    </row>
    <row r="1175" spans="2:65" s="1" customFormat="1" ht="16.5" customHeight="1">
      <c r="B1175" s="132"/>
      <c r="C1175" s="133" t="s">
        <v>1193</v>
      </c>
      <c r="D1175" s="133" t="s">
        <v>140</v>
      </c>
      <c r="E1175" s="134" t="s">
        <v>1194</v>
      </c>
      <c r="F1175" s="135" t="s">
        <v>1195</v>
      </c>
      <c r="G1175" s="136" t="s">
        <v>143</v>
      </c>
      <c r="H1175" s="137">
        <v>34.32</v>
      </c>
      <c r="I1175" s="138"/>
      <c r="J1175" s="139">
        <f>ROUND(I1175*H1175,2)</f>
        <v>0</v>
      </c>
      <c r="K1175" s="135" t="s">
        <v>144</v>
      </c>
      <c r="L1175" s="32"/>
      <c r="M1175" s="140" t="s">
        <v>1</v>
      </c>
      <c r="N1175" s="141" t="s">
        <v>38</v>
      </c>
      <c r="P1175" s="142">
        <f>O1175*H1175</f>
        <v>0</v>
      </c>
      <c r="Q1175" s="142">
        <v>0</v>
      </c>
      <c r="R1175" s="142">
        <f>Q1175*H1175</f>
        <v>0</v>
      </c>
      <c r="S1175" s="142">
        <v>4.7E-2</v>
      </c>
      <c r="T1175" s="143">
        <f>S1175*H1175</f>
        <v>1.61304</v>
      </c>
      <c r="AR1175" s="144" t="s">
        <v>145</v>
      </c>
      <c r="AT1175" s="144" t="s">
        <v>140</v>
      </c>
      <c r="AU1175" s="144" t="s">
        <v>82</v>
      </c>
      <c r="AY1175" s="17" t="s">
        <v>138</v>
      </c>
      <c r="BE1175" s="145">
        <f>IF(N1175="základní",J1175,0)</f>
        <v>0</v>
      </c>
      <c r="BF1175" s="145">
        <f>IF(N1175="snížená",J1175,0)</f>
        <v>0</v>
      </c>
      <c r="BG1175" s="145">
        <f>IF(N1175="zákl. přenesená",J1175,0)</f>
        <v>0</v>
      </c>
      <c r="BH1175" s="145">
        <f>IF(N1175="sníž. přenesená",J1175,0)</f>
        <v>0</v>
      </c>
      <c r="BI1175" s="145">
        <f>IF(N1175="nulová",J1175,0)</f>
        <v>0</v>
      </c>
      <c r="BJ1175" s="17" t="s">
        <v>30</v>
      </c>
      <c r="BK1175" s="145">
        <f>ROUND(I1175*H1175,2)</f>
        <v>0</v>
      </c>
      <c r="BL1175" s="17" t="s">
        <v>145</v>
      </c>
      <c r="BM1175" s="144" t="s">
        <v>1196</v>
      </c>
    </row>
    <row r="1176" spans="2:65" s="12" customFormat="1">
      <c r="B1176" s="146"/>
      <c r="D1176" s="147" t="s">
        <v>147</v>
      </c>
      <c r="E1176" s="148" t="s">
        <v>1</v>
      </c>
      <c r="F1176" s="149" t="s">
        <v>1190</v>
      </c>
      <c r="H1176" s="148" t="s">
        <v>1</v>
      </c>
      <c r="I1176" s="150"/>
      <c r="L1176" s="146"/>
      <c r="M1176" s="151"/>
      <c r="T1176" s="152"/>
      <c r="AT1176" s="148" t="s">
        <v>147</v>
      </c>
      <c r="AU1176" s="148" t="s">
        <v>82</v>
      </c>
      <c r="AV1176" s="12" t="s">
        <v>30</v>
      </c>
      <c r="AW1176" s="12" t="s">
        <v>29</v>
      </c>
      <c r="AX1176" s="12" t="s">
        <v>73</v>
      </c>
      <c r="AY1176" s="148" t="s">
        <v>138</v>
      </c>
    </row>
    <row r="1177" spans="2:65" s="13" customFormat="1">
      <c r="B1177" s="153"/>
      <c r="D1177" s="147" t="s">
        <v>147</v>
      </c>
      <c r="E1177" s="154" t="s">
        <v>1</v>
      </c>
      <c r="F1177" s="155" t="s">
        <v>1197</v>
      </c>
      <c r="H1177" s="156">
        <v>17.16</v>
      </c>
      <c r="I1177" s="157"/>
      <c r="L1177" s="153"/>
      <c r="M1177" s="158"/>
      <c r="T1177" s="159"/>
      <c r="AT1177" s="154" t="s">
        <v>147</v>
      </c>
      <c r="AU1177" s="154" t="s">
        <v>82</v>
      </c>
      <c r="AV1177" s="13" t="s">
        <v>82</v>
      </c>
      <c r="AW1177" s="13" t="s">
        <v>29</v>
      </c>
      <c r="AX1177" s="13" t="s">
        <v>73</v>
      </c>
      <c r="AY1177" s="154" t="s">
        <v>138</v>
      </c>
    </row>
    <row r="1178" spans="2:65" s="12" customFormat="1">
      <c r="B1178" s="146"/>
      <c r="D1178" s="147" t="s">
        <v>147</v>
      </c>
      <c r="E1178" s="148" t="s">
        <v>1</v>
      </c>
      <c r="F1178" s="149" t="s">
        <v>872</v>
      </c>
      <c r="H1178" s="148" t="s">
        <v>1</v>
      </c>
      <c r="I1178" s="150"/>
      <c r="L1178" s="146"/>
      <c r="M1178" s="151"/>
      <c r="T1178" s="152"/>
      <c r="AT1178" s="148" t="s">
        <v>147</v>
      </c>
      <c r="AU1178" s="148" t="s">
        <v>82</v>
      </c>
      <c r="AV1178" s="12" t="s">
        <v>30</v>
      </c>
      <c r="AW1178" s="12" t="s">
        <v>29</v>
      </c>
      <c r="AX1178" s="12" t="s">
        <v>73</v>
      </c>
      <c r="AY1178" s="148" t="s">
        <v>138</v>
      </c>
    </row>
    <row r="1179" spans="2:65" s="13" customFormat="1">
      <c r="B1179" s="153"/>
      <c r="D1179" s="147" t="s">
        <v>147</v>
      </c>
      <c r="E1179" s="154" t="s">
        <v>1</v>
      </c>
      <c r="F1179" s="155" t="s">
        <v>1197</v>
      </c>
      <c r="H1179" s="156">
        <v>17.16</v>
      </c>
      <c r="I1179" s="157"/>
      <c r="L1179" s="153"/>
      <c r="M1179" s="158"/>
      <c r="T1179" s="159"/>
      <c r="AT1179" s="154" t="s">
        <v>147</v>
      </c>
      <c r="AU1179" s="154" t="s">
        <v>82</v>
      </c>
      <c r="AV1179" s="13" t="s">
        <v>82</v>
      </c>
      <c r="AW1179" s="13" t="s">
        <v>29</v>
      </c>
      <c r="AX1179" s="13" t="s">
        <v>73</v>
      </c>
      <c r="AY1179" s="154" t="s">
        <v>138</v>
      </c>
    </row>
    <row r="1180" spans="2:65" s="14" customFormat="1">
      <c r="B1180" s="160"/>
      <c r="D1180" s="147" t="s">
        <v>147</v>
      </c>
      <c r="E1180" s="161" t="s">
        <v>1</v>
      </c>
      <c r="F1180" s="162" t="s">
        <v>156</v>
      </c>
      <c r="H1180" s="163">
        <v>34.32</v>
      </c>
      <c r="I1180" s="164"/>
      <c r="L1180" s="160"/>
      <c r="M1180" s="165"/>
      <c r="T1180" s="166"/>
      <c r="AT1180" s="161" t="s">
        <v>147</v>
      </c>
      <c r="AU1180" s="161" t="s">
        <v>82</v>
      </c>
      <c r="AV1180" s="14" t="s">
        <v>145</v>
      </c>
      <c r="AW1180" s="14" t="s">
        <v>29</v>
      </c>
      <c r="AX1180" s="14" t="s">
        <v>30</v>
      </c>
      <c r="AY1180" s="161" t="s">
        <v>138</v>
      </c>
    </row>
    <row r="1181" spans="2:65" s="1" customFormat="1" ht="16.5" customHeight="1">
      <c r="B1181" s="132"/>
      <c r="C1181" s="133" t="s">
        <v>1198</v>
      </c>
      <c r="D1181" s="133" t="s">
        <v>140</v>
      </c>
      <c r="E1181" s="134" t="s">
        <v>1199</v>
      </c>
      <c r="F1181" s="135" t="s">
        <v>1200</v>
      </c>
      <c r="G1181" s="136" t="s">
        <v>143</v>
      </c>
      <c r="H1181" s="137">
        <v>13.2</v>
      </c>
      <c r="I1181" s="138"/>
      <c r="J1181" s="139">
        <f>ROUND(I1181*H1181,2)</f>
        <v>0</v>
      </c>
      <c r="K1181" s="135" t="s">
        <v>144</v>
      </c>
      <c r="L1181" s="32"/>
      <c r="M1181" s="140" t="s">
        <v>1</v>
      </c>
      <c r="N1181" s="141" t="s">
        <v>38</v>
      </c>
      <c r="P1181" s="142">
        <f>O1181*H1181</f>
        <v>0</v>
      </c>
      <c r="Q1181" s="142">
        <v>0</v>
      </c>
      <c r="R1181" s="142">
        <f>Q1181*H1181</f>
        <v>0</v>
      </c>
      <c r="S1181" s="142">
        <v>3.4000000000000002E-2</v>
      </c>
      <c r="T1181" s="143">
        <f>S1181*H1181</f>
        <v>0.44880000000000003</v>
      </c>
      <c r="AR1181" s="144" t="s">
        <v>145</v>
      </c>
      <c r="AT1181" s="144" t="s">
        <v>140</v>
      </c>
      <c r="AU1181" s="144" t="s">
        <v>82</v>
      </c>
      <c r="AY1181" s="17" t="s">
        <v>138</v>
      </c>
      <c r="BE1181" s="145">
        <f>IF(N1181="základní",J1181,0)</f>
        <v>0</v>
      </c>
      <c r="BF1181" s="145">
        <f>IF(N1181="snížená",J1181,0)</f>
        <v>0</v>
      </c>
      <c r="BG1181" s="145">
        <f>IF(N1181="zákl. přenesená",J1181,0)</f>
        <v>0</v>
      </c>
      <c r="BH1181" s="145">
        <f>IF(N1181="sníž. přenesená",J1181,0)</f>
        <v>0</v>
      </c>
      <c r="BI1181" s="145">
        <f>IF(N1181="nulová",J1181,0)</f>
        <v>0</v>
      </c>
      <c r="BJ1181" s="17" t="s">
        <v>30</v>
      </c>
      <c r="BK1181" s="145">
        <f>ROUND(I1181*H1181,2)</f>
        <v>0</v>
      </c>
      <c r="BL1181" s="17" t="s">
        <v>145</v>
      </c>
      <c r="BM1181" s="144" t="s">
        <v>1201</v>
      </c>
    </row>
    <row r="1182" spans="2:65" s="12" customFormat="1">
      <c r="B1182" s="146"/>
      <c r="D1182" s="147" t="s">
        <v>147</v>
      </c>
      <c r="E1182" s="148" t="s">
        <v>1</v>
      </c>
      <c r="F1182" s="149" t="s">
        <v>1202</v>
      </c>
      <c r="H1182" s="148" t="s">
        <v>1</v>
      </c>
      <c r="I1182" s="150"/>
      <c r="L1182" s="146"/>
      <c r="M1182" s="151"/>
      <c r="T1182" s="152"/>
      <c r="AT1182" s="148" t="s">
        <v>147</v>
      </c>
      <c r="AU1182" s="148" t="s">
        <v>82</v>
      </c>
      <c r="AV1182" s="12" t="s">
        <v>30</v>
      </c>
      <c r="AW1182" s="12" t="s">
        <v>29</v>
      </c>
      <c r="AX1182" s="12" t="s">
        <v>73</v>
      </c>
      <c r="AY1182" s="148" t="s">
        <v>138</v>
      </c>
    </row>
    <row r="1183" spans="2:65" s="13" customFormat="1">
      <c r="B1183" s="153"/>
      <c r="D1183" s="147" t="s">
        <v>147</v>
      </c>
      <c r="E1183" s="154" t="s">
        <v>1</v>
      </c>
      <c r="F1183" s="155" t="s">
        <v>1203</v>
      </c>
      <c r="H1183" s="156">
        <v>13.2</v>
      </c>
      <c r="I1183" s="157"/>
      <c r="L1183" s="153"/>
      <c r="M1183" s="158"/>
      <c r="T1183" s="159"/>
      <c r="AT1183" s="154" t="s">
        <v>147</v>
      </c>
      <c r="AU1183" s="154" t="s">
        <v>82</v>
      </c>
      <c r="AV1183" s="13" t="s">
        <v>82</v>
      </c>
      <c r="AW1183" s="13" t="s">
        <v>29</v>
      </c>
      <c r="AX1183" s="13" t="s">
        <v>73</v>
      </c>
      <c r="AY1183" s="154" t="s">
        <v>138</v>
      </c>
    </row>
    <row r="1184" spans="2:65" s="14" customFormat="1">
      <c r="B1184" s="160"/>
      <c r="D1184" s="147" t="s">
        <v>147</v>
      </c>
      <c r="E1184" s="161" t="s">
        <v>1</v>
      </c>
      <c r="F1184" s="162" t="s">
        <v>156</v>
      </c>
      <c r="H1184" s="163">
        <v>13.2</v>
      </c>
      <c r="I1184" s="164"/>
      <c r="L1184" s="160"/>
      <c r="M1184" s="165"/>
      <c r="T1184" s="166"/>
      <c r="AT1184" s="161" t="s">
        <v>147</v>
      </c>
      <c r="AU1184" s="161" t="s">
        <v>82</v>
      </c>
      <c r="AV1184" s="14" t="s">
        <v>145</v>
      </c>
      <c r="AW1184" s="14" t="s">
        <v>29</v>
      </c>
      <c r="AX1184" s="14" t="s">
        <v>30</v>
      </c>
      <c r="AY1184" s="161" t="s">
        <v>138</v>
      </c>
    </row>
    <row r="1185" spans="2:65" s="1" customFormat="1" ht="16.5" customHeight="1">
      <c r="B1185" s="132"/>
      <c r="C1185" s="133" t="s">
        <v>1204</v>
      </c>
      <c r="D1185" s="133" t="s">
        <v>140</v>
      </c>
      <c r="E1185" s="134" t="s">
        <v>1205</v>
      </c>
      <c r="F1185" s="135" t="s">
        <v>1206</v>
      </c>
      <c r="G1185" s="136" t="s">
        <v>143</v>
      </c>
      <c r="H1185" s="137">
        <v>4.8</v>
      </c>
      <c r="I1185" s="138"/>
      <c r="J1185" s="139">
        <f>ROUND(I1185*H1185,2)</f>
        <v>0</v>
      </c>
      <c r="K1185" s="135" t="s">
        <v>144</v>
      </c>
      <c r="L1185" s="32"/>
      <c r="M1185" s="140" t="s">
        <v>1</v>
      </c>
      <c r="N1185" s="141" t="s">
        <v>38</v>
      </c>
      <c r="P1185" s="142">
        <f>O1185*H1185</f>
        <v>0</v>
      </c>
      <c r="Q1185" s="142">
        <v>0</v>
      </c>
      <c r="R1185" s="142">
        <f>Q1185*H1185</f>
        <v>0</v>
      </c>
      <c r="S1185" s="142">
        <v>7.5999999999999998E-2</v>
      </c>
      <c r="T1185" s="143">
        <f>S1185*H1185</f>
        <v>0.36479999999999996</v>
      </c>
      <c r="AR1185" s="144" t="s">
        <v>145</v>
      </c>
      <c r="AT1185" s="144" t="s">
        <v>140</v>
      </c>
      <c r="AU1185" s="144" t="s">
        <v>82</v>
      </c>
      <c r="AY1185" s="17" t="s">
        <v>138</v>
      </c>
      <c r="BE1185" s="145">
        <f>IF(N1185="základní",J1185,0)</f>
        <v>0</v>
      </c>
      <c r="BF1185" s="145">
        <f>IF(N1185="snížená",J1185,0)</f>
        <v>0</v>
      </c>
      <c r="BG1185" s="145">
        <f>IF(N1185="zákl. přenesená",J1185,0)</f>
        <v>0</v>
      </c>
      <c r="BH1185" s="145">
        <f>IF(N1185="sníž. přenesená",J1185,0)</f>
        <v>0</v>
      </c>
      <c r="BI1185" s="145">
        <f>IF(N1185="nulová",J1185,0)</f>
        <v>0</v>
      </c>
      <c r="BJ1185" s="17" t="s">
        <v>30</v>
      </c>
      <c r="BK1185" s="145">
        <f>ROUND(I1185*H1185,2)</f>
        <v>0</v>
      </c>
      <c r="BL1185" s="17" t="s">
        <v>145</v>
      </c>
      <c r="BM1185" s="144" t="s">
        <v>1207</v>
      </c>
    </row>
    <row r="1186" spans="2:65" s="13" customFormat="1">
      <c r="B1186" s="153"/>
      <c r="D1186" s="147" t="s">
        <v>147</v>
      </c>
      <c r="E1186" s="154" t="s">
        <v>1</v>
      </c>
      <c r="F1186" s="155" t="s">
        <v>1208</v>
      </c>
      <c r="H1186" s="156">
        <v>1.6</v>
      </c>
      <c r="I1186" s="157"/>
      <c r="L1186" s="153"/>
      <c r="M1186" s="158"/>
      <c r="T1186" s="159"/>
      <c r="AT1186" s="154" t="s">
        <v>147</v>
      </c>
      <c r="AU1186" s="154" t="s">
        <v>82</v>
      </c>
      <c r="AV1186" s="13" t="s">
        <v>82</v>
      </c>
      <c r="AW1186" s="13" t="s">
        <v>29</v>
      </c>
      <c r="AX1186" s="13" t="s">
        <v>73</v>
      </c>
      <c r="AY1186" s="154" t="s">
        <v>138</v>
      </c>
    </row>
    <row r="1187" spans="2:65" s="13" customFormat="1">
      <c r="B1187" s="153"/>
      <c r="D1187" s="147" t="s">
        <v>147</v>
      </c>
      <c r="E1187" s="154" t="s">
        <v>1</v>
      </c>
      <c r="F1187" s="155" t="s">
        <v>1209</v>
      </c>
      <c r="H1187" s="156">
        <v>1.6</v>
      </c>
      <c r="I1187" s="157"/>
      <c r="L1187" s="153"/>
      <c r="M1187" s="158"/>
      <c r="T1187" s="159"/>
      <c r="AT1187" s="154" t="s">
        <v>147</v>
      </c>
      <c r="AU1187" s="154" t="s">
        <v>82</v>
      </c>
      <c r="AV1187" s="13" t="s">
        <v>82</v>
      </c>
      <c r="AW1187" s="13" t="s">
        <v>29</v>
      </c>
      <c r="AX1187" s="13" t="s">
        <v>73</v>
      </c>
      <c r="AY1187" s="154" t="s">
        <v>138</v>
      </c>
    </row>
    <row r="1188" spans="2:65" s="13" customFormat="1">
      <c r="B1188" s="153"/>
      <c r="D1188" s="147" t="s">
        <v>147</v>
      </c>
      <c r="E1188" s="154" t="s">
        <v>1</v>
      </c>
      <c r="F1188" s="155" t="s">
        <v>1210</v>
      </c>
      <c r="H1188" s="156">
        <v>1.6</v>
      </c>
      <c r="I1188" s="157"/>
      <c r="L1188" s="153"/>
      <c r="M1188" s="158"/>
      <c r="T1188" s="159"/>
      <c r="AT1188" s="154" t="s">
        <v>147</v>
      </c>
      <c r="AU1188" s="154" t="s">
        <v>82</v>
      </c>
      <c r="AV1188" s="13" t="s">
        <v>82</v>
      </c>
      <c r="AW1188" s="13" t="s">
        <v>29</v>
      </c>
      <c r="AX1188" s="13" t="s">
        <v>73</v>
      </c>
      <c r="AY1188" s="154" t="s">
        <v>138</v>
      </c>
    </row>
    <row r="1189" spans="2:65" s="14" customFormat="1">
      <c r="B1189" s="160"/>
      <c r="D1189" s="147" t="s">
        <v>147</v>
      </c>
      <c r="E1189" s="161" t="s">
        <v>1</v>
      </c>
      <c r="F1189" s="162" t="s">
        <v>156</v>
      </c>
      <c r="H1189" s="163">
        <v>4.8</v>
      </c>
      <c r="I1189" s="164"/>
      <c r="L1189" s="160"/>
      <c r="M1189" s="165"/>
      <c r="T1189" s="166"/>
      <c r="AT1189" s="161" t="s">
        <v>147</v>
      </c>
      <c r="AU1189" s="161" t="s">
        <v>82</v>
      </c>
      <c r="AV1189" s="14" t="s">
        <v>145</v>
      </c>
      <c r="AW1189" s="14" t="s">
        <v>29</v>
      </c>
      <c r="AX1189" s="14" t="s">
        <v>30</v>
      </c>
      <c r="AY1189" s="161" t="s">
        <v>138</v>
      </c>
    </row>
    <row r="1190" spans="2:65" s="1" customFormat="1" ht="16.5" customHeight="1">
      <c r="B1190" s="132"/>
      <c r="C1190" s="133" t="s">
        <v>1211</v>
      </c>
      <c r="D1190" s="133" t="s">
        <v>140</v>
      </c>
      <c r="E1190" s="134" t="s">
        <v>1212</v>
      </c>
      <c r="F1190" s="135" t="s">
        <v>1213</v>
      </c>
      <c r="G1190" s="136" t="s">
        <v>143</v>
      </c>
      <c r="H1190" s="137">
        <v>12</v>
      </c>
      <c r="I1190" s="138"/>
      <c r="J1190" s="139">
        <f>ROUND(I1190*H1190,2)</f>
        <v>0</v>
      </c>
      <c r="K1190" s="135" t="s">
        <v>144</v>
      </c>
      <c r="L1190" s="32"/>
      <c r="M1190" s="140" t="s">
        <v>1</v>
      </c>
      <c r="N1190" s="141" t="s">
        <v>38</v>
      </c>
      <c r="P1190" s="142">
        <f>O1190*H1190</f>
        <v>0</v>
      </c>
      <c r="Q1190" s="142">
        <v>0</v>
      </c>
      <c r="R1190" s="142">
        <f>Q1190*H1190</f>
        <v>0</v>
      </c>
      <c r="S1190" s="142">
        <v>6.3E-2</v>
      </c>
      <c r="T1190" s="143">
        <f>S1190*H1190</f>
        <v>0.75600000000000001</v>
      </c>
      <c r="AR1190" s="144" t="s">
        <v>145</v>
      </c>
      <c r="AT1190" s="144" t="s">
        <v>140</v>
      </c>
      <c r="AU1190" s="144" t="s">
        <v>82</v>
      </c>
      <c r="AY1190" s="17" t="s">
        <v>138</v>
      </c>
      <c r="BE1190" s="145">
        <f>IF(N1190="základní",J1190,0)</f>
        <v>0</v>
      </c>
      <c r="BF1190" s="145">
        <f>IF(N1190="snížená",J1190,0)</f>
        <v>0</v>
      </c>
      <c r="BG1190" s="145">
        <f>IF(N1190="zákl. přenesená",J1190,0)</f>
        <v>0</v>
      </c>
      <c r="BH1190" s="145">
        <f>IF(N1190="sníž. přenesená",J1190,0)</f>
        <v>0</v>
      </c>
      <c r="BI1190" s="145">
        <f>IF(N1190="nulová",J1190,0)</f>
        <v>0</v>
      </c>
      <c r="BJ1190" s="17" t="s">
        <v>30</v>
      </c>
      <c r="BK1190" s="145">
        <f>ROUND(I1190*H1190,2)</f>
        <v>0</v>
      </c>
      <c r="BL1190" s="17" t="s">
        <v>145</v>
      </c>
      <c r="BM1190" s="144" t="s">
        <v>1214</v>
      </c>
    </row>
    <row r="1191" spans="2:65" s="13" customFormat="1">
      <c r="B1191" s="153"/>
      <c r="D1191" s="147" t="s">
        <v>147</v>
      </c>
      <c r="E1191" s="154" t="s">
        <v>1</v>
      </c>
      <c r="F1191" s="155" t="s">
        <v>1215</v>
      </c>
      <c r="H1191" s="156">
        <v>3</v>
      </c>
      <c r="I1191" s="157"/>
      <c r="L1191" s="153"/>
      <c r="M1191" s="158"/>
      <c r="T1191" s="159"/>
      <c r="AT1191" s="154" t="s">
        <v>147</v>
      </c>
      <c r="AU1191" s="154" t="s">
        <v>82</v>
      </c>
      <c r="AV1191" s="13" t="s">
        <v>82</v>
      </c>
      <c r="AW1191" s="13" t="s">
        <v>29</v>
      </c>
      <c r="AX1191" s="13" t="s">
        <v>73</v>
      </c>
      <c r="AY1191" s="154" t="s">
        <v>138</v>
      </c>
    </row>
    <row r="1192" spans="2:65" s="13" customFormat="1">
      <c r="B1192" s="153"/>
      <c r="D1192" s="147" t="s">
        <v>147</v>
      </c>
      <c r="E1192" s="154" t="s">
        <v>1</v>
      </c>
      <c r="F1192" s="155" t="s">
        <v>1216</v>
      </c>
      <c r="H1192" s="156">
        <v>3</v>
      </c>
      <c r="I1192" s="157"/>
      <c r="L1192" s="153"/>
      <c r="M1192" s="158"/>
      <c r="T1192" s="159"/>
      <c r="AT1192" s="154" t="s">
        <v>147</v>
      </c>
      <c r="AU1192" s="154" t="s">
        <v>82</v>
      </c>
      <c r="AV1192" s="13" t="s">
        <v>82</v>
      </c>
      <c r="AW1192" s="13" t="s">
        <v>29</v>
      </c>
      <c r="AX1192" s="13" t="s">
        <v>73</v>
      </c>
      <c r="AY1192" s="154" t="s">
        <v>138</v>
      </c>
    </row>
    <row r="1193" spans="2:65" s="13" customFormat="1">
      <c r="B1193" s="153"/>
      <c r="D1193" s="147" t="s">
        <v>147</v>
      </c>
      <c r="E1193" s="154" t="s">
        <v>1</v>
      </c>
      <c r="F1193" s="155" t="s">
        <v>1217</v>
      </c>
      <c r="H1193" s="156">
        <v>3</v>
      </c>
      <c r="I1193" s="157"/>
      <c r="L1193" s="153"/>
      <c r="M1193" s="158"/>
      <c r="T1193" s="159"/>
      <c r="AT1193" s="154" t="s">
        <v>147</v>
      </c>
      <c r="AU1193" s="154" t="s">
        <v>82</v>
      </c>
      <c r="AV1193" s="13" t="s">
        <v>82</v>
      </c>
      <c r="AW1193" s="13" t="s">
        <v>29</v>
      </c>
      <c r="AX1193" s="13" t="s">
        <v>73</v>
      </c>
      <c r="AY1193" s="154" t="s">
        <v>138</v>
      </c>
    </row>
    <row r="1194" spans="2:65" s="13" customFormat="1">
      <c r="B1194" s="153"/>
      <c r="D1194" s="147" t="s">
        <v>147</v>
      </c>
      <c r="E1194" s="154" t="s">
        <v>1</v>
      </c>
      <c r="F1194" s="155" t="s">
        <v>1218</v>
      </c>
      <c r="H1194" s="156">
        <v>3</v>
      </c>
      <c r="I1194" s="157"/>
      <c r="L1194" s="153"/>
      <c r="M1194" s="158"/>
      <c r="T1194" s="159"/>
      <c r="AT1194" s="154" t="s">
        <v>147</v>
      </c>
      <c r="AU1194" s="154" t="s">
        <v>82</v>
      </c>
      <c r="AV1194" s="13" t="s">
        <v>82</v>
      </c>
      <c r="AW1194" s="13" t="s">
        <v>29</v>
      </c>
      <c r="AX1194" s="13" t="s">
        <v>73</v>
      </c>
      <c r="AY1194" s="154" t="s">
        <v>138</v>
      </c>
    </row>
    <row r="1195" spans="2:65" s="14" customFormat="1">
      <c r="B1195" s="160"/>
      <c r="D1195" s="147" t="s">
        <v>147</v>
      </c>
      <c r="E1195" s="161" t="s">
        <v>1</v>
      </c>
      <c r="F1195" s="162" t="s">
        <v>156</v>
      </c>
      <c r="H1195" s="163">
        <v>12</v>
      </c>
      <c r="I1195" s="164"/>
      <c r="L1195" s="160"/>
      <c r="M1195" s="165"/>
      <c r="T1195" s="166"/>
      <c r="AT1195" s="161" t="s">
        <v>147</v>
      </c>
      <c r="AU1195" s="161" t="s">
        <v>82</v>
      </c>
      <c r="AV1195" s="14" t="s">
        <v>145</v>
      </c>
      <c r="AW1195" s="14" t="s">
        <v>29</v>
      </c>
      <c r="AX1195" s="14" t="s">
        <v>30</v>
      </c>
      <c r="AY1195" s="161" t="s">
        <v>138</v>
      </c>
    </row>
    <row r="1196" spans="2:65" s="1" customFormat="1" ht="16.5" customHeight="1">
      <c r="B1196" s="132"/>
      <c r="C1196" s="133" t="s">
        <v>1219</v>
      </c>
      <c r="D1196" s="133" t="s">
        <v>140</v>
      </c>
      <c r="E1196" s="134" t="s">
        <v>1220</v>
      </c>
      <c r="F1196" s="135" t="s">
        <v>1221</v>
      </c>
      <c r="G1196" s="136" t="s">
        <v>208</v>
      </c>
      <c r="H1196" s="137">
        <v>7.0000000000000001E-3</v>
      </c>
      <c r="I1196" s="138"/>
      <c r="J1196" s="139">
        <f>ROUND(I1196*H1196,2)</f>
        <v>0</v>
      </c>
      <c r="K1196" s="135" t="s">
        <v>144</v>
      </c>
      <c r="L1196" s="32"/>
      <c r="M1196" s="140" t="s">
        <v>1</v>
      </c>
      <c r="N1196" s="141" t="s">
        <v>38</v>
      </c>
      <c r="P1196" s="142">
        <f>O1196*H1196</f>
        <v>0</v>
      </c>
      <c r="Q1196" s="142">
        <v>0</v>
      </c>
      <c r="R1196" s="142">
        <f>Q1196*H1196</f>
        <v>0</v>
      </c>
      <c r="S1196" s="142">
        <v>1</v>
      </c>
      <c r="T1196" s="143">
        <f>S1196*H1196</f>
        <v>7.0000000000000001E-3</v>
      </c>
      <c r="AR1196" s="144" t="s">
        <v>145</v>
      </c>
      <c r="AT1196" s="144" t="s">
        <v>140</v>
      </c>
      <c r="AU1196" s="144" t="s">
        <v>82</v>
      </c>
      <c r="AY1196" s="17" t="s">
        <v>138</v>
      </c>
      <c r="BE1196" s="145">
        <f>IF(N1196="základní",J1196,0)</f>
        <v>0</v>
      </c>
      <c r="BF1196" s="145">
        <f>IF(N1196="snížená",J1196,0)</f>
        <v>0</v>
      </c>
      <c r="BG1196" s="145">
        <f>IF(N1196="zákl. přenesená",J1196,0)</f>
        <v>0</v>
      </c>
      <c r="BH1196" s="145">
        <f>IF(N1196="sníž. přenesená",J1196,0)</f>
        <v>0</v>
      </c>
      <c r="BI1196" s="145">
        <f>IF(N1196="nulová",J1196,0)</f>
        <v>0</v>
      </c>
      <c r="BJ1196" s="17" t="s">
        <v>30</v>
      </c>
      <c r="BK1196" s="145">
        <f>ROUND(I1196*H1196,2)</f>
        <v>0</v>
      </c>
      <c r="BL1196" s="17" t="s">
        <v>145</v>
      </c>
      <c r="BM1196" s="144" t="s">
        <v>1222</v>
      </c>
    </row>
    <row r="1197" spans="2:65" s="12" customFormat="1">
      <c r="B1197" s="146"/>
      <c r="D1197" s="147" t="s">
        <v>147</v>
      </c>
      <c r="E1197" s="148" t="s">
        <v>1</v>
      </c>
      <c r="F1197" s="149" t="s">
        <v>1223</v>
      </c>
      <c r="H1197" s="148" t="s">
        <v>1</v>
      </c>
      <c r="I1197" s="150"/>
      <c r="L1197" s="146"/>
      <c r="M1197" s="151"/>
      <c r="T1197" s="152"/>
      <c r="AT1197" s="148" t="s">
        <v>147</v>
      </c>
      <c r="AU1197" s="148" t="s">
        <v>82</v>
      </c>
      <c r="AV1197" s="12" t="s">
        <v>30</v>
      </c>
      <c r="AW1197" s="12" t="s">
        <v>29</v>
      </c>
      <c r="AX1197" s="12" t="s">
        <v>73</v>
      </c>
      <c r="AY1197" s="148" t="s">
        <v>138</v>
      </c>
    </row>
    <row r="1198" spans="2:65" s="13" customFormat="1">
      <c r="B1198" s="153"/>
      <c r="D1198" s="147" t="s">
        <v>147</v>
      </c>
      <c r="E1198" s="154" t="s">
        <v>1</v>
      </c>
      <c r="F1198" s="155" t="s">
        <v>1224</v>
      </c>
      <c r="H1198" s="156">
        <v>7.0000000000000001E-3</v>
      </c>
      <c r="I1198" s="157"/>
      <c r="L1198" s="153"/>
      <c r="M1198" s="158"/>
      <c r="T1198" s="159"/>
      <c r="AT1198" s="154" t="s">
        <v>147</v>
      </c>
      <c r="AU1198" s="154" t="s">
        <v>82</v>
      </c>
      <c r="AV1198" s="13" t="s">
        <v>82</v>
      </c>
      <c r="AW1198" s="13" t="s">
        <v>29</v>
      </c>
      <c r="AX1198" s="13" t="s">
        <v>73</v>
      </c>
      <c r="AY1198" s="154" t="s">
        <v>138</v>
      </c>
    </row>
    <row r="1199" spans="2:65" s="14" customFormat="1">
      <c r="B1199" s="160"/>
      <c r="D1199" s="147" t="s">
        <v>147</v>
      </c>
      <c r="E1199" s="161" t="s">
        <v>1</v>
      </c>
      <c r="F1199" s="162" t="s">
        <v>156</v>
      </c>
      <c r="H1199" s="163">
        <v>7.0000000000000001E-3</v>
      </c>
      <c r="I1199" s="164"/>
      <c r="L1199" s="160"/>
      <c r="M1199" s="165"/>
      <c r="T1199" s="166"/>
      <c r="AT1199" s="161" t="s">
        <v>147</v>
      </c>
      <c r="AU1199" s="161" t="s">
        <v>82</v>
      </c>
      <c r="AV1199" s="14" t="s">
        <v>145</v>
      </c>
      <c r="AW1199" s="14" t="s">
        <v>29</v>
      </c>
      <c r="AX1199" s="14" t="s">
        <v>30</v>
      </c>
      <c r="AY1199" s="161" t="s">
        <v>138</v>
      </c>
    </row>
    <row r="1200" spans="2:65" s="1" customFormat="1" ht="21.75" customHeight="1">
      <c r="B1200" s="132"/>
      <c r="C1200" s="133" t="s">
        <v>1225</v>
      </c>
      <c r="D1200" s="133" t="s">
        <v>140</v>
      </c>
      <c r="E1200" s="134" t="s">
        <v>1226</v>
      </c>
      <c r="F1200" s="135" t="s">
        <v>1227</v>
      </c>
      <c r="G1200" s="136" t="s">
        <v>143</v>
      </c>
      <c r="H1200" s="137">
        <v>772.36599999999999</v>
      </c>
      <c r="I1200" s="138"/>
      <c r="J1200" s="139">
        <f>ROUND(I1200*H1200,2)</f>
        <v>0</v>
      </c>
      <c r="K1200" s="135" t="s">
        <v>144</v>
      </c>
      <c r="L1200" s="32"/>
      <c r="M1200" s="140" t="s">
        <v>1</v>
      </c>
      <c r="N1200" s="141" t="s">
        <v>38</v>
      </c>
      <c r="P1200" s="142">
        <f>O1200*H1200</f>
        <v>0</v>
      </c>
      <c r="Q1200" s="142">
        <v>0</v>
      </c>
      <c r="R1200" s="142">
        <f>Q1200*H1200</f>
        <v>0</v>
      </c>
      <c r="S1200" s="142">
        <v>4.5999999999999999E-2</v>
      </c>
      <c r="T1200" s="143">
        <f>S1200*H1200</f>
        <v>35.528835999999998</v>
      </c>
      <c r="AR1200" s="144" t="s">
        <v>145</v>
      </c>
      <c r="AT1200" s="144" t="s">
        <v>140</v>
      </c>
      <c r="AU1200" s="144" t="s">
        <v>82</v>
      </c>
      <c r="AY1200" s="17" t="s">
        <v>138</v>
      </c>
      <c r="BE1200" s="145">
        <f>IF(N1200="základní",J1200,0)</f>
        <v>0</v>
      </c>
      <c r="BF1200" s="145">
        <f>IF(N1200="snížená",J1200,0)</f>
        <v>0</v>
      </c>
      <c r="BG1200" s="145">
        <f>IF(N1200="zákl. přenesená",J1200,0)</f>
        <v>0</v>
      </c>
      <c r="BH1200" s="145">
        <f>IF(N1200="sníž. přenesená",J1200,0)</f>
        <v>0</v>
      </c>
      <c r="BI1200" s="145">
        <f>IF(N1200="nulová",J1200,0)</f>
        <v>0</v>
      </c>
      <c r="BJ1200" s="17" t="s">
        <v>30</v>
      </c>
      <c r="BK1200" s="145">
        <f>ROUND(I1200*H1200,2)</f>
        <v>0</v>
      </c>
      <c r="BL1200" s="17" t="s">
        <v>145</v>
      </c>
      <c r="BM1200" s="144" t="s">
        <v>1228</v>
      </c>
    </row>
    <row r="1201" spans="2:51" s="12" customFormat="1">
      <c r="B1201" s="146"/>
      <c r="D1201" s="147" t="s">
        <v>147</v>
      </c>
      <c r="E1201" s="148" t="s">
        <v>1</v>
      </c>
      <c r="F1201" s="149" t="s">
        <v>614</v>
      </c>
      <c r="H1201" s="148" t="s">
        <v>1</v>
      </c>
      <c r="I1201" s="150"/>
      <c r="L1201" s="146"/>
      <c r="M1201" s="151"/>
      <c r="T1201" s="152"/>
      <c r="AT1201" s="148" t="s">
        <v>147</v>
      </c>
      <c r="AU1201" s="148" t="s">
        <v>82</v>
      </c>
      <c r="AV1201" s="12" t="s">
        <v>30</v>
      </c>
      <c r="AW1201" s="12" t="s">
        <v>29</v>
      </c>
      <c r="AX1201" s="12" t="s">
        <v>73</v>
      </c>
      <c r="AY1201" s="148" t="s">
        <v>138</v>
      </c>
    </row>
    <row r="1202" spans="2:51" s="13" customFormat="1">
      <c r="B1202" s="153"/>
      <c r="D1202" s="147" t="s">
        <v>147</v>
      </c>
      <c r="E1202" s="154" t="s">
        <v>1</v>
      </c>
      <c r="F1202" s="155" t="s">
        <v>615</v>
      </c>
      <c r="H1202" s="156">
        <v>8.2289999999999992</v>
      </c>
      <c r="I1202" s="157"/>
      <c r="L1202" s="153"/>
      <c r="M1202" s="158"/>
      <c r="T1202" s="159"/>
      <c r="AT1202" s="154" t="s">
        <v>147</v>
      </c>
      <c r="AU1202" s="154" t="s">
        <v>82</v>
      </c>
      <c r="AV1202" s="13" t="s">
        <v>82</v>
      </c>
      <c r="AW1202" s="13" t="s">
        <v>29</v>
      </c>
      <c r="AX1202" s="13" t="s">
        <v>73</v>
      </c>
      <c r="AY1202" s="154" t="s">
        <v>138</v>
      </c>
    </row>
    <row r="1203" spans="2:51" s="13" customFormat="1">
      <c r="B1203" s="153"/>
      <c r="D1203" s="147" t="s">
        <v>147</v>
      </c>
      <c r="E1203" s="154" t="s">
        <v>1</v>
      </c>
      <c r="F1203" s="155" t="s">
        <v>616</v>
      </c>
      <c r="H1203" s="156">
        <v>-1.127</v>
      </c>
      <c r="I1203" s="157"/>
      <c r="L1203" s="153"/>
      <c r="M1203" s="158"/>
      <c r="T1203" s="159"/>
      <c r="AT1203" s="154" t="s">
        <v>147</v>
      </c>
      <c r="AU1203" s="154" t="s">
        <v>82</v>
      </c>
      <c r="AV1203" s="13" t="s">
        <v>82</v>
      </c>
      <c r="AW1203" s="13" t="s">
        <v>29</v>
      </c>
      <c r="AX1203" s="13" t="s">
        <v>73</v>
      </c>
      <c r="AY1203" s="154" t="s">
        <v>138</v>
      </c>
    </row>
    <row r="1204" spans="2:51" s="13" customFormat="1">
      <c r="B1204" s="153"/>
      <c r="D1204" s="147" t="s">
        <v>147</v>
      </c>
      <c r="E1204" s="154" t="s">
        <v>1</v>
      </c>
      <c r="F1204" s="155" t="s">
        <v>617</v>
      </c>
      <c r="H1204" s="156">
        <v>2.8490000000000002</v>
      </c>
      <c r="I1204" s="157"/>
      <c r="L1204" s="153"/>
      <c r="M1204" s="158"/>
      <c r="T1204" s="159"/>
      <c r="AT1204" s="154" t="s">
        <v>147</v>
      </c>
      <c r="AU1204" s="154" t="s">
        <v>82</v>
      </c>
      <c r="AV1204" s="13" t="s">
        <v>82</v>
      </c>
      <c r="AW1204" s="13" t="s">
        <v>29</v>
      </c>
      <c r="AX1204" s="13" t="s">
        <v>73</v>
      </c>
      <c r="AY1204" s="154" t="s">
        <v>138</v>
      </c>
    </row>
    <row r="1205" spans="2:51" s="12" customFormat="1">
      <c r="B1205" s="146"/>
      <c r="D1205" s="147" t="s">
        <v>147</v>
      </c>
      <c r="E1205" s="148" t="s">
        <v>1</v>
      </c>
      <c r="F1205" s="149" t="s">
        <v>581</v>
      </c>
      <c r="H1205" s="148" t="s">
        <v>1</v>
      </c>
      <c r="I1205" s="150"/>
      <c r="L1205" s="146"/>
      <c r="M1205" s="151"/>
      <c r="T1205" s="152"/>
      <c r="AT1205" s="148" t="s">
        <v>147</v>
      </c>
      <c r="AU1205" s="148" t="s">
        <v>82</v>
      </c>
      <c r="AV1205" s="12" t="s">
        <v>30</v>
      </c>
      <c r="AW1205" s="12" t="s">
        <v>29</v>
      </c>
      <c r="AX1205" s="12" t="s">
        <v>73</v>
      </c>
      <c r="AY1205" s="148" t="s">
        <v>138</v>
      </c>
    </row>
    <row r="1206" spans="2:51" s="13" customFormat="1">
      <c r="B1206" s="153"/>
      <c r="D1206" s="147" t="s">
        <v>147</v>
      </c>
      <c r="E1206" s="154" t="s">
        <v>1</v>
      </c>
      <c r="F1206" s="155" t="s">
        <v>618</v>
      </c>
      <c r="H1206" s="156">
        <v>154.69999999999999</v>
      </c>
      <c r="I1206" s="157"/>
      <c r="L1206" s="153"/>
      <c r="M1206" s="158"/>
      <c r="T1206" s="159"/>
      <c r="AT1206" s="154" t="s">
        <v>147</v>
      </c>
      <c r="AU1206" s="154" t="s">
        <v>82</v>
      </c>
      <c r="AV1206" s="13" t="s">
        <v>82</v>
      </c>
      <c r="AW1206" s="13" t="s">
        <v>29</v>
      </c>
      <c r="AX1206" s="13" t="s">
        <v>73</v>
      </c>
      <c r="AY1206" s="154" t="s">
        <v>138</v>
      </c>
    </row>
    <row r="1207" spans="2:51" s="13" customFormat="1">
      <c r="B1207" s="153"/>
      <c r="D1207" s="147" t="s">
        <v>147</v>
      </c>
      <c r="E1207" s="154" t="s">
        <v>1</v>
      </c>
      <c r="F1207" s="155" t="s">
        <v>619</v>
      </c>
      <c r="H1207" s="156">
        <v>12.968999999999999</v>
      </c>
      <c r="I1207" s="157"/>
      <c r="L1207" s="153"/>
      <c r="M1207" s="158"/>
      <c r="T1207" s="159"/>
      <c r="AT1207" s="154" t="s">
        <v>147</v>
      </c>
      <c r="AU1207" s="154" t="s">
        <v>82</v>
      </c>
      <c r="AV1207" s="13" t="s">
        <v>82</v>
      </c>
      <c r="AW1207" s="13" t="s">
        <v>29</v>
      </c>
      <c r="AX1207" s="13" t="s">
        <v>73</v>
      </c>
      <c r="AY1207" s="154" t="s">
        <v>138</v>
      </c>
    </row>
    <row r="1208" spans="2:51" s="13" customFormat="1">
      <c r="B1208" s="153"/>
      <c r="D1208" s="147" t="s">
        <v>147</v>
      </c>
      <c r="E1208" s="154" t="s">
        <v>1</v>
      </c>
      <c r="F1208" s="155" t="s">
        <v>620</v>
      </c>
      <c r="H1208" s="156">
        <v>-0.13200000000000001</v>
      </c>
      <c r="I1208" s="157"/>
      <c r="L1208" s="153"/>
      <c r="M1208" s="158"/>
      <c r="T1208" s="159"/>
      <c r="AT1208" s="154" t="s">
        <v>147</v>
      </c>
      <c r="AU1208" s="154" t="s">
        <v>82</v>
      </c>
      <c r="AV1208" s="13" t="s">
        <v>82</v>
      </c>
      <c r="AW1208" s="13" t="s">
        <v>29</v>
      </c>
      <c r="AX1208" s="13" t="s">
        <v>73</v>
      </c>
      <c r="AY1208" s="154" t="s">
        <v>138</v>
      </c>
    </row>
    <row r="1209" spans="2:51" s="13" customFormat="1">
      <c r="B1209" s="153"/>
      <c r="D1209" s="147" t="s">
        <v>147</v>
      </c>
      <c r="E1209" s="154" t="s">
        <v>1</v>
      </c>
      <c r="F1209" s="155" t="s">
        <v>621</v>
      </c>
      <c r="H1209" s="156">
        <v>-3.28</v>
      </c>
      <c r="I1209" s="157"/>
      <c r="L1209" s="153"/>
      <c r="M1209" s="158"/>
      <c r="T1209" s="159"/>
      <c r="AT1209" s="154" t="s">
        <v>147</v>
      </c>
      <c r="AU1209" s="154" t="s">
        <v>82</v>
      </c>
      <c r="AV1209" s="13" t="s">
        <v>82</v>
      </c>
      <c r="AW1209" s="13" t="s">
        <v>29</v>
      </c>
      <c r="AX1209" s="13" t="s">
        <v>73</v>
      </c>
      <c r="AY1209" s="154" t="s">
        <v>138</v>
      </c>
    </row>
    <row r="1210" spans="2:51" s="13" customFormat="1">
      <c r="B1210" s="153"/>
      <c r="D1210" s="147" t="s">
        <v>147</v>
      </c>
      <c r="E1210" s="154" t="s">
        <v>1</v>
      </c>
      <c r="F1210" s="155" t="s">
        <v>622</v>
      </c>
      <c r="H1210" s="156">
        <v>-5.7</v>
      </c>
      <c r="I1210" s="157"/>
      <c r="L1210" s="153"/>
      <c r="M1210" s="158"/>
      <c r="T1210" s="159"/>
      <c r="AT1210" s="154" t="s">
        <v>147</v>
      </c>
      <c r="AU1210" s="154" t="s">
        <v>82</v>
      </c>
      <c r="AV1210" s="13" t="s">
        <v>82</v>
      </c>
      <c r="AW1210" s="13" t="s">
        <v>29</v>
      </c>
      <c r="AX1210" s="13" t="s">
        <v>73</v>
      </c>
      <c r="AY1210" s="154" t="s">
        <v>138</v>
      </c>
    </row>
    <row r="1211" spans="2:51" s="13" customFormat="1">
      <c r="B1211" s="153"/>
      <c r="D1211" s="147" t="s">
        <v>147</v>
      </c>
      <c r="E1211" s="154" t="s">
        <v>1</v>
      </c>
      <c r="F1211" s="155" t="s">
        <v>623</v>
      </c>
      <c r="H1211" s="156">
        <v>2.12</v>
      </c>
      <c r="I1211" s="157"/>
      <c r="L1211" s="153"/>
      <c r="M1211" s="158"/>
      <c r="T1211" s="159"/>
      <c r="AT1211" s="154" t="s">
        <v>147</v>
      </c>
      <c r="AU1211" s="154" t="s">
        <v>82</v>
      </c>
      <c r="AV1211" s="13" t="s">
        <v>82</v>
      </c>
      <c r="AW1211" s="13" t="s">
        <v>29</v>
      </c>
      <c r="AX1211" s="13" t="s">
        <v>73</v>
      </c>
      <c r="AY1211" s="154" t="s">
        <v>138</v>
      </c>
    </row>
    <row r="1212" spans="2:51" s="13" customFormat="1">
      <c r="B1212" s="153"/>
      <c r="D1212" s="147" t="s">
        <v>147</v>
      </c>
      <c r="E1212" s="154" t="s">
        <v>1</v>
      </c>
      <c r="F1212" s="155" t="s">
        <v>621</v>
      </c>
      <c r="H1212" s="156">
        <v>-3.28</v>
      </c>
      <c r="I1212" s="157"/>
      <c r="L1212" s="153"/>
      <c r="M1212" s="158"/>
      <c r="T1212" s="159"/>
      <c r="AT1212" s="154" t="s">
        <v>147</v>
      </c>
      <c r="AU1212" s="154" t="s">
        <v>82</v>
      </c>
      <c r="AV1212" s="13" t="s">
        <v>82</v>
      </c>
      <c r="AW1212" s="13" t="s">
        <v>29</v>
      </c>
      <c r="AX1212" s="13" t="s">
        <v>73</v>
      </c>
      <c r="AY1212" s="154" t="s">
        <v>138</v>
      </c>
    </row>
    <row r="1213" spans="2:51" s="13" customFormat="1">
      <c r="B1213" s="153"/>
      <c r="D1213" s="147" t="s">
        <v>147</v>
      </c>
      <c r="E1213" s="154" t="s">
        <v>1</v>
      </c>
      <c r="F1213" s="155" t="s">
        <v>584</v>
      </c>
      <c r="H1213" s="156">
        <v>1.72</v>
      </c>
      <c r="I1213" s="157"/>
      <c r="L1213" s="153"/>
      <c r="M1213" s="158"/>
      <c r="T1213" s="159"/>
      <c r="AT1213" s="154" t="s">
        <v>147</v>
      </c>
      <c r="AU1213" s="154" t="s">
        <v>82</v>
      </c>
      <c r="AV1213" s="13" t="s">
        <v>82</v>
      </c>
      <c r="AW1213" s="13" t="s">
        <v>29</v>
      </c>
      <c r="AX1213" s="13" t="s">
        <v>73</v>
      </c>
      <c r="AY1213" s="154" t="s">
        <v>138</v>
      </c>
    </row>
    <row r="1214" spans="2:51" s="13" customFormat="1">
      <c r="B1214" s="153"/>
      <c r="D1214" s="147" t="s">
        <v>147</v>
      </c>
      <c r="E1214" s="154" t="s">
        <v>1</v>
      </c>
      <c r="F1214" s="155" t="s">
        <v>624</v>
      </c>
      <c r="H1214" s="156">
        <v>-0.3</v>
      </c>
      <c r="I1214" s="157"/>
      <c r="L1214" s="153"/>
      <c r="M1214" s="158"/>
      <c r="T1214" s="159"/>
      <c r="AT1214" s="154" t="s">
        <v>147</v>
      </c>
      <c r="AU1214" s="154" t="s">
        <v>82</v>
      </c>
      <c r="AV1214" s="13" t="s">
        <v>82</v>
      </c>
      <c r="AW1214" s="13" t="s">
        <v>29</v>
      </c>
      <c r="AX1214" s="13" t="s">
        <v>73</v>
      </c>
      <c r="AY1214" s="154" t="s">
        <v>138</v>
      </c>
    </row>
    <row r="1215" spans="2:51" s="13" customFormat="1">
      <c r="B1215" s="153"/>
      <c r="D1215" s="147" t="s">
        <v>147</v>
      </c>
      <c r="E1215" s="154" t="s">
        <v>1</v>
      </c>
      <c r="F1215" s="155" t="s">
        <v>625</v>
      </c>
      <c r="H1215" s="156">
        <v>-0.26</v>
      </c>
      <c r="I1215" s="157"/>
      <c r="L1215" s="153"/>
      <c r="M1215" s="158"/>
      <c r="T1215" s="159"/>
      <c r="AT1215" s="154" t="s">
        <v>147</v>
      </c>
      <c r="AU1215" s="154" t="s">
        <v>82</v>
      </c>
      <c r="AV1215" s="13" t="s">
        <v>82</v>
      </c>
      <c r="AW1215" s="13" t="s">
        <v>29</v>
      </c>
      <c r="AX1215" s="13" t="s">
        <v>73</v>
      </c>
      <c r="AY1215" s="154" t="s">
        <v>138</v>
      </c>
    </row>
    <row r="1216" spans="2:51" s="13" customFormat="1">
      <c r="B1216" s="153"/>
      <c r="D1216" s="147" t="s">
        <v>147</v>
      </c>
      <c r="E1216" s="154" t="s">
        <v>1</v>
      </c>
      <c r="F1216" s="155" t="s">
        <v>626</v>
      </c>
      <c r="H1216" s="156">
        <v>-0.21</v>
      </c>
      <c r="I1216" s="157"/>
      <c r="L1216" s="153"/>
      <c r="M1216" s="158"/>
      <c r="T1216" s="159"/>
      <c r="AT1216" s="154" t="s">
        <v>147</v>
      </c>
      <c r="AU1216" s="154" t="s">
        <v>82</v>
      </c>
      <c r="AV1216" s="13" t="s">
        <v>82</v>
      </c>
      <c r="AW1216" s="13" t="s">
        <v>29</v>
      </c>
      <c r="AX1216" s="13" t="s">
        <v>73</v>
      </c>
      <c r="AY1216" s="154" t="s">
        <v>138</v>
      </c>
    </row>
    <row r="1217" spans="2:51" s="13" customFormat="1">
      <c r="B1217" s="153"/>
      <c r="D1217" s="147" t="s">
        <v>147</v>
      </c>
      <c r="E1217" s="154" t="s">
        <v>1</v>
      </c>
      <c r="F1217" s="155" t="s">
        <v>627</v>
      </c>
      <c r="H1217" s="156">
        <v>228.483</v>
      </c>
      <c r="I1217" s="157"/>
      <c r="L1217" s="153"/>
      <c r="M1217" s="158"/>
      <c r="T1217" s="159"/>
      <c r="AT1217" s="154" t="s">
        <v>147</v>
      </c>
      <c r="AU1217" s="154" t="s">
        <v>82</v>
      </c>
      <c r="AV1217" s="13" t="s">
        <v>82</v>
      </c>
      <c r="AW1217" s="13" t="s">
        <v>29</v>
      </c>
      <c r="AX1217" s="13" t="s">
        <v>73</v>
      </c>
      <c r="AY1217" s="154" t="s">
        <v>138</v>
      </c>
    </row>
    <row r="1218" spans="2:51" s="13" customFormat="1">
      <c r="B1218" s="153"/>
      <c r="D1218" s="147" t="s">
        <v>147</v>
      </c>
      <c r="E1218" s="154" t="s">
        <v>1</v>
      </c>
      <c r="F1218" s="155" t="s">
        <v>628</v>
      </c>
      <c r="H1218" s="156">
        <v>-2.4049999999999998</v>
      </c>
      <c r="I1218" s="157"/>
      <c r="L1218" s="153"/>
      <c r="M1218" s="158"/>
      <c r="T1218" s="159"/>
      <c r="AT1218" s="154" t="s">
        <v>147</v>
      </c>
      <c r="AU1218" s="154" t="s">
        <v>82</v>
      </c>
      <c r="AV1218" s="13" t="s">
        <v>82</v>
      </c>
      <c r="AW1218" s="13" t="s">
        <v>29</v>
      </c>
      <c r="AX1218" s="13" t="s">
        <v>73</v>
      </c>
      <c r="AY1218" s="154" t="s">
        <v>138</v>
      </c>
    </row>
    <row r="1219" spans="2:51" s="13" customFormat="1">
      <c r="B1219" s="153"/>
      <c r="D1219" s="147" t="s">
        <v>147</v>
      </c>
      <c r="E1219" s="154" t="s">
        <v>1</v>
      </c>
      <c r="F1219" s="155" t="s">
        <v>621</v>
      </c>
      <c r="H1219" s="156">
        <v>-3.28</v>
      </c>
      <c r="I1219" s="157"/>
      <c r="L1219" s="153"/>
      <c r="M1219" s="158"/>
      <c r="T1219" s="159"/>
      <c r="AT1219" s="154" t="s">
        <v>147</v>
      </c>
      <c r="AU1219" s="154" t="s">
        <v>82</v>
      </c>
      <c r="AV1219" s="13" t="s">
        <v>82</v>
      </c>
      <c r="AW1219" s="13" t="s">
        <v>29</v>
      </c>
      <c r="AX1219" s="13" t="s">
        <v>73</v>
      </c>
      <c r="AY1219" s="154" t="s">
        <v>138</v>
      </c>
    </row>
    <row r="1220" spans="2:51" s="13" customFormat="1">
      <c r="B1220" s="153"/>
      <c r="D1220" s="147" t="s">
        <v>147</v>
      </c>
      <c r="E1220" s="154" t="s">
        <v>1</v>
      </c>
      <c r="F1220" s="155" t="s">
        <v>629</v>
      </c>
      <c r="H1220" s="156">
        <v>-17.16</v>
      </c>
      <c r="I1220" s="157"/>
      <c r="L1220" s="153"/>
      <c r="M1220" s="158"/>
      <c r="T1220" s="159"/>
      <c r="AT1220" s="154" t="s">
        <v>147</v>
      </c>
      <c r="AU1220" s="154" t="s">
        <v>82</v>
      </c>
      <c r="AV1220" s="13" t="s">
        <v>82</v>
      </c>
      <c r="AW1220" s="13" t="s">
        <v>29</v>
      </c>
      <c r="AX1220" s="13" t="s">
        <v>73</v>
      </c>
      <c r="AY1220" s="154" t="s">
        <v>138</v>
      </c>
    </row>
    <row r="1221" spans="2:51" s="13" customFormat="1">
      <c r="B1221" s="153"/>
      <c r="D1221" s="147" t="s">
        <v>147</v>
      </c>
      <c r="E1221" s="154" t="s">
        <v>1</v>
      </c>
      <c r="F1221" s="155" t="s">
        <v>630</v>
      </c>
      <c r="H1221" s="156">
        <v>6.21</v>
      </c>
      <c r="I1221" s="157"/>
      <c r="L1221" s="153"/>
      <c r="M1221" s="158"/>
      <c r="T1221" s="159"/>
      <c r="AT1221" s="154" t="s">
        <v>147</v>
      </c>
      <c r="AU1221" s="154" t="s">
        <v>82</v>
      </c>
      <c r="AV1221" s="13" t="s">
        <v>82</v>
      </c>
      <c r="AW1221" s="13" t="s">
        <v>29</v>
      </c>
      <c r="AX1221" s="13" t="s">
        <v>73</v>
      </c>
      <c r="AY1221" s="154" t="s">
        <v>138</v>
      </c>
    </row>
    <row r="1222" spans="2:51" s="13" customFormat="1">
      <c r="B1222" s="153"/>
      <c r="D1222" s="147" t="s">
        <v>147</v>
      </c>
      <c r="E1222" s="154" t="s">
        <v>1</v>
      </c>
      <c r="F1222" s="155" t="s">
        <v>631</v>
      </c>
      <c r="H1222" s="156">
        <v>-4.3609999999999998</v>
      </c>
      <c r="I1222" s="157"/>
      <c r="L1222" s="153"/>
      <c r="M1222" s="158"/>
      <c r="T1222" s="159"/>
      <c r="AT1222" s="154" t="s">
        <v>147</v>
      </c>
      <c r="AU1222" s="154" t="s">
        <v>82</v>
      </c>
      <c r="AV1222" s="13" t="s">
        <v>82</v>
      </c>
      <c r="AW1222" s="13" t="s">
        <v>29</v>
      </c>
      <c r="AX1222" s="13" t="s">
        <v>73</v>
      </c>
      <c r="AY1222" s="154" t="s">
        <v>138</v>
      </c>
    </row>
    <row r="1223" spans="2:51" s="13" customFormat="1">
      <c r="B1223" s="153"/>
      <c r="D1223" s="147" t="s">
        <v>147</v>
      </c>
      <c r="E1223" s="154" t="s">
        <v>1</v>
      </c>
      <c r="F1223" s="155" t="s">
        <v>632</v>
      </c>
      <c r="H1223" s="156">
        <v>-7.9749999999999996</v>
      </c>
      <c r="I1223" s="157"/>
      <c r="L1223" s="153"/>
      <c r="M1223" s="158"/>
      <c r="T1223" s="159"/>
      <c r="AT1223" s="154" t="s">
        <v>147</v>
      </c>
      <c r="AU1223" s="154" t="s">
        <v>82</v>
      </c>
      <c r="AV1223" s="13" t="s">
        <v>82</v>
      </c>
      <c r="AW1223" s="13" t="s">
        <v>29</v>
      </c>
      <c r="AX1223" s="13" t="s">
        <v>73</v>
      </c>
      <c r="AY1223" s="154" t="s">
        <v>138</v>
      </c>
    </row>
    <row r="1224" spans="2:51" s="13" customFormat="1">
      <c r="B1224" s="153"/>
      <c r="D1224" s="147" t="s">
        <v>147</v>
      </c>
      <c r="E1224" s="154" t="s">
        <v>1</v>
      </c>
      <c r="F1224" s="155" t="s">
        <v>633</v>
      </c>
      <c r="H1224" s="156">
        <v>81.350999999999999</v>
      </c>
      <c r="I1224" s="157"/>
      <c r="L1224" s="153"/>
      <c r="M1224" s="158"/>
      <c r="T1224" s="159"/>
      <c r="AT1224" s="154" t="s">
        <v>147</v>
      </c>
      <c r="AU1224" s="154" t="s">
        <v>82</v>
      </c>
      <c r="AV1224" s="13" t="s">
        <v>82</v>
      </c>
      <c r="AW1224" s="13" t="s">
        <v>29</v>
      </c>
      <c r="AX1224" s="13" t="s">
        <v>73</v>
      </c>
      <c r="AY1224" s="154" t="s">
        <v>138</v>
      </c>
    </row>
    <row r="1225" spans="2:51" s="13" customFormat="1">
      <c r="B1225" s="153"/>
      <c r="D1225" s="147" t="s">
        <v>147</v>
      </c>
      <c r="E1225" s="154" t="s">
        <v>1</v>
      </c>
      <c r="F1225" s="155" t="s">
        <v>634</v>
      </c>
      <c r="H1225" s="156">
        <v>-0.52800000000000002</v>
      </c>
      <c r="I1225" s="157"/>
      <c r="L1225" s="153"/>
      <c r="M1225" s="158"/>
      <c r="T1225" s="159"/>
      <c r="AT1225" s="154" t="s">
        <v>147</v>
      </c>
      <c r="AU1225" s="154" t="s">
        <v>82</v>
      </c>
      <c r="AV1225" s="13" t="s">
        <v>82</v>
      </c>
      <c r="AW1225" s="13" t="s">
        <v>29</v>
      </c>
      <c r="AX1225" s="13" t="s">
        <v>73</v>
      </c>
      <c r="AY1225" s="154" t="s">
        <v>138</v>
      </c>
    </row>
    <row r="1226" spans="2:51" s="13" customFormat="1">
      <c r="B1226" s="153"/>
      <c r="D1226" s="147" t="s">
        <v>147</v>
      </c>
      <c r="E1226" s="154" t="s">
        <v>1</v>
      </c>
      <c r="F1226" s="155" t="s">
        <v>635</v>
      </c>
      <c r="H1226" s="156">
        <v>-3.0750000000000002</v>
      </c>
      <c r="I1226" s="157"/>
      <c r="L1226" s="153"/>
      <c r="M1226" s="158"/>
      <c r="T1226" s="159"/>
      <c r="AT1226" s="154" t="s">
        <v>147</v>
      </c>
      <c r="AU1226" s="154" t="s">
        <v>82</v>
      </c>
      <c r="AV1226" s="13" t="s">
        <v>82</v>
      </c>
      <c r="AW1226" s="13" t="s">
        <v>29</v>
      </c>
      <c r="AX1226" s="13" t="s">
        <v>73</v>
      </c>
      <c r="AY1226" s="154" t="s">
        <v>138</v>
      </c>
    </row>
    <row r="1227" spans="2:51" s="13" customFormat="1">
      <c r="B1227" s="153"/>
      <c r="D1227" s="147" t="s">
        <v>147</v>
      </c>
      <c r="E1227" s="154" t="s">
        <v>1</v>
      </c>
      <c r="F1227" s="155" t="s">
        <v>636</v>
      </c>
      <c r="H1227" s="156">
        <v>-5.64</v>
      </c>
      <c r="I1227" s="157"/>
      <c r="L1227" s="153"/>
      <c r="M1227" s="158"/>
      <c r="T1227" s="159"/>
      <c r="AT1227" s="154" t="s">
        <v>147</v>
      </c>
      <c r="AU1227" s="154" t="s">
        <v>82</v>
      </c>
      <c r="AV1227" s="13" t="s">
        <v>82</v>
      </c>
      <c r="AW1227" s="13" t="s">
        <v>29</v>
      </c>
      <c r="AX1227" s="13" t="s">
        <v>73</v>
      </c>
      <c r="AY1227" s="154" t="s">
        <v>138</v>
      </c>
    </row>
    <row r="1228" spans="2:51" s="13" customFormat="1">
      <c r="B1228" s="153"/>
      <c r="D1228" s="147" t="s">
        <v>147</v>
      </c>
      <c r="E1228" s="154" t="s">
        <v>1</v>
      </c>
      <c r="F1228" s="155" t="s">
        <v>637</v>
      </c>
      <c r="H1228" s="156">
        <v>2.0499999999999998</v>
      </c>
      <c r="I1228" s="157"/>
      <c r="L1228" s="153"/>
      <c r="M1228" s="158"/>
      <c r="T1228" s="159"/>
      <c r="AT1228" s="154" t="s">
        <v>147</v>
      </c>
      <c r="AU1228" s="154" t="s">
        <v>82</v>
      </c>
      <c r="AV1228" s="13" t="s">
        <v>82</v>
      </c>
      <c r="AW1228" s="13" t="s">
        <v>29</v>
      </c>
      <c r="AX1228" s="13" t="s">
        <v>73</v>
      </c>
      <c r="AY1228" s="154" t="s">
        <v>138</v>
      </c>
    </row>
    <row r="1229" spans="2:51" s="13" customFormat="1">
      <c r="B1229" s="153"/>
      <c r="D1229" s="147" t="s">
        <v>147</v>
      </c>
      <c r="E1229" s="154" t="s">
        <v>1</v>
      </c>
      <c r="F1229" s="155" t="s">
        <v>638</v>
      </c>
      <c r="H1229" s="156">
        <v>76.635000000000005</v>
      </c>
      <c r="I1229" s="157"/>
      <c r="L1229" s="153"/>
      <c r="M1229" s="158"/>
      <c r="T1229" s="159"/>
      <c r="AT1229" s="154" t="s">
        <v>147</v>
      </c>
      <c r="AU1229" s="154" t="s">
        <v>82</v>
      </c>
      <c r="AV1229" s="13" t="s">
        <v>82</v>
      </c>
      <c r="AW1229" s="13" t="s">
        <v>29</v>
      </c>
      <c r="AX1229" s="13" t="s">
        <v>73</v>
      </c>
      <c r="AY1229" s="154" t="s">
        <v>138</v>
      </c>
    </row>
    <row r="1230" spans="2:51" s="13" customFormat="1">
      <c r="B1230" s="153"/>
      <c r="D1230" s="147" t="s">
        <v>147</v>
      </c>
      <c r="E1230" s="154" t="s">
        <v>1</v>
      </c>
      <c r="F1230" s="155" t="s">
        <v>634</v>
      </c>
      <c r="H1230" s="156">
        <v>-0.52800000000000002</v>
      </c>
      <c r="I1230" s="157"/>
      <c r="L1230" s="153"/>
      <c r="M1230" s="158"/>
      <c r="T1230" s="159"/>
      <c r="AT1230" s="154" t="s">
        <v>147</v>
      </c>
      <c r="AU1230" s="154" t="s">
        <v>82</v>
      </c>
      <c r="AV1230" s="13" t="s">
        <v>82</v>
      </c>
      <c r="AW1230" s="13" t="s">
        <v>29</v>
      </c>
      <c r="AX1230" s="13" t="s">
        <v>73</v>
      </c>
      <c r="AY1230" s="154" t="s">
        <v>138</v>
      </c>
    </row>
    <row r="1231" spans="2:51" s="13" customFormat="1">
      <c r="B1231" s="153"/>
      <c r="D1231" s="147" t="s">
        <v>147</v>
      </c>
      <c r="E1231" s="154" t="s">
        <v>1</v>
      </c>
      <c r="F1231" s="155" t="s">
        <v>635</v>
      </c>
      <c r="H1231" s="156">
        <v>-3.0750000000000002</v>
      </c>
      <c r="I1231" s="157"/>
      <c r="L1231" s="153"/>
      <c r="M1231" s="158"/>
      <c r="T1231" s="159"/>
      <c r="AT1231" s="154" t="s">
        <v>147</v>
      </c>
      <c r="AU1231" s="154" t="s">
        <v>82</v>
      </c>
      <c r="AV1231" s="13" t="s">
        <v>82</v>
      </c>
      <c r="AW1231" s="13" t="s">
        <v>29</v>
      </c>
      <c r="AX1231" s="13" t="s">
        <v>73</v>
      </c>
      <c r="AY1231" s="154" t="s">
        <v>138</v>
      </c>
    </row>
    <row r="1232" spans="2:51" s="13" customFormat="1">
      <c r="B1232" s="153"/>
      <c r="D1232" s="147" t="s">
        <v>147</v>
      </c>
      <c r="E1232" s="154" t="s">
        <v>1</v>
      </c>
      <c r="F1232" s="155" t="s">
        <v>636</v>
      </c>
      <c r="H1232" s="156">
        <v>-5.64</v>
      </c>
      <c r="I1232" s="157"/>
      <c r="L1232" s="153"/>
      <c r="M1232" s="158"/>
      <c r="T1232" s="159"/>
      <c r="AT1232" s="154" t="s">
        <v>147</v>
      </c>
      <c r="AU1232" s="154" t="s">
        <v>82</v>
      </c>
      <c r="AV1232" s="13" t="s">
        <v>82</v>
      </c>
      <c r="AW1232" s="13" t="s">
        <v>29</v>
      </c>
      <c r="AX1232" s="13" t="s">
        <v>73</v>
      </c>
      <c r="AY1232" s="154" t="s">
        <v>138</v>
      </c>
    </row>
    <row r="1233" spans="2:51" s="13" customFormat="1">
      <c r="B1233" s="153"/>
      <c r="D1233" s="147" t="s">
        <v>147</v>
      </c>
      <c r="E1233" s="154" t="s">
        <v>1</v>
      </c>
      <c r="F1233" s="155" t="s">
        <v>637</v>
      </c>
      <c r="H1233" s="156">
        <v>2.0499999999999998</v>
      </c>
      <c r="I1233" s="157"/>
      <c r="L1233" s="153"/>
      <c r="M1233" s="158"/>
      <c r="T1233" s="159"/>
      <c r="AT1233" s="154" t="s">
        <v>147</v>
      </c>
      <c r="AU1233" s="154" t="s">
        <v>82</v>
      </c>
      <c r="AV1233" s="13" t="s">
        <v>82</v>
      </c>
      <c r="AW1233" s="13" t="s">
        <v>29</v>
      </c>
      <c r="AX1233" s="13" t="s">
        <v>73</v>
      </c>
      <c r="AY1233" s="154" t="s">
        <v>138</v>
      </c>
    </row>
    <row r="1234" spans="2:51" s="13" customFormat="1">
      <c r="B1234" s="153"/>
      <c r="D1234" s="147" t="s">
        <v>147</v>
      </c>
      <c r="E1234" s="154" t="s">
        <v>1</v>
      </c>
      <c r="F1234" s="155" t="s">
        <v>640</v>
      </c>
      <c r="H1234" s="156">
        <v>108.468</v>
      </c>
      <c r="I1234" s="157"/>
      <c r="L1234" s="153"/>
      <c r="M1234" s="158"/>
      <c r="T1234" s="159"/>
      <c r="AT1234" s="154" t="s">
        <v>147</v>
      </c>
      <c r="AU1234" s="154" t="s">
        <v>82</v>
      </c>
      <c r="AV1234" s="13" t="s">
        <v>82</v>
      </c>
      <c r="AW1234" s="13" t="s">
        <v>29</v>
      </c>
      <c r="AX1234" s="13" t="s">
        <v>73</v>
      </c>
      <c r="AY1234" s="154" t="s">
        <v>138</v>
      </c>
    </row>
    <row r="1235" spans="2:51" s="13" customFormat="1">
      <c r="B1235" s="153"/>
      <c r="D1235" s="147" t="s">
        <v>147</v>
      </c>
      <c r="E1235" s="154" t="s">
        <v>1</v>
      </c>
      <c r="F1235" s="155" t="s">
        <v>641</v>
      </c>
      <c r="H1235" s="156">
        <v>-1.1879999999999999</v>
      </c>
      <c r="I1235" s="157"/>
      <c r="L1235" s="153"/>
      <c r="M1235" s="158"/>
      <c r="T1235" s="159"/>
      <c r="AT1235" s="154" t="s">
        <v>147</v>
      </c>
      <c r="AU1235" s="154" t="s">
        <v>82</v>
      </c>
      <c r="AV1235" s="13" t="s">
        <v>82</v>
      </c>
      <c r="AW1235" s="13" t="s">
        <v>29</v>
      </c>
      <c r="AX1235" s="13" t="s">
        <v>73</v>
      </c>
      <c r="AY1235" s="154" t="s">
        <v>138</v>
      </c>
    </row>
    <row r="1236" spans="2:51" s="13" customFormat="1">
      <c r="B1236" s="153"/>
      <c r="D1236" s="147" t="s">
        <v>147</v>
      </c>
      <c r="E1236" s="154" t="s">
        <v>1</v>
      </c>
      <c r="F1236" s="155" t="s">
        <v>635</v>
      </c>
      <c r="H1236" s="156">
        <v>-3.0750000000000002</v>
      </c>
      <c r="I1236" s="157"/>
      <c r="L1236" s="153"/>
      <c r="M1236" s="158"/>
      <c r="T1236" s="159"/>
      <c r="AT1236" s="154" t="s">
        <v>147</v>
      </c>
      <c r="AU1236" s="154" t="s">
        <v>82</v>
      </c>
      <c r="AV1236" s="13" t="s">
        <v>82</v>
      </c>
      <c r="AW1236" s="13" t="s">
        <v>29</v>
      </c>
      <c r="AX1236" s="13" t="s">
        <v>73</v>
      </c>
      <c r="AY1236" s="154" t="s">
        <v>138</v>
      </c>
    </row>
    <row r="1237" spans="2:51" s="13" customFormat="1">
      <c r="B1237" s="153"/>
      <c r="D1237" s="147" t="s">
        <v>147</v>
      </c>
      <c r="E1237" s="154" t="s">
        <v>1</v>
      </c>
      <c r="F1237" s="155" t="s">
        <v>635</v>
      </c>
      <c r="H1237" s="156">
        <v>-3.0750000000000002</v>
      </c>
      <c r="I1237" s="157"/>
      <c r="L1237" s="153"/>
      <c r="M1237" s="158"/>
      <c r="T1237" s="159"/>
      <c r="AT1237" s="154" t="s">
        <v>147</v>
      </c>
      <c r="AU1237" s="154" t="s">
        <v>82</v>
      </c>
      <c r="AV1237" s="13" t="s">
        <v>82</v>
      </c>
      <c r="AW1237" s="13" t="s">
        <v>29</v>
      </c>
      <c r="AX1237" s="13" t="s">
        <v>73</v>
      </c>
      <c r="AY1237" s="154" t="s">
        <v>138</v>
      </c>
    </row>
    <row r="1238" spans="2:51" s="13" customFormat="1">
      <c r="B1238" s="153"/>
      <c r="D1238" s="147" t="s">
        <v>147</v>
      </c>
      <c r="E1238" s="154" t="s">
        <v>1</v>
      </c>
      <c r="F1238" s="155" t="s">
        <v>635</v>
      </c>
      <c r="H1238" s="156">
        <v>-3.0750000000000002</v>
      </c>
      <c r="I1238" s="157"/>
      <c r="L1238" s="153"/>
      <c r="M1238" s="158"/>
      <c r="T1238" s="159"/>
      <c r="AT1238" s="154" t="s">
        <v>147</v>
      </c>
      <c r="AU1238" s="154" t="s">
        <v>82</v>
      </c>
      <c r="AV1238" s="13" t="s">
        <v>82</v>
      </c>
      <c r="AW1238" s="13" t="s">
        <v>29</v>
      </c>
      <c r="AX1238" s="13" t="s">
        <v>73</v>
      </c>
      <c r="AY1238" s="154" t="s">
        <v>138</v>
      </c>
    </row>
    <row r="1239" spans="2:51" s="13" customFormat="1">
      <c r="B1239" s="153"/>
      <c r="D1239" s="147" t="s">
        <v>147</v>
      </c>
      <c r="E1239" s="154" t="s">
        <v>1</v>
      </c>
      <c r="F1239" s="155" t="s">
        <v>642</v>
      </c>
      <c r="H1239" s="156">
        <v>44.802</v>
      </c>
      <c r="I1239" s="157"/>
      <c r="L1239" s="153"/>
      <c r="M1239" s="158"/>
      <c r="T1239" s="159"/>
      <c r="AT1239" s="154" t="s">
        <v>147</v>
      </c>
      <c r="AU1239" s="154" t="s">
        <v>82</v>
      </c>
      <c r="AV1239" s="13" t="s">
        <v>82</v>
      </c>
      <c r="AW1239" s="13" t="s">
        <v>29</v>
      </c>
      <c r="AX1239" s="13" t="s">
        <v>73</v>
      </c>
      <c r="AY1239" s="154" t="s">
        <v>138</v>
      </c>
    </row>
    <row r="1240" spans="2:51" s="13" customFormat="1">
      <c r="B1240" s="153"/>
      <c r="D1240" s="147" t="s">
        <v>147</v>
      </c>
      <c r="E1240" s="154" t="s">
        <v>1</v>
      </c>
      <c r="F1240" s="155" t="s">
        <v>643</v>
      </c>
      <c r="H1240" s="156">
        <v>-0.39600000000000002</v>
      </c>
      <c r="I1240" s="157"/>
      <c r="L1240" s="153"/>
      <c r="M1240" s="158"/>
      <c r="T1240" s="159"/>
      <c r="AT1240" s="154" t="s">
        <v>147</v>
      </c>
      <c r="AU1240" s="154" t="s">
        <v>82</v>
      </c>
      <c r="AV1240" s="13" t="s">
        <v>82</v>
      </c>
      <c r="AW1240" s="13" t="s">
        <v>29</v>
      </c>
      <c r="AX1240" s="13" t="s">
        <v>73</v>
      </c>
      <c r="AY1240" s="154" t="s">
        <v>138</v>
      </c>
    </row>
    <row r="1241" spans="2:51" s="13" customFormat="1">
      <c r="B1241" s="153"/>
      <c r="D1241" s="147" t="s">
        <v>147</v>
      </c>
      <c r="E1241" s="154" t="s">
        <v>1</v>
      </c>
      <c r="F1241" s="155" t="s">
        <v>635</v>
      </c>
      <c r="H1241" s="156">
        <v>-3.0750000000000002</v>
      </c>
      <c r="I1241" s="157"/>
      <c r="L1241" s="153"/>
      <c r="M1241" s="158"/>
      <c r="T1241" s="159"/>
      <c r="AT1241" s="154" t="s">
        <v>147</v>
      </c>
      <c r="AU1241" s="154" t="s">
        <v>82</v>
      </c>
      <c r="AV1241" s="13" t="s">
        <v>82</v>
      </c>
      <c r="AW1241" s="13" t="s">
        <v>29</v>
      </c>
      <c r="AX1241" s="13" t="s">
        <v>73</v>
      </c>
      <c r="AY1241" s="154" t="s">
        <v>138</v>
      </c>
    </row>
    <row r="1242" spans="2:51" s="13" customFormat="1">
      <c r="B1242" s="153"/>
      <c r="D1242" s="147" t="s">
        <v>147</v>
      </c>
      <c r="E1242" s="154" t="s">
        <v>1</v>
      </c>
      <c r="F1242" s="155" t="s">
        <v>639</v>
      </c>
      <c r="H1242" s="156">
        <v>-1.845</v>
      </c>
      <c r="I1242" s="157"/>
      <c r="L1242" s="153"/>
      <c r="M1242" s="158"/>
      <c r="T1242" s="159"/>
      <c r="AT1242" s="154" t="s">
        <v>147</v>
      </c>
      <c r="AU1242" s="154" t="s">
        <v>82</v>
      </c>
      <c r="AV1242" s="13" t="s">
        <v>82</v>
      </c>
      <c r="AW1242" s="13" t="s">
        <v>29</v>
      </c>
      <c r="AX1242" s="13" t="s">
        <v>73</v>
      </c>
      <c r="AY1242" s="154" t="s">
        <v>138</v>
      </c>
    </row>
    <row r="1243" spans="2:51" s="13" customFormat="1">
      <c r="B1243" s="153"/>
      <c r="D1243" s="147" t="s">
        <v>147</v>
      </c>
      <c r="E1243" s="154" t="s">
        <v>1</v>
      </c>
      <c r="F1243" s="155" t="s">
        <v>639</v>
      </c>
      <c r="H1243" s="156">
        <v>-1.845</v>
      </c>
      <c r="I1243" s="157"/>
      <c r="L1243" s="153"/>
      <c r="M1243" s="158"/>
      <c r="T1243" s="159"/>
      <c r="AT1243" s="154" t="s">
        <v>147</v>
      </c>
      <c r="AU1243" s="154" t="s">
        <v>82</v>
      </c>
      <c r="AV1243" s="13" t="s">
        <v>82</v>
      </c>
      <c r="AW1243" s="13" t="s">
        <v>29</v>
      </c>
      <c r="AX1243" s="13" t="s">
        <v>73</v>
      </c>
      <c r="AY1243" s="154" t="s">
        <v>138</v>
      </c>
    </row>
    <row r="1244" spans="2:51" s="13" customFormat="1">
      <c r="B1244" s="153"/>
      <c r="D1244" s="147" t="s">
        <v>147</v>
      </c>
      <c r="E1244" s="154" t="s">
        <v>1</v>
      </c>
      <c r="F1244" s="155" t="s">
        <v>639</v>
      </c>
      <c r="H1244" s="156">
        <v>-1.845</v>
      </c>
      <c r="I1244" s="157"/>
      <c r="L1244" s="153"/>
      <c r="M1244" s="158"/>
      <c r="T1244" s="159"/>
      <c r="AT1244" s="154" t="s">
        <v>147</v>
      </c>
      <c r="AU1244" s="154" t="s">
        <v>82</v>
      </c>
      <c r="AV1244" s="13" t="s">
        <v>82</v>
      </c>
      <c r="AW1244" s="13" t="s">
        <v>29</v>
      </c>
      <c r="AX1244" s="13" t="s">
        <v>73</v>
      </c>
      <c r="AY1244" s="154" t="s">
        <v>138</v>
      </c>
    </row>
    <row r="1245" spans="2:51" s="13" customFormat="1">
      <c r="B1245" s="153"/>
      <c r="D1245" s="147" t="s">
        <v>147</v>
      </c>
      <c r="E1245" s="154" t="s">
        <v>1</v>
      </c>
      <c r="F1245" s="155" t="s">
        <v>644</v>
      </c>
      <c r="H1245" s="156">
        <v>37.335000000000001</v>
      </c>
      <c r="I1245" s="157"/>
      <c r="L1245" s="153"/>
      <c r="M1245" s="158"/>
      <c r="T1245" s="159"/>
      <c r="AT1245" s="154" t="s">
        <v>147</v>
      </c>
      <c r="AU1245" s="154" t="s">
        <v>82</v>
      </c>
      <c r="AV1245" s="13" t="s">
        <v>82</v>
      </c>
      <c r="AW1245" s="13" t="s">
        <v>29</v>
      </c>
      <c r="AX1245" s="13" t="s">
        <v>73</v>
      </c>
      <c r="AY1245" s="154" t="s">
        <v>138</v>
      </c>
    </row>
    <row r="1246" spans="2:51" s="13" customFormat="1">
      <c r="B1246" s="153"/>
      <c r="D1246" s="147" t="s">
        <v>147</v>
      </c>
      <c r="E1246" s="154" t="s">
        <v>1</v>
      </c>
      <c r="F1246" s="155" t="s">
        <v>645</v>
      </c>
      <c r="H1246" s="156">
        <v>-0.13200000000000001</v>
      </c>
      <c r="I1246" s="157"/>
      <c r="L1246" s="153"/>
      <c r="M1246" s="158"/>
      <c r="T1246" s="159"/>
      <c r="AT1246" s="154" t="s">
        <v>147</v>
      </c>
      <c r="AU1246" s="154" t="s">
        <v>82</v>
      </c>
      <c r="AV1246" s="13" t="s">
        <v>82</v>
      </c>
      <c r="AW1246" s="13" t="s">
        <v>29</v>
      </c>
      <c r="AX1246" s="13" t="s">
        <v>73</v>
      </c>
      <c r="AY1246" s="154" t="s">
        <v>138</v>
      </c>
    </row>
    <row r="1247" spans="2:51" s="13" customFormat="1">
      <c r="B1247" s="153"/>
      <c r="D1247" s="147" t="s">
        <v>147</v>
      </c>
      <c r="E1247" s="154" t="s">
        <v>1</v>
      </c>
      <c r="F1247" s="155" t="s">
        <v>639</v>
      </c>
      <c r="H1247" s="156">
        <v>-1.845</v>
      </c>
      <c r="I1247" s="157"/>
      <c r="L1247" s="153"/>
      <c r="M1247" s="158"/>
      <c r="T1247" s="159"/>
      <c r="AT1247" s="154" t="s">
        <v>147</v>
      </c>
      <c r="AU1247" s="154" t="s">
        <v>82</v>
      </c>
      <c r="AV1247" s="13" t="s">
        <v>82</v>
      </c>
      <c r="AW1247" s="13" t="s">
        <v>29</v>
      </c>
      <c r="AX1247" s="13" t="s">
        <v>73</v>
      </c>
      <c r="AY1247" s="154" t="s">
        <v>138</v>
      </c>
    </row>
    <row r="1248" spans="2:51" s="13" customFormat="1">
      <c r="B1248" s="153"/>
      <c r="D1248" s="147" t="s">
        <v>147</v>
      </c>
      <c r="E1248" s="154" t="s">
        <v>1</v>
      </c>
      <c r="F1248" s="155" t="s">
        <v>646</v>
      </c>
      <c r="H1248" s="156">
        <v>-1.988</v>
      </c>
      <c r="I1248" s="157"/>
      <c r="L1248" s="153"/>
      <c r="M1248" s="158"/>
      <c r="T1248" s="159"/>
      <c r="AT1248" s="154" t="s">
        <v>147</v>
      </c>
      <c r="AU1248" s="154" t="s">
        <v>82</v>
      </c>
      <c r="AV1248" s="13" t="s">
        <v>82</v>
      </c>
      <c r="AW1248" s="13" t="s">
        <v>29</v>
      </c>
      <c r="AX1248" s="13" t="s">
        <v>73</v>
      </c>
      <c r="AY1248" s="154" t="s">
        <v>138</v>
      </c>
    </row>
    <row r="1249" spans="2:65" s="13" customFormat="1">
      <c r="B1249" s="153"/>
      <c r="D1249" s="147" t="s">
        <v>147</v>
      </c>
      <c r="E1249" s="154" t="s">
        <v>1</v>
      </c>
      <c r="F1249" s="155" t="s">
        <v>647</v>
      </c>
      <c r="H1249" s="156">
        <v>1.1299999999999999</v>
      </c>
      <c r="I1249" s="157"/>
      <c r="L1249" s="153"/>
      <c r="M1249" s="158"/>
      <c r="T1249" s="159"/>
      <c r="AT1249" s="154" t="s">
        <v>147</v>
      </c>
      <c r="AU1249" s="154" t="s">
        <v>82</v>
      </c>
      <c r="AV1249" s="13" t="s">
        <v>82</v>
      </c>
      <c r="AW1249" s="13" t="s">
        <v>29</v>
      </c>
      <c r="AX1249" s="13" t="s">
        <v>73</v>
      </c>
      <c r="AY1249" s="154" t="s">
        <v>138</v>
      </c>
    </row>
    <row r="1250" spans="2:65" s="13" customFormat="1">
      <c r="B1250" s="153"/>
      <c r="D1250" s="147" t="s">
        <v>147</v>
      </c>
      <c r="E1250" s="154" t="s">
        <v>1</v>
      </c>
      <c r="F1250" s="155" t="s">
        <v>648</v>
      </c>
      <c r="H1250" s="156">
        <v>52.268999999999998</v>
      </c>
      <c r="I1250" s="157"/>
      <c r="L1250" s="153"/>
      <c r="M1250" s="158"/>
      <c r="T1250" s="159"/>
      <c r="AT1250" s="154" t="s">
        <v>147</v>
      </c>
      <c r="AU1250" s="154" t="s">
        <v>82</v>
      </c>
      <c r="AV1250" s="13" t="s">
        <v>82</v>
      </c>
      <c r="AW1250" s="13" t="s">
        <v>29</v>
      </c>
      <c r="AX1250" s="13" t="s">
        <v>73</v>
      </c>
      <c r="AY1250" s="154" t="s">
        <v>138</v>
      </c>
    </row>
    <row r="1251" spans="2:65" s="13" customFormat="1">
      <c r="B1251" s="153"/>
      <c r="D1251" s="147" t="s">
        <v>147</v>
      </c>
      <c r="E1251" s="154" t="s">
        <v>1</v>
      </c>
      <c r="F1251" s="155" t="s">
        <v>643</v>
      </c>
      <c r="H1251" s="156">
        <v>-0.39600000000000002</v>
      </c>
      <c r="I1251" s="157"/>
      <c r="L1251" s="153"/>
      <c r="M1251" s="158"/>
      <c r="T1251" s="159"/>
      <c r="AT1251" s="154" t="s">
        <v>147</v>
      </c>
      <c r="AU1251" s="154" t="s">
        <v>82</v>
      </c>
      <c r="AV1251" s="13" t="s">
        <v>82</v>
      </c>
      <c r="AW1251" s="13" t="s">
        <v>29</v>
      </c>
      <c r="AX1251" s="13" t="s">
        <v>73</v>
      </c>
      <c r="AY1251" s="154" t="s">
        <v>138</v>
      </c>
    </row>
    <row r="1252" spans="2:65" s="13" customFormat="1">
      <c r="B1252" s="153"/>
      <c r="D1252" s="147" t="s">
        <v>147</v>
      </c>
      <c r="E1252" s="154" t="s">
        <v>1</v>
      </c>
      <c r="F1252" s="155" t="s">
        <v>639</v>
      </c>
      <c r="H1252" s="156">
        <v>-1.845</v>
      </c>
      <c r="I1252" s="157"/>
      <c r="L1252" s="153"/>
      <c r="M1252" s="158"/>
      <c r="T1252" s="159"/>
      <c r="AT1252" s="154" t="s">
        <v>147</v>
      </c>
      <c r="AU1252" s="154" t="s">
        <v>82</v>
      </c>
      <c r="AV1252" s="13" t="s">
        <v>82</v>
      </c>
      <c r="AW1252" s="13" t="s">
        <v>29</v>
      </c>
      <c r="AX1252" s="13" t="s">
        <v>73</v>
      </c>
      <c r="AY1252" s="154" t="s">
        <v>138</v>
      </c>
    </row>
    <row r="1253" spans="2:65" s="13" customFormat="1">
      <c r="B1253" s="153"/>
      <c r="D1253" s="147" t="s">
        <v>147</v>
      </c>
      <c r="E1253" s="154" t="s">
        <v>1</v>
      </c>
      <c r="F1253" s="155" t="s">
        <v>649</v>
      </c>
      <c r="H1253" s="156">
        <v>-3.3</v>
      </c>
      <c r="I1253" s="157"/>
      <c r="L1253" s="153"/>
      <c r="M1253" s="158"/>
      <c r="T1253" s="159"/>
      <c r="AT1253" s="154" t="s">
        <v>147</v>
      </c>
      <c r="AU1253" s="154" t="s">
        <v>82</v>
      </c>
      <c r="AV1253" s="13" t="s">
        <v>82</v>
      </c>
      <c r="AW1253" s="13" t="s">
        <v>29</v>
      </c>
      <c r="AX1253" s="13" t="s">
        <v>73</v>
      </c>
      <c r="AY1253" s="154" t="s">
        <v>138</v>
      </c>
    </row>
    <row r="1254" spans="2:65" s="13" customFormat="1">
      <c r="B1254" s="153"/>
      <c r="D1254" s="147" t="s">
        <v>147</v>
      </c>
      <c r="E1254" s="154" t="s">
        <v>1</v>
      </c>
      <c r="F1254" s="155" t="s">
        <v>650</v>
      </c>
      <c r="H1254" s="156">
        <v>1.48</v>
      </c>
      <c r="I1254" s="157"/>
      <c r="L1254" s="153"/>
      <c r="M1254" s="158"/>
      <c r="T1254" s="159"/>
      <c r="AT1254" s="154" t="s">
        <v>147</v>
      </c>
      <c r="AU1254" s="154" t="s">
        <v>82</v>
      </c>
      <c r="AV1254" s="13" t="s">
        <v>82</v>
      </c>
      <c r="AW1254" s="13" t="s">
        <v>29</v>
      </c>
      <c r="AX1254" s="13" t="s">
        <v>73</v>
      </c>
      <c r="AY1254" s="154" t="s">
        <v>138</v>
      </c>
    </row>
    <row r="1255" spans="2:65" s="13" customFormat="1">
      <c r="B1255" s="153"/>
      <c r="D1255" s="147" t="s">
        <v>147</v>
      </c>
      <c r="E1255" s="154" t="s">
        <v>1</v>
      </c>
      <c r="F1255" s="155" t="s">
        <v>651</v>
      </c>
      <c r="H1255" s="156">
        <v>46.374000000000002</v>
      </c>
      <c r="I1255" s="157"/>
      <c r="L1255" s="153"/>
      <c r="M1255" s="158"/>
      <c r="T1255" s="159"/>
      <c r="AT1255" s="154" t="s">
        <v>147</v>
      </c>
      <c r="AU1255" s="154" t="s">
        <v>82</v>
      </c>
      <c r="AV1255" s="13" t="s">
        <v>82</v>
      </c>
      <c r="AW1255" s="13" t="s">
        <v>29</v>
      </c>
      <c r="AX1255" s="13" t="s">
        <v>73</v>
      </c>
      <c r="AY1255" s="154" t="s">
        <v>138</v>
      </c>
    </row>
    <row r="1256" spans="2:65" s="13" customFormat="1">
      <c r="B1256" s="153"/>
      <c r="D1256" s="147" t="s">
        <v>147</v>
      </c>
      <c r="E1256" s="154" t="s">
        <v>1</v>
      </c>
      <c r="F1256" s="155" t="s">
        <v>645</v>
      </c>
      <c r="H1256" s="156">
        <v>-0.13200000000000001</v>
      </c>
      <c r="I1256" s="157"/>
      <c r="L1256" s="153"/>
      <c r="M1256" s="158"/>
      <c r="T1256" s="159"/>
      <c r="AT1256" s="154" t="s">
        <v>147</v>
      </c>
      <c r="AU1256" s="154" t="s">
        <v>82</v>
      </c>
      <c r="AV1256" s="13" t="s">
        <v>82</v>
      </c>
      <c r="AW1256" s="13" t="s">
        <v>29</v>
      </c>
      <c r="AX1256" s="13" t="s">
        <v>73</v>
      </c>
      <c r="AY1256" s="154" t="s">
        <v>138</v>
      </c>
    </row>
    <row r="1257" spans="2:65" s="13" customFormat="1">
      <c r="B1257" s="153"/>
      <c r="D1257" s="147" t="s">
        <v>147</v>
      </c>
      <c r="E1257" s="154" t="s">
        <v>1</v>
      </c>
      <c r="F1257" s="155" t="s">
        <v>639</v>
      </c>
      <c r="H1257" s="156">
        <v>-1.845</v>
      </c>
      <c r="I1257" s="157"/>
      <c r="L1257" s="153"/>
      <c r="M1257" s="158"/>
      <c r="T1257" s="159"/>
      <c r="AT1257" s="154" t="s">
        <v>147</v>
      </c>
      <c r="AU1257" s="154" t="s">
        <v>82</v>
      </c>
      <c r="AV1257" s="13" t="s">
        <v>82</v>
      </c>
      <c r="AW1257" s="13" t="s">
        <v>29</v>
      </c>
      <c r="AX1257" s="13" t="s">
        <v>73</v>
      </c>
      <c r="AY1257" s="154" t="s">
        <v>138</v>
      </c>
    </row>
    <row r="1258" spans="2:65" s="14" customFormat="1">
      <c r="B1258" s="160"/>
      <c r="D1258" s="147" t="s">
        <v>147</v>
      </c>
      <c r="E1258" s="161" t="s">
        <v>1</v>
      </c>
      <c r="F1258" s="162" t="s">
        <v>156</v>
      </c>
      <c r="H1258" s="163">
        <v>772.36599999999999</v>
      </c>
      <c r="I1258" s="164"/>
      <c r="L1258" s="160"/>
      <c r="M1258" s="165"/>
      <c r="T1258" s="166"/>
      <c r="AT1258" s="161" t="s">
        <v>147</v>
      </c>
      <c r="AU1258" s="161" t="s">
        <v>82</v>
      </c>
      <c r="AV1258" s="14" t="s">
        <v>145</v>
      </c>
      <c r="AW1258" s="14" t="s">
        <v>29</v>
      </c>
      <c r="AX1258" s="14" t="s">
        <v>30</v>
      </c>
      <c r="AY1258" s="161" t="s">
        <v>138</v>
      </c>
    </row>
    <row r="1259" spans="2:65" s="1" customFormat="1" ht="21.75" customHeight="1">
      <c r="B1259" s="132"/>
      <c r="C1259" s="133" t="s">
        <v>1229</v>
      </c>
      <c r="D1259" s="133" t="s">
        <v>140</v>
      </c>
      <c r="E1259" s="134" t="s">
        <v>1230</v>
      </c>
      <c r="F1259" s="135" t="s">
        <v>1231</v>
      </c>
      <c r="G1259" s="136" t="s">
        <v>143</v>
      </c>
      <c r="H1259" s="137">
        <v>15</v>
      </c>
      <c r="I1259" s="138"/>
      <c r="J1259" s="139">
        <f>ROUND(I1259*H1259,2)</f>
        <v>0</v>
      </c>
      <c r="K1259" s="135" t="s">
        <v>144</v>
      </c>
      <c r="L1259" s="32"/>
      <c r="M1259" s="140" t="s">
        <v>1</v>
      </c>
      <c r="N1259" s="141" t="s">
        <v>38</v>
      </c>
      <c r="P1259" s="142">
        <f>O1259*H1259</f>
        <v>0</v>
      </c>
      <c r="Q1259" s="142">
        <v>0</v>
      </c>
      <c r="R1259" s="142">
        <f>Q1259*H1259</f>
        <v>0</v>
      </c>
      <c r="S1259" s="142">
        <v>0.05</v>
      </c>
      <c r="T1259" s="143">
        <f>S1259*H1259</f>
        <v>0.75</v>
      </c>
      <c r="AR1259" s="144" t="s">
        <v>145</v>
      </c>
      <c r="AT1259" s="144" t="s">
        <v>140</v>
      </c>
      <c r="AU1259" s="144" t="s">
        <v>82</v>
      </c>
      <c r="AY1259" s="17" t="s">
        <v>138</v>
      </c>
      <c r="BE1259" s="145">
        <f>IF(N1259="základní",J1259,0)</f>
        <v>0</v>
      </c>
      <c r="BF1259" s="145">
        <f>IF(N1259="snížená",J1259,0)</f>
        <v>0</v>
      </c>
      <c r="BG1259" s="145">
        <f>IF(N1259="zákl. přenesená",J1259,0)</f>
        <v>0</v>
      </c>
      <c r="BH1259" s="145">
        <f>IF(N1259="sníž. přenesená",J1259,0)</f>
        <v>0</v>
      </c>
      <c r="BI1259" s="145">
        <f>IF(N1259="nulová",J1259,0)</f>
        <v>0</v>
      </c>
      <c r="BJ1259" s="17" t="s">
        <v>30</v>
      </c>
      <c r="BK1259" s="145">
        <f>ROUND(I1259*H1259,2)</f>
        <v>0</v>
      </c>
      <c r="BL1259" s="17" t="s">
        <v>145</v>
      </c>
      <c r="BM1259" s="144" t="s">
        <v>1232</v>
      </c>
    </row>
    <row r="1260" spans="2:65" s="12" customFormat="1">
      <c r="B1260" s="146"/>
      <c r="D1260" s="147" t="s">
        <v>147</v>
      </c>
      <c r="E1260" s="148" t="s">
        <v>1</v>
      </c>
      <c r="F1260" s="149" t="s">
        <v>388</v>
      </c>
      <c r="H1260" s="148" t="s">
        <v>1</v>
      </c>
      <c r="I1260" s="150"/>
      <c r="L1260" s="146"/>
      <c r="M1260" s="151"/>
      <c r="T1260" s="152"/>
      <c r="AT1260" s="148" t="s">
        <v>147</v>
      </c>
      <c r="AU1260" s="148" t="s">
        <v>82</v>
      </c>
      <c r="AV1260" s="12" t="s">
        <v>30</v>
      </c>
      <c r="AW1260" s="12" t="s">
        <v>29</v>
      </c>
      <c r="AX1260" s="12" t="s">
        <v>73</v>
      </c>
      <c r="AY1260" s="148" t="s">
        <v>138</v>
      </c>
    </row>
    <row r="1261" spans="2:65" s="13" customFormat="1">
      <c r="B1261" s="153"/>
      <c r="D1261" s="147" t="s">
        <v>147</v>
      </c>
      <c r="E1261" s="154" t="s">
        <v>1</v>
      </c>
      <c r="F1261" s="155" t="s">
        <v>221</v>
      </c>
      <c r="H1261" s="156">
        <v>15</v>
      </c>
      <c r="I1261" s="157"/>
      <c r="L1261" s="153"/>
      <c r="M1261" s="158"/>
      <c r="T1261" s="159"/>
      <c r="AT1261" s="154" t="s">
        <v>147</v>
      </c>
      <c r="AU1261" s="154" t="s">
        <v>82</v>
      </c>
      <c r="AV1261" s="13" t="s">
        <v>82</v>
      </c>
      <c r="AW1261" s="13" t="s">
        <v>29</v>
      </c>
      <c r="AX1261" s="13" t="s">
        <v>30</v>
      </c>
      <c r="AY1261" s="154" t="s">
        <v>138</v>
      </c>
    </row>
    <row r="1262" spans="2:65" s="1" customFormat="1" ht="24.25" customHeight="1">
      <c r="B1262" s="132"/>
      <c r="C1262" s="133" t="s">
        <v>1233</v>
      </c>
      <c r="D1262" s="133" t="s">
        <v>140</v>
      </c>
      <c r="E1262" s="134" t="s">
        <v>1234</v>
      </c>
      <c r="F1262" s="135" t="s">
        <v>1235</v>
      </c>
      <c r="G1262" s="136" t="s">
        <v>143</v>
      </c>
      <c r="H1262" s="137">
        <v>485.69</v>
      </c>
      <c r="I1262" s="138"/>
      <c r="J1262" s="139">
        <f>ROUND(I1262*H1262,2)</f>
        <v>0</v>
      </c>
      <c r="K1262" s="135" t="s">
        <v>144</v>
      </c>
      <c r="L1262" s="32"/>
      <c r="M1262" s="140" t="s">
        <v>1</v>
      </c>
      <c r="N1262" s="141" t="s">
        <v>38</v>
      </c>
      <c r="P1262" s="142">
        <f>O1262*H1262</f>
        <v>0</v>
      </c>
      <c r="Q1262" s="142">
        <v>0</v>
      </c>
      <c r="R1262" s="142">
        <f>Q1262*H1262</f>
        <v>0</v>
      </c>
      <c r="S1262" s="142">
        <v>5.8999999999999997E-2</v>
      </c>
      <c r="T1262" s="143">
        <f>S1262*H1262</f>
        <v>28.655709999999999</v>
      </c>
      <c r="AR1262" s="144" t="s">
        <v>145</v>
      </c>
      <c r="AT1262" s="144" t="s">
        <v>140</v>
      </c>
      <c r="AU1262" s="144" t="s">
        <v>82</v>
      </c>
      <c r="AY1262" s="17" t="s">
        <v>138</v>
      </c>
      <c r="BE1262" s="145">
        <f>IF(N1262="základní",J1262,0)</f>
        <v>0</v>
      </c>
      <c r="BF1262" s="145">
        <f>IF(N1262="snížená",J1262,0)</f>
        <v>0</v>
      </c>
      <c r="BG1262" s="145">
        <f>IF(N1262="zákl. přenesená",J1262,0)</f>
        <v>0</v>
      </c>
      <c r="BH1262" s="145">
        <f>IF(N1262="sníž. přenesená",J1262,0)</f>
        <v>0</v>
      </c>
      <c r="BI1262" s="145">
        <f>IF(N1262="nulová",J1262,0)</f>
        <v>0</v>
      </c>
      <c r="BJ1262" s="17" t="s">
        <v>30</v>
      </c>
      <c r="BK1262" s="145">
        <f>ROUND(I1262*H1262,2)</f>
        <v>0</v>
      </c>
      <c r="BL1262" s="17" t="s">
        <v>145</v>
      </c>
      <c r="BM1262" s="144" t="s">
        <v>1236</v>
      </c>
    </row>
    <row r="1263" spans="2:65" s="12" customFormat="1">
      <c r="B1263" s="146"/>
      <c r="D1263" s="147" t="s">
        <v>147</v>
      </c>
      <c r="E1263" s="148" t="s">
        <v>1</v>
      </c>
      <c r="F1263" s="149" t="s">
        <v>388</v>
      </c>
      <c r="H1263" s="148" t="s">
        <v>1</v>
      </c>
      <c r="I1263" s="150"/>
      <c r="L1263" s="146"/>
      <c r="M1263" s="151"/>
      <c r="T1263" s="152"/>
      <c r="AT1263" s="148" t="s">
        <v>147</v>
      </c>
      <c r="AU1263" s="148" t="s">
        <v>82</v>
      </c>
      <c r="AV1263" s="12" t="s">
        <v>30</v>
      </c>
      <c r="AW1263" s="12" t="s">
        <v>29</v>
      </c>
      <c r="AX1263" s="12" t="s">
        <v>73</v>
      </c>
      <c r="AY1263" s="148" t="s">
        <v>138</v>
      </c>
    </row>
    <row r="1264" spans="2:65" s="12" customFormat="1">
      <c r="B1264" s="146"/>
      <c r="D1264" s="147" t="s">
        <v>147</v>
      </c>
      <c r="E1264" s="148" t="s">
        <v>1</v>
      </c>
      <c r="F1264" s="149" t="s">
        <v>1237</v>
      </c>
      <c r="H1264" s="148" t="s">
        <v>1</v>
      </c>
      <c r="I1264" s="150"/>
      <c r="L1264" s="146"/>
      <c r="M1264" s="151"/>
      <c r="T1264" s="152"/>
      <c r="AT1264" s="148" t="s">
        <v>147</v>
      </c>
      <c r="AU1264" s="148" t="s">
        <v>82</v>
      </c>
      <c r="AV1264" s="12" t="s">
        <v>30</v>
      </c>
      <c r="AW1264" s="12" t="s">
        <v>29</v>
      </c>
      <c r="AX1264" s="12" t="s">
        <v>73</v>
      </c>
      <c r="AY1264" s="148" t="s">
        <v>138</v>
      </c>
    </row>
    <row r="1265" spans="2:51" s="13" customFormat="1">
      <c r="B1265" s="153"/>
      <c r="D1265" s="147" t="s">
        <v>147</v>
      </c>
      <c r="E1265" s="154" t="s">
        <v>1</v>
      </c>
      <c r="F1265" s="155" t="s">
        <v>1238</v>
      </c>
      <c r="H1265" s="156">
        <v>12.6</v>
      </c>
      <c r="I1265" s="157"/>
      <c r="L1265" s="153"/>
      <c r="M1265" s="158"/>
      <c r="T1265" s="159"/>
      <c r="AT1265" s="154" t="s">
        <v>147</v>
      </c>
      <c r="AU1265" s="154" t="s">
        <v>82</v>
      </c>
      <c r="AV1265" s="13" t="s">
        <v>82</v>
      </c>
      <c r="AW1265" s="13" t="s">
        <v>29</v>
      </c>
      <c r="AX1265" s="13" t="s">
        <v>73</v>
      </c>
      <c r="AY1265" s="154" t="s">
        <v>138</v>
      </c>
    </row>
    <row r="1266" spans="2:51" s="12" customFormat="1">
      <c r="B1266" s="146"/>
      <c r="D1266" s="147" t="s">
        <v>147</v>
      </c>
      <c r="E1266" s="148" t="s">
        <v>1</v>
      </c>
      <c r="F1266" s="149" t="s">
        <v>721</v>
      </c>
      <c r="H1266" s="148" t="s">
        <v>1</v>
      </c>
      <c r="I1266" s="150"/>
      <c r="L1266" s="146"/>
      <c r="M1266" s="151"/>
      <c r="T1266" s="152"/>
      <c r="AT1266" s="148" t="s">
        <v>147</v>
      </c>
      <c r="AU1266" s="148" t="s">
        <v>82</v>
      </c>
      <c r="AV1266" s="12" t="s">
        <v>30</v>
      </c>
      <c r="AW1266" s="12" t="s">
        <v>29</v>
      </c>
      <c r="AX1266" s="12" t="s">
        <v>73</v>
      </c>
      <c r="AY1266" s="148" t="s">
        <v>138</v>
      </c>
    </row>
    <row r="1267" spans="2:51" s="13" customFormat="1">
      <c r="B1267" s="153"/>
      <c r="D1267" s="147" t="s">
        <v>147</v>
      </c>
      <c r="E1267" s="154" t="s">
        <v>1</v>
      </c>
      <c r="F1267" s="155" t="s">
        <v>722</v>
      </c>
      <c r="H1267" s="156">
        <v>33.164999999999999</v>
      </c>
      <c r="I1267" s="157"/>
      <c r="L1267" s="153"/>
      <c r="M1267" s="158"/>
      <c r="T1267" s="159"/>
      <c r="AT1267" s="154" t="s">
        <v>147</v>
      </c>
      <c r="AU1267" s="154" t="s">
        <v>82</v>
      </c>
      <c r="AV1267" s="13" t="s">
        <v>82</v>
      </c>
      <c r="AW1267" s="13" t="s">
        <v>29</v>
      </c>
      <c r="AX1267" s="13" t="s">
        <v>73</v>
      </c>
      <c r="AY1267" s="154" t="s">
        <v>138</v>
      </c>
    </row>
    <row r="1268" spans="2:51" s="13" customFormat="1">
      <c r="B1268" s="153"/>
      <c r="D1268" s="147" t="s">
        <v>147</v>
      </c>
      <c r="E1268" s="154" t="s">
        <v>1</v>
      </c>
      <c r="F1268" s="155" t="s">
        <v>723</v>
      </c>
      <c r="H1268" s="156">
        <v>186.93</v>
      </c>
      <c r="I1268" s="157"/>
      <c r="L1268" s="153"/>
      <c r="M1268" s="158"/>
      <c r="T1268" s="159"/>
      <c r="AT1268" s="154" t="s">
        <v>147</v>
      </c>
      <c r="AU1268" s="154" t="s">
        <v>82</v>
      </c>
      <c r="AV1268" s="13" t="s">
        <v>82</v>
      </c>
      <c r="AW1268" s="13" t="s">
        <v>29</v>
      </c>
      <c r="AX1268" s="13" t="s">
        <v>73</v>
      </c>
      <c r="AY1268" s="154" t="s">
        <v>138</v>
      </c>
    </row>
    <row r="1269" spans="2:51" s="13" customFormat="1">
      <c r="B1269" s="153"/>
      <c r="D1269" s="147" t="s">
        <v>147</v>
      </c>
      <c r="E1269" s="154" t="s">
        <v>1</v>
      </c>
      <c r="F1269" s="155" t="s">
        <v>724</v>
      </c>
      <c r="H1269" s="156">
        <v>-34.32</v>
      </c>
      <c r="I1269" s="157"/>
      <c r="L1269" s="153"/>
      <c r="M1269" s="158"/>
      <c r="T1269" s="159"/>
      <c r="AT1269" s="154" t="s">
        <v>147</v>
      </c>
      <c r="AU1269" s="154" t="s">
        <v>82</v>
      </c>
      <c r="AV1269" s="13" t="s">
        <v>82</v>
      </c>
      <c r="AW1269" s="13" t="s">
        <v>29</v>
      </c>
      <c r="AX1269" s="13" t="s">
        <v>73</v>
      </c>
      <c r="AY1269" s="154" t="s">
        <v>138</v>
      </c>
    </row>
    <row r="1270" spans="2:51" s="13" customFormat="1">
      <c r="B1270" s="153"/>
      <c r="D1270" s="147" t="s">
        <v>147</v>
      </c>
      <c r="E1270" s="154" t="s">
        <v>1</v>
      </c>
      <c r="F1270" s="155" t="s">
        <v>725</v>
      </c>
      <c r="H1270" s="156">
        <v>12.42</v>
      </c>
      <c r="I1270" s="157"/>
      <c r="L1270" s="153"/>
      <c r="M1270" s="158"/>
      <c r="T1270" s="159"/>
      <c r="AT1270" s="154" t="s">
        <v>147</v>
      </c>
      <c r="AU1270" s="154" t="s">
        <v>82</v>
      </c>
      <c r="AV1270" s="13" t="s">
        <v>82</v>
      </c>
      <c r="AW1270" s="13" t="s">
        <v>29</v>
      </c>
      <c r="AX1270" s="13" t="s">
        <v>73</v>
      </c>
      <c r="AY1270" s="154" t="s">
        <v>138</v>
      </c>
    </row>
    <row r="1271" spans="2:51" s="13" customFormat="1">
      <c r="B1271" s="153"/>
      <c r="D1271" s="147" t="s">
        <v>147</v>
      </c>
      <c r="E1271" s="154" t="s">
        <v>1</v>
      </c>
      <c r="F1271" s="155" t="s">
        <v>726</v>
      </c>
      <c r="H1271" s="156">
        <v>84.42</v>
      </c>
      <c r="I1271" s="157"/>
      <c r="L1271" s="153"/>
      <c r="M1271" s="158"/>
      <c r="T1271" s="159"/>
      <c r="AT1271" s="154" t="s">
        <v>147</v>
      </c>
      <c r="AU1271" s="154" t="s">
        <v>82</v>
      </c>
      <c r="AV1271" s="13" t="s">
        <v>82</v>
      </c>
      <c r="AW1271" s="13" t="s">
        <v>29</v>
      </c>
      <c r="AX1271" s="13" t="s">
        <v>73</v>
      </c>
      <c r="AY1271" s="154" t="s">
        <v>138</v>
      </c>
    </row>
    <row r="1272" spans="2:51" s="13" customFormat="1">
      <c r="B1272" s="153"/>
      <c r="D1272" s="147" t="s">
        <v>147</v>
      </c>
      <c r="E1272" s="154" t="s">
        <v>1</v>
      </c>
      <c r="F1272" s="155" t="s">
        <v>727</v>
      </c>
      <c r="H1272" s="156">
        <v>-5.0209999999999999</v>
      </c>
      <c r="I1272" s="157"/>
      <c r="L1272" s="153"/>
      <c r="M1272" s="158"/>
      <c r="T1272" s="159"/>
      <c r="AT1272" s="154" t="s">
        <v>147</v>
      </c>
      <c r="AU1272" s="154" t="s">
        <v>82</v>
      </c>
      <c r="AV1272" s="13" t="s">
        <v>82</v>
      </c>
      <c r="AW1272" s="13" t="s">
        <v>29</v>
      </c>
      <c r="AX1272" s="13" t="s">
        <v>73</v>
      </c>
      <c r="AY1272" s="154" t="s">
        <v>138</v>
      </c>
    </row>
    <row r="1273" spans="2:51" s="13" customFormat="1">
      <c r="B1273" s="153"/>
      <c r="D1273" s="147" t="s">
        <v>147</v>
      </c>
      <c r="E1273" s="154" t="s">
        <v>1</v>
      </c>
      <c r="F1273" s="155" t="s">
        <v>728</v>
      </c>
      <c r="H1273" s="156">
        <v>23.062999999999999</v>
      </c>
      <c r="I1273" s="157"/>
      <c r="L1273" s="153"/>
      <c r="M1273" s="158"/>
      <c r="T1273" s="159"/>
      <c r="AT1273" s="154" t="s">
        <v>147</v>
      </c>
      <c r="AU1273" s="154" t="s">
        <v>82</v>
      </c>
      <c r="AV1273" s="13" t="s">
        <v>82</v>
      </c>
      <c r="AW1273" s="13" t="s">
        <v>29</v>
      </c>
      <c r="AX1273" s="13" t="s">
        <v>73</v>
      </c>
      <c r="AY1273" s="154" t="s">
        <v>138</v>
      </c>
    </row>
    <row r="1274" spans="2:51" s="13" customFormat="1">
      <c r="B1274" s="153"/>
      <c r="D1274" s="147" t="s">
        <v>147</v>
      </c>
      <c r="E1274" s="154" t="s">
        <v>1</v>
      </c>
      <c r="F1274" s="155" t="s">
        <v>729</v>
      </c>
      <c r="H1274" s="156">
        <v>14.625</v>
      </c>
      <c r="I1274" s="157"/>
      <c r="L1274" s="153"/>
      <c r="M1274" s="158"/>
      <c r="T1274" s="159"/>
      <c r="AT1274" s="154" t="s">
        <v>147</v>
      </c>
      <c r="AU1274" s="154" t="s">
        <v>82</v>
      </c>
      <c r="AV1274" s="13" t="s">
        <v>82</v>
      </c>
      <c r="AW1274" s="13" t="s">
        <v>29</v>
      </c>
      <c r="AX1274" s="13" t="s">
        <v>73</v>
      </c>
      <c r="AY1274" s="154" t="s">
        <v>138</v>
      </c>
    </row>
    <row r="1275" spans="2:51" s="13" customFormat="1">
      <c r="B1275" s="153"/>
      <c r="D1275" s="147" t="s">
        <v>147</v>
      </c>
      <c r="E1275" s="154" t="s">
        <v>1</v>
      </c>
      <c r="F1275" s="155" t="s">
        <v>730</v>
      </c>
      <c r="H1275" s="156">
        <v>75.411000000000001</v>
      </c>
      <c r="I1275" s="157"/>
      <c r="L1275" s="153"/>
      <c r="M1275" s="158"/>
      <c r="T1275" s="159"/>
      <c r="AT1275" s="154" t="s">
        <v>147</v>
      </c>
      <c r="AU1275" s="154" t="s">
        <v>82</v>
      </c>
      <c r="AV1275" s="13" t="s">
        <v>82</v>
      </c>
      <c r="AW1275" s="13" t="s">
        <v>29</v>
      </c>
      <c r="AX1275" s="13" t="s">
        <v>73</v>
      </c>
      <c r="AY1275" s="154" t="s">
        <v>138</v>
      </c>
    </row>
    <row r="1276" spans="2:51" s="13" customFormat="1">
      <c r="B1276" s="153"/>
      <c r="D1276" s="147" t="s">
        <v>147</v>
      </c>
      <c r="E1276" s="154" t="s">
        <v>1</v>
      </c>
      <c r="F1276" s="155" t="s">
        <v>800</v>
      </c>
      <c r="H1276" s="156">
        <v>-19.440000000000001</v>
      </c>
      <c r="I1276" s="157"/>
      <c r="L1276" s="153"/>
      <c r="M1276" s="158"/>
      <c r="T1276" s="159"/>
      <c r="AT1276" s="154" t="s">
        <v>147</v>
      </c>
      <c r="AU1276" s="154" t="s">
        <v>82</v>
      </c>
      <c r="AV1276" s="13" t="s">
        <v>82</v>
      </c>
      <c r="AW1276" s="13" t="s">
        <v>29</v>
      </c>
      <c r="AX1276" s="13" t="s">
        <v>73</v>
      </c>
      <c r="AY1276" s="154" t="s">
        <v>138</v>
      </c>
    </row>
    <row r="1277" spans="2:51" s="13" customFormat="1">
      <c r="B1277" s="153"/>
      <c r="D1277" s="147" t="s">
        <v>147</v>
      </c>
      <c r="E1277" s="154" t="s">
        <v>1</v>
      </c>
      <c r="F1277" s="155" t="s">
        <v>732</v>
      </c>
      <c r="H1277" s="156">
        <v>-26.73</v>
      </c>
      <c r="I1277" s="157"/>
      <c r="L1277" s="153"/>
      <c r="M1277" s="158"/>
      <c r="T1277" s="159"/>
      <c r="AT1277" s="154" t="s">
        <v>147</v>
      </c>
      <c r="AU1277" s="154" t="s">
        <v>82</v>
      </c>
      <c r="AV1277" s="13" t="s">
        <v>82</v>
      </c>
      <c r="AW1277" s="13" t="s">
        <v>29</v>
      </c>
      <c r="AX1277" s="13" t="s">
        <v>73</v>
      </c>
      <c r="AY1277" s="154" t="s">
        <v>138</v>
      </c>
    </row>
    <row r="1278" spans="2:51" s="13" customFormat="1">
      <c r="B1278" s="153"/>
      <c r="D1278" s="147" t="s">
        <v>147</v>
      </c>
      <c r="E1278" s="154" t="s">
        <v>1</v>
      </c>
      <c r="F1278" s="155" t="s">
        <v>733</v>
      </c>
      <c r="H1278" s="156">
        <v>57.33</v>
      </c>
      <c r="I1278" s="157"/>
      <c r="L1278" s="153"/>
      <c r="M1278" s="158"/>
      <c r="T1278" s="159"/>
      <c r="AT1278" s="154" t="s">
        <v>147</v>
      </c>
      <c r="AU1278" s="154" t="s">
        <v>82</v>
      </c>
      <c r="AV1278" s="13" t="s">
        <v>82</v>
      </c>
      <c r="AW1278" s="13" t="s">
        <v>29</v>
      </c>
      <c r="AX1278" s="13" t="s">
        <v>73</v>
      </c>
      <c r="AY1278" s="154" t="s">
        <v>138</v>
      </c>
    </row>
    <row r="1279" spans="2:51" s="13" customFormat="1">
      <c r="B1279" s="153"/>
      <c r="D1279" s="147" t="s">
        <v>147</v>
      </c>
      <c r="E1279" s="154" t="s">
        <v>1</v>
      </c>
      <c r="F1279" s="155" t="s">
        <v>734</v>
      </c>
      <c r="H1279" s="156">
        <v>-4.62</v>
      </c>
      <c r="I1279" s="157"/>
      <c r="L1279" s="153"/>
      <c r="M1279" s="158"/>
      <c r="T1279" s="159"/>
      <c r="AT1279" s="154" t="s">
        <v>147</v>
      </c>
      <c r="AU1279" s="154" t="s">
        <v>82</v>
      </c>
      <c r="AV1279" s="13" t="s">
        <v>82</v>
      </c>
      <c r="AW1279" s="13" t="s">
        <v>29</v>
      </c>
      <c r="AX1279" s="13" t="s">
        <v>73</v>
      </c>
      <c r="AY1279" s="154" t="s">
        <v>138</v>
      </c>
    </row>
    <row r="1280" spans="2:51" s="13" customFormat="1">
      <c r="B1280" s="153"/>
      <c r="D1280" s="147" t="s">
        <v>147</v>
      </c>
      <c r="E1280" s="154" t="s">
        <v>1</v>
      </c>
      <c r="F1280" s="155" t="s">
        <v>735</v>
      </c>
      <c r="H1280" s="156">
        <v>-3.18</v>
      </c>
      <c r="I1280" s="157"/>
      <c r="L1280" s="153"/>
      <c r="M1280" s="158"/>
      <c r="T1280" s="159"/>
      <c r="AT1280" s="154" t="s">
        <v>147</v>
      </c>
      <c r="AU1280" s="154" t="s">
        <v>82</v>
      </c>
      <c r="AV1280" s="13" t="s">
        <v>82</v>
      </c>
      <c r="AW1280" s="13" t="s">
        <v>29</v>
      </c>
      <c r="AX1280" s="13" t="s">
        <v>73</v>
      </c>
      <c r="AY1280" s="154" t="s">
        <v>138</v>
      </c>
    </row>
    <row r="1281" spans="2:65" s="12" customFormat="1">
      <c r="B1281" s="146"/>
      <c r="D1281" s="147" t="s">
        <v>147</v>
      </c>
      <c r="E1281" s="148" t="s">
        <v>1</v>
      </c>
      <c r="F1281" s="149" t="s">
        <v>692</v>
      </c>
      <c r="H1281" s="148" t="s">
        <v>1</v>
      </c>
      <c r="I1281" s="150"/>
      <c r="L1281" s="146"/>
      <c r="M1281" s="151"/>
      <c r="T1281" s="152"/>
      <c r="AT1281" s="148" t="s">
        <v>147</v>
      </c>
      <c r="AU1281" s="148" t="s">
        <v>82</v>
      </c>
      <c r="AV1281" s="12" t="s">
        <v>30</v>
      </c>
      <c r="AW1281" s="12" t="s">
        <v>29</v>
      </c>
      <c r="AX1281" s="12" t="s">
        <v>73</v>
      </c>
      <c r="AY1281" s="148" t="s">
        <v>138</v>
      </c>
    </row>
    <row r="1282" spans="2:65" s="13" customFormat="1">
      <c r="B1282" s="153"/>
      <c r="D1282" s="147" t="s">
        <v>147</v>
      </c>
      <c r="E1282" s="154" t="s">
        <v>1</v>
      </c>
      <c r="F1282" s="155" t="s">
        <v>704</v>
      </c>
      <c r="H1282" s="156">
        <v>22.577999999999999</v>
      </c>
      <c r="I1282" s="157"/>
      <c r="L1282" s="153"/>
      <c r="M1282" s="158"/>
      <c r="T1282" s="159"/>
      <c r="AT1282" s="154" t="s">
        <v>147</v>
      </c>
      <c r="AU1282" s="154" t="s">
        <v>82</v>
      </c>
      <c r="AV1282" s="13" t="s">
        <v>82</v>
      </c>
      <c r="AW1282" s="13" t="s">
        <v>29</v>
      </c>
      <c r="AX1282" s="13" t="s">
        <v>73</v>
      </c>
      <c r="AY1282" s="154" t="s">
        <v>138</v>
      </c>
    </row>
    <row r="1283" spans="2:65" s="13" customFormat="1">
      <c r="B1283" s="153"/>
      <c r="D1283" s="147" t="s">
        <v>147</v>
      </c>
      <c r="E1283" s="154" t="s">
        <v>1</v>
      </c>
      <c r="F1283" s="155" t="s">
        <v>705</v>
      </c>
      <c r="H1283" s="156">
        <v>-4.32</v>
      </c>
      <c r="I1283" s="157"/>
      <c r="L1283" s="153"/>
      <c r="M1283" s="158"/>
      <c r="T1283" s="159"/>
      <c r="AT1283" s="154" t="s">
        <v>147</v>
      </c>
      <c r="AU1283" s="154" t="s">
        <v>82</v>
      </c>
      <c r="AV1283" s="13" t="s">
        <v>82</v>
      </c>
      <c r="AW1283" s="13" t="s">
        <v>29</v>
      </c>
      <c r="AX1283" s="13" t="s">
        <v>73</v>
      </c>
      <c r="AY1283" s="154" t="s">
        <v>138</v>
      </c>
    </row>
    <row r="1284" spans="2:65" s="13" customFormat="1">
      <c r="B1284" s="153"/>
      <c r="D1284" s="147" t="s">
        <v>147</v>
      </c>
      <c r="E1284" s="154" t="s">
        <v>1</v>
      </c>
      <c r="F1284" s="155" t="s">
        <v>706</v>
      </c>
      <c r="H1284" s="156">
        <v>-2.97</v>
      </c>
      <c r="I1284" s="157"/>
      <c r="L1284" s="153"/>
      <c r="M1284" s="158"/>
      <c r="T1284" s="159"/>
      <c r="AT1284" s="154" t="s">
        <v>147</v>
      </c>
      <c r="AU1284" s="154" t="s">
        <v>82</v>
      </c>
      <c r="AV1284" s="13" t="s">
        <v>82</v>
      </c>
      <c r="AW1284" s="13" t="s">
        <v>29</v>
      </c>
      <c r="AX1284" s="13" t="s">
        <v>73</v>
      </c>
      <c r="AY1284" s="154" t="s">
        <v>138</v>
      </c>
    </row>
    <row r="1285" spans="2:65" s="13" customFormat="1">
      <c r="B1285" s="153"/>
      <c r="D1285" s="147" t="s">
        <v>147</v>
      </c>
      <c r="E1285" s="154" t="s">
        <v>1</v>
      </c>
      <c r="F1285" s="155" t="s">
        <v>707</v>
      </c>
      <c r="H1285" s="156">
        <v>2.3849999999999998</v>
      </c>
      <c r="I1285" s="157"/>
      <c r="L1285" s="153"/>
      <c r="M1285" s="158"/>
      <c r="T1285" s="159"/>
      <c r="AT1285" s="154" t="s">
        <v>147</v>
      </c>
      <c r="AU1285" s="154" t="s">
        <v>82</v>
      </c>
      <c r="AV1285" s="13" t="s">
        <v>82</v>
      </c>
      <c r="AW1285" s="13" t="s">
        <v>29</v>
      </c>
      <c r="AX1285" s="13" t="s">
        <v>73</v>
      </c>
      <c r="AY1285" s="154" t="s">
        <v>138</v>
      </c>
    </row>
    <row r="1286" spans="2:65" s="13" customFormat="1">
      <c r="B1286" s="153"/>
      <c r="D1286" s="147" t="s">
        <v>147</v>
      </c>
      <c r="E1286" s="154" t="s">
        <v>1</v>
      </c>
      <c r="F1286" s="155" t="s">
        <v>708</v>
      </c>
      <c r="H1286" s="156">
        <v>2.2879999999999998</v>
      </c>
      <c r="I1286" s="157"/>
      <c r="L1286" s="153"/>
      <c r="M1286" s="158"/>
      <c r="T1286" s="159"/>
      <c r="AT1286" s="154" t="s">
        <v>147</v>
      </c>
      <c r="AU1286" s="154" t="s">
        <v>82</v>
      </c>
      <c r="AV1286" s="13" t="s">
        <v>82</v>
      </c>
      <c r="AW1286" s="13" t="s">
        <v>29</v>
      </c>
      <c r="AX1286" s="13" t="s">
        <v>73</v>
      </c>
      <c r="AY1286" s="154" t="s">
        <v>138</v>
      </c>
    </row>
    <row r="1287" spans="2:65" s="13" customFormat="1">
      <c r="B1287" s="153"/>
      <c r="D1287" s="147" t="s">
        <v>147</v>
      </c>
      <c r="E1287" s="154" t="s">
        <v>1</v>
      </c>
      <c r="F1287" s="155" t="s">
        <v>709</v>
      </c>
      <c r="H1287" s="156">
        <v>3.05</v>
      </c>
      <c r="I1287" s="157"/>
      <c r="L1287" s="153"/>
      <c r="M1287" s="158"/>
      <c r="T1287" s="159"/>
      <c r="AT1287" s="154" t="s">
        <v>147</v>
      </c>
      <c r="AU1287" s="154" t="s">
        <v>82</v>
      </c>
      <c r="AV1287" s="13" t="s">
        <v>82</v>
      </c>
      <c r="AW1287" s="13" t="s">
        <v>29</v>
      </c>
      <c r="AX1287" s="13" t="s">
        <v>73</v>
      </c>
      <c r="AY1287" s="154" t="s">
        <v>138</v>
      </c>
    </row>
    <row r="1288" spans="2:65" s="13" customFormat="1">
      <c r="B1288" s="153"/>
      <c r="D1288" s="147" t="s">
        <v>147</v>
      </c>
      <c r="E1288" s="154" t="s">
        <v>1</v>
      </c>
      <c r="F1288" s="155" t="s">
        <v>710</v>
      </c>
      <c r="H1288" s="156">
        <v>2.556</v>
      </c>
      <c r="I1288" s="157"/>
      <c r="L1288" s="153"/>
      <c r="M1288" s="158"/>
      <c r="T1288" s="159"/>
      <c r="AT1288" s="154" t="s">
        <v>147</v>
      </c>
      <c r="AU1288" s="154" t="s">
        <v>82</v>
      </c>
      <c r="AV1288" s="13" t="s">
        <v>82</v>
      </c>
      <c r="AW1288" s="13" t="s">
        <v>29</v>
      </c>
      <c r="AX1288" s="13" t="s">
        <v>73</v>
      </c>
      <c r="AY1288" s="154" t="s">
        <v>138</v>
      </c>
    </row>
    <row r="1289" spans="2:65" s="13" customFormat="1">
      <c r="B1289" s="153"/>
      <c r="D1289" s="147" t="s">
        <v>147</v>
      </c>
      <c r="E1289" s="154" t="s">
        <v>1</v>
      </c>
      <c r="F1289" s="155" t="s">
        <v>711</v>
      </c>
      <c r="H1289" s="156">
        <v>3.55</v>
      </c>
      <c r="I1289" s="157"/>
      <c r="L1289" s="153"/>
      <c r="M1289" s="158"/>
      <c r="T1289" s="159"/>
      <c r="AT1289" s="154" t="s">
        <v>147</v>
      </c>
      <c r="AU1289" s="154" t="s">
        <v>82</v>
      </c>
      <c r="AV1289" s="13" t="s">
        <v>82</v>
      </c>
      <c r="AW1289" s="13" t="s">
        <v>29</v>
      </c>
      <c r="AX1289" s="13" t="s">
        <v>73</v>
      </c>
      <c r="AY1289" s="154" t="s">
        <v>138</v>
      </c>
    </row>
    <row r="1290" spans="2:65" s="12" customFormat="1">
      <c r="B1290" s="146"/>
      <c r="D1290" s="147" t="s">
        <v>147</v>
      </c>
      <c r="E1290" s="148" t="s">
        <v>1</v>
      </c>
      <c r="F1290" s="149" t="s">
        <v>1239</v>
      </c>
      <c r="H1290" s="148" t="s">
        <v>1</v>
      </c>
      <c r="I1290" s="150"/>
      <c r="L1290" s="146"/>
      <c r="M1290" s="151"/>
      <c r="T1290" s="152"/>
      <c r="AT1290" s="148" t="s">
        <v>147</v>
      </c>
      <c r="AU1290" s="148" t="s">
        <v>82</v>
      </c>
      <c r="AV1290" s="12" t="s">
        <v>30</v>
      </c>
      <c r="AW1290" s="12" t="s">
        <v>29</v>
      </c>
      <c r="AX1290" s="12" t="s">
        <v>73</v>
      </c>
      <c r="AY1290" s="148" t="s">
        <v>138</v>
      </c>
    </row>
    <row r="1291" spans="2:65" s="13" customFormat="1">
      <c r="B1291" s="153"/>
      <c r="D1291" s="147" t="s">
        <v>147</v>
      </c>
      <c r="E1291" s="154" t="s">
        <v>1</v>
      </c>
      <c r="F1291" s="155" t="s">
        <v>738</v>
      </c>
      <c r="H1291" s="156">
        <v>49.92</v>
      </c>
      <c r="I1291" s="157"/>
      <c r="L1291" s="153"/>
      <c r="M1291" s="158"/>
      <c r="T1291" s="159"/>
      <c r="AT1291" s="154" t="s">
        <v>147</v>
      </c>
      <c r="AU1291" s="154" t="s">
        <v>82</v>
      </c>
      <c r="AV1291" s="13" t="s">
        <v>82</v>
      </c>
      <c r="AW1291" s="13" t="s">
        <v>29</v>
      </c>
      <c r="AX1291" s="13" t="s">
        <v>73</v>
      </c>
      <c r="AY1291" s="154" t="s">
        <v>138</v>
      </c>
    </row>
    <row r="1292" spans="2:65" s="14" customFormat="1">
      <c r="B1292" s="160"/>
      <c r="D1292" s="147" t="s">
        <v>147</v>
      </c>
      <c r="E1292" s="161" t="s">
        <v>1</v>
      </c>
      <c r="F1292" s="162" t="s">
        <v>156</v>
      </c>
      <c r="H1292" s="163">
        <v>485.69</v>
      </c>
      <c r="I1292" s="164"/>
      <c r="L1292" s="160"/>
      <c r="M1292" s="165"/>
      <c r="T1292" s="166"/>
      <c r="AT1292" s="161" t="s">
        <v>147</v>
      </c>
      <c r="AU1292" s="161" t="s">
        <v>82</v>
      </c>
      <c r="AV1292" s="14" t="s">
        <v>145</v>
      </c>
      <c r="AW1292" s="14" t="s">
        <v>29</v>
      </c>
      <c r="AX1292" s="14" t="s">
        <v>30</v>
      </c>
      <c r="AY1292" s="161" t="s">
        <v>138</v>
      </c>
    </row>
    <row r="1293" spans="2:65" s="1" customFormat="1" ht="21.75" customHeight="1">
      <c r="B1293" s="132"/>
      <c r="C1293" s="133" t="s">
        <v>1240</v>
      </c>
      <c r="D1293" s="133" t="s">
        <v>140</v>
      </c>
      <c r="E1293" s="134" t="s">
        <v>1241</v>
      </c>
      <c r="F1293" s="135" t="s">
        <v>1242</v>
      </c>
      <c r="G1293" s="136" t="s">
        <v>143</v>
      </c>
      <c r="H1293" s="137">
        <v>14.91</v>
      </c>
      <c r="I1293" s="138"/>
      <c r="J1293" s="139">
        <f>ROUND(I1293*H1293,2)</f>
        <v>0</v>
      </c>
      <c r="K1293" s="135" t="s">
        <v>1</v>
      </c>
      <c r="L1293" s="32"/>
      <c r="M1293" s="140" t="s">
        <v>1</v>
      </c>
      <c r="N1293" s="141" t="s">
        <v>38</v>
      </c>
      <c r="P1293" s="142">
        <f>O1293*H1293</f>
        <v>0</v>
      </c>
      <c r="Q1293" s="142">
        <v>0</v>
      </c>
      <c r="R1293" s="142">
        <f>Q1293*H1293</f>
        <v>0</v>
      </c>
      <c r="S1293" s="142">
        <v>4.5999999999999999E-2</v>
      </c>
      <c r="T1293" s="143">
        <f>S1293*H1293</f>
        <v>0.68586000000000003</v>
      </c>
      <c r="AR1293" s="144" t="s">
        <v>145</v>
      </c>
      <c r="AT1293" s="144" t="s">
        <v>140</v>
      </c>
      <c r="AU1293" s="144" t="s">
        <v>82</v>
      </c>
      <c r="AY1293" s="17" t="s">
        <v>138</v>
      </c>
      <c r="BE1293" s="145">
        <f>IF(N1293="základní",J1293,0)</f>
        <v>0</v>
      </c>
      <c r="BF1293" s="145">
        <f>IF(N1293="snížená",J1293,0)</f>
        <v>0</v>
      </c>
      <c r="BG1293" s="145">
        <f>IF(N1293="zákl. přenesená",J1293,0)</f>
        <v>0</v>
      </c>
      <c r="BH1293" s="145">
        <f>IF(N1293="sníž. přenesená",J1293,0)</f>
        <v>0</v>
      </c>
      <c r="BI1293" s="145">
        <f>IF(N1293="nulová",J1293,0)</f>
        <v>0</v>
      </c>
      <c r="BJ1293" s="17" t="s">
        <v>30</v>
      </c>
      <c r="BK1293" s="145">
        <f>ROUND(I1293*H1293,2)</f>
        <v>0</v>
      </c>
      <c r="BL1293" s="17" t="s">
        <v>145</v>
      </c>
      <c r="BM1293" s="144" t="s">
        <v>1243</v>
      </c>
    </row>
    <row r="1294" spans="2:65" s="12" customFormat="1">
      <c r="B1294" s="146"/>
      <c r="D1294" s="147" t="s">
        <v>147</v>
      </c>
      <c r="E1294" s="148" t="s">
        <v>1</v>
      </c>
      <c r="F1294" s="149" t="s">
        <v>692</v>
      </c>
      <c r="H1294" s="148" t="s">
        <v>1</v>
      </c>
      <c r="I1294" s="150"/>
      <c r="L1294" s="146"/>
      <c r="M1294" s="151"/>
      <c r="T1294" s="152"/>
      <c r="AT1294" s="148" t="s">
        <v>147</v>
      </c>
      <c r="AU1294" s="148" t="s">
        <v>82</v>
      </c>
      <c r="AV1294" s="12" t="s">
        <v>30</v>
      </c>
      <c r="AW1294" s="12" t="s">
        <v>29</v>
      </c>
      <c r="AX1294" s="12" t="s">
        <v>73</v>
      </c>
      <c r="AY1294" s="148" t="s">
        <v>138</v>
      </c>
    </row>
    <row r="1295" spans="2:65" s="13" customFormat="1">
      <c r="B1295" s="153"/>
      <c r="D1295" s="147" t="s">
        <v>147</v>
      </c>
      <c r="E1295" s="154" t="s">
        <v>1</v>
      </c>
      <c r="F1295" s="155" t="s">
        <v>693</v>
      </c>
      <c r="H1295" s="156">
        <v>2.84</v>
      </c>
      <c r="I1295" s="157"/>
      <c r="L1295" s="153"/>
      <c r="M1295" s="158"/>
      <c r="T1295" s="159"/>
      <c r="AT1295" s="154" t="s">
        <v>147</v>
      </c>
      <c r="AU1295" s="154" t="s">
        <v>82</v>
      </c>
      <c r="AV1295" s="13" t="s">
        <v>82</v>
      </c>
      <c r="AW1295" s="13" t="s">
        <v>29</v>
      </c>
      <c r="AX1295" s="13" t="s">
        <v>73</v>
      </c>
      <c r="AY1295" s="154" t="s">
        <v>138</v>
      </c>
    </row>
    <row r="1296" spans="2:65" s="13" customFormat="1">
      <c r="B1296" s="153"/>
      <c r="D1296" s="147" t="s">
        <v>147</v>
      </c>
      <c r="E1296" s="154" t="s">
        <v>1</v>
      </c>
      <c r="F1296" s="155" t="s">
        <v>694</v>
      </c>
      <c r="H1296" s="156">
        <v>12.07</v>
      </c>
      <c r="I1296" s="157"/>
      <c r="L1296" s="153"/>
      <c r="M1296" s="158"/>
      <c r="T1296" s="159"/>
      <c r="AT1296" s="154" t="s">
        <v>147</v>
      </c>
      <c r="AU1296" s="154" t="s">
        <v>82</v>
      </c>
      <c r="AV1296" s="13" t="s">
        <v>82</v>
      </c>
      <c r="AW1296" s="13" t="s">
        <v>29</v>
      </c>
      <c r="AX1296" s="13" t="s">
        <v>73</v>
      </c>
      <c r="AY1296" s="154" t="s">
        <v>138</v>
      </c>
    </row>
    <row r="1297" spans="2:65" s="14" customFormat="1">
      <c r="B1297" s="160"/>
      <c r="D1297" s="147" t="s">
        <v>147</v>
      </c>
      <c r="E1297" s="161" t="s">
        <v>1</v>
      </c>
      <c r="F1297" s="162" t="s">
        <v>156</v>
      </c>
      <c r="H1297" s="163">
        <v>14.91</v>
      </c>
      <c r="I1297" s="164"/>
      <c r="L1297" s="160"/>
      <c r="M1297" s="165"/>
      <c r="T1297" s="166"/>
      <c r="AT1297" s="161" t="s">
        <v>147</v>
      </c>
      <c r="AU1297" s="161" t="s">
        <v>82</v>
      </c>
      <c r="AV1297" s="14" t="s">
        <v>145</v>
      </c>
      <c r="AW1297" s="14" t="s">
        <v>29</v>
      </c>
      <c r="AX1297" s="14" t="s">
        <v>30</v>
      </c>
      <c r="AY1297" s="161" t="s">
        <v>138</v>
      </c>
    </row>
    <row r="1298" spans="2:65" s="1" customFormat="1" ht="16.5" customHeight="1">
      <c r="B1298" s="132"/>
      <c r="C1298" s="133" t="s">
        <v>1244</v>
      </c>
      <c r="D1298" s="133" t="s">
        <v>140</v>
      </c>
      <c r="E1298" s="134" t="s">
        <v>1245</v>
      </c>
      <c r="F1298" s="135" t="s">
        <v>1246</v>
      </c>
      <c r="G1298" s="136" t="s">
        <v>143</v>
      </c>
      <c r="H1298" s="137">
        <v>225.101</v>
      </c>
      <c r="I1298" s="138"/>
      <c r="J1298" s="139">
        <f>ROUND(I1298*H1298,2)</f>
        <v>0</v>
      </c>
      <c r="K1298" s="135" t="s">
        <v>144</v>
      </c>
      <c r="L1298" s="32"/>
      <c r="M1298" s="140" t="s">
        <v>1</v>
      </c>
      <c r="N1298" s="141" t="s">
        <v>38</v>
      </c>
      <c r="P1298" s="142">
        <f>O1298*H1298</f>
        <v>0</v>
      </c>
      <c r="Q1298" s="142">
        <v>0</v>
      </c>
      <c r="R1298" s="142">
        <f>Q1298*H1298</f>
        <v>0</v>
      </c>
      <c r="S1298" s="142">
        <v>7.8E-2</v>
      </c>
      <c r="T1298" s="143">
        <f>S1298*H1298</f>
        <v>17.557877999999999</v>
      </c>
      <c r="AR1298" s="144" t="s">
        <v>145</v>
      </c>
      <c r="AT1298" s="144" t="s">
        <v>140</v>
      </c>
      <c r="AU1298" s="144" t="s">
        <v>82</v>
      </c>
      <c r="AY1298" s="17" t="s">
        <v>138</v>
      </c>
      <c r="BE1298" s="145">
        <f>IF(N1298="základní",J1298,0)</f>
        <v>0</v>
      </c>
      <c r="BF1298" s="145">
        <f>IF(N1298="snížená",J1298,0)</f>
        <v>0</v>
      </c>
      <c r="BG1298" s="145">
        <f>IF(N1298="zákl. přenesená",J1298,0)</f>
        <v>0</v>
      </c>
      <c r="BH1298" s="145">
        <f>IF(N1298="sníž. přenesená",J1298,0)</f>
        <v>0</v>
      </c>
      <c r="BI1298" s="145">
        <f>IF(N1298="nulová",J1298,0)</f>
        <v>0</v>
      </c>
      <c r="BJ1298" s="17" t="s">
        <v>30</v>
      </c>
      <c r="BK1298" s="145">
        <f>ROUND(I1298*H1298,2)</f>
        <v>0</v>
      </c>
      <c r="BL1298" s="17" t="s">
        <v>145</v>
      </c>
      <c r="BM1298" s="144" t="s">
        <v>1247</v>
      </c>
    </row>
    <row r="1299" spans="2:65" s="12" customFormat="1">
      <c r="B1299" s="146"/>
      <c r="D1299" s="147" t="s">
        <v>147</v>
      </c>
      <c r="E1299" s="148" t="s">
        <v>1</v>
      </c>
      <c r="F1299" s="149" t="s">
        <v>721</v>
      </c>
      <c r="H1299" s="148" t="s">
        <v>1</v>
      </c>
      <c r="I1299" s="150"/>
      <c r="L1299" s="146"/>
      <c r="M1299" s="151"/>
      <c r="T1299" s="152"/>
      <c r="AT1299" s="148" t="s">
        <v>147</v>
      </c>
      <c r="AU1299" s="148" t="s">
        <v>82</v>
      </c>
      <c r="AV1299" s="12" t="s">
        <v>30</v>
      </c>
      <c r="AW1299" s="12" t="s">
        <v>29</v>
      </c>
      <c r="AX1299" s="12" t="s">
        <v>73</v>
      </c>
      <c r="AY1299" s="148" t="s">
        <v>138</v>
      </c>
    </row>
    <row r="1300" spans="2:65" s="13" customFormat="1">
      <c r="B1300" s="153"/>
      <c r="D1300" s="147" t="s">
        <v>147</v>
      </c>
      <c r="E1300" s="154" t="s">
        <v>1</v>
      </c>
      <c r="F1300" s="155" t="s">
        <v>722</v>
      </c>
      <c r="H1300" s="156">
        <v>33.164999999999999</v>
      </c>
      <c r="I1300" s="157"/>
      <c r="L1300" s="153"/>
      <c r="M1300" s="158"/>
      <c r="T1300" s="159"/>
      <c r="AT1300" s="154" t="s">
        <v>147</v>
      </c>
      <c r="AU1300" s="154" t="s">
        <v>82</v>
      </c>
      <c r="AV1300" s="13" t="s">
        <v>82</v>
      </c>
      <c r="AW1300" s="13" t="s">
        <v>29</v>
      </c>
      <c r="AX1300" s="13" t="s">
        <v>73</v>
      </c>
      <c r="AY1300" s="154" t="s">
        <v>138</v>
      </c>
    </row>
    <row r="1301" spans="2:65" s="13" customFormat="1">
      <c r="B1301" s="153"/>
      <c r="D1301" s="147" t="s">
        <v>147</v>
      </c>
      <c r="E1301" s="154" t="s">
        <v>1</v>
      </c>
      <c r="F1301" s="155" t="s">
        <v>1248</v>
      </c>
      <c r="H1301" s="156">
        <v>-0.68300000000000005</v>
      </c>
      <c r="I1301" s="157"/>
      <c r="L1301" s="153"/>
      <c r="M1301" s="158"/>
      <c r="T1301" s="159"/>
      <c r="AT1301" s="154" t="s">
        <v>147</v>
      </c>
      <c r="AU1301" s="154" t="s">
        <v>82</v>
      </c>
      <c r="AV1301" s="13" t="s">
        <v>82</v>
      </c>
      <c r="AW1301" s="13" t="s">
        <v>29</v>
      </c>
      <c r="AX1301" s="13" t="s">
        <v>73</v>
      </c>
      <c r="AY1301" s="154" t="s">
        <v>138</v>
      </c>
    </row>
    <row r="1302" spans="2:65" s="13" customFormat="1">
      <c r="B1302" s="153"/>
      <c r="D1302" s="147" t="s">
        <v>147</v>
      </c>
      <c r="E1302" s="154" t="s">
        <v>1</v>
      </c>
      <c r="F1302" s="155" t="s">
        <v>723</v>
      </c>
      <c r="H1302" s="156">
        <v>186.93</v>
      </c>
      <c r="I1302" s="157"/>
      <c r="L1302" s="153"/>
      <c r="M1302" s="158"/>
      <c r="T1302" s="159"/>
      <c r="AT1302" s="154" t="s">
        <v>147</v>
      </c>
      <c r="AU1302" s="154" t="s">
        <v>82</v>
      </c>
      <c r="AV1302" s="13" t="s">
        <v>82</v>
      </c>
      <c r="AW1302" s="13" t="s">
        <v>29</v>
      </c>
      <c r="AX1302" s="13" t="s">
        <v>73</v>
      </c>
      <c r="AY1302" s="154" t="s">
        <v>138</v>
      </c>
    </row>
    <row r="1303" spans="2:65" s="13" customFormat="1">
      <c r="B1303" s="153"/>
      <c r="D1303" s="147" t="s">
        <v>147</v>
      </c>
      <c r="E1303" s="154" t="s">
        <v>1</v>
      </c>
      <c r="F1303" s="155" t="s">
        <v>1249</v>
      </c>
      <c r="H1303" s="156">
        <v>-73.709999999999994</v>
      </c>
      <c r="I1303" s="157"/>
      <c r="L1303" s="153"/>
      <c r="M1303" s="158"/>
      <c r="T1303" s="159"/>
      <c r="AT1303" s="154" t="s">
        <v>147</v>
      </c>
      <c r="AU1303" s="154" t="s">
        <v>82</v>
      </c>
      <c r="AV1303" s="13" t="s">
        <v>82</v>
      </c>
      <c r="AW1303" s="13" t="s">
        <v>29</v>
      </c>
      <c r="AX1303" s="13" t="s">
        <v>73</v>
      </c>
      <c r="AY1303" s="154" t="s">
        <v>138</v>
      </c>
    </row>
    <row r="1304" spans="2:65" s="13" customFormat="1">
      <c r="B1304" s="153"/>
      <c r="D1304" s="147" t="s">
        <v>147</v>
      </c>
      <c r="E1304" s="154" t="s">
        <v>1</v>
      </c>
      <c r="F1304" s="155" t="s">
        <v>726</v>
      </c>
      <c r="H1304" s="156">
        <v>84.42</v>
      </c>
      <c r="I1304" s="157"/>
      <c r="L1304" s="153"/>
      <c r="M1304" s="158"/>
      <c r="T1304" s="159"/>
      <c r="AT1304" s="154" t="s">
        <v>147</v>
      </c>
      <c r="AU1304" s="154" t="s">
        <v>82</v>
      </c>
      <c r="AV1304" s="13" t="s">
        <v>82</v>
      </c>
      <c r="AW1304" s="13" t="s">
        <v>29</v>
      </c>
      <c r="AX1304" s="13" t="s">
        <v>73</v>
      </c>
      <c r="AY1304" s="154" t="s">
        <v>138</v>
      </c>
    </row>
    <row r="1305" spans="2:65" s="13" customFormat="1">
      <c r="B1305" s="153"/>
      <c r="D1305" s="147" t="s">
        <v>147</v>
      </c>
      <c r="E1305" s="154" t="s">
        <v>1</v>
      </c>
      <c r="F1305" s="155" t="s">
        <v>727</v>
      </c>
      <c r="H1305" s="156">
        <v>-5.0209999999999999</v>
      </c>
      <c r="I1305" s="157"/>
      <c r="L1305" s="153"/>
      <c r="M1305" s="158"/>
      <c r="T1305" s="159"/>
      <c r="AT1305" s="154" t="s">
        <v>147</v>
      </c>
      <c r="AU1305" s="154" t="s">
        <v>82</v>
      </c>
      <c r="AV1305" s="13" t="s">
        <v>82</v>
      </c>
      <c r="AW1305" s="13" t="s">
        <v>29</v>
      </c>
      <c r="AX1305" s="13" t="s">
        <v>73</v>
      </c>
      <c r="AY1305" s="154" t="s">
        <v>138</v>
      </c>
    </row>
    <row r="1306" spans="2:65" s="14" customFormat="1">
      <c r="B1306" s="160"/>
      <c r="D1306" s="147" t="s">
        <v>147</v>
      </c>
      <c r="E1306" s="161" t="s">
        <v>1</v>
      </c>
      <c r="F1306" s="162" t="s">
        <v>156</v>
      </c>
      <c r="H1306" s="163">
        <v>225.101</v>
      </c>
      <c r="I1306" s="164"/>
      <c r="L1306" s="160"/>
      <c r="M1306" s="165"/>
      <c r="T1306" s="166"/>
      <c r="AT1306" s="161" t="s">
        <v>147</v>
      </c>
      <c r="AU1306" s="161" t="s">
        <v>82</v>
      </c>
      <c r="AV1306" s="14" t="s">
        <v>145</v>
      </c>
      <c r="AW1306" s="14" t="s">
        <v>29</v>
      </c>
      <c r="AX1306" s="14" t="s">
        <v>30</v>
      </c>
      <c r="AY1306" s="161" t="s">
        <v>138</v>
      </c>
    </row>
    <row r="1307" spans="2:65" s="1" customFormat="1" ht="16.5" customHeight="1">
      <c r="B1307" s="132"/>
      <c r="C1307" s="133" t="s">
        <v>1250</v>
      </c>
      <c r="D1307" s="133" t="s">
        <v>140</v>
      </c>
      <c r="E1307" s="134" t="s">
        <v>1251</v>
      </c>
      <c r="F1307" s="135" t="s">
        <v>1252</v>
      </c>
      <c r="G1307" s="136" t="s">
        <v>143</v>
      </c>
      <c r="H1307" s="137">
        <v>485.69</v>
      </c>
      <c r="I1307" s="138"/>
      <c r="J1307" s="139">
        <f>ROUND(I1307*H1307,2)</f>
        <v>0</v>
      </c>
      <c r="K1307" s="135" t="s">
        <v>144</v>
      </c>
      <c r="L1307" s="32"/>
      <c r="M1307" s="140" t="s">
        <v>1</v>
      </c>
      <c r="N1307" s="141" t="s">
        <v>38</v>
      </c>
      <c r="P1307" s="142">
        <f>O1307*H1307</f>
        <v>0</v>
      </c>
      <c r="Q1307" s="142">
        <v>0</v>
      </c>
      <c r="R1307" s="142">
        <f>Q1307*H1307</f>
        <v>0</v>
      </c>
      <c r="S1307" s="142">
        <v>0</v>
      </c>
      <c r="T1307" s="143">
        <f>S1307*H1307</f>
        <v>0</v>
      </c>
      <c r="AR1307" s="144" t="s">
        <v>145</v>
      </c>
      <c r="AT1307" s="144" t="s">
        <v>140</v>
      </c>
      <c r="AU1307" s="144" t="s">
        <v>82</v>
      </c>
      <c r="AY1307" s="17" t="s">
        <v>138</v>
      </c>
      <c r="BE1307" s="145">
        <f>IF(N1307="základní",J1307,0)</f>
        <v>0</v>
      </c>
      <c r="BF1307" s="145">
        <f>IF(N1307="snížená",J1307,0)</f>
        <v>0</v>
      </c>
      <c r="BG1307" s="145">
        <f>IF(N1307="zákl. přenesená",J1307,0)</f>
        <v>0</v>
      </c>
      <c r="BH1307" s="145">
        <f>IF(N1307="sníž. přenesená",J1307,0)</f>
        <v>0</v>
      </c>
      <c r="BI1307" s="145">
        <f>IF(N1307="nulová",J1307,0)</f>
        <v>0</v>
      </c>
      <c r="BJ1307" s="17" t="s">
        <v>30</v>
      </c>
      <c r="BK1307" s="145">
        <f>ROUND(I1307*H1307,2)</f>
        <v>0</v>
      </c>
      <c r="BL1307" s="17" t="s">
        <v>145</v>
      </c>
      <c r="BM1307" s="144" t="s">
        <v>1253</v>
      </c>
    </row>
    <row r="1308" spans="2:65" s="13" customFormat="1">
      <c r="B1308" s="153"/>
      <c r="D1308" s="147" t="s">
        <v>147</v>
      </c>
      <c r="E1308" s="154" t="s">
        <v>1</v>
      </c>
      <c r="F1308" s="155" t="s">
        <v>1254</v>
      </c>
      <c r="H1308" s="156">
        <v>485.69</v>
      </c>
      <c r="I1308" s="157"/>
      <c r="L1308" s="153"/>
      <c r="M1308" s="158"/>
      <c r="T1308" s="159"/>
      <c r="AT1308" s="154" t="s">
        <v>147</v>
      </c>
      <c r="AU1308" s="154" t="s">
        <v>82</v>
      </c>
      <c r="AV1308" s="13" t="s">
        <v>82</v>
      </c>
      <c r="AW1308" s="13" t="s">
        <v>29</v>
      </c>
      <c r="AX1308" s="13" t="s">
        <v>30</v>
      </c>
      <c r="AY1308" s="154" t="s">
        <v>138</v>
      </c>
    </row>
    <row r="1309" spans="2:65" s="1" customFormat="1" ht="16.5" customHeight="1">
      <c r="B1309" s="132"/>
      <c r="C1309" s="133" t="s">
        <v>1255</v>
      </c>
      <c r="D1309" s="133" t="s">
        <v>140</v>
      </c>
      <c r="E1309" s="134" t="s">
        <v>1256</v>
      </c>
      <c r="F1309" s="135" t="s">
        <v>1257</v>
      </c>
      <c r="G1309" s="136" t="s">
        <v>143</v>
      </c>
      <c r="H1309" s="137">
        <v>14.91</v>
      </c>
      <c r="I1309" s="138"/>
      <c r="J1309" s="139">
        <f>ROUND(I1309*H1309,2)</f>
        <v>0</v>
      </c>
      <c r="K1309" s="135" t="s">
        <v>144</v>
      </c>
      <c r="L1309" s="32"/>
      <c r="M1309" s="140" t="s">
        <v>1</v>
      </c>
      <c r="N1309" s="141" t="s">
        <v>38</v>
      </c>
      <c r="P1309" s="142">
        <f>O1309*H1309</f>
        <v>0</v>
      </c>
      <c r="Q1309" s="142">
        <v>0</v>
      </c>
      <c r="R1309" s="142">
        <f>Q1309*H1309</f>
        <v>0</v>
      </c>
      <c r="S1309" s="142">
        <v>0</v>
      </c>
      <c r="T1309" s="143">
        <f>S1309*H1309</f>
        <v>0</v>
      </c>
      <c r="AR1309" s="144" t="s">
        <v>145</v>
      </c>
      <c r="AT1309" s="144" t="s">
        <v>140</v>
      </c>
      <c r="AU1309" s="144" t="s">
        <v>82</v>
      </c>
      <c r="AY1309" s="17" t="s">
        <v>138</v>
      </c>
      <c r="BE1309" s="145">
        <f>IF(N1309="základní",J1309,0)</f>
        <v>0</v>
      </c>
      <c r="BF1309" s="145">
        <f>IF(N1309="snížená",J1309,0)</f>
        <v>0</v>
      </c>
      <c r="BG1309" s="145">
        <f>IF(N1309="zákl. přenesená",J1309,0)</f>
        <v>0</v>
      </c>
      <c r="BH1309" s="145">
        <f>IF(N1309="sníž. přenesená",J1309,0)</f>
        <v>0</v>
      </c>
      <c r="BI1309" s="145">
        <f>IF(N1309="nulová",J1309,0)</f>
        <v>0</v>
      </c>
      <c r="BJ1309" s="17" t="s">
        <v>30</v>
      </c>
      <c r="BK1309" s="145">
        <f>ROUND(I1309*H1309,2)</f>
        <v>0</v>
      </c>
      <c r="BL1309" s="17" t="s">
        <v>145</v>
      </c>
      <c r="BM1309" s="144" t="s">
        <v>1258</v>
      </c>
    </row>
    <row r="1310" spans="2:65" s="13" customFormat="1">
      <c r="B1310" s="153"/>
      <c r="D1310" s="147" t="s">
        <v>147</v>
      </c>
      <c r="E1310" s="154" t="s">
        <v>1</v>
      </c>
      <c r="F1310" s="155" t="s">
        <v>699</v>
      </c>
      <c r="H1310" s="156">
        <v>14.91</v>
      </c>
      <c r="I1310" s="157"/>
      <c r="L1310" s="153"/>
      <c r="M1310" s="158"/>
      <c r="T1310" s="159"/>
      <c r="AT1310" s="154" t="s">
        <v>147</v>
      </c>
      <c r="AU1310" s="154" t="s">
        <v>82</v>
      </c>
      <c r="AV1310" s="13" t="s">
        <v>82</v>
      </c>
      <c r="AW1310" s="13" t="s">
        <v>29</v>
      </c>
      <c r="AX1310" s="13" t="s">
        <v>30</v>
      </c>
      <c r="AY1310" s="154" t="s">
        <v>138</v>
      </c>
    </row>
    <row r="1311" spans="2:65" s="1" customFormat="1" ht="21.75" customHeight="1">
      <c r="B1311" s="132"/>
      <c r="C1311" s="133" t="s">
        <v>1259</v>
      </c>
      <c r="D1311" s="133" t="s">
        <v>140</v>
      </c>
      <c r="E1311" s="134" t="s">
        <v>1260</v>
      </c>
      <c r="F1311" s="135" t="s">
        <v>1261</v>
      </c>
      <c r="G1311" s="136" t="s">
        <v>143</v>
      </c>
      <c r="H1311" s="137">
        <v>412.44</v>
      </c>
      <c r="I1311" s="138"/>
      <c r="J1311" s="139">
        <f>ROUND(I1311*H1311,2)</f>
        <v>0</v>
      </c>
      <c r="K1311" s="135" t="s">
        <v>144</v>
      </c>
      <c r="L1311" s="32"/>
      <c r="M1311" s="140" t="s">
        <v>1</v>
      </c>
      <c r="N1311" s="141" t="s">
        <v>38</v>
      </c>
      <c r="P1311" s="142">
        <f>O1311*H1311</f>
        <v>0</v>
      </c>
      <c r="Q1311" s="142">
        <v>0</v>
      </c>
      <c r="R1311" s="142">
        <f>Q1311*H1311</f>
        <v>0</v>
      </c>
      <c r="S1311" s="142">
        <v>1.0999999999999999E-2</v>
      </c>
      <c r="T1311" s="143">
        <f>S1311*H1311</f>
        <v>4.5368399999999998</v>
      </c>
      <c r="AR1311" s="144" t="s">
        <v>145</v>
      </c>
      <c r="AT1311" s="144" t="s">
        <v>140</v>
      </c>
      <c r="AU1311" s="144" t="s">
        <v>82</v>
      </c>
      <c r="AY1311" s="17" t="s">
        <v>138</v>
      </c>
      <c r="BE1311" s="145">
        <f>IF(N1311="základní",J1311,0)</f>
        <v>0</v>
      </c>
      <c r="BF1311" s="145">
        <f>IF(N1311="snížená",J1311,0)</f>
        <v>0</v>
      </c>
      <c r="BG1311" s="145">
        <f>IF(N1311="zákl. přenesená",J1311,0)</f>
        <v>0</v>
      </c>
      <c r="BH1311" s="145">
        <f>IF(N1311="sníž. přenesená",J1311,0)</f>
        <v>0</v>
      </c>
      <c r="BI1311" s="145">
        <f>IF(N1311="nulová",J1311,0)</f>
        <v>0</v>
      </c>
      <c r="BJ1311" s="17" t="s">
        <v>30</v>
      </c>
      <c r="BK1311" s="145">
        <f>ROUND(I1311*H1311,2)</f>
        <v>0</v>
      </c>
      <c r="BL1311" s="17" t="s">
        <v>145</v>
      </c>
      <c r="BM1311" s="144" t="s">
        <v>1262</v>
      </c>
    </row>
    <row r="1312" spans="2:65" s="12" customFormat="1">
      <c r="B1312" s="146"/>
      <c r="D1312" s="147" t="s">
        <v>147</v>
      </c>
      <c r="E1312" s="148" t="s">
        <v>1</v>
      </c>
      <c r="F1312" s="149" t="s">
        <v>737</v>
      </c>
      <c r="H1312" s="148" t="s">
        <v>1</v>
      </c>
      <c r="I1312" s="150"/>
      <c r="L1312" s="146"/>
      <c r="M1312" s="151"/>
      <c r="T1312" s="152"/>
      <c r="AT1312" s="148" t="s">
        <v>147</v>
      </c>
      <c r="AU1312" s="148" t="s">
        <v>82</v>
      </c>
      <c r="AV1312" s="12" t="s">
        <v>30</v>
      </c>
      <c r="AW1312" s="12" t="s">
        <v>29</v>
      </c>
      <c r="AX1312" s="12" t="s">
        <v>73</v>
      </c>
      <c r="AY1312" s="148" t="s">
        <v>138</v>
      </c>
    </row>
    <row r="1313" spans="2:65" s="12" customFormat="1">
      <c r="B1313" s="146"/>
      <c r="D1313" s="147" t="s">
        <v>147</v>
      </c>
      <c r="E1313" s="148" t="s">
        <v>1</v>
      </c>
      <c r="F1313" s="149" t="s">
        <v>1263</v>
      </c>
      <c r="H1313" s="148" t="s">
        <v>1</v>
      </c>
      <c r="I1313" s="150"/>
      <c r="L1313" s="146"/>
      <c r="M1313" s="151"/>
      <c r="T1313" s="152"/>
      <c r="AT1313" s="148" t="s">
        <v>147</v>
      </c>
      <c r="AU1313" s="148" t="s">
        <v>82</v>
      </c>
      <c r="AV1313" s="12" t="s">
        <v>30</v>
      </c>
      <c r="AW1313" s="12" t="s">
        <v>29</v>
      </c>
      <c r="AX1313" s="12" t="s">
        <v>73</v>
      </c>
      <c r="AY1313" s="148" t="s">
        <v>138</v>
      </c>
    </row>
    <row r="1314" spans="2:65" s="13" customFormat="1">
      <c r="B1314" s="153"/>
      <c r="D1314" s="147" t="s">
        <v>147</v>
      </c>
      <c r="E1314" s="154" t="s">
        <v>1</v>
      </c>
      <c r="F1314" s="155" t="s">
        <v>1264</v>
      </c>
      <c r="H1314" s="156">
        <v>41.875</v>
      </c>
      <c r="I1314" s="157"/>
      <c r="L1314" s="153"/>
      <c r="M1314" s="158"/>
      <c r="T1314" s="159"/>
      <c r="AT1314" s="154" t="s">
        <v>147</v>
      </c>
      <c r="AU1314" s="154" t="s">
        <v>82</v>
      </c>
      <c r="AV1314" s="13" t="s">
        <v>82</v>
      </c>
      <c r="AW1314" s="13" t="s">
        <v>29</v>
      </c>
      <c r="AX1314" s="13" t="s">
        <v>73</v>
      </c>
      <c r="AY1314" s="154" t="s">
        <v>138</v>
      </c>
    </row>
    <row r="1315" spans="2:65" s="13" customFormat="1">
      <c r="B1315" s="153"/>
      <c r="D1315" s="147" t="s">
        <v>147</v>
      </c>
      <c r="E1315" s="154" t="s">
        <v>1</v>
      </c>
      <c r="F1315" s="155" t="s">
        <v>1265</v>
      </c>
      <c r="H1315" s="156">
        <v>243.39</v>
      </c>
      <c r="I1315" s="157"/>
      <c r="L1315" s="153"/>
      <c r="M1315" s="158"/>
      <c r="T1315" s="159"/>
      <c r="AT1315" s="154" t="s">
        <v>147</v>
      </c>
      <c r="AU1315" s="154" t="s">
        <v>82</v>
      </c>
      <c r="AV1315" s="13" t="s">
        <v>82</v>
      </c>
      <c r="AW1315" s="13" t="s">
        <v>29</v>
      </c>
      <c r="AX1315" s="13" t="s">
        <v>73</v>
      </c>
      <c r="AY1315" s="154" t="s">
        <v>138</v>
      </c>
    </row>
    <row r="1316" spans="2:65" s="13" customFormat="1">
      <c r="B1316" s="153"/>
      <c r="D1316" s="147" t="s">
        <v>147</v>
      </c>
      <c r="E1316" s="154" t="s">
        <v>1</v>
      </c>
      <c r="F1316" s="155" t="s">
        <v>1266</v>
      </c>
      <c r="H1316" s="156">
        <v>126.575</v>
      </c>
      <c r="I1316" s="157"/>
      <c r="L1316" s="153"/>
      <c r="M1316" s="158"/>
      <c r="T1316" s="159"/>
      <c r="AT1316" s="154" t="s">
        <v>147</v>
      </c>
      <c r="AU1316" s="154" t="s">
        <v>82</v>
      </c>
      <c r="AV1316" s="13" t="s">
        <v>82</v>
      </c>
      <c r="AW1316" s="13" t="s">
        <v>29</v>
      </c>
      <c r="AX1316" s="13" t="s">
        <v>73</v>
      </c>
      <c r="AY1316" s="154" t="s">
        <v>138</v>
      </c>
    </row>
    <row r="1317" spans="2:65" s="13" customFormat="1">
      <c r="B1317" s="153"/>
      <c r="D1317" s="147" t="s">
        <v>147</v>
      </c>
      <c r="E1317" s="154" t="s">
        <v>1</v>
      </c>
      <c r="F1317" s="155" t="s">
        <v>1267</v>
      </c>
      <c r="H1317" s="156">
        <v>0.6</v>
      </c>
      <c r="I1317" s="157"/>
      <c r="L1317" s="153"/>
      <c r="M1317" s="158"/>
      <c r="T1317" s="159"/>
      <c r="AT1317" s="154" t="s">
        <v>147</v>
      </c>
      <c r="AU1317" s="154" t="s">
        <v>82</v>
      </c>
      <c r="AV1317" s="13" t="s">
        <v>82</v>
      </c>
      <c r="AW1317" s="13" t="s">
        <v>29</v>
      </c>
      <c r="AX1317" s="13" t="s">
        <v>73</v>
      </c>
      <c r="AY1317" s="154" t="s">
        <v>138</v>
      </c>
    </row>
    <row r="1318" spans="2:65" s="14" customFormat="1">
      <c r="B1318" s="160"/>
      <c r="D1318" s="147" t="s">
        <v>147</v>
      </c>
      <c r="E1318" s="161" t="s">
        <v>1</v>
      </c>
      <c r="F1318" s="162" t="s">
        <v>156</v>
      </c>
      <c r="H1318" s="163">
        <v>412.44</v>
      </c>
      <c r="I1318" s="164"/>
      <c r="L1318" s="160"/>
      <c r="M1318" s="165"/>
      <c r="T1318" s="166"/>
      <c r="AT1318" s="161" t="s">
        <v>147</v>
      </c>
      <c r="AU1318" s="161" t="s">
        <v>82</v>
      </c>
      <c r="AV1318" s="14" t="s">
        <v>145</v>
      </c>
      <c r="AW1318" s="14" t="s">
        <v>29</v>
      </c>
      <c r="AX1318" s="14" t="s">
        <v>30</v>
      </c>
      <c r="AY1318" s="161" t="s">
        <v>138</v>
      </c>
    </row>
    <row r="1319" spans="2:65" s="1" customFormat="1" ht="21.75" customHeight="1">
      <c r="B1319" s="132"/>
      <c r="C1319" s="133" t="s">
        <v>1268</v>
      </c>
      <c r="D1319" s="133" t="s">
        <v>140</v>
      </c>
      <c r="E1319" s="134" t="s">
        <v>1269</v>
      </c>
      <c r="F1319" s="135" t="s">
        <v>1270</v>
      </c>
      <c r="G1319" s="136" t="s">
        <v>143</v>
      </c>
      <c r="H1319" s="137">
        <v>44.15</v>
      </c>
      <c r="I1319" s="138"/>
      <c r="J1319" s="139">
        <f>ROUND(I1319*H1319,2)</f>
        <v>0</v>
      </c>
      <c r="K1319" s="135" t="s">
        <v>144</v>
      </c>
      <c r="L1319" s="32"/>
      <c r="M1319" s="140" t="s">
        <v>1</v>
      </c>
      <c r="N1319" s="141" t="s">
        <v>38</v>
      </c>
      <c r="P1319" s="142">
        <f>O1319*H1319</f>
        <v>0</v>
      </c>
      <c r="Q1319" s="142">
        <v>0</v>
      </c>
      <c r="R1319" s="142">
        <f>Q1319*H1319</f>
        <v>0</v>
      </c>
      <c r="S1319" s="142">
        <v>1.0999999999999999E-2</v>
      </c>
      <c r="T1319" s="143">
        <f>S1319*H1319</f>
        <v>0.48564999999999997</v>
      </c>
      <c r="AR1319" s="144" t="s">
        <v>145</v>
      </c>
      <c r="AT1319" s="144" t="s">
        <v>140</v>
      </c>
      <c r="AU1319" s="144" t="s">
        <v>82</v>
      </c>
      <c r="AY1319" s="17" t="s">
        <v>138</v>
      </c>
      <c r="BE1319" s="145">
        <f>IF(N1319="základní",J1319,0)</f>
        <v>0</v>
      </c>
      <c r="BF1319" s="145">
        <f>IF(N1319="snížená",J1319,0)</f>
        <v>0</v>
      </c>
      <c r="BG1319" s="145">
        <f>IF(N1319="zákl. přenesená",J1319,0)</f>
        <v>0</v>
      </c>
      <c r="BH1319" s="145">
        <f>IF(N1319="sníž. přenesená",J1319,0)</f>
        <v>0</v>
      </c>
      <c r="BI1319" s="145">
        <f>IF(N1319="nulová",J1319,0)</f>
        <v>0</v>
      </c>
      <c r="BJ1319" s="17" t="s">
        <v>30</v>
      </c>
      <c r="BK1319" s="145">
        <f>ROUND(I1319*H1319,2)</f>
        <v>0</v>
      </c>
      <c r="BL1319" s="17" t="s">
        <v>145</v>
      </c>
      <c r="BM1319" s="144" t="s">
        <v>1271</v>
      </c>
    </row>
    <row r="1320" spans="2:65" s="12" customFormat="1">
      <c r="B1320" s="146"/>
      <c r="D1320" s="147" t="s">
        <v>147</v>
      </c>
      <c r="E1320" s="148" t="s">
        <v>1</v>
      </c>
      <c r="F1320" s="149" t="s">
        <v>1272</v>
      </c>
      <c r="H1320" s="148" t="s">
        <v>1</v>
      </c>
      <c r="I1320" s="150"/>
      <c r="L1320" s="146"/>
      <c r="M1320" s="151"/>
      <c r="T1320" s="152"/>
      <c r="AT1320" s="148" t="s">
        <v>147</v>
      </c>
      <c r="AU1320" s="148" t="s">
        <v>82</v>
      </c>
      <c r="AV1320" s="12" t="s">
        <v>30</v>
      </c>
      <c r="AW1320" s="12" t="s">
        <v>29</v>
      </c>
      <c r="AX1320" s="12" t="s">
        <v>73</v>
      </c>
      <c r="AY1320" s="148" t="s">
        <v>138</v>
      </c>
    </row>
    <row r="1321" spans="2:65" s="12" customFormat="1">
      <c r="B1321" s="146"/>
      <c r="D1321" s="147" t="s">
        <v>147</v>
      </c>
      <c r="E1321" s="148" t="s">
        <v>1</v>
      </c>
      <c r="F1321" s="149" t="s">
        <v>1273</v>
      </c>
      <c r="H1321" s="148" t="s">
        <v>1</v>
      </c>
      <c r="I1321" s="150"/>
      <c r="L1321" s="146"/>
      <c r="M1321" s="151"/>
      <c r="T1321" s="152"/>
      <c r="AT1321" s="148" t="s">
        <v>147</v>
      </c>
      <c r="AU1321" s="148" t="s">
        <v>82</v>
      </c>
      <c r="AV1321" s="12" t="s">
        <v>30</v>
      </c>
      <c r="AW1321" s="12" t="s">
        <v>29</v>
      </c>
      <c r="AX1321" s="12" t="s">
        <v>73</v>
      </c>
      <c r="AY1321" s="148" t="s">
        <v>138</v>
      </c>
    </row>
    <row r="1322" spans="2:65" s="13" customFormat="1">
      <c r="B1322" s="153"/>
      <c r="D1322" s="147" t="s">
        <v>147</v>
      </c>
      <c r="E1322" s="154" t="s">
        <v>1</v>
      </c>
      <c r="F1322" s="155" t="s">
        <v>1274</v>
      </c>
      <c r="H1322" s="156">
        <v>34.700000000000003</v>
      </c>
      <c r="I1322" s="157"/>
      <c r="L1322" s="153"/>
      <c r="M1322" s="158"/>
      <c r="T1322" s="159"/>
      <c r="AT1322" s="154" t="s">
        <v>147</v>
      </c>
      <c r="AU1322" s="154" t="s">
        <v>82</v>
      </c>
      <c r="AV1322" s="13" t="s">
        <v>82</v>
      </c>
      <c r="AW1322" s="13" t="s">
        <v>29</v>
      </c>
      <c r="AX1322" s="13" t="s">
        <v>73</v>
      </c>
      <c r="AY1322" s="154" t="s">
        <v>138</v>
      </c>
    </row>
    <row r="1323" spans="2:65" s="13" customFormat="1">
      <c r="B1323" s="153"/>
      <c r="D1323" s="147" t="s">
        <v>147</v>
      </c>
      <c r="E1323" s="154" t="s">
        <v>1</v>
      </c>
      <c r="F1323" s="155" t="s">
        <v>1275</v>
      </c>
      <c r="H1323" s="156">
        <v>9.4499999999999993</v>
      </c>
      <c r="I1323" s="157"/>
      <c r="L1323" s="153"/>
      <c r="M1323" s="158"/>
      <c r="T1323" s="159"/>
      <c r="AT1323" s="154" t="s">
        <v>147</v>
      </c>
      <c r="AU1323" s="154" t="s">
        <v>82</v>
      </c>
      <c r="AV1323" s="13" t="s">
        <v>82</v>
      </c>
      <c r="AW1323" s="13" t="s">
        <v>29</v>
      </c>
      <c r="AX1323" s="13" t="s">
        <v>73</v>
      </c>
      <c r="AY1323" s="154" t="s">
        <v>138</v>
      </c>
    </row>
    <row r="1324" spans="2:65" s="14" customFormat="1">
      <c r="B1324" s="160"/>
      <c r="D1324" s="147" t="s">
        <v>147</v>
      </c>
      <c r="E1324" s="161" t="s">
        <v>1</v>
      </c>
      <c r="F1324" s="162" t="s">
        <v>156</v>
      </c>
      <c r="H1324" s="163">
        <v>44.15</v>
      </c>
      <c r="I1324" s="164"/>
      <c r="L1324" s="160"/>
      <c r="M1324" s="165"/>
      <c r="T1324" s="166"/>
      <c r="AT1324" s="161" t="s">
        <v>147</v>
      </c>
      <c r="AU1324" s="161" t="s">
        <v>82</v>
      </c>
      <c r="AV1324" s="14" t="s">
        <v>145</v>
      </c>
      <c r="AW1324" s="14" t="s">
        <v>29</v>
      </c>
      <c r="AX1324" s="14" t="s">
        <v>30</v>
      </c>
      <c r="AY1324" s="161" t="s">
        <v>138</v>
      </c>
    </row>
    <row r="1325" spans="2:65" s="1" customFormat="1" ht="21.75" customHeight="1">
      <c r="B1325" s="132"/>
      <c r="C1325" s="133" t="s">
        <v>1276</v>
      </c>
      <c r="D1325" s="133" t="s">
        <v>140</v>
      </c>
      <c r="E1325" s="134" t="s">
        <v>1277</v>
      </c>
      <c r="F1325" s="135" t="s">
        <v>1278</v>
      </c>
      <c r="G1325" s="136" t="s">
        <v>143</v>
      </c>
      <c r="H1325" s="137">
        <v>206.221</v>
      </c>
      <c r="I1325" s="138"/>
      <c r="J1325" s="139">
        <f>ROUND(I1325*H1325,2)</f>
        <v>0</v>
      </c>
      <c r="K1325" s="135" t="s">
        <v>144</v>
      </c>
      <c r="L1325" s="32"/>
      <c r="M1325" s="140" t="s">
        <v>1</v>
      </c>
      <c r="N1325" s="141" t="s">
        <v>38</v>
      </c>
      <c r="P1325" s="142">
        <f>O1325*H1325</f>
        <v>0</v>
      </c>
      <c r="Q1325" s="142">
        <v>0</v>
      </c>
      <c r="R1325" s="142">
        <f>Q1325*H1325</f>
        <v>0</v>
      </c>
      <c r="S1325" s="142">
        <v>0.1</v>
      </c>
      <c r="T1325" s="143">
        <f>S1325*H1325</f>
        <v>20.622100000000003</v>
      </c>
      <c r="AR1325" s="144" t="s">
        <v>145</v>
      </c>
      <c r="AT1325" s="144" t="s">
        <v>140</v>
      </c>
      <c r="AU1325" s="144" t="s">
        <v>82</v>
      </c>
      <c r="AY1325" s="17" t="s">
        <v>138</v>
      </c>
      <c r="BE1325" s="145">
        <f>IF(N1325="základní",J1325,0)</f>
        <v>0</v>
      </c>
      <c r="BF1325" s="145">
        <f>IF(N1325="snížená",J1325,0)</f>
        <v>0</v>
      </c>
      <c r="BG1325" s="145">
        <f>IF(N1325="zákl. přenesená",J1325,0)</f>
        <v>0</v>
      </c>
      <c r="BH1325" s="145">
        <f>IF(N1325="sníž. přenesená",J1325,0)</f>
        <v>0</v>
      </c>
      <c r="BI1325" s="145">
        <f>IF(N1325="nulová",J1325,0)</f>
        <v>0</v>
      </c>
      <c r="BJ1325" s="17" t="s">
        <v>30</v>
      </c>
      <c r="BK1325" s="145">
        <f>ROUND(I1325*H1325,2)</f>
        <v>0</v>
      </c>
      <c r="BL1325" s="17" t="s">
        <v>145</v>
      </c>
      <c r="BM1325" s="144" t="s">
        <v>1279</v>
      </c>
    </row>
    <row r="1326" spans="2:65" s="12" customFormat="1">
      <c r="B1326" s="146"/>
      <c r="D1326" s="147" t="s">
        <v>147</v>
      </c>
      <c r="E1326" s="148" t="s">
        <v>1</v>
      </c>
      <c r="F1326" s="149" t="s">
        <v>737</v>
      </c>
      <c r="H1326" s="148" t="s">
        <v>1</v>
      </c>
      <c r="I1326" s="150"/>
      <c r="L1326" s="146"/>
      <c r="M1326" s="151"/>
      <c r="T1326" s="152"/>
      <c r="AT1326" s="148" t="s">
        <v>147</v>
      </c>
      <c r="AU1326" s="148" t="s">
        <v>82</v>
      </c>
      <c r="AV1326" s="12" t="s">
        <v>30</v>
      </c>
      <c r="AW1326" s="12" t="s">
        <v>29</v>
      </c>
      <c r="AX1326" s="12" t="s">
        <v>73</v>
      </c>
      <c r="AY1326" s="148" t="s">
        <v>138</v>
      </c>
    </row>
    <row r="1327" spans="2:65" s="13" customFormat="1">
      <c r="B1327" s="153"/>
      <c r="D1327" s="147" t="s">
        <v>147</v>
      </c>
      <c r="E1327" s="154" t="s">
        <v>1</v>
      </c>
      <c r="F1327" s="155" t="s">
        <v>859</v>
      </c>
      <c r="H1327" s="156">
        <v>20.937999999999999</v>
      </c>
      <c r="I1327" s="157"/>
      <c r="L1327" s="153"/>
      <c r="M1327" s="158"/>
      <c r="T1327" s="159"/>
      <c r="AT1327" s="154" t="s">
        <v>147</v>
      </c>
      <c r="AU1327" s="154" t="s">
        <v>82</v>
      </c>
      <c r="AV1327" s="13" t="s">
        <v>82</v>
      </c>
      <c r="AW1327" s="13" t="s">
        <v>29</v>
      </c>
      <c r="AX1327" s="13" t="s">
        <v>73</v>
      </c>
      <c r="AY1327" s="154" t="s">
        <v>138</v>
      </c>
    </row>
    <row r="1328" spans="2:65" s="13" customFormat="1">
      <c r="B1328" s="153"/>
      <c r="D1328" s="147" t="s">
        <v>147</v>
      </c>
      <c r="E1328" s="154" t="s">
        <v>1</v>
      </c>
      <c r="F1328" s="155" t="s">
        <v>860</v>
      </c>
      <c r="H1328" s="156">
        <v>121.69499999999999</v>
      </c>
      <c r="I1328" s="157"/>
      <c r="L1328" s="153"/>
      <c r="M1328" s="158"/>
      <c r="T1328" s="159"/>
      <c r="AT1328" s="154" t="s">
        <v>147</v>
      </c>
      <c r="AU1328" s="154" t="s">
        <v>82</v>
      </c>
      <c r="AV1328" s="13" t="s">
        <v>82</v>
      </c>
      <c r="AW1328" s="13" t="s">
        <v>29</v>
      </c>
      <c r="AX1328" s="13" t="s">
        <v>73</v>
      </c>
      <c r="AY1328" s="154" t="s">
        <v>138</v>
      </c>
    </row>
    <row r="1329" spans="2:65" s="13" customFormat="1">
      <c r="B1329" s="153"/>
      <c r="D1329" s="147" t="s">
        <v>147</v>
      </c>
      <c r="E1329" s="154" t="s">
        <v>1</v>
      </c>
      <c r="F1329" s="155" t="s">
        <v>861</v>
      </c>
      <c r="H1329" s="156">
        <v>63.287999999999997</v>
      </c>
      <c r="I1329" s="157"/>
      <c r="L1329" s="153"/>
      <c r="M1329" s="158"/>
      <c r="T1329" s="159"/>
      <c r="AT1329" s="154" t="s">
        <v>147</v>
      </c>
      <c r="AU1329" s="154" t="s">
        <v>82</v>
      </c>
      <c r="AV1329" s="13" t="s">
        <v>82</v>
      </c>
      <c r="AW1329" s="13" t="s">
        <v>29</v>
      </c>
      <c r="AX1329" s="13" t="s">
        <v>73</v>
      </c>
      <c r="AY1329" s="154" t="s">
        <v>138</v>
      </c>
    </row>
    <row r="1330" spans="2:65" s="13" customFormat="1">
      <c r="B1330" s="153"/>
      <c r="D1330" s="147" t="s">
        <v>147</v>
      </c>
      <c r="E1330" s="154" t="s">
        <v>1</v>
      </c>
      <c r="F1330" s="155" t="s">
        <v>862</v>
      </c>
      <c r="H1330" s="156">
        <v>0.3</v>
      </c>
      <c r="I1330" s="157"/>
      <c r="L1330" s="153"/>
      <c r="M1330" s="158"/>
      <c r="T1330" s="159"/>
      <c r="AT1330" s="154" t="s">
        <v>147</v>
      </c>
      <c r="AU1330" s="154" t="s">
        <v>82</v>
      </c>
      <c r="AV1330" s="13" t="s">
        <v>82</v>
      </c>
      <c r="AW1330" s="13" t="s">
        <v>29</v>
      </c>
      <c r="AX1330" s="13" t="s">
        <v>73</v>
      </c>
      <c r="AY1330" s="154" t="s">
        <v>138</v>
      </c>
    </row>
    <row r="1331" spans="2:65" s="14" customFormat="1">
      <c r="B1331" s="160"/>
      <c r="D1331" s="147" t="s">
        <v>147</v>
      </c>
      <c r="E1331" s="161" t="s">
        <v>1</v>
      </c>
      <c r="F1331" s="162" t="s">
        <v>156</v>
      </c>
      <c r="H1331" s="163">
        <v>206.221</v>
      </c>
      <c r="I1331" s="164"/>
      <c r="L1331" s="160"/>
      <c r="M1331" s="165"/>
      <c r="T1331" s="166"/>
      <c r="AT1331" s="161" t="s">
        <v>147</v>
      </c>
      <c r="AU1331" s="161" t="s">
        <v>82</v>
      </c>
      <c r="AV1331" s="14" t="s">
        <v>145</v>
      </c>
      <c r="AW1331" s="14" t="s">
        <v>29</v>
      </c>
      <c r="AX1331" s="14" t="s">
        <v>30</v>
      </c>
      <c r="AY1331" s="161" t="s">
        <v>138</v>
      </c>
    </row>
    <row r="1332" spans="2:65" s="1" customFormat="1" ht="16.5" customHeight="1">
      <c r="B1332" s="132"/>
      <c r="C1332" s="133" t="s">
        <v>1280</v>
      </c>
      <c r="D1332" s="133" t="s">
        <v>140</v>
      </c>
      <c r="E1332" s="134" t="s">
        <v>1281</v>
      </c>
      <c r="F1332" s="135" t="s">
        <v>1282</v>
      </c>
      <c r="G1332" s="136" t="s">
        <v>429</v>
      </c>
      <c r="H1332" s="137">
        <v>3</v>
      </c>
      <c r="I1332" s="138"/>
      <c r="J1332" s="139">
        <f>ROUND(I1332*H1332,2)</f>
        <v>0</v>
      </c>
      <c r="K1332" s="135" t="s">
        <v>144</v>
      </c>
      <c r="L1332" s="32"/>
      <c r="M1332" s="140" t="s">
        <v>1</v>
      </c>
      <c r="N1332" s="141" t="s">
        <v>38</v>
      </c>
      <c r="P1332" s="142">
        <f>O1332*H1332</f>
        <v>0</v>
      </c>
      <c r="Q1332" s="142">
        <v>0</v>
      </c>
      <c r="R1332" s="142">
        <f>Q1332*H1332</f>
        <v>0</v>
      </c>
      <c r="S1332" s="142">
        <v>3.5220000000000001E-2</v>
      </c>
      <c r="T1332" s="143">
        <f>S1332*H1332</f>
        <v>0.10566</v>
      </c>
      <c r="AR1332" s="144" t="s">
        <v>145</v>
      </c>
      <c r="AT1332" s="144" t="s">
        <v>140</v>
      </c>
      <c r="AU1332" s="144" t="s">
        <v>82</v>
      </c>
      <c r="AY1332" s="17" t="s">
        <v>138</v>
      </c>
      <c r="BE1332" s="145">
        <f>IF(N1332="základní",J1332,0)</f>
        <v>0</v>
      </c>
      <c r="BF1332" s="145">
        <f>IF(N1332="snížená",J1332,0)</f>
        <v>0</v>
      </c>
      <c r="BG1332" s="145">
        <f>IF(N1332="zákl. přenesená",J1332,0)</f>
        <v>0</v>
      </c>
      <c r="BH1332" s="145">
        <f>IF(N1332="sníž. přenesená",J1332,0)</f>
        <v>0</v>
      </c>
      <c r="BI1332" s="145">
        <f>IF(N1332="nulová",J1332,0)</f>
        <v>0</v>
      </c>
      <c r="BJ1332" s="17" t="s">
        <v>30</v>
      </c>
      <c r="BK1332" s="145">
        <f>ROUND(I1332*H1332,2)</f>
        <v>0</v>
      </c>
      <c r="BL1332" s="17" t="s">
        <v>145</v>
      </c>
      <c r="BM1332" s="144" t="s">
        <v>1283</v>
      </c>
    </row>
    <row r="1333" spans="2:65" s="12" customFormat="1">
      <c r="B1333" s="146"/>
      <c r="D1333" s="147" t="s">
        <v>147</v>
      </c>
      <c r="E1333" s="148" t="s">
        <v>1</v>
      </c>
      <c r="F1333" s="149" t="s">
        <v>1176</v>
      </c>
      <c r="H1333" s="148" t="s">
        <v>1</v>
      </c>
      <c r="I1333" s="150"/>
      <c r="L1333" s="146"/>
      <c r="M1333" s="151"/>
      <c r="T1333" s="152"/>
      <c r="AT1333" s="148" t="s">
        <v>147</v>
      </c>
      <c r="AU1333" s="148" t="s">
        <v>82</v>
      </c>
      <c r="AV1333" s="12" t="s">
        <v>30</v>
      </c>
      <c r="AW1333" s="12" t="s">
        <v>29</v>
      </c>
      <c r="AX1333" s="12" t="s">
        <v>73</v>
      </c>
      <c r="AY1333" s="148" t="s">
        <v>138</v>
      </c>
    </row>
    <row r="1334" spans="2:65" s="13" customFormat="1">
      <c r="B1334" s="153"/>
      <c r="D1334" s="147" t="s">
        <v>147</v>
      </c>
      <c r="E1334" s="154" t="s">
        <v>1</v>
      </c>
      <c r="F1334" s="155" t="s">
        <v>162</v>
      </c>
      <c r="H1334" s="156">
        <v>3</v>
      </c>
      <c r="I1334" s="157"/>
      <c r="L1334" s="153"/>
      <c r="M1334" s="158"/>
      <c r="T1334" s="159"/>
      <c r="AT1334" s="154" t="s">
        <v>147</v>
      </c>
      <c r="AU1334" s="154" t="s">
        <v>82</v>
      </c>
      <c r="AV1334" s="13" t="s">
        <v>82</v>
      </c>
      <c r="AW1334" s="13" t="s">
        <v>29</v>
      </c>
      <c r="AX1334" s="13" t="s">
        <v>30</v>
      </c>
      <c r="AY1334" s="154" t="s">
        <v>138</v>
      </c>
    </row>
    <row r="1335" spans="2:65" s="1" customFormat="1" ht="16.5" customHeight="1">
      <c r="B1335" s="132"/>
      <c r="C1335" s="133" t="s">
        <v>1284</v>
      </c>
      <c r="D1335" s="133" t="s">
        <v>140</v>
      </c>
      <c r="E1335" s="134" t="s">
        <v>1285</v>
      </c>
      <c r="F1335" s="135" t="s">
        <v>1286</v>
      </c>
      <c r="G1335" s="136" t="s">
        <v>143</v>
      </c>
      <c r="H1335" s="137">
        <v>48.674999999999997</v>
      </c>
      <c r="I1335" s="138"/>
      <c r="J1335" s="139">
        <f>ROUND(I1335*H1335,2)</f>
        <v>0</v>
      </c>
      <c r="K1335" s="135" t="s">
        <v>144</v>
      </c>
      <c r="L1335" s="32"/>
      <c r="M1335" s="140" t="s">
        <v>1</v>
      </c>
      <c r="N1335" s="141" t="s">
        <v>38</v>
      </c>
      <c r="P1335" s="142">
        <f>O1335*H1335</f>
        <v>0</v>
      </c>
      <c r="Q1335" s="142">
        <v>0</v>
      </c>
      <c r="R1335" s="142">
        <f>Q1335*H1335</f>
        <v>0</v>
      </c>
      <c r="S1335" s="142">
        <v>9.4999999999999998E-3</v>
      </c>
      <c r="T1335" s="143">
        <f>S1335*H1335</f>
        <v>0.46241249999999995</v>
      </c>
      <c r="AR1335" s="144" t="s">
        <v>145</v>
      </c>
      <c r="AT1335" s="144" t="s">
        <v>140</v>
      </c>
      <c r="AU1335" s="144" t="s">
        <v>82</v>
      </c>
      <c r="AY1335" s="17" t="s">
        <v>138</v>
      </c>
      <c r="BE1335" s="145">
        <f>IF(N1335="základní",J1335,0)</f>
        <v>0</v>
      </c>
      <c r="BF1335" s="145">
        <f>IF(N1335="snížená",J1335,0)</f>
        <v>0</v>
      </c>
      <c r="BG1335" s="145">
        <f>IF(N1335="zákl. přenesená",J1335,0)</f>
        <v>0</v>
      </c>
      <c r="BH1335" s="145">
        <f>IF(N1335="sníž. přenesená",J1335,0)</f>
        <v>0</v>
      </c>
      <c r="BI1335" s="145">
        <f>IF(N1335="nulová",J1335,0)</f>
        <v>0</v>
      </c>
      <c r="BJ1335" s="17" t="s">
        <v>30</v>
      </c>
      <c r="BK1335" s="145">
        <f>ROUND(I1335*H1335,2)</f>
        <v>0</v>
      </c>
      <c r="BL1335" s="17" t="s">
        <v>145</v>
      </c>
      <c r="BM1335" s="144" t="s">
        <v>1287</v>
      </c>
    </row>
    <row r="1336" spans="2:65" s="12" customFormat="1">
      <c r="B1336" s="146"/>
      <c r="D1336" s="147" t="s">
        <v>147</v>
      </c>
      <c r="E1336" s="148" t="s">
        <v>1</v>
      </c>
      <c r="F1336" s="149" t="s">
        <v>1288</v>
      </c>
      <c r="H1336" s="148" t="s">
        <v>1</v>
      </c>
      <c r="I1336" s="150"/>
      <c r="L1336" s="146"/>
      <c r="M1336" s="151"/>
      <c r="T1336" s="152"/>
      <c r="AT1336" s="148" t="s">
        <v>147</v>
      </c>
      <c r="AU1336" s="148" t="s">
        <v>82</v>
      </c>
      <c r="AV1336" s="12" t="s">
        <v>30</v>
      </c>
      <c r="AW1336" s="12" t="s">
        <v>29</v>
      </c>
      <c r="AX1336" s="12" t="s">
        <v>73</v>
      </c>
      <c r="AY1336" s="148" t="s">
        <v>138</v>
      </c>
    </row>
    <row r="1337" spans="2:65" s="13" customFormat="1">
      <c r="B1337" s="153"/>
      <c r="D1337" s="147" t="s">
        <v>147</v>
      </c>
      <c r="E1337" s="154" t="s">
        <v>1</v>
      </c>
      <c r="F1337" s="155" t="s">
        <v>1289</v>
      </c>
      <c r="H1337" s="156">
        <v>52.534999999999997</v>
      </c>
      <c r="I1337" s="157"/>
      <c r="L1337" s="153"/>
      <c r="M1337" s="158"/>
      <c r="T1337" s="159"/>
      <c r="AT1337" s="154" t="s">
        <v>147</v>
      </c>
      <c r="AU1337" s="154" t="s">
        <v>82</v>
      </c>
      <c r="AV1337" s="13" t="s">
        <v>82</v>
      </c>
      <c r="AW1337" s="13" t="s">
        <v>29</v>
      </c>
      <c r="AX1337" s="13" t="s">
        <v>73</v>
      </c>
      <c r="AY1337" s="154" t="s">
        <v>138</v>
      </c>
    </row>
    <row r="1338" spans="2:65" s="13" customFormat="1">
      <c r="B1338" s="153"/>
      <c r="D1338" s="147" t="s">
        <v>147</v>
      </c>
      <c r="E1338" s="154" t="s">
        <v>1</v>
      </c>
      <c r="F1338" s="155" t="s">
        <v>649</v>
      </c>
      <c r="H1338" s="156">
        <v>-3.3</v>
      </c>
      <c r="I1338" s="157"/>
      <c r="L1338" s="153"/>
      <c r="M1338" s="158"/>
      <c r="T1338" s="159"/>
      <c r="AT1338" s="154" t="s">
        <v>147</v>
      </c>
      <c r="AU1338" s="154" t="s">
        <v>82</v>
      </c>
      <c r="AV1338" s="13" t="s">
        <v>82</v>
      </c>
      <c r="AW1338" s="13" t="s">
        <v>29</v>
      </c>
      <c r="AX1338" s="13" t="s">
        <v>73</v>
      </c>
      <c r="AY1338" s="154" t="s">
        <v>138</v>
      </c>
    </row>
    <row r="1339" spans="2:65" s="13" customFormat="1">
      <c r="B1339" s="153"/>
      <c r="D1339" s="147" t="s">
        <v>147</v>
      </c>
      <c r="E1339" s="154" t="s">
        <v>1</v>
      </c>
      <c r="F1339" s="155" t="s">
        <v>1290</v>
      </c>
      <c r="H1339" s="156">
        <v>1.04</v>
      </c>
      <c r="I1339" s="157"/>
      <c r="L1339" s="153"/>
      <c r="M1339" s="158"/>
      <c r="T1339" s="159"/>
      <c r="AT1339" s="154" t="s">
        <v>147</v>
      </c>
      <c r="AU1339" s="154" t="s">
        <v>82</v>
      </c>
      <c r="AV1339" s="13" t="s">
        <v>82</v>
      </c>
      <c r="AW1339" s="13" t="s">
        <v>29</v>
      </c>
      <c r="AX1339" s="13" t="s">
        <v>73</v>
      </c>
      <c r="AY1339" s="154" t="s">
        <v>138</v>
      </c>
    </row>
    <row r="1340" spans="2:65" s="13" customFormat="1">
      <c r="B1340" s="153"/>
      <c r="D1340" s="147" t="s">
        <v>147</v>
      </c>
      <c r="E1340" s="154" t="s">
        <v>1</v>
      </c>
      <c r="F1340" s="155" t="s">
        <v>1291</v>
      </c>
      <c r="H1340" s="156">
        <v>-1.6</v>
      </c>
      <c r="I1340" s="157"/>
      <c r="L1340" s="153"/>
      <c r="M1340" s="158"/>
      <c r="T1340" s="159"/>
      <c r="AT1340" s="154" t="s">
        <v>147</v>
      </c>
      <c r="AU1340" s="154" t="s">
        <v>82</v>
      </c>
      <c r="AV1340" s="13" t="s">
        <v>82</v>
      </c>
      <c r="AW1340" s="13" t="s">
        <v>29</v>
      </c>
      <c r="AX1340" s="13" t="s">
        <v>73</v>
      </c>
      <c r="AY1340" s="154" t="s">
        <v>138</v>
      </c>
    </row>
    <row r="1341" spans="2:65" s="14" customFormat="1">
      <c r="B1341" s="160"/>
      <c r="D1341" s="147" t="s">
        <v>147</v>
      </c>
      <c r="E1341" s="161" t="s">
        <v>1</v>
      </c>
      <c r="F1341" s="162" t="s">
        <v>156</v>
      </c>
      <c r="H1341" s="163">
        <v>48.674999999999997</v>
      </c>
      <c r="I1341" s="164"/>
      <c r="L1341" s="160"/>
      <c r="M1341" s="165"/>
      <c r="T1341" s="166"/>
      <c r="AT1341" s="161" t="s">
        <v>147</v>
      </c>
      <c r="AU1341" s="161" t="s">
        <v>82</v>
      </c>
      <c r="AV1341" s="14" t="s">
        <v>145</v>
      </c>
      <c r="AW1341" s="14" t="s">
        <v>29</v>
      </c>
      <c r="AX1341" s="14" t="s">
        <v>30</v>
      </c>
      <c r="AY1341" s="161" t="s">
        <v>138</v>
      </c>
    </row>
    <row r="1342" spans="2:65" s="1" customFormat="1" ht="16.5" customHeight="1">
      <c r="B1342" s="132"/>
      <c r="C1342" s="133" t="s">
        <v>1292</v>
      </c>
      <c r="D1342" s="133" t="s">
        <v>140</v>
      </c>
      <c r="E1342" s="134" t="s">
        <v>1293</v>
      </c>
      <c r="F1342" s="135" t="s">
        <v>1294</v>
      </c>
      <c r="G1342" s="136" t="s">
        <v>143</v>
      </c>
      <c r="H1342" s="137">
        <v>26.91</v>
      </c>
      <c r="I1342" s="138"/>
      <c r="J1342" s="139">
        <f>ROUND(I1342*H1342,2)</f>
        <v>0</v>
      </c>
      <c r="K1342" s="135" t="s">
        <v>144</v>
      </c>
      <c r="L1342" s="32"/>
      <c r="M1342" s="140" t="s">
        <v>1</v>
      </c>
      <c r="N1342" s="141" t="s">
        <v>38</v>
      </c>
      <c r="P1342" s="142">
        <f>O1342*H1342</f>
        <v>0</v>
      </c>
      <c r="Q1342" s="142">
        <v>0</v>
      </c>
      <c r="R1342" s="142">
        <f>Q1342*H1342</f>
        <v>0</v>
      </c>
      <c r="S1342" s="142">
        <v>5.94E-3</v>
      </c>
      <c r="T1342" s="143">
        <f>S1342*H1342</f>
        <v>0.1598454</v>
      </c>
      <c r="AR1342" s="144" t="s">
        <v>145</v>
      </c>
      <c r="AT1342" s="144" t="s">
        <v>140</v>
      </c>
      <c r="AU1342" s="144" t="s">
        <v>82</v>
      </c>
      <c r="AY1342" s="17" t="s">
        <v>138</v>
      </c>
      <c r="BE1342" s="145">
        <f>IF(N1342="základní",J1342,0)</f>
        <v>0</v>
      </c>
      <c r="BF1342" s="145">
        <f>IF(N1342="snížená",J1342,0)</f>
        <v>0</v>
      </c>
      <c r="BG1342" s="145">
        <f>IF(N1342="zákl. přenesená",J1342,0)</f>
        <v>0</v>
      </c>
      <c r="BH1342" s="145">
        <f>IF(N1342="sníž. přenesená",J1342,0)</f>
        <v>0</v>
      </c>
      <c r="BI1342" s="145">
        <f>IF(N1342="nulová",J1342,0)</f>
        <v>0</v>
      </c>
      <c r="BJ1342" s="17" t="s">
        <v>30</v>
      </c>
      <c r="BK1342" s="145">
        <f>ROUND(I1342*H1342,2)</f>
        <v>0</v>
      </c>
      <c r="BL1342" s="17" t="s">
        <v>145</v>
      </c>
      <c r="BM1342" s="144" t="s">
        <v>1295</v>
      </c>
    </row>
    <row r="1343" spans="2:65" s="13" customFormat="1">
      <c r="B1343" s="153"/>
      <c r="D1343" s="147" t="s">
        <v>147</v>
      </c>
      <c r="E1343" s="154" t="s">
        <v>1</v>
      </c>
      <c r="F1343" s="155" t="s">
        <v>1296</v>
      </c>
      <c r="H1343" s="156">
        <v>26.91</v>
      </c>
      <c r="I1343" s="157"/>
      <c r="L1343" s="153"/>
      <c r="M1343" s="158"/>
      <c r="T1343" s="159"/>
      <c r="AT1343" s="154" t="s">
        <v>147</v>
      </c>
      <c r="AU1343" s="154" t="s">
        <v>82</v>
      </c>
      <c r="AV1343" s="13" t="s">
        <v>82</v>
      </c>
      <c r="AW1343" s="13" t="s">
        <v>29</v>
      </c>
      <c r="AX1343" s="13" t="s">
        <v>73</v>
      </c>
      <c r="AY1343" s="154" t="s">
        <v>138</v>
      </c>
    </row>
    <row r="1344" spans="2:65" s="14" customFormat="1">
      <c r="B1344" s="160"/>
      <c r="D1344" s="147" t="s">
        <v>147</v>
      </c>
      <c r="E1344" s="161" t="s">
        <v>1</v>
      </c>
      <c r="F1344" s="162" t="s">
        <v>156</v>
      </c>
      <c r="H1344" s="163">
        <v>26.91</v>
      </c>
      <c r="I1344" s="164"/>
      <c r="L1344" s="160"/>
      <c r="M1344" s="165"/>
      <c r="T1344" s="166"/>
      <c r="AT1344" s="161" t="s">
        <v>147</v>
      </c>
      <c r="AU1344" s="161" t="s">
        <v>82</v>
      </c>
      <c r="AV1344" s="14" t="s">
        <v>145</v>
      </c>
      <c r="AW1344" s="14" t="s">
        <v>29</v>
      </c>
      <c r="AX1344" s="14" t="s">
        <v>30</v>
      </c>
      <c r="AY1344" s="161" t="s">
        <v>138</v>
      </c>
    </row>
    <row r="1345" spans="2:65" s="1" customFormat="1" ht="16.5" customHeight="1">
      <c r="B1345" s="132"/>
      <c r="C1345" s="133" t="s">
        <v>1297</v>
      </c>
      <c r="D1345" s="133" t="s">
        <v>140</v>
      </c>
      <c r="E1345" s="134" t="s">
        <v>1298</v>
      </c>
      <c r="F1345" s="135" t="s">
        <v>1299</v>
      </c>
      <c r="G1345" s="136" t="s">
        <v>178</v>
      </c>
      <c r="H1345" s="137">
        <v>29.1</v>
      </c>
      <c r="I1345" s="138"/>
      <c r="J1345" s="139">
        <f>ROUND(I1345*H1345,2)</f>
        <v>0</v>
      </c>
      <c r="K1345" s="135" t="s">
        <v>144</v>
      </c>
      <c r="L1345" s="32"/>
      <c r="M1345" s="140" t="s">
        <v>1</v>
      </c>
      <c r="N1345" s="141" t="s">
        <v>38</v>
      </c>
      <c r="P1345" s="142">
        <f>O1345*H1345</f>
        <v>0</v>
      </c>
      <c r="Q1345" s="142">
        <v>0</v>
      </c>
      <c r="R1345" s="142">
        <f>Q1345*H1345</f>
        <v>0</v>
      </c>
      <c r="S1345" s="142">
        <v>3.9399999999999999E-3</v>
      </c>
      <c r="T1345" s="143">
        <f>S1345*H1345</f>
        <v>0.11465400000000001</v>
      </c>
      <c r="AR1345" s="144" t="s">
        <v>145</v>
      </c>
      <c r="AT1345" s="144" t="s">
        <v>140</v>
      </c>
      <c r="AU1345" s="144" t="s">
        <v>82</v>
      </c>
      <c r="AY1345" s="17" t="s">
        <v>138</v>
      </c>
      <c r="BE1345" s="145">
        <f>IF(N1345="základní",J1345,0)</f>
        <v>0</v>
      </c>
      <c r="BF1345" s="145">
        <f>IF(N1345="snížená",J1345,0)</f>
        <v>0</v>
      </c>
      <c r="BG1345" s="145">
        <f>IF(N1345="zákl. přenesená",J1345,0)</f>
        <v>0</v>
      </c>
      <c r="BH1345" s="145">
        <f>IF(N1345="sníž. přenesená",J1345,0)</f>
        <v>0</v>
      </c>
      <c r="BI1345" s="145">
        <f>IF(N1345="nulová",J1345,0)</f>
        <v>0</v>
      </c>
      <c r="BJ1345" s="17" t="s">
        <v>30</v>
      </c>
      <c r="BK1345" s="145">
        <f>ROUND(I1345*H1345,2)</f>
        <v>0</v>
      </c>
      <c r="BL1345" s="17" t="s">
        <v>145</v>
      </c>
      <c r="BM1345" s="144" t="s">
        <v>1300</v>
      </c>
    </row>
    <row r="1346" spans="2:65" s="13" customFormat="1">
      <c r="B1346" s="153"/>
      <c r="D1346" s="147" t="s">
        <v>147</v>
      </c>
      <c r="E1346" s="154" t="s">
        <v>1</v>
      </c>
      <c r="F1346" s="155" t="s">
        <v>1301</v>
      </c>
      <c r="H1346" s="156">
        <v>29.1</v>
      </c>
      <c r="I1346" s="157"/>
      <c r="L1346" s="153"/>
      <c r="M1346" s="158"/>
      <c r="T1346" s="159"/>
      <c r="AT1346" s="154" t="s">
        <v>147</v>
      </c>
      <c r="AU1346" s="154" t="s">
        <v>82</v>
      </c>
      <c r="AV1346" s="13" t="s">
        <v>82</v>
      </c>
      <c r="AW1346" s="13" t="s">
        <v>29</v>
      </c>
      <c r="AX1346" s="13" t="s">
        <v>30</v>
      </c>
      <c r="AY1346" s="154" t="s">
        <v>138</v>
      </c>
    </row>
    <row r="1347" spans="2:65" s="1" customFormat="1" ht="16.5" customHeight="1">
      <c r="B1347" s="132"/>
      <c r="C1347" s="133" t="s">
        <v>1302</v>
      </c>
      <c r="D1347" s="133" t="s">
        <v>140</v>
      </c>
      <c r="E1347" s="134" t="s">
        <v>1303</v>
      </c>
      <c r="F1347" s="135" t="s">
        <v>1304</v>
      </c>
      <c r="G1347" s="136" t="s">
        <v>178</v>
      </c>
      <c r="H1347" s="137">
        <v>49.13</v>
      </c>
      <c r="I1347" s="138"/>
      <c r="J1347" s="139">
        <f>ROUND(I1347*H1347,2)</f>
        <v>0</v>
      </c>
      <c r="K1347" s="135" t="s">
        <v>144</v>
      </c>
      <c r="L1347" s="32"/>
      <c r="M1347" s="140" t="s">
        <v>1</v>
      </c>
      <c r="N1347" s="141" t="s">
        <v>38</v>
      </c>
      <c r="P1347" s="142">
        <f>O1347*H1347</f>
        <v>0</v>
      </c>
      <c r="Q1347" s="142">
        <v>0</v>
      </c>
      <c r="R1347" s="142">
        <f>Q1347*H1347</f>
        <v>0</v>
      </c>
      <c r="S1347" s="142">
        <v>1.67E-3</v>
      </c>
      <c r="T1347" s="143">
        <f>S1347*H1347</f>
        <v>8.2047100000000012E-2</v>
      </c>
      <c r="AR1347" s="144" t="s">
        <v>145</v>
      </c>
      <c r="AT1347" s="144" t="s">
        <v>140</v>
      </c>
      <c r="AU1347" s="144" t="s">
        <v>82</v>
      </c>
      <c r="AY1347" s="17" t="s">
        <v>138</v>
      </c>
      <c r="BE1347" s="145">
        <f>IF(N1347="základní",J1347,0)</f>
        <v>0</v>
      </c>
      <c r="BF1347" s="145">
        <f>IF(N1347="snížená",J1347,0)</f>
        <v>0</v>
      </c>
      <c r="BG1347" s="145">
        <f>IF(N1347="zákl. přenesená",J1347,0)</f>
        <v>0</v>
      </c>
      <c r="BH1347" s="145">
        <f>IF(N1347="sníž. přenesená",J1347,0)</f>
        <v>0</v>
      </c>
      <c r="BI1347" s="145">
        <f>IF(N1347="nulová",J1347,0)</f>
        <v>0</v>
      </c>
      <c r="BJ1347" s="17" t="s">
        <v>30</v>
      </c>
      <c r="BK1347" s="145">
        <f>ROUND(I1347*H1347,2)</f>
        <v>0</v>
      </c>
      <c r="BL1347" s="17" t="s">
        <v>145</v>
      </c>
      <c r="BM1347" s="144" t="s">
        <v>1305</v>
      </c>
    </row>
    <row r="1348" spans="2:65" s="12" customFormat="1">
      <c r="B1348" s="146"/>
      <c r="D1348" s="147" t="s">
        <v>147</v>
      </c>
      <c r="E1348" s="148" t="s">
        <v>1</v>
      </c>
      <c r="F1348" s="149" t="s">
        <v>1175</v>
      </c>
      <c r="H1348" s="148" t="s">
        <v>1</v>
      </c>
      <c r="I1348" s="150"/>
      <c r="L1348" s="146"/>
      <c r="M1348" s="151"/>
      <c r="T1348" s="152"/>
      <c r="AT1348" s="148" t="s">
        <v>147</v>
      </c>
      <c r="AU1348" s="148" t="s">
        <v>82</v>
      </c>
      <c r="AV1348" s="12" t="s">
        <v>30</v>
      </c>
      <c r="AW1348" s="12" t="s">
        <v>29</v>
      </c>
      <c r="AX1348" s="12" t="s">
        <v>73</v>
      </c>
      <c r="AY1348" s="148" t="s">
        <v>138</v>
      </c>
    </row>
    <row r="1349" spans="2:65" s="13" customFormat="1">
      <c r="B1349" s="153"/>
      <c r="D1349" s="147" t="s">
        <v>147</v>
      </c>
      <c r="E1349" s="154" t="s">
        <v>1</v>
      </c>
      <c r="F1349" s="155" t="s">
        <v>1306</v>
      </c>
      <c r="H1349" s="156">
        <v>16.28</v>
      </c>
      <c r="I1349" s="157"/>
      <c r="L1349" s="153"/>
      <c r="M1349" s="158"/>
      <c r="T1349" s="159"/>
      <c r="AT1349" s="154" t="s">
        <v>147</v>
      </c>
      <c r="AU1349" s="154" t="s">
        <v>82</v>
      </c>
      <c r="AV1349" s="13" t="s">
        <v>82</v>
      </c>
      <c r="AW1349" s="13" t="s">
        <v>29</v>
      </c>
      <c r="AX1349" s="13" t="s">
        <v>73</v>
      </c>
      <c r="AY1349" s="154" t="s">
        <v>138</v>
      </c>
    </row>
    <row r="1350" spans="2:65" s="12" customFormat="1">
      <c r="B1350" s="146"/>
      <c r="D1350" s="147" t="s">
        <v>147</v>
      </c>
      <c r="E1350" s="148" t="s">
        <v>1</v>
      </c>
      <c r="F1350" s="149" t="s">
        <v>1190</v>
      </c>
      <c r="H1350" s="148" t="s">
        <v>1</v>
      </c>
      <c r="I1350" s="150"/>
      <c r="L1350" s="146"/>
      <c r="M1350" s="151"/>
      <c r="T1350" s="152"/>
      <c r="AT1350" s="148" t="s">
        <v>147</v>
      </c>
      <c r="AU1350" s="148" t="s">
        <v>82</v>
      </c>
      <c r="AV1350" s="12" t="s">
        <v>30</v>
      </c>
      <c r="AW1350" s="12" t="s">
        <v>29</v>
      </c>
      <c r="AX1350" s="12" t="s">
        <v>73</v>
      </c>
      <c r="AY1350" s="148" t="s">
        <v>138</v>
      </c>
    </row>
    <row r="1351" spans="2:65" s="13" customFormat="1">
      <c r="B1351" s="153"/>
      <c r="D1351" s="147" t="s">
        <v>147</v>
      </c>
      <c r="E1351" s="154" t="s">
        <v>1</v>
      </c>
      <c r="F1351" s="155" t="s">
        <v>1307</v>
      </c>
      <c r="H1351" s="156">
        <v>10.725</v>
      </c>
      <c r="I1351" s="157"/>
      <c r="L1351" s="153"/>
      <c r="M1351" s="158"/>
      <c r="T1351" s="159"/>
      <c r="AT1351" s="154" t="s">
        <v>147</v>
      </c>
      <c r="AU1351" s="154" t="s">
        <v>82</v>
      </c>
      <c r="AV1351" s="13" t="s">
        <v>82</v>
      </c>
      <c r="AW1351" s="13" t="s">
        <v>29</v>
      </c>
      <c r="AX1351" s="13" t="s">
        <v>73</v>
      </c>
      <c r="AY1351" s="154" t="s">
        <v>138</v>
      </c>
    </row>
    <row r="1352" spans="2:65" s="12" customFormat="1">
      <c r="B1352" s="146"/>
      <c r="D1352" s="147" t="s">
        <v>147</v>
      </c>
      <c r="E1352" s="148" t="s">
        <v>1</v>
      </c>
      <c r="F1352" s="149" t="s">
        <v>872</v>
      </c>
      <c r="H1352" s="148" t="s">
        <v>1</v>
      </c>
      <c r="I1352" s="150"/>
      <c r="L1352" s="146"/>
      <c r="M1352" s="151"/>
      <c r="T1352" s="152"/>
      <c r="AT1352" s="148" t="s">
        <v>147</v>
      </c>
      <c r="AU1352" s="148" t="s">
        <v>82</v>
      </c>
      <c r="AV1352" s="12" t="s">
        <v>30</v>
      </c>
      <c r="AW1352" s="12" t="s">
        <v>29</v>
      </c>
      <c r="AX1352" s="12" t="s">
        <v>73</v>
      </c>
      <c r="AY1352" s="148" t="s">
        <v>138</v>
      </c>
    </row>
    <row r="1353" spans="2:65" s="13" customFormat="1">
      <c r="B1353" s="153"/>
      <c r="D1353" s="147" t="s">
        <v>147</v>
      </c>
      <c r="E1353" s="154" t="s">
        <v>1</v>
      </c>
      <c r="F1353" s="155" t="s">
        <v>1308</v>
      </c>
      <c r="H1353" s="156">
        <v>22.125</v>
      </c>
      <c r="I1353" s="157"/>
      <c r="L1353" s="153"/>
      <c r="M1353" s="158"/>
      <c r="T1353" s="159"/>
      <c r="AT1353" s="154" t="s">
        <v>147</v>
      </c>
      <c r="AU1353" s="154" t="s">
        <v>82</v>
      </c>
      <c r="AV1353" s="13" t="s">
        <v>82</v>
      </c>
      <c r="AW1353" s="13" t="s">
        <v>29</v>
      </c>
      <c r="AX1353" s="13" t="s">
        <v>73</v>
      </c>
      <c r="AY1353" s="154" t="s">
        <v>138</v>
      </c>
    </row>
    <row r="1354" spans="2:65" s="14" customFormat="1">
      <c r="B1354" s="160"/>
      <c r="D1354" s="147" t="s">
        <v>147</v>
      </c>
      <c r="E1354" s="161" t="s">
        <v>1</v>
      </c>
      <c r="F1354" s="162" t="s">
        <v>156</v>
      </c>
      <c r="H1354" s="163">
        <v>49.13</v>
      </c>
      <c r="I1354" s="164"/>
      <c r="L1354" s="160"/>
      <c r="M1354" s="165"/>
      <c r="T1354" s="166"/>
      <c r="AT1354" s="161" t="s">
        <v>147</v>
      </c>
      <c r="AU1354" s="161" t="s">
        <v>82</v>
      </c>
      <c r="AV1354" s="14" t="s">
        <v>145</v>
      </c>
      <c r="AW1354" s="14" t="s">
        <v>29</v>
      </c>
      <c r="AX1354" s="14" t="s">
        <v>30</v>
      </c>
      <c r="AY1354" s="161" t="s">
        <v>138</v>
      </c>
    </row>
    <row r="1355" spans="2:65" s="1" customFormat="1" ht="16.5" customHeight="1">
      <c r="B1355" s="132"/>
      <c r="C1355" s="133" t="s">
        <v>1309</v>
      </c>
      <c r="D1355" s="133" t="s">
        <v>140</v>
      </c>
      <c r="E1355" s="134" t="s">
        <v>1281</v>
      </c>
      <c r="F1355" s="135" t="s">
        <v>1282</v>
      </c>
      <c r="G1355" s="136" t="s">
        <v>429</v>
      </c>
      <c r="H1355" s="137">
        <v>3</v>
      </c>
      <c r="I1355" s="138"/>
      <c r="J1355" s="139">
        <f>ROUND(I1355*H1355,2)</f>
        <v>0</v>
      </c>
      <c r="K1355" s="135" t="s">
        <v>144</v>
      </c>
      <c r="L1355" s="32"/>
      <c r="M1355" s="140" t="s">
        <v>1</v>
      </c>
      <c r="N1355" s="141" t="s">
        <v>38</v>
      </c>
      <c r="P1355" s="142">
        <f>O1355*H1355</f>
        <v>0</v>
      </c>
      <c r="Q1355" s="142">
        <v>0</v>
      </c>
      <c r="R1355" s="142">
        <f>Q1355*H1355</f>
        <v>0</v>
      </c>
      <c r="S1355" s="142">
        <v>3.5220000000000001E-2</v>
      </c>
      <c r="T1355" s="143">
        <f>S1355*H1355</f>
        <v>0.10566</v>
      </c>
      <c r="AR1355" s="144" t="s">
        <v>145</v>
      </c>
      <c r="AT1355" s="144" t="s">
        <v>140</v>
      </c>
      <c r="AU1355" s="144" t="s">
        <v>82</v>
      </c>
      <c r="AY1355" s="17" t="s">
        <v>138</v>
      </c>
      <c r="BE1355" s="145">
        <f>IF(N1355="základní",J1355,0)</f>
        <v>0</v>
      </c>
      <c r="BF1355" s="145">
        <f>IF(N1355="snížená",J1355,0)</f>
        <v>0</v>
      </c>
      <c r="BG1355" s="145">
        <f>IF(N1355="zákl. přenesená",J1355,0)</f>
        <v>0</v>
      </c>
      <c r="BH1355" s="145">
        <f>IF(N1355="sníž. přenesená",J1355,0)</f>
        <v>0</v>
      </c>
      <c r="BI1355" s="145">
        <f>IF(N1355="nulová",J1355,0)</f>
        <v>0</v>
      </c>
      <c r="BJ1355" s="17" t="s">
        <v>30</v>
      </c>
      <c r="BK1355" s="145">
        <f>ROUND(I1355*H1355,2)</f>
        <v>0</v>
      </c>
      <c r="BL1355" s="17" t="s">
        <v>145</v>
      </c>
      <c r="BM1355" s="144" t="s">
        <v>1310</v>
      </c>
    </row>
    <row r="1356" spans="2:65" s="13" customFormat="1">
      <c r="B1356" s="153"/>
      <c r="D1356" s="147" t="s">
        <v>147</v>
      </c>
      <c r="E1356" s="154" t="s">
        <v>1</v>
      </c>
      <c r="F1356" s="155" t="s">
        <v>162</v>
      </c>
      <c r="H1356" s="156">
        <v>3</v>
      </c>
      <c r="I1356" s="157"/>
      <c r="L1356" s="153"/>
      <c r="M1356" s="158"/>
      <c r="T1356" s="159"/>
      <c r="AT1356" s="154" t="s">
        <v>147</v>
      </c>
      <c r="AU1356" s="154" t="s">
        <v>82</v>
      </c>
      <c r="AV1356" s="13" t="s">
        <v>82</v>
      </c>
      <c r="AW1356" s="13" t="s">
        <v>29</v>
      </c>
      <c r="AX1356" s="13" t="s">
        <v>30</v>
      </c>
      <c r="AY1356" s="154" t="s">
        <v>138</v>
      </c>
    </row>
    <row r="1357" spans="2:65" s="1" customFormat="1" ht="16.5" customHeight="1">
      <c r="B1357" s="132"/>
      <c r="C1357" s="133" t="s">
        <v>1311</v>
      </c>
      <c r="D1357" s="133" t="s">
        <v>140</v>
      </c>
      <c r="E1357" s="134" t="s">
        <v>1312</v>
      </c>
      <c r="F1357" s="135" t="s">
        <v>1313</v>
      </c>
      <c r="G1357" s="136" t="s">
        <v>178</v>
      </c>
      <c r="H1357" s="137">
        <v>20</v>
      </c>
      <c r="I1357" s="138"/>
      <c r="J1357" s="139">
        <f>ROUND(I1357*H1357,2)</f>
        <v>0</v>
      </c>
      <c r="K1357" s="135" t="s">
        <v>144</v>
      </c>
      <c r="L1357" s="32"/>
      <c r="M1357" s="140" t="s">
        <v>1</v>
      </c>
      <c r="N1357" s="141" t="s">
        <v>38</v>
      </c>
      <c r="P1357" s="142">
        <f>O1357*H1357</f>
        <v>0</v>
      </c>
      <c r="Q1357" s="142">
        <v>0</v>
      </c>
      <c r="R1357" s="142">
        <f>Q1357*H1357</f>
        <v>0</v>
      </c>
      <c r="S1357" s="142">
        <v>1.7700000000000001E-3</v>
      </c>
      <c r="T1357" s="143">
        <f>S1357*H1357</f>
        <v>3.5400000000000001E-2</v>
      </c>
      <c r="AR1357" s="144" t="s">
        <v>145</v>
      </c>
      <c r="AT1357" s="144" t="s">
        <v>140</v>
      </c>
      <c r="AU1357" s="144" t="s">
        <v>82</v>
      </c>
      <c r="AY1357" s="17" t="s">
        <v>138</v>
      </c>
      <c r="BE1357" s="145">
        <f>IF(N1357="základní",J1357,0)</f>
        <v>0</v>
      </c>
      <c r="BF1357" s="145">
        <f>IF(N1357="snížená",J1357,0)</f>
        <v>0</v>
      </c>
      <c r="BG1357" s="145">
        <f>IF(N1357="zákl. přenesená",J1357,0)</f>
        <v>0</v>
      </c>
      <c r="BH1357" s="145">
        <f>IF(N1357="sníž. přenesená",J1357,0)</f>
        <v>0</v>
      </c>
      <c r="BI1357" s="145">
        <f>IF(N1357="nulová",J1357,0)</f>
        <v>0</v>
      </c>
      <c r="BJ1357" s="17" t="s">
        <v>30</v>
      </c>
      <c r="BK1357" s="145">
        <f>ROUND(I1357*H1357,2)</f>
        <v>0</v>
      </c>
      <c r="BL1357" s="17" t="s">
        <v>145</v>
      </c>
      <c r="BM1357" s="144" t="s">
        <v>1314</v>
      </c>
    </row>
    <row r="1358" spans="2:65" s="13" customFormat="1">
      <c r="B1358" s="153"/>
      <c r="D1358" s="147" t="s">
        <v>147</v>
      </c>
      <c r="E1358" s="154" t="s">
        <v>1</v>
      </c>
      <c r="F1358" s="155" t="s">
        <v>274</v>
      </c>
      <c r="H1358" s="156">
        <v>20</v>
      </c>
      <c r="I1358" s="157"/>
      <c r="L1358" s="153"/>
      <c r="M1358" s="158"/>
      <c r="T1358" s="159"/>
      <c r="AT1358" s="154" t="s">
        <v>147</v>
      </c>
      <c r="AU1358" s="154" t="s">
        <v>82</v>
      </c>
      <c r="AV1358" s="13" t="s">
        <v>82</v>
      </c>
      <c r="AW1358" s="13" t="s">
        <v>29</v>
      </c>
      <c r="AX1358" s="13" t="s">
        <v>30</v>
      </c>
      <c r="AY1358" s="154" t="s">
        <v>138</v>
      </c>
    </row>
    <row r="1359" spans="2:65" s="1" customFormat="1" ht="16.5" customHeight="1">
      <c r="B1359" s="132"/>
      <c r="C1359" s="133" t="s">
        <v>1315</v>
      </c>
      <c r="D1359" s="133" t="s">
        <v>140</v>
      </c>
      <c r="E1359" s="134" t="s">
        <v>1316</v>
      </c>
      <c r="F1359" s="135" t="s">
        <v>1317</v>
      </c>
      <c r="G1359" s="136" t="s">
        <v>178</v>
      </c>
      <c r="H1359" s="137">
        <v>64.3</v>
      </c>
      <c r="I1359" s="138"/>
      <c r="J1359" s="139">
        <f>ROUND(I1359*H1359,2)</f>
        <v>0</v>
      </c>
      <c r="K1359" s="135" t="s">
        <v>144</v>
      </c>
      <c r="L1359" s="32"/>
      <c r="M1359" s="140" t="s">
        <v>1</v>
      </c>
      <c r="N1359" s="141" t="s">
        <v>38</v>
      </c>
      <c r="P1359" s="142">
        <f>O1359*H1359</f>
        <v>0</v>
      </c>
      <c r="Q1359" s="142">
        <v>0</v>
      </c>
      <c r="R1359" s="142">
        <f>Q1359*H1359</f>
        <v>0</v>
      </c>
      <c r="S1359" s="142">
        <v>1.91E-3</v>
      </c>
      <c r="T1359" s="143">
        <f>S1359*H1359</f>
        <v>0.12281299999999999</v>
      </c>
      <c r="AR1359" s="144" t="s">
        <v>145</v>
      </c>
      <c r="AT1359" s="144" t="s">
        <v>140</v>
      </c>
      <c r="AU1359" s="144" t="s">
        <v>82</v>
      </c>
      <c r="AY1359" s="17" t="s">
        <v>138</v>
      </c>
      <c r="BE1359" s="145">
        <f>IF(N1359="základní",J1359,0)</f>
        <v>0</v>
      </c>
      <c r="BF1359" s="145">
        <f>IF(N1359="snížená",J1359,0)</f>
        <v>0</v>
      </c>
      <c r="BG1359" s="145">
        <f>IF(N1359="zákl. přenesená",J1359,0)</f>
        <v>0</v>
      </c>
      <c r="BH1359" s="145">
        <f>IF(N1359="sníž. přenesená",J1359,0)</f>
        <v>0</v>
      </c>
      <c r="BI1359" s="145">
        <f>IF(N1359="nulová",J1359,0)</f>
        <v>0</v>
      </c>
      <c r="BJ1359" s="17" t="s">
        <v>30</v>
      </c>
      <c r="BK1359" s="145">
        <f>ROUND(I1359*H1359,2)</f>
        <v>0</v>
      </c>
      <c r="BL1359" s="17" t="s">
        <v>145</v>
      </c>
      <c r="BM1359" s="144" t="s">
        <v>1318</v>
      </c>
    </row>
    <row r="1360" spans="2:65" s="13" customFormat="1">
      <c r="B1360" s="153"/>
      <c r="D1360" s="147" t="s">
        <v>147</v>
      </c>
      <c r="E1360" s="154" t="s">
        <v>1</v>
      </c>
      <c r="F1360" s="155" t="s">
        <v>1319</v>
      </c>
      <c r="H1360" s="156">
        <v>64.3</v>
      </c>
      <c r="I1360" s="157"/>
      <c r="L1360" s="153"/>
      <c r="M1360" s="158"/>
      <c r="T1360" s="159"/>
      <c r="AT1360" s="154" t="s">
        <v>147</v>
      </c>
      <c r="AU1360" s="154" t="s">
        <v>82</v>
      </c>
      <c r="AV1360" s="13" t="s">
        <v>82</v>
      </c>
      <c r="AW1360" s="13" t="s">
        <v>29</v>
      </c>
      <c r="AX1360" s="13" t="s">
        <v>30</v>
      </c>
      <c r="AY1360" s="154" t="s">
        <v>138</v>
      </c>
    </row>
    <row r="1361" spans="2:65" s="1" customFormat="1" ht="16.5" customHeight="1">
      <c r="B1361" s="132"/>
      <c r="C1361" s="133" t="s">
        <v>1320</v>
      </c>
      <c r="D1361" s="133" t="s">
        <v>140</v>
      </c>
      <c r="E1361" s="134" t="s">
        <v>1321</v>
      </c>
      <c r="F1361" s="135" t="s">
        <v>1322</v>
      </c>
      <c r="G1361" s="136" t="s">
        <v>178</v>
      </c>
      <c r="H1361" s="137">
        <v>147.30000000000001</v>
      </c>
      <c r="I1361" s="138"/>
      <c r="J1361" s="139">
        <f>ROUND(I1361*H1361,2)</f>
        <v>0</v>
      </c>
      <c r="K1361" s="135" t="s">
        <v>144</v>
      </c>
      <c r="L1361" s="32"/>
      <c r="M1361" s="140" t="s">
        <v>1</v>
      </c>
      <c r="N1361" s="141" t="s">
        <v>38</v>
      </c>
      <c r="P1361" s="142">
        <f>O1361*H1361</f>
        <v>0</v>
      </c>
      <c r="Q1361" s="142">
        <v>0</v>
      </c>
      <c r="R1361" s="142">
        <f>Q1361*H1361</f>
        <v>0</v>
      </c>
      <c r="S1361" s="142">
        <v>1.75E-3</v>
      </c>
      <c r="T1361" s="143">
        <f>S1361*H1361</f>
        <v>0.25777500000000003</v>
      </c>
      <c r="AR1361" s="144" t="s">
        <v>145</v>
      </c>
      <c r="AT1361" s="144" t="s">
        <v>140</v>
      </c>
      <c r="AU1361" s="144" t="s">
        <v>82</v>
      </c>
      <c r="AY1361" s="17" t="s">
        <v>138</v>
      </c>
      <c r="BE1361" s="145">
        <f>IF(N1361="základní",J1361,0)</f>
        <v>0</v>
      </c>
      <c r="BF1361" s="145">
        <f>IF(N1361="snížená",J1361,0)</f>
        <v>0</v>
      </c>
      <c r="BG1361" s="145">
        <f>IF(N1361="zákl. přenesená",J1361,0)</f>
        <v>0</v>
      </c>
      <c r="BH1361" s="145">
        <f>IF(N1361="sníž. přenesená",J1361,0)</f>
        <v>0</v>
      </c>
      <c r="BI1361" s="145">
        <f>IF(N1361="nulová",J1361,0)</f>
        <v>0</v>
      </c>
      <c r="BJ1361" s="17" t="s">
        <v>30</v>
      </c>
      <c r="BK1361" s="145">
        <f>ROUND(I1361*H1361,2)</f>
        <v>0</v>
      </c>
      <c r="BL1361" s="17" t="s">
        <v>145</v>
      </c>
      <c r="BM1361" s="144" t="s">
        <v>1323</v>
      </c>
    </row>
    <row r="1362" spans="2:65" s="13" customFormat="1">
      <c r="B1362" s="153"/>
      <c r="D1362" s="147" t="s">
        <v>147</v>
      </c>
      <c r="E1362" s="154" t="s">
        <v>1</v>
      </c>
      <c r="F1362" s="155" t="s">
        <v>1324</v>
      </c>
      <c r="H1362" s="156">
        <v>19.7</v>
      </c>
      <c r="I1362" s="157"/>
      <c r="L1362" s="153"/>
      <c r="M1362" s="158"/>
      <c r="T1362" s="159"/>
      <c r="AT1362" s="154" t="s">
        <v>147</v>
      </c>
      <c r="AU1362" s="154" t="s">
        <v>82</v>
      </c>
      <c r="AV1362" s="13" t="s">
        <v>82</v>
      </c>
      <c r="AW1362" s="13" t="s">
        <v>29</v>
      </c>
      <c r="AX1362" s="13" t="s">
        <v>73</v>
      </c>
      <c r="AY1362" s="154" t="s">
        <v>138</v>
      </c>
    </row>
    <row r="1363" spans="2:65" s="13" customFormat="1">
      <c r="B1363" s="153"/>
      <c r="D1363" s="147" t="s">
        <v>147</v>
      </c>
      <c r="E1363" s="154" t="s">
        <v>1</v>
      </c>
      <c r="F1363" s="155" t="s">
        <v>1325</v>
      </c>
      <c r="H1363" s="156">
        <v>63.8</v>
      </c>
      <c r="I1363" s="157"/>
      <c r="L1363" s="153"/>
      <c r="M1363" s="158"/>
      <c r="T1363" s="159"/>
      <c r="AT1363" s="154" t="s">
        <v>147</v>
      </c>
      <c r="AU1363" s="154" t="s">
        <v>82</v>
      </c>
      <c r="AV1363" s="13" t="s">
        <v>82</v>
      </c>
      <c r="AW1363" s="13" t="s">
        <v>29</v>
      </c>
      <c r="AX1363" s="13" t="s">
        <v>73</v>
      </c>
      <c r="AY1363" s="154" t="s">
        <v>138</v>
      </c>
    </row>
    <row r="1364" spans="2:65" s="13" customFormat="1">
      <c r="B1364" s="153"/>
      <c r="D1364" s="147" t="s">
        <v>147</v>
      </c>
      <c r="E1364" s="154" t="s">
        <v>1</v>
      </c>
      <c r="F1364" s="155" t="s">
        <v>1325</v>
      </c>
      <c r="H1364" s="156">
        <v>63.8</v>
      </c>
      <c r="I1364" s="157"/>
      <c r="L1364" s="153"/>
      <c r="M1364" s="158"/>
      <c r="T1364" s="159"/>
      <c r="AT1364" s="154" t="s">
        <v>147</v>
      </c>
      <c r="AU1364" s="154" t="s">
        <v>82</v>
      </c>
      <c r="AV1364" s="13" t="s">
        <v>82</v>
      </c>
      <c r="AW1364" s="13" t="s">
        <v>29</v>
      </c>
      <c r="AX1364" s="13" t="s">
        <v>73</v>
      </c>
      <c r="AY1364" s="154" t="s">
        <v>138</v>
      </c>
    </row>
    <row r="1365" spans="2:65" s="14" customFormat="1">
      <c r="B1365" s="160"/>
      <c r="D1365" s="147" t="s">
        <v>147</v>
      </c>
      <c r="E1365" s="161" t="s">
        <v>1</v>
      </c>
      <c r="F1365" s="162" t="s">
        <v>156</v>
      </c>
      <c r="H1365" s="163">
        <v>147.30000000000001</v>
      </c>
      <c r="I1365" s="164"/>
      <c r="L1365" s="160"/>
      <c r="M1365" s="165"/>
      <c r="T1365" s="166"/>
      <c r="AT1365" s="161" t="s">
        <v>147</v>
      </c>
      <c r="AU1365" s="161" t="s">
        <v>82</v>
      </c>
      <c r="AV1365" s="14" t="s">
        <v>145</v>
      </c>
      <c r="AW1365" s="14" t="s">
        <v>29</v>
      </c>
      <c r="AX1365" s="14" t="s">
        <v>30</v>
      </c>
      <c r="AY1365" s="161" t="s">
        <v>138</v>
      </c>
    </row>
    <row r="1366" spans="2:65" s="1" customFormat="1" ht="16.5" customHeight="1">
      <c r="B1366" s="132"/>
      <c r="C1366" s="133" t="s">
        <v>1326</v>
      </c>
      <c r="D1366" s="133" t="s">
        <v>140</v>
      </c>
      <c r="E1366" s="134" t="s">
        <v>1327</v>
      </c>
      <c r="F1366" s="135" t="s">
        <v>1328</v>
      </c>
      <c r="G1366" s="136" t="s">
        <v>178</v>
      </c>
      <c r="H1366" s="137">
        <v>20</v>
      </c>
      <c r="I1366" s="138"/>
      <c r="J1366" s="139">
        <f>ROUND(I1366*H1366,2)</f>
        <v>0</v>
      </c>
      <c r="K1366" s="135" t="s">
        <v>144</v>
      </c>
      <c r="L1366" s="32"/>
      <c r="M1366" s="140" t="s">
        <v>1</v>
      </c>
      <c r="N1366" s="141" t="s">
        <v>38</v>
      </c>
      <c r="P1366" s="142">
        <f>O1366*H1366</f>
        <v>0</v>
      </c>
      <c r="Q1366" s="142">
        <v>0</v>
      </c>
      <c r="R1366" s="142">
        <f>Q1366*H1366</f>
        <v>0</v>
      </c>
      <c r="S1366" s="142">
        <v>2.5999999999999999E-3</v>
      </c>
      <c r="T1366" s="143">
        <f>S1366*H1366</f>
        <v>5.1999999999999998E-2</v>
      </c>
      <c r="AR1366" s="144" t="s">
        <v>145</v>
      </c>
      <c r="AT1366" s="144" t="s">
        <v>140</v>
      </c>
      <c r="AU1366" s="144" t="s">
        <v>82</v>
      </c>
      <c r="AY1366" s="17" t="s">
        <v>138</v>
      </c>
      <c r="BE1366" s="145">
        <f>IF(N1366="základní",J1366,0)</f>
        <v>0</v>
      </c>
      <c r="BF1366" s="145">
        <f>IF(N1366="snížená",J1366,0)</f>
        <v>0</v>
      </c>
      <c r="BG1366" s="145">
        <f>IF(N1366="zákl. přenesená",J1366,0)</f>
        <v>0</v>
      </c>
      <c r="BH1366" s="145">
        <f>IF(N1366="sníž. přenesená",J1366,0)</f>
        <v>0</v>
      </c>
      <c r="BI1366" s="145">
        <f>IF(N1366="nulová",J1366,0)</f>
        <v>0</v>
      </c>
      <c r="BJ1366" s="17" t="s">
        <v>30</v>
      </c>
      <c r="BK1366" s="145">
        <f>ROUND(I1366*H1366,2)</f>
        <v>0</v>
      </c>
      <c r="BL1366" s="17" t="s">
        <v>145</v>
      </c>
      <c r="BM1366" s="144" t="s">
        <v>1329</v>
      </c>
    </row>
    <row r="1367" spans="2:65" s="13" customFormat="1">
      <c r="B1367" s="153"/>
      <c r="D1367" s="147" t="s">
        <v>147</v>
      </c>
      <c r="E1367" s="154" t="s">
        <v>1</v>
      </c>
      <c r="F1367" s="155" t="s">
        <v>274</v>
      </c>
      <c r="H1367" s="156">
        <v>20</v>
      </c>
      <c r="I1367" s="157"/>
      <c r="L1367" s="153"/>
      <c r="M1367" s="158"/>
      <c r="T1367" s="159"/>
      <c r="AT1367" s="154" t="s">
        <v>147</v>
      </c>
      <c r="AU1367" s="154" t="s">
        <v>82</v>
      </c>
      <c r="AV1367" s="13" t="s">
        <v>82</v>
      </c>
      <c r="AW1367" s="13" t="s">
        <v>29</v>
      </c>
      <c r="AX1367" s="13" t="s">
        <v>30</v>
      </c>
      <c r="AY1367" s="154" t="s">
        <v>138</v>
      </c>
    </row>
    <row r="1368" spans="2:65" s="1" customFormat="1" ht="16.5" customHeight="1">
      <c r="B1368" s="132"/>
      <c r="C1368" s="133" t="s">
        <v>1330</v>
      </c>
      <c r="D1368" s="133" t="s">
        <v>140</v>
      </c>
      <c r="E1368" s="134" t="s">
        <v>1331</v>
      </c>
      <c r="F1368" s="135" t="s">
        <v>1332</v>
      </c>
      <c r="G1368" s="136" t="s">
        <v>143</v>
      </c>
      <c r="H1368" s="137">
        <v>9.1199999999999992</v>
      </c>
      <c r="I1368" s="138"/>
      <c r="J1368" s="139">
        <f>ROUND(I1368*H1368,2)</f>
        <v>0</v>
      </c>
      <c r="K1368" s="135" t="s">
        <v>144</v>
      </c>
      <c r="L1368" s="32"/>
      <c r="M1368" s="140" t="s">
        <v>1</v>
      </c>
      <c r="N1368" s="141" t="s">
        <v>38</v>
      </c>
      <c r="P1368" s="142">
        <f>O1368*H1368</f>
        <v>0</v>
      </c>
      <c r="Q1368" s="142">
        <v>0</v>
      </c>
      <c r="R1368" s="142">
        <f>Q1368*H1368</f>
        <v>0</v>
      </c>
      <c r="S1368" s="142">
        <v>0.01</v>
      </c>
      <c r="T1368" s="143">
        <f>S1368*H1368</f>
        <v>9.1199999999999989E-2</v>
      </c>
      <c r="AR1368" s="144" t="s">
        <v>145</v>
      </c>
      <c r="AT1368" s="144" t="s">
        <v>140</v>
      </c>
      <c r="AU1368" s="144" t="s">
        <v>82</v>
      </c>
      <c r="AY1368" s="17" t="s">
        <v>138</v>
      </c>
      <c r="BE1368" s="145">
        <f>IF(N1368="základní",J1368,0)</f>
        <v>0</v>
      </c>
      <c r="BF1368" s="145">
        <f>IF(N1368="snížená",J1368,0)</f>
        <v>0</v>
      </c>
      <c r="BG1368" s="145">
        <f>IF(N1368="zákl. přenesená",J1368,0)</f>
        <v>0</v>
      </c>
      <c r="BH1368" s="145">
        <f>IF(N1368="sníž. přenesená",J1368,0)</f>
        <v>0</v>
      </c>
      <c r="BI1368" s="145">
        <f>IF(N1368="nulová",J1368,0)</f>
        <v>0</v>
      </c>
      <c r="BJ1368" s="17" t="s">
        <v>30</v>
      </c>
      <c r="BK1368" s="145">
        <f>ROUND(I1368*H1368,2)</f>
        <v>0</v>
      </c>
      <c r="BL1368" s="17" t="s">
        <v>145</v>
      </c>
      <c r="BM1368" s="144" t="s">
        <v>1333</v>
      </c>
    </row>
    <row r="1369" spans="2:65" s="12" customFormat="1">
      <c r="B1369" s="146"/>
      <c r="D1369" s="147" t="s">
        <v>147</v>
      </c>
      <c r="E1369" s="148" t="s">
        <v>1</v>
      </c>
      <c r="F1369" s="149" t="s">
        <v>1176</v>
      </c>
      <c r="H1369" s="148" t="s">
        <v>1</v>
      </c>
      <c r="I1369" s="150"/>
      <c r="L1369" s="146"/>
      <c r="M1369" s="151"/>
      <c r="T1369" s="152"/>
      <c r="AT1369" s="148" t="s">
        <v>147</v>
      </c>
      <c r="AU1369" s="148" t="s">
        <v>82</v>
      </c>
      <c r="AV1369" s="12" t="s">
        <v>30</v>
      </c>
      <c r="AW1369" s="12" t="s">
        <v>29</v>
      </c>
      <c r="AX1369" s="12" t="s">
        <v>73</v>
      </c>
      <c r="AY1369" s="148" t="s">
        <v>138</v>
      </c>
    </row>
    <row r="1370" spans="2:65" s="12" customFormat="1">
      <c r="B1370" s="146"/>
      <c r="D1370" s="147" t="s">
        <v>147</v>
      </c>
      <c r="E1370" s="148" t="s">
        <v>1</v>
      </c>
      <c r="F1370" s="149" t="s">
        <v>154</v>
      </c>
      <c r="H1370" s="148" t="s">
        <v>1</v>
      </c>
      <c r="I1370" s="150"/>
      <c r="L1370" s="146"/>
      <c r="M1370" s="151"/>
      <c r="T1370" s="152"/>
      <c r="AT1370" s="148" t="s">
        <v>147</v>
      </c>
      <c r="AU1370" s="148" t="s">
        <v>82</v>
      </c>
      <c r="AV1370" s="12" t="s">
        <v>30</v>
      </c>
      <c r="AW1370" s="12" t="s">
        <v>29</v>
      </c>
      <c r="AX1370" s="12" t="s">
        <v>73</v>
      </c>
      <c r="AY1370" s="148" t="s">
        <v>138</v>
      </c>
    </row>
    <row r="1371" spans="2:65" s="13" customFormat="1">
      <c r="B1371" s="153"/>
      <c r="D1371" s="147" t="s">
        <v>147</v>
      </c>
      <c r="E1371" s="154" t="s">
        <v>1</v>
      </c>
      <c r="F1371" s="155" t="s">
        <v>1334</v>
      </c>
      <c r="H1371" s="156">
        <v>9.1199999999999992</v>
      </c>
      <c r="I1371" s="157"/>
      <c r="L1371" s="153"/>
      <c r="M1371" s="158"/>
      <c r="T1371" s="159"/>
      <c r="AT1371" s="154" t="s">
        <v>147</v>
      </c>
      <c r="AU1371" s="154" t="s">
        <v>82</v>
      </c>
      <c r="AV1371" s="13" t="s">
        <v>82</v>
      </c>
      <c r="AW1371" s="13" t="s">
        <v>29</v>
      </c>
      <c r="AX1371" s="13" t="s">
        <v>73</v>
      </c>
      <c r="AY1371" s="154" t="s">
        <v>138</v>
      </c>
    </row>
    <row r="1372" spans="2:65" s="14" customFormat="1">
      <c r="B1372" s="160"/>
      <c r="D1372" s="147" t="s">
        <v>147</v>
      </c>
      <c r="E1372" s="161" t="s">
        <v>1</v>
      </c>
      <c r="F1372" s="162" t="s">
        <v>156</v>
      </c>
      <c r="H1372" s="163">
        <v>9.1199999999999992</v>
      </c>
      <c r="I1372" s="164"/>
      <c r="L1372" s="160"/>
      <c r="M1372" s="165"/>
      <c r="T1372" s="166"/>
      <c r="AT1372" s="161" t="s">
        <v>147</v>
      </c>
      <c r="AU1372" s="161" t="s">
        <v>82</v>
      </c>
      <c r="AV1372" s="14" t="s">
        <v>145</v>
      </c>
      <c r="AW1372" s="14" t="s">
        <v>29</v>
      </c>
      <c r="AX1372" s="14" t="s">
        <v>30</v>
      </c>
      <c r="AY1372" s="161" t="s">
        <v>138</v>
      </c>
    </row>
    <row r="1373" spans="2:65" s="1" customFormat="1" ht="16.5" customHeight="1">
      <c r="B1373" s="132"/>
      <c r="C1373" s="133" t="s">
        <v>1335</v>
      </c>
      <c r="D1373" s="133" t="s">
        <v>140</v>
      </c>
      <c r="E1373" s="134" t="s">
        <v>1336</v>
      </c>
      <c r="F1373" s="135" t="s">
        <v>1337</v>
      </c>
      <c r="G1373" s="136" t="s">
        <v>366</v>
      </c>
      <c r="H1373" s="137">
        <v>95</v>
      </c>
      <c r="I1373" s="138"/>
      <c r="J1373" s="139">
        <f>ROUND(I1373*H1373,2)</f>
        <v>0</v>
      </c>
      <c r="K1373" s="135" t="s">
        <v>144</v>
      </c>
      <c r="L1373" s="32"/>
      <c r="M1373" s="140" t="s">
        <v>1</v>
      </c>
      <c r="N1373" s="141" t="s">
        <v>38</v>
      </c>
      <c r="P1373" s="142">
        <f>O1373*H1373</f>
        <v>0</v>
      </c>
      <c r="Q1373" s="142">
        <v>0</v>
      </c>
      <c r="R1373" s="142">
        <f>Q1373*H1373</f>
        <v>0</v>
      </c>
      <c r="S1373" s="142">
        <v>1E-3</v>
      </c>
      <c r="T1373" s="143">
        <f>S1373*H1373</f>
        <v>9.5000000000000001E-2</v>
      </c>
      <c r="AR1373" s="144" t="s">
        <v>145</v>
      </c>
      <c r="AT1373" s="144" t="s">
        <v>140</v>
      </c>
      <c r="AU1373" s="144" t="s">
        <v>82</v>
      </c>
      <c r="AY1373" s="17" t="s">
        <v>138</v>
      </c>
      <c r="BE1373" s="145">
        <f>IF(N1373="základní",J1373,0)</f>
        <v>0</v>
      </c>
      <c r="BF1373" s="145">
        <f>IF(N1373="snížená",J1373,0)</f>
        <v>0</v>
      </c>
      <c r="BG1373" s="145">
        <f>IF(N1373="zákl. přenesená",J1373,0)</f>
        <v>0</v>
      </c>
      <c r="BH1373" s="145">
        <f>IF(N1373="sníž. přenesená",J1373,0)</f>
        <v>0</v>
      </c>
      <c r="BI1373" s="145">
        <f>IF(N1373="nulová",J1373,0)</f>
        <v>0</v>
      </c>
      <c r="BJ1373" s="17" t="s">
        <v>30</v>
      </c>
      <c r="BK1373" s="145">
        <f>ROUND(I1373*H1373,2)</f>
        <v>0</v>
      </c>
      <c r="BL1373" s="17" t="s">
        <v>145</v>
      </c>
      <c r="BM1373" s="144" t="s">
        <v>1338</v>
      </c>
    </row>
    <row r="1374" spans="2:65" s="12" customFormat="1">
      <c r="B1374" s="146"/>
      <c r="D1374" s="147" t="s">
        <v>147</v>
      </c>
      <c r="E1374" s="148" t="s">
        <v>1</v>
      </c>
      <c r="F1374" s="149" t="s">
        <v>1339</v>
      </c>
      <c r="H1374" s="148" t="s">
        <v>1</v>
      </c>
      <c r="I1374" s="150"/>
      <c r="L1374" s="146"/>
      <c r="M1374" s="151"/>
      <c r="T1374" s="152"/>
      <c r="AT1374" s="148" t="s">
        <v>147</v>
      </c>
      <c r="AU1374" s="148" t="s">
        <v>82</v>
      </c>
      <c r="AV1374" s="12" t="s">
        <v>30</v>
      </c>
      <c r="AW1374" s="12" t="s">
        <v>29</v>
      </c>
      <c r="AX1374" s="12" t="s">
        <v>73</v>
      </c>
      <c r="AY1374" s="148" t="s">
        <v>138</v>
      </c>
    </row>
    <row r="1375" spans="2:65" s="13" customFormat="1">
      <c r="B1375" s="153"/>
      <c r="D1375" s="147" t="s">
        <v>147</v>
      </c>
      <c r="E1375" s="154" t="s">
        <v>1</v>
      </c>
      <c r="F1375" s="155" t="s">
        <v>809</v>
      </c>
      <c r="H1375" s="156">
        <v>95</v>
      </c>
      <c r="I1375" s="157"/>
      <c r="L1375" s="153"/>
      <c r="M1375" s="158"/>
      <c r="T1375" s="159"/>
      <c r="AT1375" s="154" t="s">
        <v>147</v>
      </c>
      <c r="AU1375" s="154" t="s">
        <v>82</v>
      </c>
      <c r="AV1375" s="13" t="s">
        <v>82</v>
      </c>
      <c r="AW1375" s="13" t="s">
        <v>29</v>
      </c>
      <c r="AX1375" s="13" t="s">
        <v>30</v>
      </c>
      <c r="AY1375" s="154" t="s">
        <v>138</v>
      </c>
    </row>
    <row r="1376" spans="2:65" s="1" customFormat="1" ht="16.5" customHeight="1">
      <c r="B1376" s="132"/>
      <c r="C1376" s="133" t="s">
        <v>1340</v>
      </c>
      <c r="D1376" s="133" t="s">
        <v>140</v>
      </c>
      <c r="E1376" s="134" t="s">
        <v>1341</v>
      </c>
      <c r="F1376" s="135" t="s">
        <v>1342</v>
      </c>
      <c r="G1376" s="136" t="s">
        <v>429</v>
      </c>
      <c r="H1376" s="137">
        <v>1</v>
      </c>
      <c r="I1376" s="138"/>
      <c r="J1376" s="139">
        <f>ROUND(I1376*H1376,2)</f>
        <v>0</v>
      </c>
      <c r="K1376" s="135" t="s">
        <v>144</v>
      </c>
      <c r="L1376" s="32"/>
      <c r="M1376" s="140" t="s">
        <v>1</v>
      </c>
      <c r="N1376" s="141" t="s">
        <v>38</v>
      </c>
      <c r="P1376" s="142">
        <f>O1376*H1376</f>
        <v>0</v>
      </c>
      <c r="Q1376" s="142">
        <v>0</v>
      </c>
      <c r="R1376" s="142">
        <f>Q1376*H1376</f>
        <v>0</v>
      </c>
      <c r="S1376" s="142">
        <v>0.05</v>
      </c>
      <c r="T1376" s="143">
        <f>S1376*H1376</f>
        <v>0.05</v>
      </c>
      <c r="AR1376" s="144" t="s">
        <v>145</v>
      </c>
      <c r="AT1376" s="144" t="s">
        <v>140</v>
      </c>
      <c r="AU1376" s="144" t="s">
        <v>82</v>
      </c>
      <c r="AY1376" s="17" t="s">
        <v>138</v>
      </c>
      <c r="BE1376" s="145">
        <f>IF(N1376="základní",J1376,0)</f>
        <v>0</v>
      </c>
      <c r="BF1376" s="145">
        <f>IF(N1376="snížená",J1376,0)</f>
        <v>0</v>
      </c>
      <c r="BG1376" s="145">
        <f>IF(N1376="zákl. přenesená",J1376,0)</f>
        <v>0</v>
      </c>
      <c r="BH1376" s="145">
        <f>IF(N1376="sníž. přenesená",J1376,0)</f>
        <v>0</v>
      </c>
      <c r="BI1376" s="145">
        <f>IF(N1376="nulová",J1376,0)</f>
        <v>0</v>
      </c>
      <c r="BJ1376" s="17" t="s">
        <v>30</v>
      </c>
      <c r="BK1376" s="145">
        <f>ROUND(I1376*H1376,2)</f>
        <v>0</v>
      </c>
      <c r="BL1376" s="17" t="s">
        <v>145</v>
      </c>
      <c r="BM1376" s="144" t="s">
        <v>1343</v>
      </c>
    </row>
    <row r="1377" spans="2:65" s="12" customFormat="1">
      <c r="B1377" s="146"/>
      <c r="D1377" s="147" t="s">
        <v>147</v>
      </c>
      <c r="E1377" s="148" t="s">
        <v>1</v>
      </c>
      <c r="F1377" s="149" t="s">
        <v>1344</v>
      </c>
      <c r="H1377" s="148" t="s">
        <v>1</v>
      </c>
      <c r="I1377" s="150"/>
      <c r="L1377" s="146"/>
      <c r="M1377" s="151"/>
      <c r="T1377" s="152"/>
      <c r="AT1377" s="148" t="s">
        <v>147</v>
      </c>
      <c r="AU1377" s="148" t="s">
        <v>82</v>
      </c>
      <c r="AV1377" s="12" t="s">
        <v>30</v>
      </c>
      <c r="AW1377" s="12" t="s">
        <v>29</v>
      </c>
      <c r="AX1377" s="12" t="s">
        <v>73</v>
      </c>
      <c r="AY1377" s="148" t="s">
        <v>138</v>
      </c>
    </row>
    <row r="1378" spans="2:65" s="13" customFormat="1">
      <c r="B1378" s="153"/>
      <c r="D1378" s="147" t="s">
        <v>147</v>
      </c>
      <c r="E1378" s="154" t="s">
        <v>1</v>
      </c>
      <c r="F1378" s="155" t="s">
        <v>30</v>
      </c>
      <c r="H1378" s="156">
        <v>1</v>
      </c>
      <c r="I1378" s="157"/>
      <c r="L1378" s="153"/>
      <c r="M1378" s="158"/>
      <c r="T1378" s="159"/>
      <c r="AT1378" s="154" t="s">
        <v>147</v>
      </c>
      <c r="AU1378" s="154" t="s">
        <v>82</v>
      </c>
      <c r="AV1378" s="13" t="s">
        <v>82</v>
      </c>
      <c r="AW1378" s="13" t="s">
        <v>29</v>
      </c>
      <c r="AX1378" s="13" t="s">
        <v>30</v>
      </c>
      <c r="AY1378" s="154" t="s">
        <v>138</v>
      </c>
    </row>
    <row r="1379" spans="2:65" s="1" customFormat="1" ht="16.5" customHeight="1">
      <c r="B1379" s="132"/>
      <c r="C1379" s="133" t="s">
        <v>1345</v>
      </c>
      <c r="D1379" s="133" t="s">
        <v>140</v>
      </c>
      <c r="E1379" s="134" t="s">
        <v>1346</v>
      </c>
      <c r="F1379" s="135" t="s">
        <v>1347</v>
      </c>
      <c r="G1379" s="136" t="s">
        <v>178</v>
      </c>
      <c r="H1379" s="137">
        <v>5</v>
      </c>
      <c r="I1379" s="138"/>
      <c r="J1379" s="139">
        <f>ROUND(I1379*H1379,2)</f>
        <v>0</v>
      </c>
      <c r="K1379" s="135" t="s">
        <v>144</v>
      </c>
      <c r="L1379" s="32"/>
      <c r="M1379" s="140" t="s">
        <v>1</v>
      </c>
      <c r="N1379" s="141" t="s">
        <v>38</v>
      </c>
      <c r="P1379" s="142">
        <f>O1379*H1379</f>
        <v>0</v>
      </c>
      <c r="Q1379" s="142">
        <v>0</v>
      </c>
      <c r="R1379" s="142">
        <f>Q1379*H1379</f>
        <v>0</v>
      </c>
      <c r="S1379" s="142">
        <v>1.23E-2</v>
      </c>
      <c r="T1379" s="143">
        <f>S1379*H1379</f>
        <v>6.1499999999999999E-2</v>
      </c>
      <c r="AR1379" s="144" t="s">
        <v>145</v>
      </c>
      <c r="AT1379" s="144" t="s">
        <v>140</v>
      </c>
      <c r="AU1379" s="144" t="s">
        <v>82</v>
      </c>
      <c r="AY1379" s="17" t="s">
        <v>138</v>
      </c>
      <c r="BE1379" s="145">
        <f>IF(N1379="základní",J1379,0)</f>
        <v>0</v>
      </c>
      <c r="BF1379" s="145">
        <f>IF(N1379="snížená",J1379,0)</f>
        <v>0</v>
      </c>
      <c r="BG1379" s="145">
        <f>IF(N1379="zákl. přenesená",J1379,0)</f>
        <v>0</v>
      </c>
      <c r="BH1379" s="145">
        <f>IF(N1379="sníž. přenesená",J1379,0)</f>
        <v>0</v>
      </c>
      <c r="BI1379" s="145">
        <f>IF(N1379="nulová",J1379,0)</f>
        <v>0</v>
      </c>
      <c r="BJ1379" s="17" t="s">
        <v>30</v>
      </c>
      <c r="BK1379" s="145">
        <f>ROUND(I1379*H1379,2)</f>
        <v>0</v>
      </c>
      <c r="BL1379" s="17" t="s">
        <v>145</v>
      </c>
      <c r="BM1379" s="144" t="s">
        <v>1348</v>
      </c>
    </row>
    <row r="1380" spans="2:65" s="12" customFormat="1">
      <c r="B1380" s="146"/>
      <c r="D1380" s="147" t="s">
        <v>147</v>
      </c>
      <c r="E1380" s="148" t="s">
        <v>1</v>
      </c>
      <c r="F1380" s="149" t="s">
        <v>1349</v>
      </c>
      <c r="H1380" s="148" t="s">
        <v>1</v>
      </c>
      <c r="I1380" s="150"/>
      <c r="L1380" s="146"/>
      <c r="M1380" s="151"/>
      <c r="T1380" s="152"/>
      <c r="AT1380" s="148" t="s">
        <v>147</v>
      </c>
      <c r="AU1380" s="148" t="s">
        <v>82</v>
      </c>
      <c r="AV1380" s="12" t="s">
        <v>30</v>
      </c>
      <c r="AW1380" s="12" t="s">
        <v>29</v>
      </c>
      <c r="AX1380" s="12" t="s">
        <v>73</v>
      </c>
      <c r="AY1380" s="148" t="s">
        <v>138</v>
      </c>
    </row>
    <row r="1381" spans="2:65" s="13" customFormat="1">
      <c r="B1381" s="153"/>
      <c r="D1381" s="147" t="s">
        <v>147</v>
      </c>
      <c r="E1381" s="154" t="s">
        <v>1</v>
      </c>
      <c r="F1381" s="155" t="s">
        <v>1350</v>
      </c>
      <c r="H1381" s="156">
        <v>5</v>
      </c>
      <c r="I1381" s="157"/>
      <c r="L1381" s="153"/>
      <c r="M1381" s="158"/>
      <c r="T1381" s="159"/>
      <c r="AT1381" s="154" t="s">
        <v>147</v>
      </c>
      <c r="AU1381" s="154" t="s">
        <v>82</v>
      </c>
      <c r="AV1381" s="13" t="s">
        <v>82</v>
      </c>
      <c r="AW1381" s="13" t="s">
        <v>29</v>
      </c>
      <c r="AX1381" s="13" t="s">
        <v>73</v>
      </c>
      <c r="AY1381" s="154" t="s">
        <v>138</v>
      </c>
    </row>
    <row r="1382" spans="2:65" s="14" customFormat="1">
      <c r="B1382" s="160"/>
      <c r="D1382" s="147" t="s">
        <v>147</v>
      </c>
      <c r="E1382" s="161" t="s">
        <v>1</v>
      </c>
      <c r="F1382" s="162" t="s">
        <v>156</v>
      </c>
      <c r="H1382" s="163">
        <v>5</v>
      </c>
      <c r="I1382" s="164"/>
      <c r="L1382" s="160"/>
      <c r="M1382" s="165"/>
      <c r="T1382" s="166"/>
      <c r="AT1382" s="161" t="s">
        <v>147</v>
      </c>
      <c r="AU1382" s="161" t="s">
        <v>82</v>
      </c>
      <c r="AV1382" s="14" t="s">
        <v>145</v>
      </c>
      <c r="AW1382" s="14" t="s">
        <v>29</v>
      </c>
      <c r="AX1382" s="14" t="s">
        <v>30</v>
      </c>
      <c r="AY1382" s="161" t="s">
        <v>138</v>
      </c>
    </row>
    <row r="1383" spans="2:65" s="1" customFormat="1" ht="16.5" customHeight="1">
      <c r="B1383" s="132"/>
      <c r="C1383" s="133" t="s">
        <v>1351</v>
      </c>
      <c r="D1383" s="133" t="s">
        <v>140</v>
      </c>
      <c r="E1383" s="134" t="s">
        <v>1352</v>
      </c>
      <c r="F1383" s="135" t="s">
        <v>1353</v>
      </c>
      <c r="G1383" s="136" t="s">
        <v>178</v>
      </c>
      <c r="H1383" s="137">
        <v>2.5</v>
      </c>
      <c r="I1383" s="138"/>
      <c r="J1383" s="139">
        <f>ROUND(I1383*H1383,2)</f>
        <v>0</v>
      </c>
      <c r="K1383" s="135" t="s">
        <v>144</v>
      </c>
      <c r="L1383" s="32"/>
      <c r="M1383" s="140" t="s">
        <v>1</v>
      </c>
      <c r="N1383" s="141" t="s">
        <v>38</v>
      </c>
      <c r="P1383" s="142">
        <f>O1383*H1383</f>
        <v>0</v>
      </c>
      <c r="Q1383" s="142">
        <v>0</v>
      </c>
      <c r="R1383" s="142">
        <f>Q1383*H1383</f>
        <v>0</v>
      </c>
      <c r="S1383" s="142">
        <v>1.7299999999999999E-2</v>
      </c>
      <c r="T1383" s="143">
        <f>S1383*H1383</f>
        <v>4.3249999999999997E-2</v>
      </c>
      <c r="AR1383" s="144" t="s">
        <v>145</v>
      </c>
      <c r="AT1383" s="144" t="s">
        <v>140</v>
      </c>
      <c r="AU1383" s="144" t="s">
        <v>82</v>
      </c>
      <c r="AY1383" s="17" t="s">
        <v>138</v>
      </c>
      <c r="BE1383" s="145">
        <f>IF(N1383="základní",J1383,0)</f>
        <v>0</v>
      </c>
      <c r="BF1383" s="145">
        <f>IF(N1383="snížená",J1383,0)</f>
        <v>0</v>
      </c>
      <c r="BG1383" s="145">
        <f>IF(N1383="zákl. přenesená",J1383,0)</f>
        <v>0</v>
      </c>
      <c r="BH1383" s="145">
        <f>IF(N1383="sníž. přenesená",J1383,0)</f>
        <v>0</v>
      </c>
      <c r="BI1383" s="145">
        <f>IF(N1383="nulová",J1383,0)</f>
        <v>0</v>
      </c>
      <c r="BJ1383" s="17" t="s">
        <v>30</v>
      </c>
      <c r="BK1383" s="145">
        <f>ROUND(I1383*H1383,2)</f>
        <v>0</v>
      </c>
      <c r="BL1383" s="17" t="s">
        <v>145</v>
      </c>
      <c r="BM1383" s="144" t="s">
        <v>1354</v>
      </c>
    </row>
    <row r="1384" spans="2:65" s="13" customFormat="1">
      <c r="B1384" s="153"/>
      <c r="D1384" s="147" t="s">
        <v>147</v>
      </c>
      <c r="E1384" s="154" t="s">
        <v>1</v>
      </c>
      <c r="F1384" s="155" t="s">
        <v>1355</v>
      </c>
      <c r="H1384" s="156">
        <v>2.5</v>
      </c>
      <c r="I1384" s="157"/>
      <c r="L1384" s="153"/>
      <c r="M1384" s="158"/>
      <c r="T1384" s="159"/>
      <c r="AT1384" s="154" t="s">
        <v>147</v>
      </c>
      <c r="AU1384" s="154" t="s">
        <v>82</v>
      </c>
      <c r="AV1384" s="13" t="s">
        <v>82</v>
      </c>
      <c r="AW1384" s="13" t="s">
        <v>29</v>
      </c>
      <c r="AX1384" s="13" t="s">
        <v>30</v>
      </c>
      <c r="AY1384" s="154" t="s">
        <v>138</v>
      </c>
    </row>
    <row r="1385" spans="2:65" s="1" customFormat="1" ht="16.5" customHeight="1">
      <c r="B1385" s="132"/>
      <c r="C1385" s="133" t="s">
        <v>1356</v>
      </c>
      <c r="D1385" s="133" t="s">
        <v>140</v>
      </c>
      <c r="E1385" s="134" t="s">
        <v>1357</v>
      </c>
      <c r="F1385" s="135" t="s">
        <v>1358</v>
      </c>
      <c r="G1385" s="136" t="s">
        <v>178</v>
      </c>
      <c r="H1385" s="137">
        <v>2.5</v>
      </c>
      <c r="I1385" s="138"/>
      <c r="J1385" s="139">
        <f>ROUND(I1385*H1385,2)</f>
        <v>0</v>
      </c>
      <c r="K1385" s="135" t="s">
        <v>144</v>
      </c>
      <c r="L1385" s="32"/>
      <c r="M1385" s="140" t="s">
        <v>1</v>
      </c>
      <c r="N1385" s="141" t="s">
        <v>38</v>
      </c>
      <c r="P1385" s="142">
        <f>O1385*H1385</f>
        <v>0</v>
      </c>
      <c r="Q1385" s="142">
        <v>0</v>
      </c>
      <c r="R1385" s="142">
        <f>Q1385*H1385</f>
        <v>0</v>
      </c>
      <c r="S1385" s="142">
        <v>8.8000000000000005E-3</v>
      </c>
      <c r="T1385" s="143">
        <f>S1385*H1385</f>
        <v>2.2000000000000002E-2</v>
      </c>
      <c r="AR1385" s="144" t="s">
        <v>145</v>
      </c>
      <c r="AT1385" s="144" t="s">
        <v>140</v>
      </c>
      <c r="AU1385" s="144" t="s">
        <v>82</v>
      </c>
      <c r="AY1385" s="17" t="s">
        <v>138</v>
      </c>
      <c r="BE1385" s="145">
        <f>IF(N1385="základní",J1385,0)</f>
        <v>0</v>
      </c>
      <c r="BF1385" s="145">
        <f>IF(N1385="snížená",J1385,0)</f>
        <v>0</v>
      </c>
      <c r="BG1385" s="145">
        <f>IF(N1385="zákl. přenesená",J1385,0)</f>
        <v>0</v>
      </c>
      <c r="BH1385" s="145">
        <f>IF(N1385="sníž. přenesená",J1385,0)</f>
        <v>0</v>
      </c>
      <c r="BI1385" s="145">
        <f>IF(N1385="nulová",J1385,0)</f>
        <v>0</v>
      </c>
      <c r="BJ1385" s="17" t="s">
        <v>30</v>
      </c>
      <c r="BK1385" s="145">
        <f>ROUND(I1385*H1385,2)</f>
        <v>0</v>
      </c>
      <c r="BL1385" s="17" t="s">
        <v>145</v>
      </c>
      <c r="BM1385" s="144" t="s">
        <v>1359</v>
      </c>
    </row>
    <row r="1386" spans="2:65" s="13" customFormat="1">
      <c r="B1386" s="153"/>
      <c r="D1386" s="147" t="s">
        <v>147</v>
      </c>
      <c r="E1386" s="154" t="s">
        <v>1</v>
      </c>
      <c r="F1386" s="155" t="s">
        <v>1355</v>
      </c>
      <c r="H1386" s="156">
        <v>2.5</v>
      </c>
      <c r="I1386" s="157"/>
      <c r="L1386" s="153"/>
      <c r="M1386" s="158"/>
      <c r="T1386" s="159"/>
      <c r="AT1386" s="154" t="s">
        <v>147</v>
      </c>
      <c r="AU1386" s="154" t="s">
        <v>82</v>
      </c>
      <c r="AV1386" s="13" t="s">
        <v>82</v>
      </c>
      <c r="AW1386" s="13" t="s">
        <v>29</v>
      </c>
      <c r="AX1386" s="13" t="s">
        <v>30</v>
      </c>
      <c r="AY1386" s="154" t="s">
        <v>138</v>
      </c>
    </row>
    <row r="1387" spans="2:65" s="1" customFormat="1" ht="24.25" customHeight="1">
      <c r="B1387" s="132"/>
      <c r="C1387" s="133" t="s">
        <v>1360</v>
      </c>
      <c r="D1387" s="133" t="s">
        <v>140</v>
      </c>
      <c r="E1387" s="134" t="s">
        <v>1361</v>
      </c>
      <c r="F1387" s="135" t="s">
        <v>1362</v>
      </c>
      <c r="G1387" s="136" t="s">
        <v>208</v>
      </c>
      <c r="H1387" s="137">
        <v>245.524</v>
      </c>
      <c r="I1387" s="138"/>
      <c r="J1387" s="139">
        <f>ROUND(I1387*H1387,2)</f>
        <v>0</v>
      </c>
      <c r="K1387" s="135" t="s">
        <v>144</v>
      </c>
      <c r="L1387" s="32"/>
      <c r="M1387" s="140" t="s">
        <v>1</v>
      </c>
      <c r="N1387" s="141" t="s">
        <v>38</v>
      </c>
      <c r="P1387" s="142">
        <f>O1387*H1387</f>
        <v>0</v>
      </c>
      <c r="Q1387" s="142">
        <v>0</v>
      </c>
      <c r="R1387" s="142">
        <f>Q1387*H1387</f>
        <v>0</v>
      </c>
      <c r="S1387" s="142">
        <v>0</v>
      </c>
      <c r="T1387" s="143">
        <f>S1387*H1387</f>
        <v>0</v>
      </c>
      <c r="AR1387" s="144" t="s">
        <v>145</v>
      </c>
      <c r="AT1387" s="144" t="s">
        <v>140</v>
      </c>
      <c r="AU1387" s="144" t="s">
        <v>82</v>
      </c>
      <c r="AY1387" s="17" t="s">
        <v>138</v>
      </c>
      <c r="BE1387" s="145">
        <f>IF(N1387="základní",J1387,0)</f>
        <v>0</v>
      </c>
      <c r="BF1387" s="145">
        <f>IF(N1387="snížená",J1387,0)</f>
        <v>0</v>
      </c>
      <c r="BG1387" s="145">
        <f>IF(N1387="zákl. přenesená",J1387,0)</f>
        <v>0</v>
      </c>
      <c r="BH1387" s="145">
        <f>IF(N1387="sníž. přenesená",J1387,0)</f>
        <v>0</v>
      </c>
      <c r="BI1387" s="145">
        <f>IF(N1387="nulová",J1387,0)</f>
        <v>0</v>
      </c>
      <c r="BJ1387" s="17" t="s">
        <v>30</v>
      </c>
      <c r="BK1387" s="145">
        <f>ROUND(I1387*H1387,2)</f>
        <v>0</v>
      </c>
      <c r="BL1387" s="17" t="s">
        <v>145</v>
      </c>
      <c r="BM1387" s="144" t="s">
        <v>1363</v>
      </c>
    </row>
    <row r="1388" spans="2:65" s="13" customFormat="1">
      <c r="B1388" s="153"/>
      <c r="D1388" s="147" t="s">
        <v>147</v>
      </c>
      <c r="E1388" s="154" t="s">
        <v>1</v>
      </c>
      <c r="F1388" s="155" t="s">
        <v>1364</v>
      </c>
      <c r="H1388" s="156">
        <v>283.15199999999999</v>
      </c>
      <c r="I1388" s="157"/>
      <c r="L1388" s="153"/>
      <c r="M1388" s="158"/>
      <c r="T1388" s="159"/>
      <c r="AT1388" s="154" t="s">
        <v>147</v>
      </c>
      <c r="AU1388" s="154" t="s">
        <v>82</v>
      </c>
      <c r="AV1388" s="13" t="s">
        <v>82</v>
      </c>
      <c r="AW1388" s="13" t="s">
        <v>29</v>
      </c>
      <c r="AX1388" s="13" t="s">
        <v>73</v>
      </c>
      <c r="AY1388" s="154" t="s">
        <v>138</v>
      </c>
    </row>
    <row r="1389" spans="2:65" s="13" customFormat="1">
      <c r="B1389" s="153"/>
      <c r="D1389" s="147" t="s">
        <v>147</v>
      </c>
      <c r="E1389" s="154" t="s">
        <v>1</v>
      </c>
      <c r="F1389" s="155" t="s">
        <v>1365</v>
      </c>
      <c r="H1389" s="156">
        <v>-37.628</v>
      </c>
      <c r="I1389" s="157"/>
      <c r="L1389" s="153"/>
      <c r="M1389" s="158"/>
      <c r="T1389" s="159"/>
      <c r="AT1389" s="154" t="s">
        <v>147</v>
      </c>
      <c r="AU1389" s="154" t="s">
        <v>82</v>
      </c>
      <c r="AV1389" s="13" t="s">
        <v>82</v>
      </c>
      <c r="AW1389" s="13" t="s">
        <v>29</v>
      </c>
      <c r="AX1389" s="13" t="s">
        <v>73</v>
      </c>
      <c r="AY1389" s="154" t="s">
        <v>138</v>
      </c>
    </row>
    <row r="1390" spans="2:65" s="14" customFormat="1">
      <c r="B1390" s="160"/>
      <c r="D1390" s="147" t="s">
        <v>147</v>
      </c>
      <c r="E1390" s="161" t="s">
        <v>1</v>
      </c>
      <c r="F1390" s="162" t="s">
        <v>156</v>
      </c>
      <c r="H1390" s="163">
        <v>245.524</v>
      </c>
      <c r="I1390" s="164"/>
      <c r="L1390" s="160"/>
      <c r="M1390" s="165"/>
      <c r="T1390" s="166"/>
      <c r="AT1390" s="161" t="s">
        <v>147</v>
      </c>
      <c r="AU1390" s="161" t="s">
        <v>82</v>
      </c>
      <c r="AV1390" s="14" t="s">
        <v>145</v>
      </c>
      <c r="AW1390" s="14" t="s">
        <v>29</v>
      </c>
      <c r="AX1390" s="14" t="s">
        <v>30</v>
      </c>
      <c r="AY1390" s="161" t="s">
        <v>138</v>
      </c>
    </row>
    <row r="1391" spans="2:65" s="1" customFormat="1" ht="16.5" customHeight="1">
      <c r="B1391" s="132"/>
      <c r="C1391" s="133" t="s">
        <v>1366</v>
      </c>
      <c r="D1391" s="133" t="s">
        <v>140</v>
      </c>
      <c r="E1391" s="134" t="s">
        <v>1367</v>
      </c>
      <c r="F1391" s="135" t="s">
        <v>1368</v>
      </c>
      <c r="G1391" s="136" t="s">
        <v>208</v>
      </c>
      <c r="H1391" s="137">
        <v>245.524</v>
      </c>
      <c r="I1391" s="138"/>
      <c r="J1391" s="139">
        <f>ROUND(I1391*H1391,2)</f>
        <v>0</v>
      </c>
      <c r="K1391" s="135" t="s">
        <v>144</v>
      </c>
      <c r="L1391" s="32"/>
      <c r="M1391" s="140" t="s">
        <v>1</v>
      </c>
      <c r="N1391" s="141" t="s">
        <v>38</v>
      </c>
      <c r="P1391" s="142">
        <f>O1391*H1391</f>
        <v>0</v>
      </c>
      <c r="Q1391" s="142">
        <v>0</v>
      </c>
      <c r="R1391" s="142">
        <f>Q1391*H1391</f>
        <v>0</v>
      </c>
      <c r="S1391" s="142">
        <v>0</v>
      </c>
      <c r="T1391" s="143">
        <f>S1391*H1391</f>
        <v>0</v>
      </c>
      <c r="AR1391" s="144" t="s">
        <v>145</v>
      </c>
      <c r="AT1391" s="144" t="s">
        <v>140</v>
      </c>
      <c r="AU1391" s="144" t="s">
        <v>82</v>
      </c>
      <c r="AY1391" s="17" t="s">
        <v>138</v>
      </c>
      <c r="BE1391" s="145">
        <f>IF(N1391="základní",J1391,0)</f>
        <v>0</v>
      </c>
      <c r="BF1391" s="145">
        <f>IF(N1391="snížená",J1391,0)</f>
        <v>0</v>
      </c>
      <c r="BG1391" s="145">
        <f>IF(N1391="zákl. přenesená",J1391,0)</f>
        <v>0</v>
      </c>
      <c r="BH1391" s="145">
        <f>IF(N1391="sníž. přenesená",J1391,0)</f>
        <v>0</v>
      </c>
      <c r="BI1391" s="145">
        <f>IF(N1391="nulová",J1391,0)</f>
        <v>0</v>
      </c>
      <c r="BJ1391" s="17" t="s">
        <v>30</v>
      </c>
      <c r="BK1391" s="145">
        <f>ROUND(I1391*H1391,2)</f>
        <v>0</v>
      </c>
      <c r="BL1391" s="17" t="s">
        <v>145</v>
      </c>
      <c r="BM1391" s="144" t="s">
        <v>1369</v>
      </c>
    </row>
    <row r="1392" spans="2:65" s="13" customFormat="1">
      <c r="B1392" s="153"/>
      <c r="D1392" s="147" t="s">
        <v>147</v>
      </c>
      <c r="E1392" s="154" t="s">
        <v>1</v>
      </c>
      <c r="F1392" s="155" t="s">
        <v>1370</v>
      </c>
      <c r="H1392" s="156">
        <v>245.524</v>
      </c>
      <c r="I1392" s="157"/>
      <c r="L1392" s="153"/>
      <c r="M1392" s="158"/>
      <c r="T1392" s="159"/>
      <c r="AT1392" s="154" t="s">
        <v>147</v>
      </c>
      <c r="AU1392" s="154" t="s">
        <v>82</v>
      </c>
      <c r="AV1392" s="13" t="s">
        <v>82</v>
      </c>
      <c r="AW1392" s="13" t="s">
        <v>29</v>
      </c>
      <c r="AX1392" s="13" t="s">
        <v>30</v>
      </c>
      <c r="AY1392" s="154" t="s">
        <v>138</v>
      </c>
    </row>
    <row r="1393" spans="2:65" s="1" customFormat="1" ht="16.5" customHeight="1">
      <c r="B1393" s="132"/>
      <c r="C1393" s="133" t="s">
        <v>1371</v>
      </c>
      <c r="D1393" s="133" t="s">
        <v>140</v>
      </c>
      <c r="E1393" s="134" t="s">
        <v>1372</v>
      </c>
      <c r="F1393" s="135" t="s">
        <v>1373</v>
      </c>
      <c r="G1393" s="136" t="s">
        <v>208</v>
      </c>
      <c r="H1393" s="137">
        <v>39455.180999999997</v>
      </c>
      <c r="I1393" s="138"/>
      <c r="J1393" s="139">
        <f>ROUND(I1393*H1393,2)</f>
        <v>0</v>
      </c>
      <c r="K1393" s="135" t="s">
        <v>144</v>
      </c>
      <c r="L1393" s="32"/>
      <c r="M1393" s="140" t="s">
        <v>1</v>
      </c>
      <c r="N1393" s="141" t="s">
        <v>38</v>
      </c>
      <c r="P1393" s="142">
        <f>O1393*H1393</f>
        <v>0</v>
      </c>
      <c r="Q1393" s="142">
        <v>0</v>
      </c>
      <c r="R1393" s="142">
        <f>Q1393*H1393</f>
        <v>0</v>
      </c>
      <c r="S1393" s="142">
        <v>0</v>
      </c>
      <c r="T1393" s="143">
        <f>S1393*H1393</f>
        <v>0</v>
      </c>
      <c r="AR1393" s="144" t="s">
        <v>145</v>
      </c>
      <c r="AT1393" s="144" t="s">
        <v>140</v>
      </c>
      <c r="AU1393" s="144" t="s">
        <v>82</v>
      </c>
      <c r="AY1393" s="17" t="s">
        <v>138</v>
      </c>
      <c r="BE1393" s="145">
        <f>IF(N1393="základní",J1393,0)</f>
        <v>0</v>
      </c>
      <c r="BF1393" s="145">
        <f>IF(N1393="snížená",J1393,0)</f>
        <v>0</v>
      </c>
      <c r="BG1393" s="145">
        <f>IF(N1393="zákl. přenesená",J1393,0)</f>
        <v>0</v>
      </c>
      <c r="BH1393" s="145">
        <f>IF(N1393="sníž. přenesená",J1393,0)</f>
        <v>0</v>
      </c>
      <c r="BI1393" s="145">
        <f>IF(N1393="nulová",J1393,0)</f>
        <v>0</v>
      </c>
      <c r="BJ1393" s="17" t="s">
        <v>30</v>
      </c>
      <c r="BK1393" s="145">
        <f>ROUND(I1393*H1393,2)</f>
        <v>0</v>
      </c>
      <c r="BL1393" s="17" t="s">
        <v>145</v>
      </c>
      <c r="BM1393" s="144" t="s">
        <v>1374</v>
      </c>
    </row>
    <row r="1394" spans="2:65" s="13" customFormat="1">
      <c r="B1394" s="153"/>
      <c r="D1394" s="147" t="s">
        <v>147</v>
      </c>
      <c r="E1394" s="154" t="s">
        <v>1</v>
      </c>
      <c r="F1394" s="155" t="s">
        <v>1375</v>
      </c>
      <c r="H1394" s="156">
        <v>618.66</v>
      </c>
      <c r="I1394" s="157"/>
      <c r="L1394" s="153"/>
      <c r="M1394" s="158"/>
      <c r="T1394" s="159"/>
      <c r="AT1394" s="154" t="s">
        <v>147</v>
      </c>
      <c r="AU1394" s="154" t="s">
        <v>82</v>
      </c>
      <c r="AV1394" s="13" t="s">
        <v>82</v>
      </c>
      <c r="AW1394" s="13" t="s">
        <v>29</v>
      </c>
      <c r="AX1394" s="13" t="s">
        <v>73</v>
      </c>
      <c r="AY1394" s="154" t="s">
        <v>138</v>
      </c>
    </row>
    <row r="1395" spans="2:65" s="13" customFormat="1">
      <c r="B1395" s="153"/>
      <c r="D1395" s="147" t="s">
        <v>147</v>
      </c>
      <c r="E1395" s="154" t="s">
        <v>1</v>
      </c>
      <c r="F1395" s="155" t="s">
        <v>1376</v>
      </c>
      <c r="H1395" s="156">
        <v>150.69</v>
      </c>
      <c r="I1395" s="157"/>
      <c r="L1395" s="153"/>
      <c r="M1395" s="158"/>
      <c r="T1395" s="159"/>
      <c r="AT1395" s="154" t="s">
        <v>147</v>
      </c>
      <c r="AU1395" s="154" t="s">
        <v>82</v>
      </c>
      <c r="AV1395" s="13" t="s">
        <v>82</v>
      </c>
      <c r="AW1395" s="13" t="s">
        <v>29</v>
      </c>
      <c r="AX1395" s="13" t="s">
        <v>73</v>
      </c>
      <c r="AY1395" s="154" t="s">
        <v>138</v>
      </c>
    </row>
    <row r="1396" spans="2:65" s="13" customFormat="1">
      <c r="B1396" s="153"/>
      <c r="D1396" s="147" t="s">
        <v>147</v>
      </c>
      <c r="E1396" s="154" t="s">
        <v>1</v>
      </c>
      <c r="F1396" s="155" t="s">
        <v>1377</v>
      </c>
      <c r="H1396" s="156">
        <v>13.86</v>
      </c>
      <c r="I1396" s="157"/>
      <c r="L1396" s="153"/>
      <c r="M1396" s="158"/>
      <c r="T1396" s="159"/>
      <c r="AT1396" s="154" t="s">
        <v>147</v>
      </c>
      <c r="AU1396" s="154" t="s">
        <v>82</v>
      </c>
      <c r="AV1396" s="13" t="s">
        <v>82</v>
      </c>
      <c r="AW1396" s="13" t="s">
        <v>29</v>
      </c>
      <c r="AX1396" s="13" t="s">
        <v>73</v>
      </c>
      <c r="AY1396" s="154" t="s">
        <v>138</v>
      </c>
    </row>
    <row r="1397" spans="2:65" s="13" customFormat="1">
      <c r="B1397" s="153"/>
      <c r="D1397" s="147" t="s">
        <v>147</v>
      </c>
      <c r="E1397" s="154" t="s">
        <v>1</v>
      </c>
      <c r="F1397" s="155" t="s">
        <v>1378</v>
      </c>
      <c r="H1397" s="156">
        <v>2322.7800000000002</v>
      </c>
      <c r="I1397" s="157"/>
      <c r="L1397" s="153"/>
      <c r="M1397" s="158"/>
      <c r="T1397" s="159"/>
      <c r="AT1397" s="154" t="s">
        <v>147</v>
      </c>
      <c r="AU1397" s="154" t="s">
        <v>82</v>
      </c>
      <c r="AV1397" s="13" t="s">
        <v>82</v>
      </c>
      <c r="AW1397" s="13" t="s">
        <v>29</v>
      </c>
      <c r="AX1397" s="13" t="s">
        <v>73</v>
      </c>
      <c r="AY1397" s="154" t="s">
        <v>138</v>
      </c>
    </row>
    <row r="1398" spans="2:65" s="13" customFormat="1">
      <c r="B1398" s="153"/>
      <c r="D1398" s="147" t="s">
        <v>147</v>
      </c>
      <c r="E1398" s="154" t="s">
        <v>1</v>
      </c>
      <c r="F1398" s="155" t="s">
        <v>1379</v>
      </c>
      <c r="H1398" s="156">
        <v>1277.9190000000001</v>
      </c>
      <c r="I1398" s="157"/>
      <c r="L1398" s="153"/>
      <c r="M1398" s="158"/>
      <c r="T1398" s="159"/>
      <c r="AT1398" s="154" t="s">
        <v>147</v>
      </c>
      <c r="AU1398" s="154" t="s">
        <v>82</v>
      </c>
      <c r="AV1398" s="13" t="s">
        <v>82</v>
      </c>
      <c r="AW1398" s="13" t="s">
        <v>29</v>
      </c>
      <c r="AX1398" s="13" t="s">
        <v>73</v>
      </c>
      <c r="AY1398" s="154" t="s">
        <v>138</v>
      </c>
    </row>
    <row r="1399" spans="2:65" s="14" customFormat="1">
      <c r="B1399" s="160"/>
      <c r="D1399" s="147" t="s">
        <v>147</v>
      </c>
      <c r="E1399" s="161" t="s">
        <v>1</v>
      </c>
      <c r="F1399" s="162" t="s">
        <v>156</v>
      </c>
      <c r="H1399" s="163">
        <v>4383.9089999999997</v>
      </c>
      <c r="I1399" s="164"/>
      <c r="L1399" s="160"/>
      <c r="M1399" s="165"/>
      <c r="T1399" s="166"/>
      <c r="AT1399" s="161" t="s">
        <v>147</v>
      </c>
      <c r="AU1399" s="161" t="s">
        <v>82</v>
      </c>
      <c r="AV1399" s="14" t="s">
        <v>145</v>
      </c>
      <c r="AW1399" s="14" t="s">
        <v>29</v>
      </c>
      <c r="AX1399" s="14" t="s">
        <v>30</v>
      </c>
      <c r="AY1399" s="161" t="s">
        <v>138</v>
      </c>
    </row>
    <row r="1400" spans="2:65" s="13" customFormat="1">
      <c r="B1400" s="153"/>
      <c r="D1400" s="147" t="s">
        <v>147</v>
      </c>
      <c r="F1400" s="155" t="s">
        <v>1380</v>
      </c>
      <c r="H1400" s="156">
        <v>39455.180999999997</v>
      </c>
      <c r="I1400" s="157"/>
      <c r="L1400" s="153"/>
      <c r="M1400" s="158"/>
      <c r="T1400" s="159"/>
      <c r="AT1400" s="154" t="s">
        <v>147</v>
      </c>
      <c r="AU1400" s="154" t="s">
        <v>82</v>
      </c>
      <c r="AV1400" s="13" t="s">
        <v>82</v>
      </c>
      <c r="AW1400" s="13" t="s">
        <v>3</v>
      </c>
      <c r="AX1400" s="13" t="s">
        <v>30</v>
      </c>
      <c r="AY1400" s="154" t="s">
        <v>138</v>
      </c>
    </row>
    <row r="1401" spans="2:65" s="1" customFormat="1" ht="21.75" customHeight="1">
      <c r="B1401" s="132"/>
      <c r="C1401" s="133" t="s">
        <v>1381</v>
      </c>
      <c r="D1401" s="133" t="s">
        <v>140</v>
      </c>
      <c r="E1401" s="134" t="s">
        <v>1382</v>
      </c>
      <c r="F1401" s="135" t="s">
        <v>1383</v>
      </c>
      <c r="G1401" s="136" t="s">
        <v>208</v>
      </c>
      <c r="H1401" s="137">
        <v>0.46200000000000002</v>
      </c>
      <c r="I1401" s="138"/>
      <c r="J1401" s="139">
        <f>ROUND(I1401*H1401,2)</f>
        <v>0</v>
      </c>
      <c r="K1401" s="135" t="s">
        <v>144</v>
      </c>
      <c r="L1401" s="32"/>
      <c r="M1401" s="140" t="s">
        <v>1</v>
      </c>
      <c r="N1401" s="141" t="s">
        <v>38</v>
      </c>
      <c r="P1401" s="142">
        <f>O1401*H1401</f>
        <v>0</v>
      </c>
      <c r="Q1401" s="142">
        <v>0</v>
      </c>
      <c r="R1401" s="142">
        <f>Q1401*H1401</f>
        <v>0</v>
      </c>
      <c r="S1401" s="142">
        <v>0</v>
      </c>
      <c r="T1401" s="143">
        <f>S1401*H1401</f>
        <v>0</v>
      </c>
      <c r="AR1401" s="144" t="s">
        <v>145</v>
      </c>
      <c r="AT1401" s="144" t="s">
        <v>140</v>
      </c>
      <c r="AU1401" s="144" t="s">
        <v>82</v>
      </c>
      <c r="AY1401" s="17" t="s">
        <v>138</v>
      </c>
      <c r="BE1401" s="145">
        <f>IF(N1401="základní",J1401,0)</f>
        <v>0</v>
      </c>
      <c r="BF1401" s="145">
        <f>IF(N1401="snížená",J1401,0)</f>
        <v>0</v>
      </c>
      <c r="BG1401" s="145">
        <f>IF(N1401="zákl. přenesená",J1401,0)</f>
        <v>0</v>
      </c>
      <c r="BH1401" s="145">
        <f>IF(N1401="sníž. přenesená",J1401,0)</f>
        <v>0</v>
      </c>
      <c r="BI1401" s="145">
        <f>IF(N1401="nulová",J1401,0)</f>
        <v>0</v>
      </c>
      <c r="BJ1401" s="17" t="s">
        <v>30</v>
      </c>
      <c r="BK1401" s="145">
        <f>ROUND(I1401*H1401,2)</f>
        <v>0</v>
      </c>
      <c r="BL1401" s="17" t="s">
        <v>145</v>
      </c>
      <c r="BM1401" s="144" t="s">
        <v>1384</v>
      </c>
    </row>
    <row r="1402" spans="2:65" s="13" customFormat="1">
      <c r="B1402" s="153"/>
      <c r="D1402" s="147" t="s">
        <v>147</v>
      </c>
      <c r="E1402" s="154" t="s">
        <v>1</v>
      </c>
      <c r="F1402" s="155" t="s">
        <v>1385</v>
      </c>
      <c r="H1402" s="156">
        <v>0.46200000000000002</v>
      </c>
      <c r="I1402" s="157"/>
      <c r="L1402" s="153"/>
      <c r="M1402" s="158"/>
      <c r="T1402" s="159"/>
      <c r="AT1402" s="154" t="s">
        <v>147</v>
      </c>
      <c r="AU1402" s="154" t="s">
        <v>82</v>
      </c>
      <c r="AV1402" s="13" t="s">
        <v>82</v>
      </c>
      <c r="AW1402" s="13" t="s">
        <v>29</v>
      </c>
      <c r="AX1402" s="13" t="s">
        <v>30</v>
      </c>
      <c r="AY1402" s="154" t="s">
        <v>138</v>
      </c>
    </row>
    <row r="1403" spans="2:65" s="1" customFormat="1" ht="24.25" customHeight="1">
      <c r="B1403" s="132"/>
      <c r="C1403" s="133" t="s">
        <v>1386</v>
      </c>
      <c r="D1403" s="133" t="s">
        <v>140</v>
      </c>
      <c r="E1403" s="134" t="s">
        <v>1387</v>
      </c>
      <c r="F1403" s="135" t="s">
        <v>1388</v>
      </c>
      <c r="G1403" s="136" t="s">
        <v>208</v>
      </c>
      <c r="H1403" s="137">
        <v>77.426000000000002</v>
      </c>
      <c r="I1403" s="138"/>
      <c r="J1403" s="139">
        <f>ROUND(I1403*H1403,2)</f>
        <v>0</v>
      </c>
      <c r="K1403" s="135" t="s">
        <v>144</v>
      </c>
      <c r="L1403" s="32"/>
      <c r="M1403" s="140" t="s">
        <v>1</v>
      </c>
      <c r="N1403" s="141" t="s">
        <v>38</v>
      </c>
      <c r="P1403" s="142">
        <f>O1403*H1403</f>
        <v>0</v>
      </c>
      <c r="Q1403" s="142">
        <v>0</v>
      </c>
      <c r="R1403" s="142">
        <f>Q1403*H1403</f>
        <v>0</v>
      </c>
      <c r="S1403" s="142">
        <v>0</v>
      </c>
      <c r="T1403" s="143">
        <f>S1403*H1403</f>
        <v>0</v>
      </c>
      <c r="AR1403" s="144" t="s">
        <v>145</v>
      </c>
      <c r="AT1403" s="144" t="s">
        <v>140</v>
      </c>
      <c r="AU1403" s="144" t="s">
        <v>82</v>
      </c>
      <c r="AY1403" s="17" t="s">
        <v>138</v>
      </c>
      <c r="BE1403" s="145">
        <f>IF(N1403="základní",J1403,0)</f>
        <v>0</v>
      </c>
      <c r="BF1403" s="145">
        <f>IF(N1403="snížená",J1403,0)</f>
        <v>0</v>
      </c>
      <c r="BG1403" s="145">
        <f>IF(N1403="zákl. přenesená",J1403,0)</f>
        <v>0</v>
      </c>
      <c r="BH1403" s="145">
        <f>IF(N1403="sníž. přenesená",J1403,0)</f>
        <v>0</v>
      </c>
      <c r="BI1403" s="145">
        <f>IF(N1403="nulová",J1403,0)</f>
        <v>0</v>
      </c>
      <c r="BJ1403" s="17" t="s">
        <v>30</v>
      </c>
      <c r="BK1403" s="145">
        <f>ROUND(I1403*H1403,2)</f>
        <v>0</v>
      </c>
      <c r="BL1403" s="17" t="s">
        <v>145</v>
      </c>
      <c r="BM1403" s="144" t="s">
        <v>1389</v>
      </c>
    </row>
    <row r="1404" spans="2:65" s="13" customFormat="1">
      <c r="B1404" s="153"/>
      <c r="D1404" s="147" t="s">
        <v>147</v>
      </c>
      <c r="E1404" s="154" t="s">
        <v>1</v>
      </c>
      <c r="F1404" s="155" t="s">
        <v>1390</v>
      </c>
      <c r="H1404" s="156">
        <v>77.426000000000002</v>
      </c>
      <c r="I1404" s="157"/>
      <c r="L1404" s="153"/>
      <c r="M1404" s="158"/>
      <c r="T1404" s="159"/>
      <c r="AT1404" s="154" t="s">
        <v>147</v>
      </c>
      <c r="AU1404" s="154" t="s">
        <v>82</v>
      </c>
      <c r="AV1404" s="13" t="s">
        <v>82</v>
      </c>
      <c r="AW1404" s="13" t="s">
        <v>29</v>
      </c>
      <c r="AX1404" s="13" t="s">
        <v>30</v>
      </c>
      <c r="AY1404" s="154" t="s">
        <v>138</v>
      </c>
    </row>
    <row r="1405" spans="2:65" s="1" customFormat="1" ht="21.75" customHeight="1">
      <c r="B1405" s="132"/>
      <c r="C1405" s="133" t="s">
        <v>1391</v>
      </c>
      <c r="D1405" s="133" t="s">
        <v>140</v>
      </c>
      <c r="E1405" s="134" t="s">
        <v>1392</v>
      </c>
      <c r="F1405" s="135" t="s">
        <v>1393</v>
      </c>
      <c r="G1405" s="136" t="s">
        <v>208</v>
      </c>
      <c r="H1405" s="137">
        <v>20.622</v>
      </c>
      <c r="I1405" s="138"/>
      <c r="J1405" s="139">
        <f>ROUND(I1405*H1405,2)</f>
        <v>0</v>
      </c>
      <c r="K1405" s="135" t="s">
        <v>144</v>
      </c>
      <c r="L1405" s="32"/>
      <c r="M1405" s="140" t="s">
        <v>1</v>
      </c>
      <c r="N1405" s="141" t="s">
        <v>38</v>
      </c>
      <c r="P1405" s="142">
        <f>O1405*H1405</f>
        <v>0</v>
      </c>
      <c r="Q1405" s="142">
        <v>0</v>
      </c>
      <c r="R1405" s="142">
        <f>Q1405*H1405</f>
        <v>0</v>
      </c>
      <c r="S1405" s="142">
        <v>0</v>
      </c>
      <c r="T1405" s="143">
        <f>S1405*H1405</f>
        <v>0</v>
      </c>
      <c r="AR1405" s="144" t="s">
        <v>145</v>
      </c>
      <c r="AT1405" s="144" t="s">
        <v>140</v>
      </c>
      <c r="AU1405" s="144" t="s">
        <v>82</v>
      </c>
      <c r="AY1405" s="17" t="s">
        <v>138</v>
      </c>
      <c r="BE1405" s="145">
        <f>IF(N1405="základní",J1405,0)</f>
        <v>0</v>
      </c>
      <c r="BF1405" s="145">
        <f>IF(N1405="snížená",J1405,0)</f>
        <v>0</v>
      </c>
      <c r="BG1405" s="145">
        <f>IF(N1405="zákl. přenesená",J1405,0)</f>
        <v>0</v>
      </c>
      <c r="BH1405" s="145">
        <f>IF(N1405="sníž. přenesená",J1405,0)</f>
        <v>0</v>
      </c>
      <c r="BI1405" s="145">
        <f>IF(N1405="nulová",J1405,0)</f>
        <v>0</v>
      </c>
      <c r="BJ1405" s="17" t="s">
        <v>30</v>
      </c>
      <c r="BK1405" s="145">
        <f>ROUND(I1405*H1405,2)</f>
        <v>0</v>
      </c>
      <c r="BL1405" s="17" t="s">
        <v>145</v>
      </c>
      <c r="BM1405" s="144" t="s">
        <v>1394</v>
      </c>
    </row>
    <row r="1406" spans="2:65" s="13" customFormat="1">
      <c r="B1406" s="153"/>
      <c r="D1406" s="147" t="s">
        <v>147</v>
      </c>
      <c r="E1406" s="154" t="s">
        <v>1</v>
      </c>
      <c r="F1406" s="155" t="s">
        <v>1395</v>
      </c>
      <c r="H1406" s="156">
        <v>20.622</v>
      </c>
      <c r="I1406" s="157"/>
      <c r="L1406" s="153"/>
      <c r="M1406" s="158"/>
      <c r="T1406" s="159"/>
      <c r="AT1406" s="154" t="s">
        <v>147</v>
      </c>
      <c r="AU1406" s="154" t="s">
        <v>82</v>
      </c>
      <c r="AV1406" s="13" t="s">
        <v>82</v>
      </c>
      <c r="AW1406" s="13" t="s">
        <v>29</v>
      </c>
      <c r="AX1406" s="13" t="s">
        <v>30</v>
      </c>
      <c r="AY1406" s="154" t="s">
        <v>138</v>
      </c>
    </row>
    <row r="1407" spans="2:65" s="1" customFormat="1" ht="21.75" customHeight="1">
      <c r="B1407" s="132"/>
      <c r="C1407" s="133" t="s">
        <v>1396</v>
      </c>
      <c r="D1407" s="133" t="s">
        <v>140</v>
      </c>
      <c r="E1407" s="134" t="s">
        <v>1397</v>
      </c>
      <c r="F1407" s="135" t="s">
        <v>1398</v>
      </c>
      <c r="G1407" s="136" t="s">
        <v>208</v>
      </c>
      <c r="H1407" s="137">
        <v>5.0229999999999997</v>
      </c>
      <c r="I1407" s="138"/>
      <c r="J1407" s="139">
        <f>ROUND(I1407*H1407,2)</f>
        <v>0</v>
      </c>
      <c r="K1407" s="135" t="s">
        <v>144</v>
      </c>
      <c r="L1407" s="32"/>
      <c r="M1407" s="140" t="s">
        <v>1</v>
      </c>
      <c r="N1407" s="141" t="s">
        <v>38</v>
      </c>
      <c r="P1407" s="142">
        <f>O1407*H1407</f>
        <v>0</v>
      </c>
      <c r="Q1407" s="142">
        <v>0</v>
      </c>
      <c r="R1407" s="142">
        <f>Q1407*H1407</f>
        <v>0</v>
      </c>
      <c r="S1407" s="142">
        <v>0</v>
      </c>
      <c r="T1407" s="143">
        <f>S1407*H1407</f>
        <v>0</v>
      </c>
      <c r="AR1407" s="144" t="s">
        <v>145</v>
      </c>
      <c r="AT1407" s="144" t="s">
        <v>140</v>
      </c>
      <c r="AU1407" s="144" t="s">
        <v>82</v>
      </c>
      <c r="AY1407" s="17" t="s">
        <v>138</v>
      </c>
      <c r="BE1407" s="145">
        <f>IF(N1407="základní",J1407,0)</f>
        <v>0</v>
      </c>
      <c r="BF1407" s="145">
        <f>IF(N1407="snížená",J1407,0)</f>
        <v>0</v>
      </c>
      <c r="BG1407" s="145">
        <f>IF(N1407="zákl. přenesená",J1407,0)</f>
        <v>0</v>
      </c>
      <c r="BH1407" s="145">
        <f>IF(N1407="sníž. přenesená",J1407,0)</f>
        <v>0</v>
      </c>
      <c r="BI1407" s="145">
        <f>IF(N1407="nulová",J1407,0)</f>
        <v>0</v>
      </c>
      <c r="BJ1407" s="17" t="s">
        <v>30</v>
      </c>
      <c r="BK1407" s="145">
        <f>ROUND(I1407*H1407,2)</f>
        <v>0</v>
      </c>
      <c r="BL1407" s="17" t="s">
        <v>145</v>
      </c>
      <c r="BM1407" s="144" t="s">
        <v>1399</v>
      </c>
    </row>
    <row r="1408" spans="2:65" s="13" customFormat="1">
      <c r="B1408" s="153"/>
      <c r="D1408" s="147" t="s">
        <v>147</v>
      </c>
      <c r="E1408" s="154" t="s">
        <v>1</v>
      </c>
      <c r="F1408" s="155" t="s">
        <v>1400</v>
      </c>
      <c r="H1408" s="156">
        <v>5.0229999999999997</v>
      </c>
      <c r="I1408" s="157"/>
      <c r="L1408" s="153"/>
      <c r="M1408" s="158"/>
      <c r="T1408" s="159"/>
      <c r="AT1408" s="154" t="s">
        <v>147</v>
      </c>
      <c r="AU1408" s="154" t="s">
        <v>82</v>
      </c>
      <c r="AV1408" s="13" t="s">
        <v>82</v>
      </c>
      <c r="AW1408" s="13" t="s">
        <v>29</v>
      </c>
      <c r="AX1408" s="13" t="s">
        <v>73</v>
      </c>
      <c r="AY1408" s="154" t="s">
        <v>138</v>
      </c>
    </row>
    <row r="1409" spans="2:65" s="14" customFormat="1">
      <c r="B1409" s="160"/>
      <c r="D1409" s="147" t="s">
        <v>147</v>
      </c>
      <c r="E1409" s="161" t="s">
        <v>1</v>
      </c>
      <c r="F1409" s="162" t="s">
        <v>156</v>
      </c>
      <c r="H1409" s="163">
        <v>5.0229999999999997</v>
      </c>
      <c r="I1409" s="164"/>
      <c r="L1409" s="160"/>
      <c r="M1409" s="165"/>
      <c r="T1409" s="166"/>
      <c r="AT1409" s="161" t="s">
        <v>147</v>
      </c>
      <c r="AU1409" s="161" t="s">
        <v>82</v>
      </c>
      <c r="AV1409" s="14" t="s">
        <v>145</v>
      </c>
      <c r="AW1409" s="14" t="s">
        <v>29</v>
      </c>
      <c r="AX1409" s="14" t="s">
        <v>30</v>
      </c>
      <c r="AY1409" s="161" t="s">
        <v>138</v>
      </c>
    </row>
    <row r="1410" spans="2:65" s="1" customFormat="1" ht="16.5" customHeight="1">
      <c r="B1410" s="132"/>
      <c r="C1410" s="133" t="s">
        <v>1401</v>
      </c>
      <c r="D1410" s="133" t="s">
        <v>140</v>
      </c>
      <c r="E1410" s="134" t="s">
        <v>1402</v>
      </c>
      <c r="F1410" s="135" t="s">
        <v>223</v>
      </c>
      <c r="G1410" s="136" t="s">
        <v>208</v>
      </c>
      <c r="H1410" s="137">
        <v>141.99100000000001</v>
      </c>
      <c r="I1410" s="138"/>
      <c r="J1410" s="139">
        <f>ROUND(I1410*H1410,2)</f>
        <v>0</v>
      </c>
      <c r="K1410" s="135" t="s">
        <v>1</v>
      </c>
      <c r="L1410" s="32"/>
      <c r="M1410" s="140" t="s">
        <v>1</v>
      </c>
      <c r="N1410" s="141" t="s">
        <v>38</v>
      </c>
      <c r="P1410" s="142">
        <f>O1410*H1410</f>
        <v>0</v>
      </c>
      <c r="Q1410" s="142">
        <v>0</v>
      </c>
      <c r="R1410" s="142">
        <f>Q1410*H1410</f>
        <v>0</v>
      </c>
      <c r="S1410" s="142">
        <v>0</v>
      </c>
      <c r="T1410" s="143">
        <f>S1410*H1410</f>
        <v>0</v>
      </c>
      <c r="AR1410" s="144" t="s">
        <v>145</v>
      </c>
      <c r="AT1410" s="144" t="s">
        <v>140</v>
      </c>
      <c r="AU1410" s="144" t="s">
        <v>82</v>
      </c>
      <c r="AY1410" s="17" t="s">
        <v>138</v>
      </c>
      <c r="BE1410" s="145">
        <f>IF(N1410="základní",J1410,0)</f>
        <v>0</v>
      </c>
      <c r="BF1410" s="145">
        <f>IF(N1410="snížená",J1410,0)</f>
        <v>0</v>
      </c>
      <c r="BG1410" s="145">
        <f>IF(N1410="zákl. přenesená",J1410,0)</f>
        <v>0</v>
      </c>
      <c r="BH1410" s="145">
        <f>IF(N1410="sníž. přenesená",J1410,0)</f>
        <v>0</v>
      </c>
      <c r="BI1410" s="145">
        <f>IF(N1410="nulová",J1410,0)</f>
        <v>0</v>
      </c>
      <c r="BJ1410" s="17" t="s">
        <v>30</v>
      </c>
      <c r="BK1410" s="145">
        <f>ROUND(I1410*H1410,2)</f>
        <v>0</v>
      </c>
      <c r="BL1410" s="17" t="s">
        <v>145</v>
      </c>
      <c r="BM1410" s="144" t="s">
        <v>1403</v>
      </c>
    </row>
    <row r="1411" spans="2:65" s="13" customFormat="1">
      <c r="B1411" s="153"/>
      <c r="D1411" s="147" t="s">
        <v>147</v>
      </c>
      <c r="E1411" s="154" t="s">
        <v>1</v>
      </c>
      <c r="F1411" s="155" t="s">
        <v>1404</v>
      </c>
      <c r="H1411" s="156">
        <v>141.99100000000001</v>
      </c>
      <c r="I1411" s="157"/>
      <c r="L1411" s="153"/>
      <c r="M1411" s="158"/>
      <c r="T1411" s="159"/>
      <c r="AT1411" s="154" t="s">
        <v>147</v>
      </c>
      <c r="AU1411" s="154" t="s">
        <v>82</v>
      </c>
      <c r="AV1411" s="13" t="s">
        <v>82</v>
      </c>
      <c r="AW1411" s="13" t="s">
        <v>29</v>
      </c>
      <c r="AX1411" s="13" t="s">
        <v>73</v>
      </c>
      <c r="AY1411" s="154" t="s">
        <v>138</v>
      </c>
    </row>
    <row r="1412" spans="2:65" s="14" customFormat="1">
      <c r="B1412" s="160"/>
      <c r="D1412" s="147" t="s">
        <v>147</v>
      </c>
      <c r="E1412" s="161" t="s">
        <v>1</v>
      </c>
      <c r="F1412" s="162" t="s">
        <v>156</v>
      </c>
      <c r="H1412" s="163">
        <v>141.99100000000001</v>
      </c>
      <c r="I1412" s="164"/>
      <c r="L1412" s="160"/>
      <c r="M1412" s="165"/>
      <c r="T1412" s="166"/>
      <c r="AT1412" s="161" t="s">
        <v>147</v>
      </c>
      <c r="AU1412" s="161" t="s">
        <v>82</v>
      </c>
      <c r="AV1412" s="14" t="s">
        <v>145</v>
      </c>
      <c r="AW1412" s="14" t="s">
        <v>29</v>
      </c>
      <c r="AX1412" s="14" t="s">
        <v>30</v>
      </c>
      <c r="AY1412" s="161" t="s">
        <v>138</v>
      </c>
    </row>
    <row r="1413" spans="2:65" s="1" customFormat="1" ht="16.5" customHeight="1">
      <c r="B1413" s="132"/>
      <c r="C1413" s="133" t="s">
        <v>1405</v>
      </c>
      <c r="D1413" s="133" t="s">
        <v>140</v>
      </c>
      <c r="E1413" s="134" t="s">
        <v>1406</v>
      </c>
      <c r="F1413" s="135" t="s">
        <v>1407</v>
      </c>
      <c r="G1413" s="136" t="s">
        <v>143</v>
      </c>
      <c r="H1413" s="137">
        <v>445.58</v>
      </c>
      <c r="I1413" s="138"/>
      <c r="J1413" s="139">
        <f>ROUND(I1413*H1413,2)</f>
        <v>0</v>
      </c>
      <c r="K1413" s="135" t="s">
        <v>144</v>
      </c>
      <c r="L1413" s="32"/>
      <c r="M1413" s="140" t="s">
        <v>1</v>
      </c>
      <c r="N1413" s="141" t="s">
        <v>38</v>
      </c>
      <c r="P1413" s="142">
        <f>O1413*H1413</f>
        <v>0</v>
      </c>
      <c r="Q1413" s="142">
        <v>1.0000000000000001E-5</v>
      </c>
      <c r="R1413" s="142">
        <f>Q1413*H1413</f>
        <v>4.4558000000000002E-3</v>
      </c>
      <c r="S1413" s="142">
        <v>0</v>
      </c>
      <c r="T1413" s="143">
        <f>S1413*H1413</f>
        <v>0</v>
      </c>
      <c r="AR1413" s="144" t="s">
        <v>145</v>
      </c>
      <c r="AT1413" s="144" t="s">
        <v>140</v>
      </c>
      <c r="AU1413" s="144" t="s">
        <v>82</v>
      </c>
      <c r="AY1413" s="17" t="s">
        <v>138</v>
      </c>
      <c r="BE1413" s="145">
        <f>IF(N1413="základní",J1413,0)</f>
        <v>0</v>
      </c>
      <c r="BF1413" s="145">
        <f>IF(N1413="snížená",J1413,0)</f>
        <v>0</v>
      </c>
      <c r="BG1413" s="145">
        <f>IF(N1413="zákl. přenesená",J1413,0)</f>
        <v>0</v>
      </c>
      <c r="BH1413" s="145">
        <f>IF(N1413="sníž. přenesená",J1413,0)</f>
        <v>0</v>
      </c>
      <c r="BI1413" s="145">
        <f>IF(N1413="nulová",J1413,0)</f>
        <v>0</v>
      </c>
      <c r="BJ1413" s="17" t="s">
        <v>30</v>
      </c>
      <c r="BK1413" s="145">
        <f>ROUND(I1413*H1413,2)</f>
        <v>0</v>
      </c>
      <c r="BL1413" s="17" t="s">
        <v>145</v>
      </c>
      <c r="BM1413" s="144" t="s">
        <v>1408</v>
      </c>
    </row>
    <row r="1414" spans="2:65" s="12" customFormat="1">
      <c r="B1414" s="146"/>
      <c r="D1414" s="147" t="s">
        <v>147</v>
      </c>
      <c r="E1414" s="148" t="s">
        <v>1</v>
      </c>
      <c r="F1414" s="149" t="s">
        <v>1175</v>
      </c>
      <c r="H1414" s="148" t="s">
        <v>1</v>
      </c>
      <c r="I1414" s="150"/>
      <c r="L1414" s="146"/>
      <c r="M1414" s="151"/>
      <c r="T1414" s="152"/>
      <c r="AT1414" s="148" t="s">
        <v>147</v>
      </c>
      <c r="AU1414" s="148" t="s">
        <v>82</v>
      </c>
      <c r="AV1414" s="12" t="s">
        <v>30</v>
      </c>
      <c r="AW1414" s="12" t="s">
        <v>29</v>
      </c>
      <c r="AX1414" s="12" t="s">
        <v>73</v>
      </c>
      <c r="AY1414" s="148" t="s">
        <v>138</v>
      </c>
    </row>
    <row r="1415" spans="2:65" s="13" customFormat="1">
      <c r="B1415" s="153"/>
      <c r="D1415" s="147" t="s">
        <v>147</v>
      </c>
      <c r="E1415" s="154" t="s">
        <v>1</v>
      </c>
      <c r="F1415" s="155" t="s">
        <v>1409</v>
      </c>
      <c r="H1415" s="156">
        <v>126.24</v>
      </c>
      <c r="I1415" s="157"/>
      <c r="L1415" s="153"/>
      <c r="M1415" s="158"/>
      <c r="T1415" s="159"/>
      <c r="AT1415" s="154" t="s">
        <v>147</v>
      </c>
      <c r="AU1415" s="154" t="s">
        <v>82</v>
      </c>
      <c r="AV1415" s="13" t="s">
        <v>82</v>
      </c>
      <c r="AW1415" s="13" t="s">
        <v>29</v>
      </c>
      <c r="AX1415" s="13" t="s">
        <v>73</v>
      </c>
      <c r="AY1415" s="154" t="s">
        <v>138</v>
      </c>
    </row>
    <row r="1416" spans="2:65" s="12" customFormat="1">
      <c r="B1416" s="146"/>
      <c r="D1416" s="147" t="s">
        <v>147</v>
      </c>
      <c r="E1416" s="148" t="s">
        <v>1</v>
      </c>
      <c r="F1416" s="149" t="s">
        <v>1410</v>
      </c>
      <c r="H1416" s="148" t="s">
        <v>1</v>
      </c>
      <c r="I1416" s="150"/>
      <c r="L1416" s="146"/>
      <c r="M1416" s="151"/>
      <c r="T1416" s="152"/>
      <c r="AT1416" s="148" t="s">
        <v>147</v>
      </c>
      <c r="AU1416" s="148" t="s">
        <v>82</v>
      </c>
      <c r="AV1416" s="12" t="s">
        <v>30</v>
      </c>
      <c r="AW1416" s="12" t="s">
        <v>29</v>
      </c>
      <c r="AX1416" s="12" t="s">
        <v>73</v>
      </c>
      <c r="AY1416" s="148" t="s">
        <v>138</v>
      </c>
    </row>
    <row r="1417" spans="2:65" s="13" customFormat="1">
      <c r="B1417" s="153"/>
      <c r="D1417" s="147" t="s">
        <v>147</v>
      </c>
      <c r="E1417" s="154" t="s">
        <v>1</v>
      </c>
      <c r="F1417" s="155" t="s">
        <v>1411</v>
      </c>
      <c r="H1417" s="156">
        <v>194.52</v>
      </c>
      <c r="I1417" s="157"/>
      <c r="L1417" s="153"/>
      <c r="M1417" s="158"/>
      <c r="T1417" s="159"/>
      <c r="AT1417" s="154" t="s">
        <v>147</v>
      </c>
      <c r="AU1417" s="154" t="s">
        <v>82</v>
      </c>
      <c r="AV1417" s="13" t="s">
        <v>82</v>
      </c>
      <c r="AW1417" s="13" t="s">
        <v>29</v>
      </c>
      <c r="AX1417" s="13" t="s">
        <v>73</v>
      </c>
      <c r="AY1417" s="154" t="s">
        <v>138</v>
      </c>
    </row>
    <row r="1418" spans="2:65" s="12" customFormat="1">
      <c r="B1418" s="146"/>
      <c r="D1418" s="147" t="s">
        <v>147</v>
      </c>
      <c r="E1418" s="148" t="s">
        <v>1</v>
      </c>
      <c r="F1418" s="149" t="s">
        <v>1412</v>
      </c>
      <c r="H1418" s="148" t="s">
        <v>1</v>
      </c>
      <c r="I1418" s="150"/>
      <c r="L1418" s="146"/>
      <c r="M1418" s="151"/>
      <c r="T1418" s="152"/>
      <c r="AT1418" s="148" t="s">
        <v>147</v>
      </c>
      <c r="AU1418" s="148" t="s">
        <v>82</v>
      </c>
      <c r="AV1418" s="12" t="s">
        <v>30</v>
      </c>
      <c r="AW1418" s="12" t="s">
        <v>29</v>
      </c>
      <c r="AX1418" s="12" t="s">
        <v>73</v>
      </c>
      <c r="AY1418" s="148" t="s">
        <v>138</v>
      </c>
    </row>
    <row r="1419" spans="2:65" s="13" customFormat="1">
      <c r="B1419" s="153"/>
      <c r="D1419" s="147" t="s">
        <v>147</v>
      </c>
      <c r="E1419" s="154" t="s">
        <v>1</v>
      </c>
      <c r="F1419" s="155" t="s">
        <v>1413</v>
      </c>
      <c r="H1419" s="156">
        <v>124.82</v>
      </c>
      <c r="I1419" s="157"/>
      <c r="L1419" s="153"/>
      <c r="M1419" s="158"/>
      <c r="T1419" s="159"/>
      <c r="AT1419" s="154" t="s">
        <v>147</v>
      </c>
      <c r="AU1419" s="154" t="s">
        <v>82</v>
      </c>
      <c r="AV1419" s="13" t="s">
        <v>82</v>
      </c>
      <c r="AW1419" s="13" t="s">
        <v>29</v>
      </c>
      <c r="AX1419" s="13" t="s">
        <v>73</v>
      </c>
      <c r="AY1419" s="154" t="s">
        <v>138</v>
      </c>
    </row>
    <row r="1420" spans="2:65" s="14" customFormat="1">
      <c r="B1420" s="160"/>
      <c r="D1420" s="147" t="s">
        <v>147</v>
      </c>
      <c r="E1420" s="161" t="s">
        <v>1</v>
      </c>
      <c r="F1420" s="162" t="s">
        <v>156</v>
      </c>
      <c r="H1420" s="163">
        <v>445.58</v>
      </c>
      <c r="I1420" s="164"/>
      <c r="L1420" s="160"/>
      <c r="M1420" s="165"/>
      <c r="T1420" s="166"/>
      <c r="AT1420" s="161" t="s">
        <v>147</v>
      </c>
      <c r="AU1420" s="161" t="s">
        <v>82</v>
      </c>
      <c r="AV1420" s="14" t="s">
        <v>145</v>
      </c>
      <c r="AW1420" s="14" t="s">
        <v>29</v>
      </c>
      <c r="AX1420" s="14" t="s">
        <v>30</v>
      </c>
      <c r="AY1420" s="161" t="s">
        <v>138</v>
      </c>
    </row>
    <row r="1421" spans="2:65" s="1" customFormat="1" ht="16.5" customHeight="1">
      <c r="B1421" s="132"/>
      <c r="C1421" s="133" t="s">
        <v>1414</v>
      </c>
      <c r="D1421" s="133" t="s">
        <v>140</v>
      </c>
      <c r="E1421" s="134" t="s">
        <v>1415</v>
      </c>
      <c r="F1421" s="135" t="s">
        <v>1416</v>
      </c>
      <c r="G1421" s="136" t="s">
        <v>143</v>
      </c>
      <c r="H1421" s="137">
        <v>319.33999999999997</v>
      </c>
      <c r="I1421" s="138"/>
      <c r="J1421" s="139">
        <f>ROUND(I1421*H1421,2)</f>
        <v>0</v>
      </c>
      <c r="K1421" s="135" t="s">
        <v>144</v>
      </c>
      <c r="L1421" s="32"/>
      <c r="M1421" s="140" t="s">
        <v>1</v>
      </c>
      <c r="N1421" s="141" t="s">
        <v>38</v>
      </c>
      <c r="P1421" s="142">
        <f>O1421*H1421</f>
        <v>0</v>
      </c>
      <c r="Q1421" s="142">
        <v>5.5000000000000003E-4</v>
      </c>
      <c r="R1421" s="142">
        <f>Q1421*H1421</f>
        <v>0.17563699999999999</v>
      </c>
      <c r="S1421" s="142">
        <v>5.9999999999999995E-4</v>
      </c>
      <c r="T1421" s="143">
        <f>S1421*H1421</f>
        <v>0.19160399999999997</v>
      </c>
      <c r="AR1421" s="144" t="s">
        <v>145</v>
      </c>
      <c r="AT1421" s="144" t="s">
        <v>140</v>
      </c>
      <c r="AU1421" s="144" t="s">
        <v>82</v>
      </c>
      <c r="AY1421" s="17" t="s">
        <v>138</v>
      </c>
      <c r="BE1421" s="145">
        <f>IF(N1421="základní",J1421,0)</f>
        <v>0</v>
      </c>
      <c r="BF1421" s="145">
        <f>IF(N1421="snížená",J1421,0)</f>
        <v>0</v>
      </c>
      <c r="BG1421" s="145">
        <f>IF(N1421="zákl. přenesená",J1421,0)</f>
        <v>0</v>
      </c>
      <c r="BH1421" s="145">
        <f>IF(N1421="sníž. přenesená",J1421,0)</f>
        <v>0</v>
      </c>
      <c r="BI1421" s="145">
        <f>IF(N1421="nulová",J1421,0)</f>
        <v>0</v>
      </c>
      <c r="BJ1421" s="17" t="s">
        <v>30</v>
      </c>
      <c r="BK1421" s="145">
        <f>ROUND(I1421*H1421,2)</f>
        <v>0</v>
      </c>
      <c r="BL1421" s="17" t="s">
        <v>145</v>
      </c>
      <c r="BM1421" s="144" t="s">
        <v>1417</v>
      </c>
    </row>
    <row r="1422" spans="2:65" s="12" customFormat="1">
      <c r="B1422" s="146"/>
      <c r="D1422" s="147" t="s">
        <v>147</v>
      </c>
      <c r="E1422" s="148" t="s">
        <v>1</v>
      </c>
      <c r="F1422" s="149" t="s">
        <v>1410</v>
      </c>
      <c r="H1422" s="148" t="s">
        <v>1</v>
      </c>
      <c r="I1422" s="150"/>
      <c r="L1422" s="146"/>
      <c r="M1422" s="151"/>
      <c r="T1422" s="152"/>
      <c r="AT1422" s="148" t="s">
        <v>147</v>
      </c>
      <c r="AU1422" s="148" t="s">
        <v>82</v>
      </c>
      <c r="AV1422" s="12" t="s">
        <v>30</v>
      </c>
      <c r="AW1422" s="12" t="s">
        <v>29</v>
      </c>
      <c r="AX1422" s="12" t="s">
        <v>73</v>
      </c>
      <c r="AY1422" s="148" t="s">
        <v>138</v>
      </c>
    </row>
    <row r="1423" spans="2:65" s="13" customFormat="1">
      <c r="B1423" s="153"/>
      <c r="D1423" s="147" t="s">
        <v>147</v>
      </c>
      <c r="E1423" s="154" t="s">
        <v>1</v>
      </c>
      <c r="F1423" s="155" t="s">
        <v>1411</v>
      </c>
      <c r="H1423" s="156">
        <v>194.52</v>
      </c>
      <c r="I1423" s="157"/>
      <c r="L1423" s="153"/>
      <c r="M1423" s="158"/>
      <c r="T1423" s="159"/>
      <c r="AT1423" s="154" t="s">
        <v>147</v>
      </c>
      <c r="AU1423" s="154" t="s">
        <v>82</v>
      </c>
      <c r="AV1423" s="13" t="s">
        <v>82</v>
      </c>
      <c r="AW1423" s="13" t="s">
        <v>29</v>
      </c>
      <c r="AX1423" s="13" t="s">
        <v>73</v>
      </c>
      <c r="AY1423" s="154" t="s">
        <v>138</v>
      </c>
    </row>
    <row r="1424" spans="2:65" s="12" customFormat="1">
      <c r="B1424" s="146"/>
      <c r="D1424" s="147" t="s">
        <v>147</v>
      </c>
      <c r="E1424" s="148" t="s">
        <v>1</v>
      </c>
      <c r="F1424" s="149" t="s">
        <v>1412</v>
      </c>
      <c r="H1424" s="148" t="s">
        <v>1</v>
      </c>
      <c r="I1424" s="150"/>
      <c r="L1424" s="146"/>
      <c r="M1424" s="151"/>
      <c r="T1424" s="152"/>
      <c r="AT1424" s="148" t="s">
        <v>147</v>
      </c>
      <c r="AU1424" s="148" t="s">
        <v>82</v>
      </c>
      <c r="AV1424" s="12" t="s">
        <v>30</v>
      </c>
      <c r="AW1424" s="12" t="s">
        <v>29</v>
      </c>
      <c r="AX1424" s="12" t="s">
        <v>73</v>
      </c>
      <c r="AY1424" s="148" t="s">
        <v>138</v>
      </c>
    </row>
    <row r="1425" spans="2:65" s="13" customFormat="1">
      <c r="B1425" s="153"/>
      <c r="D1425" s="147" t="s">
        <v>147</v>
      </c>
      <c r="E1425" s="154" t="s">
        <v>1</v>
      </c>
      <c r="F1425" s="155" t="s">
        <v>1413</v>
      </c>
      <c r="H1425" s="156">
        <v>124.82</v>
      </c>
      <c r="I1425" s="157"/>
      <c r="L1425" s="153"/>
      <c r="M1425" s="158"/>
      <c r="T1425" s="159"/>
      <c r="AT1425" s="154" t="s">
        <v>147</v>
      </c>
      <c r="AU1425" s="154" t="s">
        <v>82</v>
      </c>
      <c r="AV1425" s="13" t="s">
        <v>82</v>
      </c>
      <c r="AW1425" s="13" t="s">
        <v>29</v>
      </c>
      <c r="AX1425" s="13" t="s">
        <v>73</v>
      </c>
      <c r="AY1425" s="154" t="s">
        <v>138</v>
      </c>
    </row>
    <row r="1426" spans="2:65" s="14" customFormat="1">
      <c r="B1426" s="160"/>
      <c r="D1426" s="147" t="s">
        <v>147</v>
      </c>
      <c r="E1426" s="161" t="s">
        <v>1</v>
      </c>
      <c r="F1426" s="162" t="s">
        <v>156</v>
      </c>
      <c r="H1426" s="163">
        <v>319.33999999999997</v>
      </c>
      <c r="I1426" s="164"/>
      <c r="L1426" s="160"/>
      <c r="M1426" s="165"/>
      <c r="T1426" s="166"/>
      <c r="AT1426" s="161" t="s">
        <v>147</v>
      </c>
      <c r="AU1426" s="161" t="s">
        <v>82</v>
      </c>
      <c r="AV1426" s="14" t="s">
        <v>145</v>
      </c>
      <c r="AW1426" s="14" t="s">
        <v>29</v>
      </c>
      <c r="AX1426" s="14" t="s">
        <v>30</v>
      </c>
      <c r="AY1426" s="161" t="s">
        <v>138</v>
      </c>
    </row>
    <row r="1427" spans="2:65" s="1" customFormat="1" ht="16.5" customHeight="1">
      <c r="B1427" s="132"/>
      <c r="C1427" s="133" t="s">
        <v>1418</v>
      </c>
      <c r="D1427" s="133" t="s">
        <v>140</v>
      </c>
      <c r="E1427" s="134" t="s">
        <v>1419</v>
      </c>
      <c r="F1427" s="135" t="s">
        <v>1420</v>
      </c>
      <c r="G1427" s="136" t="s">
        <v>384</v>
      </c>
      <c r="H1427" s="137">
        <v>1</v>
      </c>
      <c r="I1427" s="138"/>
      <c r="J1427" s="139">
        <f>ROUND(I1427*H1427,2)</f>
        <v>0</v>
      </c>
      <c r="K1427" s="135" t="s">
        <v>1</v>
      </c>
      <c r="L1427" s="32"/>
      <c r="M1427" s="140" t="s">
        <v>1</v>
      </c>
      <c r="N1427" s="141" t="s">
        <v>38</v>
      </c>
      <c r="P1427" s="142">
        <f>O1427*H1427</f>
        <v>0</v>
      </c>
      <c r="Q1427" s="142">
        <v>0</v>
      </c>
      <c r="R1427" s="142">
        <f>Q1427*H1427</f>
        <v>0</v>
      </c>
      <c r="S1427" s="142">
        <v>0</v>
      </c>
      <c r="T1427" s="143">
        <f>S1427*H1427</f>
        <v>0</v>
      </c>
      <c r="AR1427" s="144" t="s">
        <v>145</v>
      </c>
      <c r="AT1427" s="144" t="s">
        <v>140</v>
      </c>
      <c r="AU1427" s="144" t="s">
        <v>82</v>
      </c>
      <c r="AY1427" s="17" t="s">
        <v>138</v>
      </c>
      <c r="BE1427" s="145">
        <f>IF(N1427="základní",J1427,0)</f>
        <v>0</v>
      </c>
      <c r="BF1427" s="145">
        <f>IF(N1427="snížená",J1427,0)</f>
        <v>0</v>
      </c>
      <c r="BG1427" s="145">
        <f>IF(N1427="zákl. přenesená",J1427,0)</f>
        <v>0</v>
      </c>
      <c r="BH1427" s="145">
        <f>IF(N1427="sníž. přenesená",J1427,0)</f>
        <v>0</v>
      </c>
      <c r="BI1427" s="145">
        <f>IF(N1427="nulová",J1427,0)</f>
        <v>0</v>
      </c>
      <c r="BJ1427" s="17" t="s">
        <v>30</v>
      </c>
      <c r="BK1427" s="145">
        <f>ROUND(I1427*H1427,2)</f>
        <v>0</v>
      </c>
      <c r="BL1427" s="17" t="s">
        <v>145</v>
      </c>
      <c r="BM1427" s="144" t="s">
        <v>1421</v>
      </c>
    </row>
    <row r="1428" spans="2:65" s="13" customFormat="1">
      <c r="B1428" s="153"/>
      <c r="D1428" s="147" t="s">
        <v>147</v>
      </c>
      <c r="E1428" s="154" t="s">
        <v>1</v>
      </c>
      <c r="F1428" s="155" t="s">
        <v>30</v>
      </c>
      <c r="H1428" s="156">
        <v>1</v>
      </c>
      <c r="I1428" s="157"/>
      <c r="L1428" s="153"/>
      <c r="M1428" s="158"/>
      <c r="T1428" s="159"/>
      <c r="AT1428" s="154" t="s">
        <v>147</v>
      </c>
      <c r="AU1428" s="154" t="s">
        <v>82</v>
      </c>
      <c r="AV1428" s="13" t="s">
        <v>82</v>
      </c>
      <c r="AW1428" s="13" t="s">
        <v>29</v>
      </c>
      <c r="AX1428" s="13" t="s">
        <v>30</v>
      </c>
      <c r="AY1428" s="154" t="s">
        <v>138</v>
      </c>
    </row>
    <row r="1429" spans="2:65" s="1" customFormat="1" ht="16.5" customHeight="1">
      <c r="B1429" s="132"/>
      <c r="C1429" s="133" t="s">
        <v>1422</v>
      </c>
      <c r="D1429" s="133" t="s">
        <v>140</v>
      </c>
      <c r="E1429" s="134" t="s">
        <v>1423</v>
      </c>
      <c r="F1429" s="135" t="s">
        <v>1424</v>
      </c>
      <c r="G1429" s="136" t="s">
        <v>384</v>
      </c>
      <c r="H1429" s="137">
        <v>1</v>
      </c>
      <c r="I1429" s="138"/>
      <c r="J1429" s="139">
        <f>ROUND(I1429*H1429,2)</f>
        <v>0</v>
      </c>
      <c r="K1429" s="135" t="s">
        <v>1</v>
      </c>
      <c r="L1429" s="32"/>
      <c r="M1429" s="140" t="s">
        <v>1</v>
      </c>
      <c r="N1429" s="141" t="s">
        <v>38</v>
      </c>
      <c r="P1429" s="142">
        <f>O1429*H1429</f>
        <v>0</v>
      </c>
      <c r="Q1429" s="142">
        <v>0</v>
      </c>
      <c r="R1429" s="142">
        <f>Q1429*H1429</f>
        <v>0</v>
      </c>
      <c r="S1429" s="142">
        <v>0</v>
      </c>
      <c r="T1429" s="143">
        <f>S1429*H1429</f>
        <v>0</v>
      </c>
      <c r="AR1429" s="144" t="s">
        <v>145</v>
      </c>
      <c r="AT1429" s="144" t="s">
        <v>140</v>
      </c>
      <c r="AU1429" s="144" t="s">
        <v>82</v>
      </c>
      <c r="AY1429" s="17" t="s">
        <v>138</v>
      </c>
      <c r="BE1429" s="145">
        <f>IF(N1429="základní",J1429,0)</f>
        <v>0</v>
      </c>
      <c r="BF1429" s="145">
        <f>IF(N1429="snížená",J1429,0)</f>
        <v>0</v>
      </c>
      <c r="BG1429" s="145">
        <f>IF(N1429="zákl. přenesená",J1429,0)</f>
        <v>0</v>
      </c>
      <c r="BH1429" s="145">
        <f>IF(N1429="sníž. přenesená",J1429,0)</f>
        <v>0</v>
      </c>
      <c r="BI1429" s="145">
        <f>IF(N1429="nulová",J1429,0)</f>
        <v>0</v>
      </c>
      <c r="BJ1429" s="17" t="s">
        <v>30</v>
      </c>
      <c r="BK1429" s="145">
        <f>ROUND(I1429*H1429,2)</f>
        <v>0</v>
      </c>
      <c r="BL1429" s="17" t="s">
        <v>145</v>
      </c>
      <c r="BM1429" s="144" t="s">
        <v>1425</v>
      </c>
    </row>
    <row r="1430" spans="2:65" s="13" customFormat="1">
      <c r="B1430" s="153"/>
      <c r="D1430" s="147" t="s">
        <v>147</v>
      </c>
      <c r="E1430" s="154" t="s">
        <v>1</v>
      </c>
      <c r="F1430" s="155" t="s">
        <v>30</v>
      </c>
      <c r="H1430" s="156">
        <v>1</v>
      </c>
      <c r="I1430" s="157"/>
      <c r="L1430" s="153"/>
      <c r="M1430" s="158"/>
      <c r="T1430" s="159"/>
      <c r="AT1430" s="154" t="s">
        <v>147</v>
      </c>
      <c r="AU1430" s="154" t="s">
        <v>82</v>
      </c>
      <c r="AV1430" s="13" t="s">
        <v>82</v>
      </c>
      <c r="AW1430" s="13" t="s">
        <v>29</v>
      </c>
      <c r="AX1430" s="13" t="s">
        <v>30</v>
      </c>
      <c r="AY1430" s="154" t="s">
        <v>138</v>
      </c>
    </row>
    <row r="1431" spans="2:65" s="1" customFormat="1" ht="16.5" customHeight="1">
      <c r="B1431" s="132"/>
      <c r="C1431" s="133" t="s">
        <v>1426</v>
      </c>
      <c r="D1431" s="133" t="s">
        <v>140</v>
      </c>
      <c r="E1431" s="134" t="s">
        <v>1427</v>
      </c>
      <c r="F1431" s="135" t="s">
        <v>1428</v>
      </c>
      <c r="G1431" s="136" t="s">
        <v>384</v>
      </c>
      <c r="H1431" s="137">
        <v>1</v>
      </c>
      <c r="I1431" s="138"/>
      <c r="J1431" s="139">
        <f>ROUND(I1431*H1431,2)</f>
        <v>0</v>
      </c>
      <c r="K1431" s="135" t="s">
        <v>1</v>
      </c>
      <c r="L1431" s="32"/>
      <c r="M1431" s="140" t="s">
        <v>1</v>
      </c>
      <c r="N1431" s="141" t="s">
        <v>38</v>
      </c>
      <c r="P1431" s="142">
        <f>O1431*H1431</f>
        <v>0</v>
      </c>
      <c r="Q1431" s="142">
        <v>0</v>
      </c>
      <c r="R1431" s="142">
        <f>Q1431*H1431</f>
        <v>0</v>
      </c>
      <c r="S1431" s="142">
        <v>0</v>
      </c>
      <c r="T1431" s="143">
        <f>S1431*H1431</f>
        <v>0</v>
      </c>
      <c r="AR1431" s="144" t="s">
        <v>145</v>
      </c>
      <c r="AT1431" s="144" t="s">
        <v>140</v>
      </c>
      <c r="AU1431" s="144" t="s">
        <v>82</v>
      </c>
      <c r="AY1431" s="17" t="s">
        <v>138</v>
      </c>
      <c r="BE1431" s="145">
        <f>IF(N1431="základní",J1431,0)</f>
        <v>0</v>
      </c>
      <c r="BF1431" s="145">
        <f>IF(N1431="snížená",J1431,0)</f>
        <v>0</v>
      </c>
      <c r="BG1431" s="145">
        <f>IF(N1431="zákl. přenesená",J1431,0)</f>
        <v>0</v>
      </c>
      <c r="BH1431" s="145">
        <f>IF(N1431="sníž. přenesená",J1431,0)</f>
        <v>0</v>
      </c>
      <c r="BI1431" s="145">
        <f>IF(N1431="nulová",J1431,0)</f>
        <v>0</v>
      </c>
      <c r="BJ1431" s="17" t="s">
        <v>30</v>
      </c>
      <c r="BK1431" s="145">
        <f>ROUND(I1431*H1431,2)</f>
        <v>0</v>
      </c>
      <c r="BL1431" s="17" t="s">
        <v>145</v>
      </c>
      <c r="BM1431" s="144" t="s">
        <v>1429</v>
      </c>
    </row>
    <row r="1432" spans="2:65" s="13" customFormat="1">
      <c r="B1432" s="153"/>
      <c r="D1432" s="147" t="s">
        <v>147</v>
      </c>
      <c r="E1432" s="154" t="s">
        <v>1</v>
      </c>
      <c r="F1432" s="155" t="s">
        <v>30</v>
      </c>
      <c r="H1432" s="156">
        <v>1</v>
      </c>
      <c r="I1432" s="157"/>
      <c r="L1432" s="153"/>
      <c r="M1432" s="158"/>
      <c r="T1432" s="159"/>
      <c r="AT1432" s="154" t="s">
        <v>147</v>
      </c>
      <c r="AU1432" s="154" t="s">
        <v>82</v>
      </c>
      <c r="AV1432" s="13" t="s">
        <v>82</v>
      </c>
      <c r="AW1432" s="13" t="s">
        <v>29</v>
      </c>
      <c r="AX1432" s="13" t="s">
        <v>30</v>
      </c>
      <c r="AY1432" s="154" t="s">
        <v>138</v>
      </c>
    </row>
    <row r="1433" spans="2:65" s="1" customFormat="1" ht="16.5" customHeight="1">
      <c r="B1433" s="132"/>
      <c r="C1433" s="133" t="s">
        <v>1430</v>
      </c>
      <c r="D1433" s="133" t="s">
        <v>140</v>
      </c>
      <c r="E1433" s="134" t="s">
        <v>1431</v>
      </c>
      <c r="F1433" s="135" t="s">
        <v>1432</v>
      </c>
      <c r="G1433" s="136" t="s">
        <v>384</v>
      </c>
      <c r="H1433" s="137">
        <v>1</v>
      </c>
      <c r="I1433" s="138"/>
      <c r="J1433" s="139">
        <f>ROUND(I1433*H1433,2)</f>
        <v>0</v>
      </c>
      <c r="K1433" s="135" t="s">
        <v>1</v>
      </c>
      <c r="L1433" s="32"/>
      <c r="M1433" s="140" t="s">
        <v>1</v>
      </c>
      <c r="N1433" s="141" t="s">
        <v>38</v>
      </c>
      <c r="P1433" s="142">
        <f>O1433*H1433</f>
        <v>0</v>
      </c>
      <c r="Q1433" s="142">
        <v>0</v>
      </c>
      <c r="R1433" s="142">
        <f>Q1433*H1433</f>
        <v>0</v>
      </c>
      <c r="S1433" s="142">
        <v>0</v>
      </c>
      <c r="T1433" s="143">
        <f>S1433*H1433</f>
        <v>0</v>
      </c>
      <c r="AR1433" s="144" t="s">
        <v>145</v>
      </c>
      <c r="AT1433" s="144" t="s">
        <v>140</v>
      </c>
      <c r="AU1433" s="144" t="s">
        <v>82</v>
      </c>
      <c r="AY1433" s="17" t="s">
        <v>138</v>
      </c>
      <c r="BE1433" s="145">
        <f>IF(N1433="základní",J1433,0)</f>
        <v>0</v>
      </c>
      <c r="BF1433" s="145">
        <f>IF(N1433="snížená",J1433,0)</f>
        <v>0</v>
      </c>
      <c r="BG1433" s="145">
        <f>IF(N1433="zákl. přenesená",J1433,0)</f>
        <v>0</v>
      </c>
      <c r="BH1433" s="145">
        <f>IF(N1433="sníž. přenesená",J1433,0)</f>
        <v>0</v>
      </c>
      <c r="BI1433" s="145">
        <f>IF(N1433="nulová",J1433,0)</f>
        <v>0</v>
      </c>
      <c r="BJ1433" s="17" t="s">
        <v>30</v>
      </c>
      <c r="BK1433" s="145">
        <f>ROUND(I1433*H1433,2)</f>
        <v>0</v>
      </c>
      <c r="BL1433" s="17" t="s">
        <v>145</v>
      </c>
      <c r="BM1433" s="144" t="s">
        <v>1433</v>
      </c>
    </row>
    <row r="1434" spans="2:65" s="12" customFormat="1">
      <c r="B1434" s="146"/>
      <c r="D1434" s="147" t="s">
        <v>147</v>
      </c>
      <c r="E1434" s="148" t="s">
        <v>1</v>
      </c>
      <c r="F1434" s="149" t="s">
        <v>1434</v>
      </c>
      <c r="H1434" s="148" t="s">
        <v>1</v>
      </c>
      <c r="I1434" s="150"/>
      <c r="L1434" s="146"/>
      <c r="M1434" s="151"/>
      <c r="T1434" s="152"/>
      <c r="AT1434" s="148" t="s">
        <v>147</v>
      </c>
      <c r="AU1434" s="148" t="s">
        <v>82</v>
      </c>
      <c r="AV1434" s="12" t="s">
        <v>30</v>
      </c>
      <c r="AW1434" s="12" t="s">
        <v>29</v>
      </c>
      <c r="AX1434" s="12" t="s">
        <v>73</v>
      </c>
      <c r="AY1434" s="148" t="s">
        <v>138</v>
      </c>
    </row>
    <row r="1435" spans="2:65" s="12" customFormat="1">
      <c r="B1435" s="146"/>
      <c r="D1435" s="147" t="s">
        <v>147</v>
      </c>
      <c r="E1435" s="148" t="s">
        <v>1</v>
      </c>
      <c r="F1435" s="149" t="s">
        <v>1435</v>
      </c>
      <c r="H1435" s="148" t="s">
        <v>1</v>
      </c>
      <c r="I1435" s="150"/>
      <c r="L1435" s="146"/>
      <c r="M1435" s="151"/>
      <c r="T1435" s="152"/>
      <c r="AT1435" s="148" t="s">
        <v>147</v>
      </c>
      <c r="AU1435" s="148" t="s">
        <v>82</v>
      </c>
      <c r="AV1435" s="12" t="s">
        <v>30</v>
      </c>
      <c r="AW1435" s="12" t="s">
        <v>29</v>
      </c>
      <c r="AX1435" s="12" t="s">
        <v>73</v>
      </c>
      <c r="AY1435" s="148" t="s">
        <v>138</v>
      </c>
    </row>
    <row r="1436" spans="2:65" s="12" customFormat="1">
      <c r="B1436" s="146"/>
      <c r="D1436" s="147" t="s">
        <v>147</v>
      </c>
      <c r="E1436" s="148" t="s">
        <v>1</v>
      </c>
      <c r="F1436" s="149" t="s">
        <v>1436</v>
      </c>
      <c r="H1436" s="148" t="s">
        <v>1</v>
      </c>
      <c r="I1436" s="150"/>
      <c r="L1436" s="146"/>
      <c r="M1436" s="151"/>
      <c r="T1436" s="152"/>
      <c r="AT1436" s="148" t="s">
        <v>147</v>
      </c>
      <c r="AU1436" s="148" t="s">
        <v>82</v>
      </c>
      <c r="AV1436" s="12" t="s">
        <v>30</v>
      </c>
      <c r="AW1436" s="12" t="s">
        <v>29</v>
      </c>
      <c r="AX1436" s="12" t="s">
        <v>73</v>
      </c>
      <c r="AY1436" s="148" t="s">
        <v>138</v>
      </c>
    </row>
    <row r="1437" spans="2:65" s="12" customFormat="1">
      <c r="B1437" s="146"/>
      <c r="D1437" s="147" t="s">
        <v>147</v>
      </c>
      <c r="E1437" s="148" t="s">
        <v>1</v>
      </c>
      <c r="F1437" s="149" t="s">
        <v>1437</v>
      </c>
      <c r="H1437" s="148" t="s">
        <v>1</v>
      </c>
      <c r="I1437" s="150"/>
      <c r="L1437" s="146"/>
      <c r="M1437" s="151"/>
      <c r="T1437" s="152"/>
      <c r="AT1437" s="148" t="s">
        <v>147</v>
      </c>
      <c r="AU1437" s="148" t="s">
        <v>82</v>
      </c>
      <c r="AV1437" s="12" t="s">
        <v>30</v>
      </c>
      <c r="AW1437" s="12" t="s">
        <v>29</v>
      </c>
      <c r="AX1437" s="12" t="s">
        <v>73</v>
      </c>
      <c r="AY1437" s="148" t="s">
        <v>138</v>
      </c>
    </row>
    <row r="1438" spans="2:65" s="12" customFormat="1">
      <c r="B1438" s="146"/>
      <c r="D1438" s="147" t="s">
        <v>147</v>
      </c>
      <c r="E1438" s="148" t="s">
        <v>1</v>
      </c>
      <c r="F1438" s="149" t="s">
        <v>1438</v>
      </c>
      <c r="H1438" s="148" t="s">
        <v>1</v>
      </c>
      <c r="I1438" s="150"/>
      <c r="L1438" s="146"/>
      <c r="M1438" s="151"/>
      <c r="T1438" s="152"/>
      <c r="AT1438" s="148" t="s">
        <v>147</v>
      </c>
      <c r="AU1438" s="148" t="s">
        <v>82</v>
      </c>
      <c r="AV1438" s="12" t="s">
        <v>30</v>
      </c>
      <c r="AW1438" s="12" t="s">
        <v>29</v>
      </c>
      <c r="AX1438" s="12" t="s">
        <v>73</v>
      </c>
      <c r="AY1438" s="148" t="s">
        <v>138</v>
      </c>
    </row>
    <row r="1439" spans="2:65" s="12" customFormat="1">
      <c r="B1439" s="146"/>
      <c r="D1439" s="147" t="s">
        <v>147</v>
      </c>
      <c r="E1439" s="148" t="s">
        <v>1</v>
      </c>
      <c r="F1439" s="149" t="s">
        <v>1439</v>
      </c>
      <c r="H1439" s="148" t="s">
        <v>1</v>
      </c>
      <c r="I1439" s="150"/>
      <c r="L1439" s="146"/>
      <c r="M1439" s="151"/>
      <c r="T1439" s="152"/>
      <c r="AT1439" s="148" t="s">
        <v>147</v>
      </c>
      <c r="AU1439" s="148" t="s">
        <v>82</v>
      </c>
      <c r="AV1439" s="12" t="s">
        <v>30</v>
      </c>
      <c r="AW1439" s="12" t="s">
        <v>29</v>
      </c>
      <c r="AX1439" s="12" t="s">
        <v>73</v>
      </c>
      <c r="AY1439" s="148" t="s">
        <v>138</v>
      </c>
    </row>
    <row r="1440" spans="2:65" s="12" customFormat="1">
      <c r="B1440" s="146"/>
      <c r="D1440" s="147" t="s">
        <v>147</v>
      </c>
      <c r="E1440" s="148" t="s">
        <v>1</v>
      </c>
      <c r="F1440" s="149" t="s">
        <v>1440</v>
      </c>
      <c r="H1440" s="148" t="s">
        <v>1</v>
      </c>
      <c r="I1440" s="150"/>
      <c r="L1440" s="146"/>
      <c r="M1440" s="151"/>
      <c r="T1440" s="152"/>
      <c r="AT1440" s="148" t="s">
        <v>147</v>
      </c>
      <c r="AU1440" s="148" t="s">
        <v>82</v>
      </c>
      <c r="AV1440" s="12" t="s">
        <v>30</v>
      </c>
      <c r="AW1440" s="12" t="s">
        <v>29</v>
      </c>
      <c r="AX1440" s="12" t="s">
        <v>73</v>
      </c>
      <c r="AY1440" s="148" t="s">
        <v>138</v>
      </c>
    </row>
    <row r="1441" spans="2:65" s="13" customFormat="1">
      <c r="B1441" s="153"/>
      <c r="D1441" s="147" t="s">
        <v>147</v>
      </c>
      <c r="E1441" s="154" t="s">
        <v>1</v>
      </c>
      <c r="F1441" s="155" t="s">
        <v>30</v>
      </c>
      <c r="H1441" s="156">
        <v>1</v>
      </c>
      <c r="I1441" s="157"/>
      <c r="L1441" s="153"/>
      <c r="M1441" s="158"/>
      <c r="T1441" s="159"/>
      <c r="AT1441" s="154" t="s">
        <v>147</v>
      </c>
      <c r="AU1441" s="154" t="s">
        <v>82</v>
      </c>
      <c r="AV1441" s="13" t="s">
        <v>82</v>
      </c>
      <c r="AW1441" s="13" t="s">
        <v>29</v>
      </c>
      <c r="AX1441" s="13" t="s">
        <v>30</v>
      </c>
      <c r="AY1441" s="154" t="s">
        <v>138</v>
      </c>
    </row>
    <row r="1442" spans="2:65" s="1" customFormat="1" ht="24.25" customHeight="1">
      <c r="B1442" s="132"/>
      <c r="C1442" s="133" t="s">
        <v>1441</v>
      </c>
      <c r="D1442" s="133" t="s">
        <v>140</v>
      </c>
      <c r="E1442" s="134" t="s">
        <v>1442</v>
      </c>
      <c r="F1442" s="135" t="s">
        <v>1443</v>
      </c>
      <c r="G1442" s="136" t="s">
        <v>384</v>
      </c>
      <c r="H1442" s="137">
        <v>15</v>
      </c>
      <c r="I1442" s="138"/>
      <c r="J1442" s="139">
        <f>ROUND(I1442*H1442,2)</f>
        <v>0</v>
      </c>
      <c r="K1442" s="135" t="s">
        <v>1</v>
      </c>
      <c r="L1442" s="32"/>
      <c r="M1442" s="140" t="s">
        <v>1</v>
      </c>
      <c r="N1442" s="141" t="s">
        <v>38</v>
      </c>
      <c r="P1442" s="142">
        <f>O1442*H1442</f>
        <v>0</v>
      </c>
      <c r="Q1442" s="142">
        <v>0</v>
      </c>
      <c r="R1442" s="142">
        <f>Q1442*H1442</f>
        <v>0</v>
      </c>
      <c r="S1442" s="142">
        <v>0</v>
      </c>
      <c r="T1442" s="143">
        <f>S1442*H1442</f>
        <v>0</v>
      </c>
      <c r="AR1442" s="144" t="s">
        <v>145</v>
      </c>
      <c r="AT1442" s="144" t="s">
        <v>140</v>
      </c>
      <c r="AU1442" s="144" t="s">
        <v>82</v>
      </c>
      <c r="AY1442" s="17" t="s">
        <v>138</v>
      </c>
      <c r="BE1442" s="145">
        <f>IF(N1442="základní",J1442,0)</f>
        <v>0</v>
      </c>
      <c r="BF1442" s="145">
        <f>IF(N1442="snížená",J1442,0)</f>
        <v>0</v>
      </c>
      <c r="BG1442" s="145">
        <f>IF(N1442="zákl. přenesená",J1442,0)</f>
        <v>0</v>
      </c>
      <c r="BH1442" s="145">
        <f>IF(N1442="sníž. přenesená",J1442,0)</f>
        <v>0</v>
      </c>
      <c r="BI1442" s="145">
        <f>IF(N1442="nulová",J1442,0)</f>
        <v>0</v>
      </c>
      <c r="BJ1442" s="17" t="s">
        <v>30</v>
      </c>
      <c r="BK1442" s="145">
        <f>ROUND(I1442*H1442,2)</f>
        <v>0</v>
      </c>
      <c r="BL1442" s="17" t="s">
        <v>145</v>
      </c>
      <c r="BM1442" s="144" t="s">
        <v>1444</v>
      </c>
    </row>
    <row r="1443" spans="2:65" s="12" customFormat="1">
      <c r="B1443" s="146"/>
      <c r="D1443" s="147" t="s">
        <v>147</v>
      </c>
      <c r="E1443" s="148" t="s">
        <v>1</v>
      </c>
      <c r="F1443" s="149" t="s">
        <v>737</v>
      </c>
      <c r="H1443" s="148" t="s">
        <v>1</v>
      </c>
      <c r="I1443" s="150"/>
      <c r="L1443" s="146"/>
      <c r="M1443" s="151"/>
      <c r="T1443" s="152"/>
      <c r="AT1443" s="148" t="s">
        <v>147</v>
      </c>
      <c r="AU1443" s="148" t="s">
        <v>82</v>
      </c>
      <c r="AV1443" s="12" t="s">
        <v>30</v>
      </c>
      <c r="AW1443" s="12" t="s">
        <v>29</v>
      </c>
      <c r="AX1443" s="12" t="s">
        <v>73</v>
      </c>
      <c r="AY1443" s="148" t="s">
        <v>138</v>
      </c>
    </row>
    <row r="1444" spans="2:65" s="13" customFormat="1">
      <c r="B1444" s="153"/>
      <c r="D1444" s="147" t="s">
        <v>147</v>
      </c>
      <c r="E1444" s="154" t="s">
        <v>1</v>
      </c>
      <c r="F1444" s="155" t="s">
        <v>1445</v>
      </c>
      <c r="H1444" s="156">
        <v>15</v>
      </c>
      <c r="I1444" s="157"/>
      <c r="L1444" s="153"/>
      <c r="M1444" s="158"/>
      <c r="T1444" s="159"/>
      <c r="AT1444" s="154" t="s">
        <v>147</v>
      </c>
      <c r="AU1444" s="154" t="s">
        <v>82</v>
      </c>
      <c r="AV1444" s="13" t="s">
        <v>82</v>
      </c>
      <c r="AW1444" s="13" t="s">
        <v>29</v>
      </c>
      <c r="AX1444" s="13" t="s">
        <v>73</v>
      </c>
      <c r="AY1444" s="154" t="s">
        <v>138</v>
      </c>
    </row>
    <row r="1445" spans="2:65" s="14" customFormat="1">
      <c r="B1445" s="160"/>
      <c r="D1445" s="147" t="s">
        <v>147</v>
      </c>
      <c r="E1445" s="161" t="s">
        <v>1</v>
      </c>
      <c r="F1445" s="162" t="s">
        <v>156</v>
      </c>
      <c r="H1445" s="163">
        <v>15</v>
      </c>
      <c r="I1445" s="164"/>
      <c r="L1445" s="160"/>
      <c r="M1445" s="165"/>
      <c r="T1445" s="166"/>
      <c r="AT1445" s="161" t="s">
        <v>147</v>
      </c>
      <c r="AU1445" s="161" t="s">
        <v>82</v>
      </c>
      <c r="AV1445" s="14" t="s">
        <v>145</v>
      </c>
      <c r="AW1445" s="14" t="s">
        <v>29</v>
      </c>
      <c r="AX1445" s="14" t="s">
        <v>30</v>
      </c>
      <c r="AY1445" s="161" t="s">
        <v>138</v>
      </c>
    </row>
    <row r="1446" spans="2:65" s="1" customFormat="1" ht="16.5" customHeight="1">
      <c r="B1446" s="132"/>
      <c r="C1446" s="133" t="s">
        <v>1446</v>
      </c>
      <c r="D1446" s="133" t="s">
        <v>140</v>
      </c>
      <c r="E1446" s="134" t="s">
        <v>1447</v>
      </c>
      <c r="F1446" s="135" t="s">
        <v>1448</v>
      </c>
      <c r="G1446" s="136" t="s">
        <v>384</v>
      </c>
      <c r="H1446" s="137">
        <v>3</v>
      </c>
      <c r="I1446" s="138"/>
      <c r="J1446" s="139">
        <f>ROUND(I1446*H1446,2)</f>
        <v>0</v>
      </c>
      <c r="K1446" s="135" t="s">
        <v>1</v>
      </c>
      <c r="L1446" s="32"/>
      <c r="M1446" s="140" t="s">
        <v>1</v>
      </c>
      <c r="N1446" s="141" t="s">
        <v>38</v>
      </c>
      <c r="P1446" s="142">
        <f>O1446*H1446</f>
        <v>0</v>
      </c>
      <c r="Q1446" s="142">
        <v>0</v>
      </c>
      <c r="R1446" s="142">
        <f>Q1446*H1446</f>
        <v>0</v>
      </c>
      <c r="S1446" s="142">
        <v>0</v>
      </c>
      <c r="T1446" s="143">
        <f>S1446*H1446</f>
        <v>0</v>
      </c>
      <c r="AR1446" s="144" t="s">
        <v>145</v>
      </c>
      <c r="AT1446" s="144" t="s">
        <v>140</v>
      </c>
      <c r="AU1446" s="144" t="s">
        <v>82</v>
      </c>
      <c r="AY1446" s="17" t="s">
        <v>138</v>
      </c>
      <c r="BE1446" s="145">
        <f>IF(N1446="základní",J1446,0)</f>
        <v>0</v>
      </c>
      <c r="BF1446" s="145">
        <f>IF(N1446="snížená",J1446,0)</f>
        <v>0</v>
      </c>
      <c r="BG1446" s="145">
        <f>IF(N1446="zákl. přenesená",J1446,0)</f>
        <v>0</v>
      </c>
      <c r="BH1446" s="145">
        <f>IF(N1446="sníž. přenesená",J1446,0)</f>
        <v>0</v>
      </c>
      <c r="BI1446" s="145">
        <f>IF(N1446="nulová",J1446,0)</f>
        <v>0</v>
      </c>
      <c r="BJ1446" s="17" t="s">
        <v>30</v>
      </c>
      <c r="BK1446" s="145">
        <f>ROUND(I1446*H1446,2)</f>
        <v>0</v>
      </c>
      <c r="BL1446" s="17" t="s">
        <v>145</v>
      </c>
      <c r="BM1446" s="144" t="s">
        <v>1449</v>
      </c>
    </row>
    <row r="1447" spans="2:65" s="12" customFormat="1">
      <c r="B1447" s="146"/>
      <c r="D1447" s="147" t="s">
        <v>147</v>
      </c>
      <c r="E1447" s="148" t="s">
        <v>1</v>
      </c>
      <c r="F1447" s="149" t="s">
        <v>1450</v>
      </c>
      <c r="H1447" s="148" t="s">
        <v>1</v>
      </c>
      <c r="I1447" s="150"/>
      <c r="L1447" s="146"/>
      <c r="M1447" s="151"/>
      <c r="T1447" s="152"/>
      <c r="AT1447" s="148" t="s">
        <v>147</v>
      </c>
      <c r="AU1447" s="148" t="s">
        <v>82</v>
      </c>
      <c r="AV1447" s="12" t="s">
        <v>30</v>
      </c>
      <c r="AW1447" s="12" t="s">
        <v>29</v>
      </c>
      <c r="AX1447" s="12" t="s">
        <v>73</v>
      </c>
      <c r="AY1447" s="148" t="s">
        <v>138</v>
      </c>
    </row>
    <row r="1448" spans="2:65" s="13" customFormat="1">
      <c r="B1448" s="153"/>
      <c r="D1448" s="147" t="s">
        <v>147</v>
      </c>
      <c r="E1448" s="154" t="s">
        <v>1</v>
      </c>
      <c r="F1448" s="155" t="s">
        <v>162</v>
      </c>
      <c r="H1448" s="156">
        <v>3</v>
      </c>
      <c r="I1448" s="157"/>
      <c r="L1448" s="153"/>
      <c r="M1448" s="158"/>
      <c r="T1448" s="159"/>
      <c r="AT1448" s="154" t="s">
        <v>147</v>
      </c>
      <c r="AU1448" s="154" t="s">
        <v>82</v>
      </c>
      <c r="AV1448" s="13" t="s">
        <v>82</v>
      </c>
      <c r="AW1448" s="13" t="s">
        <v>29</v>
      </c>
      <c r="AX1448" s="13" t="s">
        <v>30</v>
      </c>
      <c r="AY1448" s="154" t="s">
        <v>138</v>
      </c>
    </row>
    <row r="1449" spans="2:65" s="1" customFormat="1" ht="16.5" customHeight="1">
      <c r="B1449" s="132"/>
      <c r="C1449" s="133" t="s">
        <v>1451</v>
      </c>
      <c r="D1449" s="133" t="s">
        <v>140</v>
      </c>
      <c r="E1449" s="134" t="s">
        <v>1452</v>
      </c>
      <c r="F1449" s="135" t="s">
        <v>1453</v>
      </c>
      <c r="G1449" s="136" t="s">
        <v>208</v>
      </c>
      <c r="H1449" s="137">
        <v>185.822</v>
      </c>
      <c r="I1449" s="138"/>
      <c r="J1449" s="139">
        <f>ROUND(I1449*H1449,2)</f>
        <v>0</v>
      </c>
      <c r="K1449" s="135" t="s">
        <v>144</v>
      </c>
      <c r="L1449" s="32"/>
      <c r="M1449" s="140" t="s">
        <v>1</v>
      </c>
      <c r="N1449" s="141" t="s">
        <v>38</v>
      </c>
      <c r="P1449" s="142">
        <f>O1449*H1449</f>
        <v>0</v>
      </c>
      <c r="Q1449" s="142">
        <v>0</v>
      </c>
      <c r="R1449" s="142">
        <f>Q1449*H1449</f>
        <v>0</v>
      </c>
      <c r="S1449" s="142">
        <v>0</v>
      </c>
      <c r="T1449" s="143">
        <f>S1449*H1449</f>
        <v>0</v>
      </c>
      <c r="AR1449" s="144" t="s">
        <v>145</v>
      </c>
      <c r="AT1449" s="144" t="s">
        <v>140</v>
      </c>
      <c r="AU1449" s="144" t="s">
        <v>82</v>
      </c>
      <c r="AY1449" s="17" t="s">
        <v>138</v>
      </c>
      <c r="BE1449" s="145">
        <f>IF(N1449="základní",J1449,0)</f>
        <v>0</v>
      </c>
      <c r="BF1449" s="145">
        <f>IF(N1449="snížená",J1449,0)</f>
        <v>0</v>
      </c>
      <c r="BG1449" s="145">
        <f>IF(N1449="zákl. přenesená",J1449,0)</f>
        <v>0</v>
      </c>
      <c r="BH1449" s="145">
        <f>IF(N1449="sníž. přenesená",J1449,0)</f>
        <v>0</v>
      </c>
      <c r="BI1449" s="145">
        <f>IF(N1449="nulová",J1449,0)</f>
        <v>0</v>
      </c>
      <c r="BJ1449" s="17" t="s">
        <v>30</v>
      </c>
      <c r="BK1449" s="145">
        <f>ROUND(I1449*H1449,2)</f>
        <v>0</v>
      </c>
      <c r="BL1449" s="17" t="s">
        <v>145</v>
      </c>
      <c r="BM1449" s="144" t="s">
        <v>1454</v>
      </c>
    </row>
    <row r="1450" spans="2:65" s="13" customFormat="1">
      <c r="B1450" s="153"/>
      <c r="D1450" s="147" t="s">
        <v>147</v>
      </c>
      <c r="E1450" s="154" t="s">
        <v>1</v>
      </c>
      <c r="F1450" s="155" t="s">
        <v>1455</v>
      </c>
      <c r="H1450" s="156">
        <v>185.822</v>
      </c>
      <c r="I1450" s="157"/>
      <c r="L1450" s="153"/>
      <c r="M1450" s="158"/>
      <c r="T1450" s="159"/>
      <c r="AT1450" s="154" t="s">
        <v>147</v>
      </c>
      <c r="AU1450" s="154" t="s">
        <v>82</v>
      </c>
      <c r="AV1450" s="13" t="s">
        <v>82</v>
      </c>
      <c r="AW1450" s="13" t="s">
        <v>29</v>
      </c>
      <c r="AX1450" s="13" t="s">
        <v>73</v>
      </c>
      <c r="AY1450" s="154" t="s">
        <v>138</v>
      </c>
    </row>
    <row r="1451" spans="2:65" s="14" customFormat="1">
      <c r="B1451" s="160"/>
      <c r="D1451" s="147" t="s">
        <v>147</v>
      </c>
      <c r="E1451" s="161" t="s">
        <v>1</v>
      </c>
      <c r="F1451" s="162" t="s">
        <v>156</v>
      </c>
      <c r="H1451" s="163">
        <v>185.822</v>
      </c>
      <c r="I1451" s="164"/>
      <c r="L1451" s="160"/>
      <c r="M1451" s="165"/>
      <c r="T1451" s="166"/>
      <c r="AT1451" s="161" t="s">
        <v>147</v>
      </c>
      <c r="AU1451" s="161" t="s">
        <v>82</v>
      </c>
      <c r="AV1451" s="14" t="s">
        <v>145</v>
      </c>
      <c r="AW1451" s="14" t="s">
        <v>29</v>
      </c>
      <c r="AX1451" s="14" t="s">
        <v>30</v>
      </c>
      <c r="AY1451" s="161" t="s">
        <v>138</v>
      </c>
    </row>
    <row r="1452" spans="2:65" s="11" customFormat="1" ht="25.9" customHeight="1">
      <c r="B1452" s="120"/>
      <c r="D1452" s="121" t="s">
        <v>72</v>
      </c>
      <c r="E1452" s="122" t="s">
        <v>1456</v>
      </c>
      <c r="F1452" s="122" t="s">
        <v>1457</v>
      </c>
      <c r="I1452" s="123"/>
      <c r="J1452" s="124">
        <f>BK1452</f>
        <v>0</v>
      </c>
      <c r="L1452" s="120"/>
      <c r="M1452" s="125"/>
      <c r="P1452" s="126">
        <f>P1453+P1514+P1546+P1581+P1594+P1598+P1621+P1670+P1704+P1823+P1880+P1920+P1939</f>
        <v>0</v>
      </c>
      <c r="R1452" s="126">
        <f>R1453+R1514+R1546+R1581+R1594+R1598+R1621+R1670+R1704+R1823+R1880+R1920+R1939</f>
        <v>28.60234054</v>
      </c>
      <c r="T1452" s="127">
        <f>T1453+T1514+T1546+T1581+T1594+T1598+T1621+T1670+T1704+T1823+T1880+T1920+T1939</f>
        <v>0</v>
      </c>
      <c r="AR1452" s="121" t="s">
        <v>82</v>
      </c>
      <c r="AT1452" s="128" t="s">
        <v>72</v>
      </c>
      <c r="AU1452" s="128" t="s">
        <v>73</v>
      </c>
      <c r="AY1452" s="121" t="s">
        <v>138</v>
      </c>
      <c r="BK1452" s="129">
        <f>BK1453+BK1514+BK1546+BK1581+BK1594+BK1598+BK1621+BK1670+BK1704+BK1823+BK1880+BK1920+BK1939</f>
        <v>0</v>
      </c>
    </row>
    <row r="1453" spans="2:65" s="11" customFormat="1" ht="22.9" customHeight="1">
      <c r="B1453" s="120"/>
      <c r="D1453" s="121" t="s">
        <v>72</v>
      </c>
      <c r="E1453" s="130" t="s">
        <v>1458</v>
      </c>
      <c r="F1453" s="130" t="s">
        <v>1459</v>
      </c>
      <c r="I1453" s="123"/>
      <c r="J1453" s="131">
        <f>BK1453</f>
        <v>0</v>
      </c>
      <c r="L1453" s="120"/>
      <c r="M1453" s="125"/>
      <c r="P1453" s="126">
        <f>SUM(P1454:P1513)</f>
        <v>0</v>
      </c>
      <c r="R1453" s="126">
        <f>SUM(R1454:R1513)</f>
        <v>1.9521618599999999</v>
      </c>
      <c r="T1453" s="127">
        <f>SUM(T1454:T1513)</f>
        <v>0</v>
      </c>
      <c r="AR1453" s="121" t="s">
        <v>82</v>
      </c>
      <c r="AT1453" s="128" t="s">
        <v>72</v>
      </c>
      <c r="AU1453" s="128" t="s">
        <v>30</v>
      </c>
      <c r="AY1453" s="121" t="s">
        <v>138</v>
      </c>
      <c r="BK1453" s="129">
        <f>SUM(BK1454:BK1513)</f>
        <v>0</v>
      </c>
    </row>
    <row r="1454" spans="2:65" s="1" customFormat="1" ht="16.5" customHeight="1">
      <c r="B1454" s="132"/>
      <c r="C1454" s="133" t="s">
        <v>1460</v>
      </c>
      <c r="D1454" s="133" t="s">
        <v>140</v>
      </c>
      <c r="E1454" s="134" t="s">
        <v>1461</v>
      </c>
      <c r="F1454" s="135" t="s">
        <v>1462</v>
      </c>
      <c r="G1454" s="136" t="s">
        <v>143</v>
      </c>
      <c r="H1454" s="137">
        <v>206.221</v>
      </c>
      <c r="I1454" s="138"/>
      <c r="J1454" s="139">
        <f>ROUND(I1454*H1454,2)</f>
        <v>0</v>
      </c>
      <c r="K1454" s="135" t="s">
        <v>144</v>
      </c>
      <c r="L1454" s="32"/>
      <c r="M1454" s="140" t="s">
        <v>1</v>
      </c>
      <c r="N1454" s="141" t="s">
        <v>38</v>
      </c>
      <c r="P1454" s="142">
        <f>O1454*H1454</f>
        <v>0</v>
      </c>
      <c r="Q1454" s="142">
        <v>0</v>
      </c>
      <c r="R1454" s="142">
        <f>Q1454*H1454</f>
        <v>0</v>
      </c>
      <c r="S1454" s="142">
        <v>0</v>
      </c>
      <c r="T1454" s="143">
        <f>S1454*H1454</f>
        <v>0</v>
      </c>
      <c r="AR1454" s="144" t="s">
        <v>226</v>
      </c>
      <c r="AT1454" s="144" t="s">
        <v>140</v>
      </c>
      <c r="AU1454" s="144" t="s">
        <v>82</v>
      </c>
      <c r="AY1454" s="17" t="s">
        <v>138</v>
      </c>
      <c r="BE1454" s="145">
        <f>IF(N1454="základní",J1454,0)</f>
        <v>0</v>
      </c>
      <c r="BF1454" s="145">
        <f>IF(N1454="snížená",J1454,0)</f>
        <v>0</v>
      </c>
      <c r="BG1454" s="145">
        <f>IF(N1454="zákl. přenesená",J1454,0)</f>
        <v>0</v>
      </c>
      <c r="BH1454" s="145">
        <f>IF(N1454="sníž. přenesená",J1454,0)</f>
        <v>0</v>
      </c>
      <c r="BI1454" s="145">
        <f>IF(N1454="nulová",J1454,0)</f>
        <v>0</v>
      </c>
      <c r="BJ1454" s="17" t="s">
        <v>30</v>
      </c>
      <c r="BK1454" s="145">
        <f>ROUND(I1454*H1454,2)</f>
        <v>0</v>
      </c>
      <c r="BL1454" s="17" t="s">
        <v>226</v>
      </c>
      <c r="BM1454" s="144" t="s">
        <v>1463</v>
      </c>
    </row>
    <row r="1455" spans="2:65" s="12" customFormat="1">
      <c r="B1455" s="146"/>
      <c r="D1455" s="147" t="s">
        <v>147</v>
      </c>
      <c r="E1455" s="148" t="s">
        <v>1</v>
      </c>
      <c r="F1455" s="149" t="s">
        <v>737</v>
      </c>
      <c r="H1455" s="148" t="s">
        <v>1</v>
      </c>
      <c r="I1455" s="150"/>
      <c r="L1455" s="146"/>
      <c r="M1455" s="151"/>
      <c r="T1455" s="152"/>
      <c r="AT1455" s="148" t="s">
        <v>147</v>
      </c>
      <c r="AU1455" s="148" t="s">
        <v>82</v>
      </c>
      <c r="AV1455" s="12" t="s">
        <v>30</v>
      </c>
      <c r="AW1455" s="12" t="s">
        <v>29</v>
      </c>
      <c r="AX1455" s="12" t="s">
        <v>73</v>
      </c>
      <c r="AY1455" s="148" t="s">
        <v>138</v>
      </c>
    </row>
    <row r="1456" spans="2:65" s="13" customFormat="1">
      <c r="B1456" s="153"/>
      <c r="D1456" s="147" t="s">
        <v>147</v>
      </c>
      <c r="E1456" s="154" t="s">
        <v>1</v>
      </c>
      <c r="F1456" s="155" t="s">
        <v>859</v>
      </c>
      <c r="H1456" s="156">
        <v>20.937999999999999</v>
      </c>
      <c r="I1456" s="157"/>
      <c r="L1456" s="153"/>
      <c r="M1456" s="158"/>
      <c r="T1456" s="159"/>
      <c r="AT1456" s="154" t="s">
        <v>147</v>
      </c>
      <c r="AU1456" s="154" t="s">
        <v>82</v>
      </c>
      <c r="AV1456" s="13" t="s">
        <v>82</v>
      </c>
      <c r="AW1456" s="13" t="s">
        <v>29</v>
      </c>
      <c r="AX1456" s="13" t="s">
        <v>73</v>
      </c>
      <c r="AY1456" s="154" t="s">
        <v>138</v>
      </c>
    </row>
    <row r="1457" spans="2:65" s="13" customFormat="1">
      <c r="B1457" s="153"/>
      <c r="D1457" s="147" t="s">
        <v>147</v>
      </c>
      <c r="E1457" s="154" t="s">
        <v>1</v>
      </c>
      <c r="F1457" s="155" t="s">
        <v>860</v>
      </c>
      <c r="H1457" s="156">
        <v>121.69499999999999</v>
      </c>
      <c r="I1457" s="157"/>
      <c r="L1457" s="153"/>
      <c r="M1457" s="158"/>
      <c r="T1457" s="159"/>
      <c r="AT1457" s="154" t="s">
        <v>147</v>
      </c>
      <c r="AU1457" s="154" t="s">
        <v>82</v>
      </c>
      <c r="AV1457" s="13" t="s">
        <v>82</v>
      </c>
      <c r="AW1457" s="13" t="s">
        <v>29</v>
      </c>
      <c r="AX1457" s="13" t="s">
        <v>73</v>
      </c>
      <c r="AY1457" s="154" t="s">
        <v>138</v>
      </c>
    </row>
    <row r="1458" spans="2:65" s="13" customFormat="1">
      <c r="B1458" s="153"/>
      <c r="D1458" s="147" t="s">
        <v>147</v>
      </c>
      <c r="E1458" s="154" t="s">
        <v>1</v>
      </c>
      <c r="F1458" s="155" t="s">
        <v>861</v>
      </c>
      <c r="H1458" s="156">
        <v>63.287999999999997</v>
      </c>
      <c r="I1458" s="157"/>
      <c r="L1458" s="153"/>
      <c r="M1458" s="158"/>
      <c r="T1458" s="159"/>
      <c r="AT1458" s="154" t="s">
        <v>147</v>
      </c>
      <c r="AU1458" s="154" t="s">
        <v>82</v>
      </c>
      <c r="AV1458" s="13" t="s">
        <v>82</v>
      </c>
      <c r="AW1458" s="13" t="s">
        <v>29</v>
      </c>
      <c r="AX1458" s="13" t="s">
        <v>73</v>
      </c>
      <c r="AY1458" s="154" t="s">
        <v>138</v>
      </c>
    </row>
    <row r="1459" spans="2:65" s="13" customFormat="1">
      <c r="B1459" s="153"/>
      <c r="D1459" s="147" t="s">
        <v>147</v>
      </c>
      <c r="E1459" s="154" t="s">
        <v>1</v>
      </c>
      <c r="F1459" s="155" t="s">
        <v>862</v>
      </c>
      <c r="H1459" s="156">
        <v>0.3</v>
      </c>
      <c r="I1459" s="157"/>
      <c r="L1459" s="153"/>
      <c r="M1459" s="158"/>
      <c r="T1459" s="159"/>
      <c r="AT1459" s="154" t="s">
        <v>147</v>
      </c>
      <c r="AU1459" s="154" t="s">
        <v>82</v>
      </c>
      <c r="AV1459" s="13" t="s">
        <v>82</v>
      </c>
      <c r="AW1459" s="13" t="s">
        <v>29</v>
      </c>
      <c r="AX1459" s="13" t="s">
        <v>73</v>
      </c>
      <c r="AY1459" s="154" t="s">
        <v>138</v>
      </c>
    </row>
    <row r="1460" spans="2:65" s="14" customFormat="1">
      <c r="B1460" s="160"/>
      <c r="D1460" s="147" t="s">
        <v>147</v>
      </c>
      <c r="E1460" s="161" t="s">
        <v>1</v>
      </c>
      <c r="F1460" s="162" t="s">
        <v>156</v>
      </c>
      <c r="H1460" s="163">
        <v>206.221</v>
      </c>
      <c r="I1460" s="164"/>
      <c r="L1460" s="160"/>
      <c r="M1460" s="165"/>
      <c r="T1460" s="166"/>
      <c r="AT1460" s="161" t="s">
        <v>147</v>
      </c>
      <c r="AU1460" s="161" t="s">
        <v>82</v>
      </c>
      <c r="AV1460" s="14" t="s">
        <v>145</v>
      </c>
      <c r="AW1460" s="14" t="s">
        <v>29</v>
      </c>
      <c r="AX1460" s="14" t="s">
        <v>30</v>
      </c>
      <c r="AY1460" s="161" t="s">
        <v>138</v>
      </c>
    </row>
    <row r="1461" spans="2:65" s="1" customFormat="1" ht="16.5" customHeight="1">
      <c r="B1461" s="132"/>
      <c r="C1461" s="133" t="s">
        <v>1464</v>
      </c>
      <c r="D1461" s="133" t="s">
        <v>140</v>
      </c>
      <c r="E1461" s="134" t="s">
        <v>1465</v>
      </c>
      <c r="F1461" s="135" t="s">
        <v>1466</v>
      </c>
      <c r="G1461" s="136" t="s">
        <v>143</v>
      </c>
      <c r="H1461" s="137">
        <v>54.645000000000003</v>
      </c>
      <c r="I1461" s="138"/>
      <c r="J1461" s="139">
        <f>ROUND(I1461*H1461,2)</f>
        <v>0</v>
      </c>
      <c r="K1461" s="135" t="s">
        <v>144</v>
      </c>
      <c r="L1461" s="32"/>
      <c r="M1461" s="140" t="s">
        <v>1</v>
      </c>
      <c r="N1461" s="141" t="s">
        <v>38</v>
      </c>
      <c r="P1461" s="142">
        <f>O1461*H1461</f>
        <v>0</v>
      </c>
      <c r="Q1461" s="142">
        <v>0</v>
      </c>
      <c r="R1461" s="142">
        <f>Q1461*H1461</f>
        <v>0</v>
      </c>
      <c r="S1461" s="142">
        <v>0</v>
      </c>
      <c r="T1461" s="143">
        <f>S1461*H1461</f>
        <v>0</v>
      </c>
      <c r="AR1461" s="144" t="s">
        <v>226</v>
      </c>
      <c r="AT1461" s="144" t="s">
        <v>140</v>
      </c>
      <c r="AU1461" s="144" t="s">
        <v>82</v>
      </c>
      <c r="AY1461" s="17" t="s">
        <v>138</v>
      </c>
      <c r="BE1461" s="145">
        <f>IF(N1461="základní",J1461,0)</f>
        <v>0</v>
      </c>
      <c r="BF1461" s="145">
        <f>IF(N1461="snížená",J1461,0)</f>
        <v>0</v>
      </c>
      <c r="BG1461" s="145">
        <f>IF(N1461="zákl. přenesená",J1461,0)</f>
        <v>0</v>
      </c>
      <c r="BH1461" s="145">
        <f>IF(N1461="sníž. přenesená",J1461,0)</f>
        <v>0</v>
      </c>
      <c r="BI1461" s="145">
        <f>IF(N1461="nulová",J1461,0)</f>
        <v>0</v>
      </c>
      <c r="BJ1461" s="17" t="s">
        <v>30</v>
      </c>
      <c r="BK1461" s="145">
        <f>ROUND(I1461*H1461,2)</f>
        <v>0</v>
      </c>
      <c r="BL1461" s="17" t="s">
        <v>226</v>
      </c>
      <c r="BM1461" s="144" t="s">
        <v>1467</v>
      </c>
    </row>
    <row r="1462" spans="2:65" s="12" customFormat="1">
      <c r="B1462" s="146"/>
      <c r="D1462" s="147" t="s">
        <v>147</v>
      </c>
      <c r="E1462" s="148" t="s">
        <v>1</v>
      </c>
      <c r="F1462" s="149" t="s">
        <v>1239</v>
      </c>
      <c r="H1462" s="148" t="s">
        <v>1</v>
      </c>
      <c r="I1462" s="150"/>
      <c r="L1462" s="146"/>
      <c r="M1462" s="151"/>
      <c r="T1462" s="152"/>
      <c r="AT1462" s="148" t="s">
        <v>147</v>
      </c>
      <c r="AU1462" s="148" t="s">
        <v>82</v>
      </c>
      <c r="AV1462" s="12" t="s">
        <v>30</v>
      </c>
      <c r="AW1462" s="12" t="s">
        <v>29</v>
      </c>
      <c r="AX1462" s="12" t="s">
        <v>73</v>
      </c>
      <c r="AY1462" s="148" t="s">
        <v>138</v>
      </c>
    </row>
    <row r="1463" spans="2:65" s="13" customFormat="1">
      <c r="B1463" s="153"/>
      <c r="D1463" s="147" t="s">
        <v>147</v>
      </c>
      <c r="E1463" s="154" t="s">
        <v>1</v>
      </c>
      <c r="F1463" s="155" t="s">
        <v>738</v>
      </c>
      <c r="H1463" s="156">
        <v>49.92</v>
      </c>
      <c r="I1463" s="157"/>
      <c r="L1463" s="153"/>
      <c r="M1463" s="158"/>
      <c r="T1463" s="159"/>
      <c r="AT1463" s="154" t="s">
        <v>147</v>
      </c>
      <c r="AU1463" s="154" t="s">
        <v>82</v>
      </c>
      <c r="AV1463" s="13" t="s">
        <v>82</v>
      </c>
      <c r="AW1463" s="13" t="s">
        <v>29</v>
      </c>
      <c r="AX1463" s="13" t="s">
        <v>73</v>
      </c>
      <c r="AY1463" s="154" t="s">
        <v>138</v>
      </c>
    </row>
    <row r="1464" spans="2:65" s="13" customFormat="1">
      <c r="B1464" s="153"/>
      <c r="D1464" s="147" t="s">
        <v>147</v>
      </c>
      <c r="E1464" s="154" t="s">
        <v>1</v>
      </c>
      <c r="F1464" s="155" t="s">
        <v>1468</v>
      </c>
      <c r="H1464" s="156">
        <v>4.7249999999999996</v>
      </c>
      <c r="I1464" s="157"/>
      <c r="L1464" s="153"/>
      <c r="M1464" s="158"/>
      <c r="T1464" s="159"/>
      <c r="AT1464" s="154" t="s">
        <v>147</v>
      </c>
      <c r="AU1464" s="154" t="s">
        <v>82</v>
      </c>
      <c r="AV1464" s="13" t="s">
        <v>82</v>
      </c>
      <c r="AW1464" s="13" t="s">
        <v>29</v>
      </c>
      <c r="AX1464" s="13" t="s">
        <v>73</v>
      </c>
      <c r="AY1464" s="154" t="s">
        <v>138</v>
      </c>
    </row>
    <row r="1465" spans="2:65" s="14" customFormat="1">
      <c r="B1465" s="160"/>
      <c r="D1465" s="147" t="s">
        <v>147</v>
      </c>
      <c r="E1465" s="161" t="s">
        <v>1</v>
      </c>
      <c r="F1465" s="162" t="s">
        <v>156</v>
      </c>
      <c r="H1465" s="163">
        <v>54.645000000000003</v>
      </c>
      <c r="I1465" s="164"/>
      <c r="L1465" s="160"/>
      <c r="M1465" s="165"/>
      <c r="T1465" s="166"/>
      <c r="AT1465" s="161" t="s">
        <v>147</v>
      </c>
      <c r="AU1465" s="161" t="s">
        <v>82</v>
      </c>
      <c r="AV1465" s="14" t="s">
        <v>145</v>
      </c>
      <c r="AW1465" s="14" t="s">
        <v>29</v>
      </c>
      <c r="AX1465" s="14" t="s">
        <v>30</v>
      </c>
      <c r="AY1465" s="161" t="s">
        <v>138</v>
      </c>
    </row>
    <row r="1466" spans="2:65" s="1" customFormat="1" ht="24.25" customHeight="1">
      <c r="B1466" s="132"/>
      <c r="C1466" s="174" t="s">
        <v>1469</v>
      </c>
      <c r="D1466" s="174" t="s">
        <v>322</v>
      </c>
      <c r="E1466" s="175" t="s">
        <v>1470</v>
      </c>
      <c r="F1466" s="176" t="s">
        <v>1471</v>
      </c>
      <c r="G1466" s="177" t="s">
        <v>429</v>
      </c>
      <c r="H1466" s="178">
        <v>7</v>
      </c>
      <c r="I1466" s="179"/>
      <c r="J1466" s="180">
        <f>ROUND(I1466*H1466,2)</f>
        <v>0</v>
      </c>
      <c r="K1466" s="176" t="s">
        <v>1</v>
      </c>
      <c r="L1466" s="181"/>
      <c r="M1466" s="182" t="s">
        <v>1</v>
      </c>
      <c r="N1466" s="183" t="s">
        <v>38</v>
      </c>
      <c r="P1466" s="142">
        <f>O1466*H1466</f>
        <v>0</v>
      </c>
      <c r="Q1466" s="142">
        <v>0.01</v>
      </c>
      <c r="R1466" s="142">
        <f>Q1466*H1466</f>
        <v>7.0000000000000007E-2</v>
      </c>
      <c r="S1466" s="142">
        <v>0</v>
      </c>
      <c r="T1466" s="143">
        <f>S1466*H1466</f>
        <v>0</v>
      </c>
      <c r="AR1466" s="144" t="s">
        <v>343</v>
      </c>
      <c r="AT1466" s="144" t="s">
        <v>322</v>
      </c>
      <c r="AU1466" s="144" t="s">
        <v>82</v>
      </c>
      <c r="AY1466" s="17" t="s">
        <v>138</v>
      </c>
      <c r="BE1466" s="145">
        <f>IF(N1466="základní",J1466,0)</f>
        <v>0</v>
      </c>
      <c r="BF1466" s="145">
        <f>IF(N1466="snížená",J1466,0)</f>
        <v>0</v>
      </c>
      <c r="BG1466" s="145">
        <f>IF(N1466="zákl. přenesená",J1466,0)</f>
        <v>0</v>
      </c>
      <c r="BH1466" s="145">
        <f>IF(N1466="sníž. přenesená",J1466,0)</f>
        <v>0</v>
      </c>
      <c r="BI1466" s="145">
        <f>IF(N1466="nulová",J1466,0)</f>
        <v>0</v>
      </c>
      <c r="BJ1466" s="17" t="s">
        <v>30</v>
      </c>
      <c r="BK1466" s="145">
        <f>ROUND(I1466*H1466,2)</f>
        <v>0</v>
      </c>
      <c r="BL1466" s="17" t="s">
        <v>226</v>
      </c>
      <c r="BM1466" s="144" t="s">
        <v>1472</v>
      </c>
    </row>
    <row r="1467" spans="2:65" s="12" customFormat="1">
      <c r="B1467" s="146"/>
      <c r="D1467" s="147" t="s">
        <v>147</v>
      </c>
      <c r="E1467" s="148" t="s">
        <v>1</v>
      </c>
      <c r="F1467" s="149" t="s">
        <v>1473</v>
      </c>
      <c r="H1467" s="148" t="s">
        <v>1</v>
      </c>
      <c r="I1467" s="150"/>
      <c r="L1467" s="146"/>
      <c r="M1467" s="151"/>
      <c r="T1467" s="152"/>
      <c r="AT1467" s="148" t="s">
        <v>147</v>
      </c>
      <c r="AU1467" s="148" t="s">
        <v>82</v>
      </c>
      <c r="AV1467" s="12" t="s">
        <v>30</v>
      </c>
      <c r="AW1467" s="12" t="s">
        <v>29</v>
      </c>
      <c r="AX1467" s="12" t="s">
        <v>73</v>
      </c>
      <c r="AY1467" s="148" t="s">
        <v>138</v>
      </c>
    </row>
    <row r="1468" spans="2:65" s="12" customFormat="1">
      <c r="B1468" s="146"/>
      <c r="D1468" s="147" t="s">
        <v>147</v>
      </c>
      <c r="E1468" s="148" t="s">
        <v>1</v>
      </c>
      <c r="F1468" s="149" t="s">
        <v>1474</v>
      </c>
      <c r="H1468" s="148" t="s">
        <v>1</v>
      </c>
      <c r="I1468" s="150"/>
      <c r="L1468" s="146"/>
      <c r="M1468" s="151"/>
      <c r="T1468" s="152"/>
      <c r="AT1468" s="148" t="s">
        <v>147</v>
      </c>
      <c r="AU1468" s="148" t="s">
        <v>82</v>
      </c>
      <c r="AV1468" s="12" t="s">
        <v>30</v>
      </c>
      <c r="AW1468" s="12" t="s">
        <v>29</v>
      </c>
      <c r="AX1468" s="12" t="s">
        <v>73</v>
      </c>
      <c r="AY1468" s="148" t="s">
        <v>138</v>
      </c>
    </row>
    <row r="1469" spans="2:65" s="13" customFormat="1">
      <c r="B1469" s="153"/>
      <c r="D1469" s="147" t="s">
        <v>147</v>
      </c>
      <c r="E1469" s="154" t="s">
        <v>1</v>
      </c>
      <c r="F1469" s="155" t="s">
        <v>181</v>
      </c>
      <c r="H1469" s="156">
        <v>7</v>
      </c>
      <c r="I1469" s="157"/>
      <c r="L1469" s="153"/>
      <c r="M1469" s="158"/>
      <c r="T1469" s="159"/>
      <c r="AT1469" s="154" t="s">
        <v>147</v>
      </c>
      <c r="AU1469" s="154" t="s">
        <v>82</v>
      </c>
      <c r="AV1469" s="13" t="s">
        <v>82</v>
      </c>
      <c r="AW1469" s="13" t="s">
        <v>29</v>
      </c>
      <c r="AX1469" s="13" t="s">
        <v>30</v>
      </c>
      <c r="AY1469" s="154" t="s">
        <v>138</v>
      </c>
    </row>
    <row r="1470" spans="2:65" s="1" customFormat="1" ht="16.5" customHeight="1">
      <c r="B1470" s="132"/>
      <c r="C1470" s="133" t="s">
        <v>1475</v>
      </c>
      <c r="D1470" s="133" t="s">
        <v>140</v>
      </c>
      <c r="E1470" s="134" t="s">
        <v>1476</v>
      </c>
      <c r="F1470" s="135" t="s">
        <v>1477</v>
      </c>
      <c r="G1470" s="136" t="s">
        <v>143</v>
      </c>
      <c r="H1470" s="137">
        <v>206.221</v>
      </c>
      <c r="I1470" s="138"/>
      <c r="J1470" s="139">
        <f>ROUND(I1470*H1470,2)</f>
        <v>0</v>
      </c>
      <c r="K1470" s="135" t="s">
        <v>144</v>
      </c>
      <c r="L1470" s="32"/>
      <c r="M1470" s="140" t="s">
        <v>1</v>
      </c>
      <c r="N1470" s="141" t="s">
        <v>38</v>
      </c>
      <c r="P1470" s="142">
        <f>O1470*H1470</f>
        <v>0</v>
      </c>
      <c r="Q1470" s="142">
        <v>4.0000000000000002E-4</v>
      </c>
      <c r="R1470" s="142">
        <f>Q1470*H1470</f>
        <v>8.2488400000000003E-2</v>
      </c>
      <c r="S1470" s="142">
        <v>0</v>
      </c>
      <c r="T1470" s="143">
        <f>S1470*H1470</f>
        <v>0</v>
      </c>
      <c r="AR1470" s="144" t="s">
        <v>226</v>
      </c>
      <c r="AT1470" s="144" t="s">
        <v>140</v>
      </c>
      <c r="AU1470" s="144" t="s">
        <v>82</v>
      </c>
      <c r="AY1470" s="17" t="s">
        <v>138</v>
      </c>
      <c r="BE1470" s="145">
        <f>IF(N1470="základní",J1470,0)</f>
        <v>0</v>
      </c>
      <c r="BF1470" s="145">
        <f>IF(N1470="snížená",J1470,0)</f>
        <v>0</v>
      </c>
      <c r="BG1470" s="145">
        <f>IF(N1470="zákl. přenesená",J1470,0)</f>
        <v>0</v>
      </c>
      <c r="BH1470" s="145">
        <f>IF(N1470="sníž. přenesená",J1470,0)</f>
        <v>0</v>
      </c>
      <c r="BI1470" s="145">
        <f>IF(N1470="nulová",J1470,0)</f>
        <v>0</v>
      </c>
      <c r="BJ1470" s="17" t="s">
        <v>30</v>
      </c>
      <c r="BK1470" s="145">
        <f>ROUND(I1470*H1470,2)</f>
        <v>0</v>
      </c>
      <c r="BL1470" s="17" t="s">
        <v>226</v>
      </c>
      <c r="BM1470" s="144" t="s">
        <v>1478</v>
      </c>
    </row>
    <row r="1471" spans="2:65" s="13" customFormat="1">
      <c r="B1471" s="153"/>
      <c r="D1471" s="147" t="s">
        <v>147</v>
      </c>
      <c r="E1471" s="154" t="s">
        <v>1</v>
      </c>
      <c r="F1471" s="155" t="s">
        <v>922</v>
      </c>
      <c r="H1471" s="156">
        <v>206.221</v>
      </c>
      <c r="I1471" s="157"/>
      <c r="L1471" s="153"/>
      <c r="M1471" s="158"/>
      <c r="T1471" s="159"/>
      <c r="AT1471" s="154" t="s">
        <v>147</v>
      </c>
      <c r="AU1471" s="154" t="s">
        <v>82</v>
      </c>
      <c r="AV1471" s="13" t="s">
        <v>82</v>
      </c>
      <c r="AW1471" s="13" t="s">
        <v>29</v>
      </c>
      <c r="AX1471" s="13" t="s">
        <v>30</v>
      </c>
      <c r="AY1471" s="154" t="s">
        <v>138</v>
      </c>
    </row>
    <row r="1472" spans="2:65" s="1" customFormat="1" ht="16.5" customHeight="1">
      <c r="B1472" s="132"/>
      <c r="C1472" s="133" t="s">
        <v>1479</v>
      </c>
      <c r="D1472" s="133" t="s">
        <v>140</v>
      </c>
      <c r="E1472" s="134" t="s">
        <v>1480</v>
      </c>
      <c r="F1472" s="135" t="s">
        <v>1481</v>
      </c>
      <c r="G1472" s="136" t="s">
        <v>143</v>
      </c>
      <c r="H1472" s="137">
        <v>54.645000000000003</v>
      </c>
      <c r="I1472" s="138"/>
      <c r="J1472" s="139">
        <f>ROUND(I1472*H1472,2)</f>
        <v>0</v>
      </c>
      <c r="K1472" s="135" t="s">
        <v>144</v>
      </c>
      <c r="L1472" s="32"/>
      <c r="M1472" s="140" t="s">
        <v>1</v>
      </c>
      <c r="N1472" s="141" t="s">
        <v>38</v>
      </c>
      <c r="P1472" s="142">
        <f>O1472*H1472</f>
        <v>0</v>
      </c>
      <c r="Q1472" s="142">
        <v>4.0000000000000002E-4</v>
      </c>
      <c r="R1472" s="142">
        <f>Q1472*H1472</f>
        <v>2.1858000000000002E-2</v>
      </c>
      <c r="S1472" s="142">
        <v>0</v>
      </c>
      <c r="T1472" s="143">
        <f>S1472*H1472</f>
        <v>0</v>
      </c>
      <c r="AR1472" s="144" t="s">
        <v>226</v>
      </c>
      <c r="AT1472" s="144" t="s">
        <v>140</v>
      </c>
      <c r="AU1472" s="144" t="s">
        <v>82</v>
      </c>
      <c r="AY1472" s="17" t="s">
        <v>138</v>
      </c>
      <c r="BE1472" s="145">
        <f>IF(N1472="základní",J1472,0)</f>
        <v>0</v>
      </c>
      <c r="BF1472" s="145">
        <f>IF(N1472="snížená",J1472,0)</f>
        <v>0</v>
      </c>
      <c r="BG1472" s="145">
        <f>IF(N1472="zákl. přenesená",J1472,0)</f>
        <v>0</v>
      </c>
      <c r="BH1472" s="145">
        <f>IF(N1472="sníž. přenesená",J1472,0)</f>
        <v>0</v>
      </c>
      <c r="BI1472" s="145">
        <f>IF(N1472="nulová",J1472,0)</f>
        <v>0</v>
      </c>
      <c r="BJ1472" s="17" t="s">
        <v>30</v>
      </c>
      <c r="BK1472" s="145">
        <f>ROUND(I1472*H1472,2)</f>
        <v>0</v>
      </c>
      <c r="BL1472" s="17" t="s">
        <v>226</v>
      </c>
      <c r="BM1472" s="144" t="s">
        <v>1482</v>
      </c>
    </row>
    <row r="1473" spans="2:65" s="13" customFormat="1">
      <c r="B1473" s="153"/>
      <c r="D1473" s="147" t="s">
        <v>147</v>
      </c>
      <c r="E1473" s="154" t="s">
        <v>1</v>
      </c>
      <c r="F1473" s="155" t="s">
        <v>1483</v>
      </c>
      <c r="H1473" s="156">
        <v>54.645000000000003</v>
      </c>
      <c r="I1473" s="157"/>
      <c r="L1473" s="153"/>
      <c r="M1473" s="158"/>
      <c r="T1473" s="159"/>
      <c r="AT1473" s="154" t="s">
        <v>147</v>
      </c>
      <c r="AU1473" s="154" t="s">
        <v>82</v>
      </c>
      <c r="AV1473" s="13" t="s">
        <v>82</v>
      </c>
      <c r="AW1473" s="13" t="s">
        <v>29</v>
      </c>
      <c r="AX1473" s="13" t="s">
        <v>30</v>
      </c>
      <c r="AY1473" s="154" t="s">
        <v>138</v>
      </c>
    </row>
    <row r="1474" spans="2:65" s="1" customFormat="1" ht="24.25" customHeight="1">
      <c r="B1474" s="132"/>
      <c r="C1474" s="174" t="s">
        <v>1484</v>
      </c>
      <c r="D1474" s="174" t="s">
        <v>322</v>
      </c>
      <c r="E1474" s="175" t="s">
        <v>1485</v>
      </c>
      <c r="F1474" s="176" t="s">
        <v>1486</v>
      </c>
      <c r="G1474" s="177" t="s">
        <v>143</v>
      </c>
      <c r="H1474" s="178">
        <v>352.82900000000001</v>
      </c>
      <c r="I1474" s="179"/>
      <c r="J1474" s="180">
        <f>ROUND(I1474*H1474,2)</f>
        <v>0</v>
      </c>
      <c r="K1474" s="176" t="s">
        <v>1</v>
      </c>
      <c r="L1474" s="181"/>
      <c r="M1474" s="182" t="s">
        <v>1</v>
      </c>
      <c r="N1474" s="183" t="s">
        <v>38</v>
      </c>
      <c r="P1474" s="142">
        <f>O1474*H1474</f>
        <v>0</v>
      </c>
      <c r="Q1474" s="142">
        <v>4.7000000000000002E-3</v>
      </c>
      <c r="R1474" s="142">
        <f>Q1474*H1474</f>
        <v>1.6582963000000002</v>
      </c>
      <c r="S1474" s="142">
        <v>0</v>
      </c>
      <c r="T1474" s="143">
        <f>S1474*H1474</f>
        <v>0</v>
      </c>
      <c r="AR1474" s="144" t="s">
        <v>343</v>
      </c>
      <c r="AT1474" s="144" t="s">
        <v>322</v>
      </c>
      <c r="AU1474" s="144" t="s">
        <v>82</v>
      </c>
      <c r="AY1474" s="17" t="s">
        <v>138</v>
      </c>
      <c r="BE1474" s="145">
        <f>IF(N1474="základní",J1474,0)</f>
        <v>0</v>
      </c>
      <c r="BF1474" s="145">
        <f>IF(N1474="snížená",J1474,0)</f>
        <v>0</v>
      </c>
      <c r="BG1474" s="145">
        <f>IF(N1474="zákl. přenesená",J1474,0)</f>
        <v>0</v>
      </c>
      <c r="BH1474" s="145">
        <f>IF(N1474="sníž. přenesená",J1474,0)</f>
        <v>0</v>
      </c>
      <c r="BI1474" s="145">
        <f>IF(N1474="nulová",J1474,0)</f>
        <v>0</v>
      </c>
      <c r="BJ1474" s="17" t="s">
        <v>30</v>
      </c>
      <c r="BK1474" s="145">
        <f>ROUND(I1474*H1474,2)</f>
        <v>0</v>
      </c>
      <c r="BL1474" s="17" t="s">
        <v>226</v>
      </c>
      <c r="BM1474" s="144" t="s">
        <v>1487</v>
      </c>
    </row>
    <row r="1475" spans="2:65" s="13" customFormat="1">
      <c r="B1475" s="153"/>
      <c r="D1475" s="147" t="s">
        <v>147</v>
      </c>
      <c r="E1475" s="154" t="s">
        <v>1</v>
      </c>
      <c r="F1475" s="155" t="s">
        <v>1488</v>
      </c>
      <c r="H1475" s="156">
        <v>237.154</v>
      </c>
      <c r="I1475" s="157"/>
      <c r="L1475" s="153"/>
      <c r="M1475" s="158"/>
      <c r="T1475" s="159"/>
      <c r="AT1475" s="154" t="s">
        <v>147</v>
      </c>
      <c r="AU1475" s="154" t="s">
        <v>82</v>
      </c>
      <c r="AV1475" s="13" t="s">
        <v>82</v>
      </c>
      <c r="AW1475" s="13" t="s">
        <v>29</v>
      </c>
      <c r="AX1475" s="13" t="s">
        <v>73</v>
      </c>
      <c r="AY1475" s="154" t="s">
        <v>138</v>
      </c>
    </row>
    <row r="1476" spans="2:65" s="13" customFormat="1">
      <c r="B1476" s="153"/>
      <c r="D1476" s="147" t="s">
        <v>147</v>
      </c>
      <c r="E1476" s="154" t="s">
        <v>1</v>
      </c>
      <c r="F1476" s="155" t="s">
        <v>1489</v>
      </c>
      <c r="H1476" s="156">
        <v>65.573999999999998</v>
      </c>
      <c r="I1476" s="157"/>
      <c r="L1476" s="153"/>
      <c r="M1476" s="158"/>
      <c r="T1476" s="159"/>
      <c r="AT1476" s="154" t="s">
        <v>147</v>
      </c>
      <c r="AU1476" s="154" t="s">
        <v>82</v>
      </c>
      <c r="AV1476" s="13" t="s">
        <v>82</v>
      </c>
      <c r="AW1476" s="13" t="s">
        <v>29</v>
      </c>
      <c r="AX1476" s="13" t="s">
        <v>73</v>
      </c>
      <c r="AY1476" s="154" t="s">
        <v>138</v>
      </c>
    </row>
    <row r="1477" spans="2:65" s="14" customFormat="1">
      <c r="B1477" s="160"/>
      <c r="D1477" s="147" t="s">
        <v>147</v>
      </c>
      <c r="E1477" s="161" t="s">
        <v>1</v>
      </c>
      <c r="F1477" s="162" t="s">
        <v>156</v>
      </c>
      <c r="H1477" s="163">
        <v>302.72800000000001</v>
      </c>
      <c r="I1477" s="164"/>
      <c r="L1477" s="160"/>
      <c r="M1477" s="165"/>
      <c r="T1477" s="166"/>
      <c r="AT1477" s="161" t="s">
        <v>147</v>
      </c>
      <c r="AU1477" s="161" t="s">
        <v>82</v>
      </c>
      <c r="AV1477" s="14" t="s">
        <v>145</v>
      </c>
      <c r="AW1477" s="14" t="s">
        <v>29</v>
      </c>
      <c r="AX1477" s="14" t="s">
        <v>30</v>
      </c>
      <c r="AY1477" s="161" t="s">
        <v>138</v>
      </c>
    </row>
    <row r="1478" spans="2:65" s="13" customFormat="1">
      <c r="B1478" s="153"/>
      <c r="D1478" s="147" t="s">
        <v>147</v>
      </c>
      <c r="F1478" s="155" t="s">
        <v>1490</v>
      </c>
      <c r="H1478" s="156">
        <v>352.82900000000001</v>
      </c>
      <c r="I1478" s="157"/>
      <c r="L1478" s="153"/>
      <c r="M1478" s="158"/>
      <c r="T1478" s="159"/>
      <c r="AT1478" s="154" t="s">
        <v>147</v>
      </c>
      <c r="AU1478" s="154" t="s">
        <v>82</v>
      </c>
      <c r="AV1478" s="13" t="s">
        <v>82</v>
      </c>
      <c r="AW1478" s="13" t="s">
        <v>3</v>
      </c>
      <c r="AX1478" s="13" t="s">
        <v>30</v>
      </c>
      <c r="AY1478" s="154" t="s">
        <v>138</v>
      </c>
    </row>
    <row r="1479" spans="2:65" s="1" customFormat="1" ht="16.5" customHeight="1">
      <c r="B1479" s="132"/>
      <c r="C1479" s="133" t="s">
        <v>1491</v>
      </c>
      <c r="D1479" s="133" t="s">
        <v>140</v>
      </c>
      <c r="E1479" s="134" t="s">
        <v>1492</v>
      </c>
      <c r="F1479" s="135" t="s">
        <v>1493</v>
      </c>
      <c r="G1479" s="136" t="s">
        <v>143</v>
      </c>
      <c r="H1479" s="137">
        <v>66.599999999999994</v>
      </c>
      <c r="I1479" s="138"/>
      <c r="J1479" s="139">
        <f>ROUND(I1479*H1479,2)</f>
        <v>0</v>
      </c>
      <c r="K1479" s="135" t="s">
        <v>144</v>
      </c>
      <c r="L1479" s="32"/>
      <c r="M1479" s="140" t="s">
        <v>1</v>
      </c>
      <c r="N1479" s="141" t="s">
        <v>38</v>
      </c>
      <c r="P1479" s="142">
        <f>O1479*H1479</f>
        <v>0</v>
      </c>
      <c r="Q1479" s="142">
        <v>0</v>
      </c>
      <c r="R1479" s="142">
        <f>Q1479*H1479</f>
        <v>0</v>
      </c>
      <c r="S1479" s="142">
        <v>0</v>
      </c>
      <c r="T1479" s="143">
        <f>S1479*H1479</f>
        <v>0</v>
      </c>
      <c r="AR1479" s="144" t="s">
        <v>226</v>
      </c>
      <c r="AT1479" s="144" t="s">
        <v>140</v>
      </c>
      <c r="AU1479" s="144" t="s">
        <v>82</v>
      </c>
      <c r="AY1479" s="17" t="s">
        <v>138</v>
      </c>
      <c r="BE1479" s="145">
        <f>IF(N1479="základní",J1479,0)</f>
        <v>0</v>
      </c>
      <c r="BF1479" s="145">
        <f>IF(N1479="snížená",J1479,0)</f>
        <v>0</v>
      </c>
      <c r="BG1479" s="145">
        <f>IF(N1479="zákl. přenesená",J1479,0)</f>
        <v>0</v>
      </c>
      <c r="BH1479" s="145">
        <f>IF(N1479="sníž. přenesená",J1479,0)</f>
        <v>0</v>
      </c>
      <c r="BI1479" s="145">
        <f>IF(N1479="nulová",J1479,0)</f>
        <v>0</v>
      </c>
      <c r="BJ1479" s="17" t="s">
        <v>30</v>
      </c>
      <c r="BK1479" s="145">
        <f>ROUND(I1479*H1479,2)</f>
        <v>0</v>
      </c>
      <c r="BL1479" s="17" t="s">
        <v>226</v>
      </c>
      <c r="BM1479" s="144" t="s">
        <v>1494</v>
      </c>
    </row>
    <row r="1480" spans="2:65" s="12" customFormat="1">
      <c r="B1480" s="146"/>
      <c r="D1480" s="147" t="s">
        <v>147</v>
      </c>
      <c r="E1480" s="148" t="s">
        <v>1</v>
      </c>
      <c r="F1480" s="149" t="s">
        <v>1495</v>
      </c>
      <c r="H1480" s="148" t="s">
        <v>1</v>
      </c>
      <c r="I1480" s="150"/>
      <c r="L1480" s="146"/>
      <c r="M1480" s="151"/>
      <c r="T1480" s="152"/>
      <c r="AT1480" s="148" t="s">
        <v>147</v>
      </c>
      <c r="AU1480" s="148" t="s">
        <v>82</v>
      </c>
      <c r="AV1480" s="12" t="s">
        <v>30</v>
      </c>
      <c r="AW1480" s="12" t="s">
        <v>29</v>
      </c>
      <c r="AX1480" s="12" t="s">
        <v>73</v>
      </c>
      <c r="AY1480" s="148" t="s">
        <v>138</v>
      </c>
    </row>
    <row r="1481" spans="2:65" s="12" customFormat="1">
      <c r="B1481" s="146"/>
      <c r="D1481" s="147" t="s">
        <v>147</v>
      </c>
      <c r="E1481" s="148" t="s">
        <v>1</v>
      </c>
      <c r="F1481" s="149" t="s">
        <v>1496</v>
      </c>
      <c r="H1481" s="148" t="s">
        <v>1</v>
      </c>
      <c r="I1481" s="150"/>
      <c r="L1481" s="146"/>
      <c r="M1481" s="151"/>
      <c r="T1481" s="152"/>
      <c r="AT1481" s="148" t="s">
        <v>147</v>
      </c>
      <c r="AU1481" s="148" t="s">
        <v>82</v>
      </c>
      <c r="AV1481" s="12" t="s">
        <v>30</v>
      </c>
      <c r="AW1481" s="12" t="s">
        <v>29</v>
      </c>
      <c r="AX1481" s="12" t="s">
        <v>73</v>
      </c>
      <c r="AY1481" s="148" t="s">
        <v>138</v>
      </c>
    </row>
    <row r="1482" spans="2:65" s="13" customFormat="1">
      <c r="B1482" s="153"/>
      <c r="D1482" s="147" t="s">
        <v>147</v>
      </c>
      <c r="E1482" s="154" t="s">
        <v>1</v>
      </c>
      <c r="F1482" s="155" t="s">
        <v>1497</v>
      </c>
      <c r="H1482" s="156">
        <v>66.599999999999994</v>
      </c>
      <c r="I1482" s="157"/>
      <c r="L1482" s="153"/>
      <c r="M1482" s="158"/>
      <c r="T1482" s="159"/>
      <c r="AT1482" s="154" t="s">
        <v>147</v>
      </c>
      <c r="AU1482" s="154" t="s">
        <v>82</v>
      </c>
      <c r="AV1482" s="13" t="s">
        <v>82</v>
      </c>
      <c r="AW1482" s="13" t="s">
        <v>29</v>
      </c>
      <c r="AX1482" s="13" t="s">
        <v>30</v>
      </c>
      <c r="AY1482" s="154" t="s">
        <v>138</v>
      </c>
    </row>
    <row r="1483" spans="2:65" s="1" customFormat="1" ht="16.5" customHeight="1">
      <c r="B1483" s="132"/>
      <c r="C1483" s="133" t="s">
        <v>1498</v>
      </c>
      <c r="D1483" s="133" t="s">
        <v>140</v>
      </c>
      <c r="E1483" s="134" t="s">
        <v>1499</v>
      </c>
      <c r="F1483" s="135" t="s">
        <v>1500</v>
      </c>
      <c r="G1483" s="136" t="s">
        <v>143</v>
      </c>
      <c r="H1483" s="137">
        <v>67.5</v>
      </c>
      <c r="I1483" s="138"/>
      <c r="J1483" s="139">
        <f>ROUND(I1483*H1483,2)</f>
        <v>0</v>
      </c>
      <c r="K1483" s="135" t="s">
        <v>144</v>
      </c>
      <c r="L1483" s="32"/>
      <c r="M1483" s="140" t="s">
        <v>1</v>
      </c>
      <c r="N1483" s="141" t="s">
        <v>38</v>
      </c>
      <c r="P1483" s="142">
        <f>O1483*H1483</f>
        <v>0</v>
      </c>
      <c r="Q1483" s="142">
        <v>5.0000000000000002E-5</v>
      </c>
      <c r="R1483" s="142">
        <f>Q1483*H1483</f>
        <v>3.375E-3</v>
      </c>
      <c r="S1483" s="142">
        <v>0</v>
      </c>
      <c r="T1483" s="143">
        <f>S1483*H1483</f>
        <v>0</v>
      </c>
      <c r="AR1483" s="144" t="s">
        <v>226</v>
      </c>
      <c r="AT1483" s="144" t="s">
        <v>140</v>
      </c>
      <c r="AU1483" s="144" t="s">
        <v>82</v>
      </c>
      <c r="AY1483" s="17" t="s">
        <v>138</v>
      </c>
      <c r="BE1483" s="145">
        <f>IF(N1483="základní",J1483,0)</f>
        <v>0</v>
      </c>
      <c r="BF1483" s="145">
        <f>IF(N1483="snížená",J1483,0)</f>
        <v>0</v>
      </c>
      <c r="BG1483" s="145">
        <f>IF(N1483="zákl. přenesená",J1483,0)</f>
        <v>0</v>
      </c>
      <c r="BH1483" s="145">
        <f>IF(N1483="sníž. přenesená",J1483,0)</f>
        <v>0</v>
      </c>
      <c r="BI1483" s="145">
        <f>IF(N1483="nulová",J1483,0)</f>
        <v>0</v>
      </c>
      <c r="BJ1483" s="17" t="s">
        <v>30</v>
      </c>
      <c r="BK1483" s="145">
        <f>ROUND(I1483*H1483,2)</f>
        <v>0</v>
      </c>
      <c r="BL1483" s="17" t="s">
        <v>226</v>
      </c>
      <c r="BM1483" s="144" t="s">
        <v>1501</v>
      </c>
    </row>
    <row r="1484" spans="2:65" s="12" customFormat="1">
      <c r="B1484" s="146"/>
      <c r="D1484" s="147" t="s">
        <v>147</v>
      </c>
      <c r="E1484" s="148" t="s">
        <v>1</v>
      </c>
      <c r="F1484" s="149" t="s">
        <v>248</v>
      </c>
      <c r="H1484" s="148" t="s">
        <v>1</v>
      </c>
      <c r="I1484" s="150"/>
      <c r="L1484" s="146"/>
      <c r="M1484" s="151"/>
      <c r="T1484" s="152"/>
      <c r="AT1484" s="148" t="s">
        <v>147</v>
      </c>
      <c r="AU1484" s="148" t="s">
        <v>82</v>
      </c>
      <c r="AV1484" s="12" t="s">
        <v>30</v>
      </c>
      <c r="AW1484" s="12" t="s">
        <v>29</v>
      </c>
      <c r="AX1484" s="12" t="s">
        <v>73</v>
      </c>
      <c r="AY1484" s="148" t="s">
        <v>138</v>
      </c>
    </row>
    <row r="1485" spans="2:65" s="13" customFormat="1">
      <c r="B1485" s="153"/>
      <c r="D1485" s="147" t="s">
        <v>147</v>
      </c>
      <c r="E1485" s="154" t="s">
        <v>1</v>
      </c>
      <c r="F1485" s="155" t="s">
        <v>1502</v>
      </c>
      <c r="H1485" s="156">
        <v>67.5</v>
      </c>
      <c r="I1485" s="157"/>
      <c r="L1485" s="153"/>
      <c r="M1485" s="158"/>
      <c r="T1485" s="159"/>
      <c r="AT1485" s="154" t="s">
        <v>147</v>
      </c>
      <c r="AU1485" s="154" t="s">
        <v>82</v>
      </c>
      <c r="AV1485" s="13" t="s">
        <v>82</v>
      </c>
      <c r="AW1485" s="13" t="s">
        <v>29</v>
      </c>
      <c r="AX1485" s="13" t="s">
        <v>73</v>
      </c>
      <c r="AY1485" s="154" t="s">
        <v>138</v>
      </c>
    </row>
    <row r="1486" spans="2:65" s="14" customFormat="1">
      <c r="B1486" s="160"/>
      <c r="D1486" s="147" t="s">
        <v>147</v>
      </c>
      <c r="E1486" s="161" t="s">
        <v>1</v>
      </c>
      <c r="F1486" s="162" t="s">
        <v>156</v>
      </c>
      <c r="H1486" s="163">
        <v>67.5</v>
      </c>
      <c r="I1486" s="164"/>
      <c r="L1486" s="160"/>
      <c r="M1486" s="165"/>
      <c r="T1486" s="166"/>
      <c r="AT1486" s="161" t="s">
        <v>147</v>
      </c>
      <c r="AU1486" s="161" t="s">
        <v>82</v>
      </c>
      <c r="AV1486" s="14" t="s">
        <v>145</v>
      </c>
      <c r="AW1486" s="14" t="s">
        <v>29</v>
      </c>
      <c r="AX1486" s="14" t="s">
        <v>30</v>
      </c>
      <c r="AY1486" s="161" t="s">
        <v>138</v>
      </c>
    </row>
    <row r="1487" spans="2:65" s="1" customFormat="1" ht="16.5" customHeight="1">
      <c r="B1487" s="132"/>
      <c r="C1487" s="174" t="s">
        <v>1503</v>
      </c>
      <c r="D1487" s="174" t="s">
        <v>322</v>
      </c>
      <c r="E1487" s="175" t="s">
        <v>1504</v>
      </c>
      <c r="F1487" s="176" t="s">
        <v>1505</v>
      </c>
      <c r="G1487" s="177" t="s">
        <v>143</v>
      </c>
      <c r="H1487" s="178">
        <v>86.537999999999997</v>
      </c>
      <c r="I1487" s="179"/>
      <c r="J1487" s="180">
        <f>ROUND(I1487*H1487,2)</f>
        <v>0</v>
      </c>
      <c r="K1487" s="176" t="s">
        <v>144</v>
      </c>
      <c r="L1487" s="181"/>
      <c r="M1487" s="182" t="s">
        <v>1</v>
      </c>
      <c r="N1487" s="183" t="s">
        <v>38</v>
      </c>
      <c r="P1487" s="142">
        <f>O1487*H1487</f>
        <v>0</v>
      </c>
      <c r="Q1487" s="142">
        <v>2.9999999999999997E-4</v>
      </c>
      <c r="R1487" s="142">
        <f>Q1487*H1487</f>
        <v>2.5961399999999996E-2</v>
      </c>
      <c r="S1487" s="142">
        <v>0</v>
      </c>
      <c r="T1487" s="143">
        <f>S1487*H1487</f>
        <v>0</v>
      </c>
      <c r="AR1487" s="144" t="s">
        <v>343</v>
      </c>
      <c r="AT1487" s="144" t="s">
        <v>322</v>
      </c>
      <c r="AU1487" s="144" t="s">
        <v>82</v>
      </c>
      <c r="AY1487" s="17" t="s">
        <v>138</v>
      </c>
      <c r="BE1487" s="145">
        <f>IF(N1487="základní",J1487,0)</f>
        <v>0</v>
      </c>
      <c r="BF1487" s="145">
        <f>IF(N1487="snížená",J1487,0)</f>
        <v>0</v>
      </c>
      <c r="BG1487" s="145">
        <f>IF(N1487="zákl. přenesená",J1487,0)</f>
        <v>0</v>
      </c>
      <c r="BH1487" s="145">
        <f>IF(N1487="sníž. přenesená",J1487,0)</f>
        <v>0</v>
      </c>
      <c r="BI1487" s="145">
        <f>IF(N1487="nulová",J1487,0)</f>
        <v>0</v>
      </c>
      <c r="BJ1487" s="17" t="s">
        <v>30</v>
      </c>
      <c r="BK1487" s="145">
        <f>ROUND(I1487*H1487,2)</f>
        <v>0</v>
      </c>
      <c r="BL1487" s="17" t="s">
        <v>226</v>
      </c>
      <c r="BM1487" s="144" t="s">
        <v>1506</v>
      </c>
    </row>
    <row r="1488" spans="2:65" s="13" customFormat="1">
      <c r="B1488" s="153"/>
      <c r="D1488" s="147" t="s">
        <v>147</v>
      </c>
      <c r="E1488" s="154" t="s">
        <v>1</v>
      </c>
      <c r="F1488" s="155" t="s">
        <v>1507</v>
      </c>
      <c r="H1488" s="156">
        <v>70.875</v>
      </c>
      <c r="I1488" s="157"/>
      <c r="L1488" s="153"/>
      <c r="M1488" s="158"/>
      <c r="T1488" s="159"/>
      <c r="AT1488" s="154" t="s">
        <v>147</v>
      </c>
      <c r="AU1488" s="154" t="s">
        <v>82</v>
      </c>
      <c r="AV1488" s="13" t="s">
        <v>82</v>
      </c>
      <c r="AW1488" s="13" t="s">
        <v>29</v>
      </c>
      <c r="AX1488" s="13" t="s">
        <v>73</v>
      </c>
      <c r="AY1488" s="154" t="s">
        <v>138</v>
      </c>
    </row>
    <row r="1489" spans="2:65" s="14" customFormat="1">
      <c r="B1489" s="160"/>
      <c r="D1489" s="147" t="s">
        <v>147</v>
      </c>
      <c r="E1489" s="161" t="s">
        <v>1</v>
      </c>
      <c r="F1489" s="162" t="s">
        <v>156</v>
      </c>
      <c r="H1489" s="163">
        <v>70.875</v>
      </c>
      <c r="I1489" s="164"/>
      <c r="L1489" s="160"/>
      <c r="M1489" s="165"/>
      <c r="T1489" s="166"/>
      <c r="AT1489" s="161" t="s">
        <v>147</v>
      </c>
      <c r="AU1489" s="161" t="s">
        <v>82</v>
      </c>
      <c r="AV1489" s="14" t="s">
        <v>145</v>
      </c>
      <c r="AW1489" s="14" t="s">
        <v>29</v>
      </c>
      <c r="AX1489" s="14" t="s">
        <v>30</v>
      </c>
      <c r="AY1489" s="161" t="s">
        <v>138</v>
      </c>
    </row>
    <row r="1490" spans="2:65" s="13" customFormat="1">
      <c r="B1490" s="153"/>
      <c r="D1490" s="147" t="s">
        <v>147</v>
      </c>
      <c r="F1490" s="155" t="s">
        <v>1508</v>
      </c>
      <c r="H1490" s="156">
        <v>86.537999999999997</v>
      </c>
      <c r="I1490" s="157"/>
      <c r="L1490" s="153"/>
      <c r="M1490" s="158"/>
      <c r="T1490" s="159"/>
      <c r="AT1490" s="154" t="s">
        <v>147</v>
      </c>
      <c r="AU1490" s="154" t="s">
        <v>82</v>
      </c>
      <c r="AV1490" s="13" t="s">
        <v>82</v>
      </c>
      <c r="AW1490" s="13" t="s">
        <v>3</v>
      </c>
      <c r="AX1490" s="13" t="s">
        <v>30</v>
      </c>
      <c r="AY1490" s="154" t="s">
        <v>138</v>
      </c>
    </row>
    <row r="1491" spans="2:65" s="1" customFormat="1" ht="16.5" customHeight="1">
      <c r="B1491" s="132"/>
      <c r="C1491" s="133" t="s">
        <v>1509</v>
      </c>
      <c r="D1491" s="133" t="s">
        <v>140</v>
      </c>
      <c r="E1491" s="134" t="s">
        <v>1510</v>
      </c>
      <c r="F1491" s="135" t="s">
        <v>1511</v>
      </c>
      <c r="G1491" s="136" t="s">
        <v>178</v>
      </c>
      <c r="H1491" s="137">
        <v>33.75</v>
      </c>
      <c r="I1491" s="138"/>
      <c r="J1491" s="139">
        <f>ROUND(I1491*H1491,2)</f>
        <v>0</v>
      </c>
      <c r="K1491" s="135" t="s">
        <v>144</v>
      </c>
      <c r="L1491" s="32"/>
      <c r="M1491" s="140" t="s">
        <v>1</v>
      </c>
      <c r="N1491" s="141" t="s">
        <v>38</v>
      </c>
      <c r="P1491" s="142">
        <f>O1491*H1491</f>
        <v>0</v>
      </c>
      <c r="Q1491" s="142">
        <v>4.0000000000000003E-5</v>
      </c>
      <c r="R1491" s="142">
        <f>Q1491*H1491</f>
        <v>1.3500000000000001E-3</v>
      </c>
      <c r="S1491" s="142">
        <v>0</v>
      </c>
      <c r="T1491" s="143">
        <f>S1491*H1491</f>
        <v>0</v>
      </c>
      <c r="AR1491" s="144" t="s">
        <v>226</v>
      </c>
      <c r="AT1491" s="144" t="s">
        <v>140</v>
      </c>
      <c r="AU1491" s="144" t="s">
        <v>82</v>
      </c>
      <c r="AY1491" s="17" t="s">
        <v>138</v>
      </c>
      <c r="BE1491" s="145">
        <f>IF(N1491="základní",J1491,0)</f>
        <v>0</v>
      </c>
      <c r="BF1491" s="145">
        <f>IF(N1491="snížená",J1491,0)</f>
        <v>0</v>
      </c>
      <c r="BG1491" s="145">
        <f>IF(N1491="zákl. přenesená",J1491,0)</f>
        <v>0</v>
      </c>
      <c r="BH1491" s="145">
        <f>IF(N1491="sníž. přenesená",J1491,0)</f>
        <v>0</v>
      </c>
      <c r="BI1491" s="145">
        <f>IF(N1491="nulová",J1491,0)</f>
        <v>0</v>
      </c>
      <c r="BJ1491" s="17" t="s">
        <v>30</v>
      </c>
      <c r="BK1491" s="145">
        <f>ROUND(I1491*H1491,2)</f>
        <v>0</v>
      </c>
      <c r="BL1491" s="17" t="s">
        <v>226</v>
      </c>
      <c r="BM1491" s="144" t="s">
        <v>1512</v>
      </c>
    </row>
    <row r="1492" spans="2:65" s="13" customFormat="1">
      <c r="B1492" s="153"/>
      <c r="D1492" s="147" t="s">
        <v>147</v>
      </c>
      <c r="E1492" s="154" t="s">
        <v>1</v>
      </c>
      <c r="F1492" s="155" t="s">
        <v>1513</v>
      </c>
      <c r="H1492" s="156">
        <v>33.75</v>
      </c>
      <c r="I1492" s="157"/>
      <c r="L1492" s="153"/>
      <c r="M1492" s="158"/>
      <c r="T1492" s="159"/>
      <c r="AT1492" s="154" t="s">
        <v>147</v>
      </c>
      <c r="AU1492" s="154" t="s">
        <v>82</v>
      </c>
      <c r="AV1492" s="13" t="s">
        <v>82</v>
      </c>
      <c r="AW1492" s="13" t="s">
        <v>29</v>
      </c>
      <c r="AX1492" s="13" t="s">
        <v>73</v>
      </c>
      <c r="AY1492" s="154" t="s">
        <v>138</v>
      </c>
    </row>
    <row r="1493" spans="2:65" s="14" customFormat="1">
      <c r="B1493" s="160"/>
      <c r="D1493" s="147" t="s">
        <v>147</v>
      </c>
      <c r="E1493" s="161" t="s">
        <v>1</v>
      </c>
      <c r="F1493" s="162" t="s">
        <v>156</v>
      </c>
      <c r="H1493" s="163">
        <v>33.75</v>
      </c>
      <c r="I1493" s="164"/>
      <c r="L1493" s="160"/>
      <c r="M1493" s="165"/>
      <c r="T1493" s="166"/>
      <c r="AT1493" s="161" t="s">
        <v>147</v>
      </c>
      <c r="AU1493" s="161" t="s">
        <v>82</v>
      </c>
      <c r="AV1493" s="14" t="s">
        <v>145</v>
      </c>
      <c r="AW1493" s="14" t="s">
        <v>29</v>
      </c>
      <c r="AX1493" s="14" t="s">
        <v>30</v>
      </c>
      <c r="AY1493" s="161" t="s">
        <v>138</v>
      </c>
    </row>
    <row r="1494" spans="2:65" s="1" customFormat="1" ht="16.5" customHeight="1">
      <c r="B1494" s="132"/>
      <c r="C1494" s="174" t="s">
        <v>1514</v>
      </c>
      <c r="D1494" s="174" t="s">
        <v>322</v>
      </c>
      <c r="E1494" s="175" t="s">
        <v>1515</v>
      </c>
      <c r="F1494" s="176" t="s">
        <v>1516</v>
      </c>
      <c r="G1494" s="177" t="s">
        <v>178</v>
      </c>
      <c r="H1494" s="178">
        <v>34.762999999999998</v>
      </c>
      <c r="I1494" s="179"/>
      <c r="J1494" s="180">
        <f>ROUND(I1494*H1494,2)</f>
        <v>0</v>
      </c>
      <c r="K1494" s="176" t="s">
        <v>144</v>
      </c>
      <c r="L1494" s="181"/>
      <c r="M1494" s="182" t="s">
        <v>1</v>
      </c>
      <c r="N1494" s="183" t="s">
        <v>38</v>
      </c>
      <c r="P1494" s="142">
        <f>O1494*H1494</f>
        <v>0</v>
      </c>
      <c r="Q1494" s="142">
        <v>1.2E-4</v>
      </c>
      <c r="R1494" s="142">
        <f>Q1494*H1494</f>
        <v>4.1715599999999995E-3</v>
      </c>
      <c r="S1494" s="142">
        <v>0</v>
      </c>
      <c r="T1494" s="143">
        <f>S1494*H1494</f>
        <v>0</v>
      </c>
      <c r="AR1494" s="144" t="s">
        <v>343</v>
      </c>
      <c r="AT1494" s="144" t="s">
        <v>322</v>
      </c>
      <c r="AU1494" s="144" t="s">
        <v>82</v>
      </c>
      <c r="AY1494" s="17" t="s">
        <v>138</v>
      </c>
      <c r="BE1494" s="145">
        <f>IF(N1494="základní",J1494,0)</f>
        <v>0</v>
      </c>
      <c r="BF1494" s="145">
        <f>IF(N1494="snížená",J1494,0)</f>
        <v>0</v>
      </c>
      <c r="BG1494" s="145">
        <f>IF(N1494="zákl. přenesená",J1494,0)</f>
        <v>0</v>
      </c>
      <c r="BH1494" s="145">
        <f>IF(N1494="sníž. přenesená",J1494,0)</f>
        <v>0</v>
      </c>
      <c r="BI1494" s="145">
        <f>IF(N1494="nulová",J1494,0)</f>
        <v>0</v>
      </c>
      <c r="BJ1494" s="17" t="s">
        <v>30</v>
      </c>
      <c r="BK1494" s="145">
        <f>ROUND(I1494*H1494,2)</f>
        <v>0</v>
      </c>
      <c r="BL1494" s="17" t="s">
        <v>226</v>
      </c>
      <c r="BM1494" s="144" t="s">
        <v>1517</v>
      </c>
    </row>
    <row r="1495" spans="2:65" s="13" customFormat="1">
      <c r="B1495" s="153"/>
      <c r="D1495" s="147" t="s">
        <v>147</v>
      </c>
      <c r="E1495" s="154" t="s">
        <v>1</v>
      </c>
      <c r="F1495" s="155" t="s">
        <v>1518</v>
      </c>
      <c r="H1495" s="156">
        <v>34.762999999999998</v>
      </c>
      <c r="I1495" s="157"/>
      <c r="L1495" s="153"/>
      <c r="M1495" s="158"/>
      <c r="T1495" s="159"/>
      <c r="AT1495" s="154" t="s">
        <v>147</v>
      </c>
      <c r="AU1495" s="154" t="s">
        <v>82</v>
      </c>
      <c r="AV1495" s="13" t="s">
        <v>82</v>
      </c>
      <c r="AW1495" s="13" t="s">
        <v>29</v>
      </c>
      <c r="AX1495" s="13" t="s">
        <v>30</v>
      </c>
      <c r="AY1495" s="154" t="s">
        <v>138</v>
      </c>
    </row>
    <row r="1496" spans="2:65" s="1" customFormat="1" ht="16.5" customHeight="1">
      <c r="B1496" s="132"/>
      <c r="C1496" s="133" t="s">
        <v>1519</v>
      </c>
      <c r="D1496" s="133" t="s">
        <v>140</v>
      </c>
      <c r="E1496" s="134" t="s">
        <v>1520</v>
      </c>
      <c r="F1496" s="135" t="s">
        <v>1521</v>
      </c>
      <c r="G1496" s="136" t="s">
        <v>143</v>
      </c>
      <c r="H1496" s="137">
        <v>21.765000000000001</v>
      </c>
      <c r="I1496" s="138"/>
      <c r="J1496" s="139">
        <f>ROUND(I1496*H1496,2)</f>
        <v>0</v>
      </c>
      <c r="K1496" s="135" t="s">
        <v>1522</v>
      </c>
      <c r="L1496" s="32"/>
      <c r="M1496" s="140" t="s">
        <v>1</v>
      </c>
      <c r="N1496" s="141" t="s">
        <v>38</v>
      </c>
      <c r="P1496" s="142">
        <f>O1496*H1496</f>
        <v>0</v>
      </c>
      <c r="Q1496" s="142">
        <v>3.5799999999999998E-3</v>
      </c>
      <c r="R1496" s="142">
        <f>Q1496*H1496</f>
        <v>7.7918699999999994E-2</v>
      </c>
      <c r="S1496" s="142">
        <v>0</v>
      </c>
      <c r="T1496" s="143">
        <f>S1496*H1496</f>
        <v>0</v>
      </c>
      <c r="AR1496" s="144" t="s">
        <v>226</v>
      </c>
      <c r="AT1496" s="144" t="s">
        <v>140</v>
      </c>
      <c r="AU1496" s="144" t="s">
        <v>82</v>
      </c>
      <c r="AY1496" s="17" t="s">
        <v>138</v>
      </c>
      <c r="BE1496" s="145">
        <f>IF(N1496="základní",J1496,0)</f>
        <v>0</v>
      </c>
      <c r="BF1496" s="145">
        <f>IF(N1496="snížená",J1496,0)</f>
        <v>0</v>
      </c>
      <c r="BG1496" s="145">
        <f>IF(N1496="zákl. přenesená",J1496,0)</f>
        <v>0</v>
      </c>
      <c r="BH1496" s="145">
        <f>IF(N1496="sníž. přenesená",J1496,0)</f>
        <v>0</v>
      </c>
      <c r="BI1496" s="145">
        <f>IF(N1496="nulová",J1496,0)</f>
        <v>0</v>
      </c>
      <c r="BJ1496" s="17" t="s">
        <v>30</v>
      </c>
      <c r="BK1496" s="145">
        <f>ROUND(I1496*H1496,2)</f>
        <v>0</v>
      </c>
      <c r="BL1496" s="17" t="s">
        <v>226</v>
      </c>
      <c r="BM1496" s="144" t="s">
        <v>1523</v>
      </c>
    </row>
    <row r="1497" spans="2:65" s="12" customFormat="1">
      <c r="B1497" s="146"/>
      <c r="D1497" s="147" t="s">
        <v>147</v>
      </c>
      <c r="E1497" s="148" t="s">
        <v>1</v>
      </c>
      <c r="F1497" s="149" t="s">
        <v>185</v>
      </c>
      <c r="H1497" s="148" t="s">
        <v>1</v>
      </c>
      <c r="I1497" s="150"/>
      <c r="L1497" s="146"/>
      <c r="M1497" s="151"/>
      <c r="T1497" s="152"/>
      <c r="AT1497" s="148" t="s">
        <v>147</v>
      </c>
      <c r="AU1497" s="148" t="s">
        <v>82</v>
      </c>
      <c r="AV1497" s="12" t="s">
        <v>30</v>
      </c>
      <c r="AW1497" s="12" t="s">
        <v>29</v>
      </c>
      <c r="AX1497" s="12" t="s">
        <v>73</v>
      </c>
      <c r="AY1497" s="148" t="s">
        <v>138</v>
      </c>
    </row>
    <row r="1498" spans="2:65" s="13" customFormat="1">
      <c r="B1498" s="153"/>
      <c r="D1498" s="147" t="s">
        <v>147</v>
      </c>
      <c r="E1498" s="154" t="s">
        <v>1</v>
      </c>
      <c r="F1498" s="155" t="s">
        <v>186</v>
      </c>
      <c r="H1498" s="156">
        <v>15.435</v>
      </c>
      <c r="I1498" s="157"/>
      <c r="L1498" s="153"/>
      <c r="M1498" s="158"/>
      <c r="T1498" s="159"/>
      <c r="AT1498" s="154" t="s">
        <v>147</v>
      </c>
      <c r="AU1498" s="154" t="s">
        <v>82</v>
      </c>
      <c r="AV1498" s="13" t="s">
        <v>82</v>
      </c>
      <c r="AW1498" s="13" t="s">
        <v>29</v>
      </c>
      <c r="AX1498" s="13" t="s">
        <v>73</v>
      </c>
      <c r="AY1498" s="154" t="s">
        <v>138</v>
      </c>
    </row>
    <row r="1499" spans="2:65" s="13" customFormat="1">
      <c r="B1499" s="153"/>
      <c r="D1499" s="147" t="s">
        <v>147</v>
      </c>
      <c r="E1499" s="154" t="s">
        <v>1</v>
      </c>
      <c r="F1499" s="155" t="s">
        <v>1524</v>
      </c>
      <c r="H1499" s="156">
        <v>1.575</v>
      </c>
      <c r="I1499" s="157"/>
      <c r="L1499" s="153"/>
      <c r="M1499" s="158"/>
      <c r="T1499" s="159"/>
      <c r="AT1499" s="154" t="s">
        <v>147</v>
      </c>
      <c r="AU1499" s="154" t="s">
        <v>82</v>
      </c>
      <c r="AV1499" s="13" t="s">
        <v>82</v>
      </c>
      <c r="AW1499" s="13" t="s">
        <v>29</v>
      </c>
      <c r="AX1499" s="13" t="s">
        <v>73</v>
      </c>
      <c r="AY1499" s="154" t="s">
        <v>138</v>
      </c>
    </row>
    <row r="1500" spans="2:65" s="15" customFormat="1">
      <c r="B1500" s="167"/>
      <c r="D1500" s="147" t="s">
        <v>147</v>
      </c>
      <c r="E1500" s="168" t="s">
        <v>1</v>
      </c>
      <c r="F1500" s="169" t="s">
        <v>250</v>
      </c>
      <c r="H1500" s="170">
        <v>17.010000000000002</v>
      </c>
      <c r="I1500" s="171"/>
      <c r="L1500" s="167"/>
      <c r="M1500" s="172"/>
      <c r="T1500" s="173"/>
      <c r="AT1500" s="168" t="s">
        <v>147</v>
      </c>
      <c r="AU1500" s="168" t="s">
        <v>82</v>
      </c>
      <c r="AV1500" s="15" t="s">
        <v>162</v>
      </c>
      <c r="AW1500" s="15" t="s">
        <v>29</v>
      </c>
      <c r="AX1500" s="15" t="s">
        <v>73</v>
      </c>
      <c r="AY1500" s="168" t="s">
        <v>138</v>
      </c>
    </row>
    <row r="1501" spans="2:65" s="12" customFormat="1">
      <c r="B1501" s="146"/>
      <c r="D1501" s="147" t="s">
        <v>147</v>
      </c>
      <c r="E1501" s="148" t="s">
        <v>1</v>
      </c>
      <c r="F1501" s="149" t="s">
        <v>1349</v>
      </c>
      <c r="H1501" s="148" t="s">
        <v>1</v>
      </c>
      <c r="I1501" s="150"/>
      <c r="L1501" s="146"/>
      <c r="M1501" s="151"/>
      <c r="T1501" s="152"/>
      <c r="AT1501" s="148" t="s">
        <v>147</v>
      </c>
      <c r="AU1501" s="148" t="s">
        <v>82</v>
      </c>
      <c r="AV1501" s="12" t="s">
        <v>30</v>
      </c>
      <c r="AW1501" s="12" t="s">
        <v>29</v>
      </c>
      <c r="AX1501" s="12" t="s">
        <v>73</v>
      </c>
      <c r="AY1501" s="148" t="s">
        <v>138</v>
      </c>
    </row>
    <row r="1502" spans="2:65" s="13" customFormat="1">
      <c r="B1502" s="153"/>
      <c r="D1502" s="147" t="s">
        <v>147</v>
      </c>
      <c r="E1502" s="154" t="s">
        <v>1</v>
      </c>
      <c r="F1502" s="155" t="s">
        <v>1525</v>
      </c>
      <c r="H1502" s="156">
        <v>4</v>
      </c>
      <c r="I1502" s="157"/>
      <c r="L1502" s="153"/>
      <c r="M1502" s="158"/>
      <c r="T1502" s="159"/>
      <c r="AT1502" s="154" t="s">
        <v>147</v>
      </c>
      <c r="AU1502" s="154" t="s">
        <v>82</v>
      </c>
      <c r="AV1502" s="13" t="s">
        <v>82</v>
      </c>
      <c r="AW1502" s="13" t="s">
        <v>29</v>
      </c>
      <c r="AX1502" s="13" t="s">
        <v>73</v>
      </c>
      <c r="AY1502" s="154" t="s">
        <v>138</v>
      </c>
    </row>
    <row r="1503" spans="2:65" s="13" customFormat="1">
      <c r="B1503" s="153"/>
      <c r="D1503" s="147" t="s">
        <v>147</v>
      </c>
      <c r="E1503" s="154" t="s">
        <v>1</v>
      </c>
      <c r="F1503" s="155" t="s">
        <v>1526</v>
      </c>
      <c r="H1503" s="156">
        <v>0.6</v>
      </c>
      <c r="I1503" s="157"/>
      <c r="L1503" s="153"/>
      <c r="M1503" s="158"/>
      <c r="T1503" s="159"/>
      <c r="AT1503" s="154" t="s">
        <v>147</v>
      </c>
      <c r="AU1503" s="154" t="s">
        <v>82</v>
      </c>
      <c r="AV1503" s="13" t="s">
        <v>82</v>
      </c>
      <c r="AW1503" s="13" t="s">
        <v>29</v>
      </c>
      <c r="AX1503" s="13" t="s">
        <v>73</v>
      </c>
      <c r="AY1503" s="154" t="s">
        <v>138</v>
      </c>
    </row>
    <row r="1504" spans="2:65" s="13" customFormat="1">
      <c r="B1504" s="153"/>
      <c r="D1504" s="147" t="s">
        <v>147</v>
      </c>
      <c r="E1504" s="154" t="s">
        <v>1</v>
      </c>
      <c r="F1504" s="155" t="s">
        <v>1527</v>
      </c>
      <c r="H1504" s="156">
        <v>0.155</v>
      </c>
      <c r="I1504" s="157"/>
      <c r="L1504" s="153"/>
      <c r="M1504" s="158"/>
      <c r="T1504" s="159"/>
      <c r="AT1504" s="154" t="s">
        <v>147</v>
      </c>
      <c r="AU1504" s="154" t="s">
        <v>82</v>
      </c>
      <c r="AV1504" s="13" t="s">
        <v>82</v>
      </c>
      <c r="AW1504" s="13" t="s">
        <v>29</v>
      </c>
      <c r="AX1504" s="13" t="s">
        <v>73</v>
      </c>
      <c r="AY1504" s="154" t="s">
        <v>138</v>
      </c>
    </row>
    <row r="1505" spans="2:65" s="15" customFormat="1">
      <c r="B1505" s="167"/>
      <c r="D1505" s="147" t="s">
        <v>147</v>
      </c>
      <c r="E1505" s="168" t="s">
        <v>1</v>
      </c>
      <c r="F1505" s="169" t="s">
        <v>250</v>
      </c>
      <c r="H1505" s="170">
        <v>4.7549999999999999</v>
      </c>
      <c r="I1505" s="171"/>
      <c r="L1505" s="167"/>
      <c r="M1505" s="172"/>
      <c r="T1505" s="173"/>
      <c r="AT1505" s="168" t="s">
        <v>147</v>
      </c>
      <c r="AU1505" s="168" t="s">
        <v>82</v>
      </c>
      <c r="AV1505" s="15" t="s">
        <v>162</v>
      </c>
      <c r="AW1505" s="15" t="s">
        <v>29</v>
      </c>
      <c r="AX1505" s="15" t="s">
        <v>73</v>
      </c>
      <c r="AY1505" s="168" t="s">
        <v>138</v>
      </c>
    </row>
    <row r="1506" spans="2:65" s="14" customFormat="1">
      <c r="B1506" s="160"/>
      <c r="D1506" s="147" t="s">
        <v>147</v>
      </c>
      <c r="E1506" s="161" t="s">
        <v>1</v>
      </c>
      <c r="F1506" s="162" t="s">
        <v>156</v>
      </c>
      <c r="H1506" s="163">
        <v>21.765000000000001</v>
      </c>
      <c r="I1506" s="164"/>
      <c r="L1506" s="160"/>
      <c r="M1506" s="165"/>
      <c r="T1506" s="166"/>
      <c r="AT1506" s="161" t="s">
        <v>147</v>
      </c>
      <c r="AU1506" s="161" t="s">
        <v>82</v>
      </c>
      <c r="AV1506" s="14" t="s">
        <v>145</v>
      </c>
      <c r="AW1506" s="14" t="s">
        <v>29</v>
      </c>
      <c r="AX1506" s="14" t="s">
        <v>30</v>
      </c>
      <c r="AY1506" s="161" t="s">
        <v>138</v>
      </c>
    </row>
    <row r="1507" spans="2:65" s="1" customFormat="1" ht="24.25" customHeight="1">
      <c r="B1507" s="132"/>
      <c r="C1507" s="133" t="s">
        <v>1528</v>
      </c>
      <c r="D1507" s="133" t="s">
        <v>140</v>
      </c>
      <c r="E1507" s="134" t="s">
        <v>1529</v>
      </c>
      <c r="F1507" s="135" t="s">
        <v>1530</v>
      </c>
      <c r="G1507" s="136" t="s">
        <v>178</v>
      </c>
      <c r="H1507" s="137">
        <v>23.25</v>
      </c>
      <c r="I1507" s="138"/>
      <c r="J1507" s="139">
        <f>ROUND(I1507*H1507,2)</f>
        <v>0</v>
      </c>
      <c r="K1507" s="135" t="s">
        <v>1522</v>
      </c>
      <c r="L1507" s="32"/>
      <c r="M1507" s="140" t="s">
        <v>1</v>
      </c>
      <c r="N1507" s="141" t="s">
        <v>38</v>
      </c>
      <c r="P1507" s="142">
        <f>O1507*H1507</f>
        <v>0</v>
      </c>
      <c r="Q1507" s="142">
        <v>2.9E-4</v>
      </c>
      <c r="R1507" s="142">
        <f>Q1507*H1507</f>
        <v>6.7425000000000002E-3</v>
      </c>
      <c r="S1507" s="142">
        <v>0</v>
      </c>
      <c r="T1507" s="143">
        <f>S1507*H1507</f>
        <v>0</v>
      </c>
      <c r="AR1507" s="144" t="s">
        <v>226</v>
      </c>
      <c r="AT1507" s="144" t="s">
        <v>140</v>
      </c>
      <c r="AU1507" s="144" t="s">
        <v>82</v>
      </c>
      <c r="AY1507" s="17" t="s">
        <v>138</v>
      </c>
      <c r="BE1507" s="145">
        <f>IF(N1507="základní",J1507,0)</f>
        <v>0</v>
      </c>
      <c r="BF1507" s="145">
        <f>IF(N1507="snížená",J1507,0)</f>
        <v>0</v>
      </c>
      <c r="BG1507" s="145">
        <f>IF(N1507="zákl. přenesená",J1507,0)</f>
        <v>0</v>
      </c>
      <c r="BH1507" s="145">
        <f>IF(N1507="sníž. přenesená",J1507,0)</f>
        <v>0</v>
      </c>
      <c r="BI1507" s="145">
        <f>IF(N1507="nulová",J1507,0)</f>
        <v>0</v>
      </c>
      <c r="BJ1507" s="17" t="s">
        <v>30</v>
      </c>
      <c r="BK1507" s="145">
        <f>ROUND(I1507*H1507,2)</f>
        <v>0</v>
      </c>
      <c r="BL1507" s="17" t="s">
        <v>226</v>
      </c>
      <c r="BM1507" s="144" t="s">
        <v>1531</v>
      </c>
    </row>
    <row r="1508" spans="2:65" s="12" customFormat="1">
      <c r="B1508" s="146"/>
      <c r="D1508" s="147" t="s">
        <v>147</v>
      </c>
      <c r="E1508" s="148" t="s">
        <v>1</v>
      </c>
      <c r="F1508" s="149" t="s">
        <v>185</v>
      </c>
      <c r="H1508" s="148" t="s">
        <v>1</v>
      </c>
      <c r="I1508" s="150"/>
      <c r="L1508" s="146"/>
      <c r="M1508" s="151"/>
      <c r="T1508" s="152"/>
      <c r="AT1508" s="148" t="s">
        <v>147</v>
      </c>
      <c r="AU1508" s="148" t="s">
        <v>82</v>
      </c>
      <c r="AV1508" s="12" t="s">
        <v>30</v>
      </c>
      <c r="AW1508" s="12" t="s">
        <v>29</v>
      </c>
      <c r="AX1508" s="12" t="s">
        <v>73</v>
      </c>
      <c r="AY1508" s="148" t="s">
        <v>138</v>
      </c>
    </row>
    <row r="1509" spans="2:65" s="13" customFormat="1">
      <c r="B1509" s="153"/>
      <c r="D1509" s="147" t="s">
        <v>147</v>
      </c>
      <c r="E1509" s="154" t="s">
        <v>1</v>
      </c>
      <c r="F1509" s="155" t="s">
        <v>1532</v>
      </c>
      <c r="H1509" s="156">
        <v>15.75</v>
      </c>
      <c r="I1509" s="157"/>
      <c r="L1509" s="153"/>
      <c r="M1509" s="158"/>
      <c r="T1509" s="159"/>
      <c r="AT1509" s="154" t="s">
        <v>147</v>
      </c>
      <c r="AU1509" s="154" t="s">
        <v>82</v>
      </c>
      <c r="AV1509" s="13" t="s">
        <v>82</v>
      </c>
      <c r="AW1509" s="13" t="s">
        <v>29</v>
      </c>
      <c r="AX1509" s="13" t="s">
        <v>73</v>
      </c>
      <c r="AY1509" s="154" t="s">
        <v>138</v>
      </c>
    </row>
    <row r="1510" spans="2:65" s="12" customFormat="1">
      <c r="B1510" s="146"/>
      <c r="D1510" s="147" t="s">
        <v>147</v>
      </c>
      <c r="E1510" s="148" t="s">
        <v>1</v>
      </c>
      <c r="F1510" s="149" t="s">
        <v>1349</v>
      </c>
      <c r="H1510" s="148" t="s">
        <v>1</v>
      </c>
      <c r="I1510" s="150"/>
      <c r="L1510" s="146"/>
      <c r="M1510" s="151"/>
      <c r="T1510" s="152"/>
      <c r="AT1510" s="148" t="s">
        <v>147</v>
      </c>
      <c r="AU1510" s="148" t="s">
        <v>82</v>
      </c>
      <c r="AV1510" s="12" t="s">
        <v>30</v>
      </c>
      <c r="AW1510" s="12" t="s">
        <v>29</v>
      </c>
      <c r="AX1510" s="12" t="s">
        <v>73</v>
      </c>
      <c r="AY1510" s="148" t="s">
        <v>138</v>
      </c>
    </row>
    <row r="1511" spans="2:65" s="13" customFormat="1">
      <c r="B1511" s="153"/>
      <c r="D1511" s="147" t="s">
        <v>147</v>
      </c>
      <c r="E1511" s="154" t="s">
        <v>1</v>
      </c>
      <c r="F1511" s="155" t="s">
        <v>1533</v>
      </c>
      <c r="H1511" s="156">
        <v>7.5</v>
      </c>
      <c r="I1511" s="157"/>
      <c r="L1511" s="153"/>
      <c r="M1511" s="158"/>
      <c r="T1511" s="159"/>
      <c r="AT1511" s="154" t="s">
        <v>147</v>
      </c>
      <c r="AU1511" s="154" t="s">
        <v>82</v>
      </c>
      <c r="AV1511" s="13" t="s">
        <v>82</v>
      </c>
      <c r="AW1511" s="13" t="s">
        <v>29</v>
      </c>
      <c r="AX1511" s="13" t="s">
        <v>73</v>
      </c>
      <c r="AY1511" s="154" t="s">
        <v>138</v>
      </c>
    </row>
    <row r="1512" spans="2:65" s="14" customFormat="1">
      <c r="B1512" s="160"/>
      <c r="D1512" s="147" t="s">
        <v>147</v>
      </c>
      <c r="E1512" s="161" t="s">
        <v>1</v>
      </c>
      <c r="F1512" s="162" t="s">
        <v>156</v>
      </c>
      <c r="H1512" s="163">
        <v>23.25</v>
      </c>
      <c r="I1512" s="164"/>
      <c r="L1512" s="160"/>
      <c r="M1512" s="165"/>
      <c r="T1512" s="166"/>
      <c r="AT1512" s="161" t="s">
        <v>147</v>
      </c>
      <c r="AU1512" s="161" t="s">
        <v>82</v>
      </c>
      <c r="AV1512" s="14" t="s">
        <v>145</v>
      </c>
      <c r="AW1512" s="14" t="s">
        <v>29</v>
      </c>
      <c r="AX1512" s="14" t="s">
        <v>30</v>
      </c>
      <c r="AY1512" s="161" t="s">
        <v>138</v>
      </c>
    </row>
    <row r="1513" spans="2:65" s="1" customFormat="1" ht="16.5" customHeight="1">
      <c r="B1513" s="132"/>
      <c r="C1513" s="133" t="s">
        <v>1534</v>
      </c>
      <c r="D1513" s="133" t="s">
        <v>140</v>
      </c>
      <c r="E1513" s="134" t="s">
        <v>1535</v>
      </c>
      <c r="F1513" s="135" t="s">
        <v>1536</v>
      </c>
      <c r="G1513" s="136" t="s">
        <v>208</v>
      </c>
      <c r="H1513" s="137">
        <v>1.952</v>
      </c>
      <c r="I1513" s="138"/>
      <c r="J1513" s="139">
        <f>ROUND(I1513*H1513,2)</f>
        <v>0</v>
      </c>
      <c r="K1513" s="135" t="s">
        <v>144</v>
      </c>
      <c r="L1513" s="32"/>
      <c r="M1513" s="140" t="s">
        <v>1</v>
      </c>
      <c r="N1513" s="141" t="s">
        <v>38</v>
      </c>
      <c r="P1513" s="142">
        <f>O1513*H1513</f>
        <v>0</v>
      </c>
      <c r="Q1513" s="142">
        <v>0</v>
      </c>
      <c r="R1513" s="142">
        <f>Q1513*H1513</f>
        <v>0</v>
      </c>
      <c r="S1513" s="142">
        <v>0</v>
      </c>
      <c r="T1513" s="143">
        <f>S1513*H1513</f>
        <v>0</v>
      </c>
      <c r="AR1513" s="144" t="s">
        <v>226</v>
      </c>
      <c r="AT1513" s="144" t="s">
        <v>140</v>
      </c>
      <c r="AU1513" s="144" t="s">
        <v>82</v>
      </c>
      <c r="AY1513" s="17" t="s">
        <v>138</v>
      </c>
      <c r="BE1513" s="145">
        <f>IF(N1513="základní",J1513,0)</f>
        <v>0</v>
      </c>
      <c r="BF1513" s="145">
        <f>IF(N1513="snížená",J1513,0)</f>
        <v>0</v>
      </c>
      <c r="BG1513" s="145">
        <f>IF(N1513="zákl. přenesená",J1513,0)</f>
        <v>0</v>
      </c>
      <c r="BH1513" s="145">
        <f>IF(N1513="sníž. přenesená",J1513,0)</f>
        <v>0</v>
      </c>
      <c r="BI1513" s="145">
        <f>IF(N1513="nulová",J1513,0)</f>
        <v>0</v>
      </c>
      <c r="BJ1513" s="17" t="s">
        <v>30</v>
      </c>
      <c r="BK1513" s="145">
        <f>ROUND(I1513*H1513,2)</f>
        <v>0</v>
      </c>
      <c r="BL1513" s="17" t="s">
        <v>226</v>
      </c>
      <c r="BM1513" s="144" t="s">
        <v>1537</v>
      </c>
    </row>
    <row r="1514" spans="2:65" s="11" customFormat="1" ht="22.9" customHeight="1">
      <c r="B1514" s="120"/>
      <c r="D1514" s="121" t="s">
        <v>72</v>
      </c>
      <c r="E1514" s="130" t="s">
        <v>1538</v>
      </c>
      <c r="F1514" s="130" t="s">
        <v>1539</v>
      </c>
      <c r="I1514" s="123"/>
      <c r="J1514" s="131">
        <f>BK1514</f>
        <v>0</v>
      </c>
      <c r="L1514" s="120"/>
      <c r="M1514" s="125"/>
      <c r="P1514" s="126">
        <f>SUM(P1515:P1545)</f>
        <v>0</v>
      </c>
      <c r="R1514" s="126">
        <f>SUM(R1515:R1545)</f>
        <v>0.93428301000000002</v>
      </c>
      <c r="T1514" s="127">
        <f>SUM(T1515:T1545)</f>
        <v>0</v>
      </c>
      <c r="AR1514" s="121" t="s">
        <v>82</v>
      </c>
      <c r="AT1514" s="128" t="s">
        <v>72</v>
      </c>
      <c r="AU1514" s="128" t="s">
        <v>30</v>
      </c>
      <c r="AY1514" s="121" t="s">
        <v>138</v>
      </c>
      <c r="BK1514" s="129">
        <f>SUM(BK1515:BK1545)</f>
        <v>0</v>
      </c>
    </row>
    <row r="1515" spans="2:65" s="1" customFormat="1" ht="24.25" customHeight="1">
      <c r="B1515" s="132"/>
      <c r="C1515" s="133" t="s">
        <v>1540</v>
      </c>
      <c r="D1515" s="133" t="s">
        <v>140</v>
      </c>
      <c r="E1515" s="134" t="s">
        <v>1541</v>
      </c>
      <c r="F1515" s="135" t="s">
        <v>1542</v>
      </c>
      <c r="G1515" s="136" t="s">
        <v>143</v>
      </c>
      <c r="H1515" s="137">
        <v>292.43099999999998</v>
      </c>
      <c r="I1515" s="138"/>
      <c r="J1515" s="139">
        <f>ROUND(I1515*H1515,2)</f>
        <v>0</v>
      </c>
      <c r="K1515" s="135" t="s">
        <v>1</v>
      </c>
      <c r="L1515" s="32"/>
      <c r="M1515" s="140" t="s">
        <v>1</v>
      </c>
      <c r="N1515" s="141" t="s">
        <v>38</v>
      </c>
      <c r="P1515" s="142">
        <f>O1515*H1515</f>
        <v>0</v>
      </c>
      <c r="Q1515" s="142">
        <v>3.1E-4</v>
      </c>
      <c r="R1515" s="142">
        <f>Q1515*H1515</f>
        <v>9.0653609999999996E-2</v>
      </c>
      <c r="S1515" s="142">
        <v>0</v>
      </c>
      <c r="T1515" s="143">
        <f>S1515*H1515</f>
        <v>0</v>
      </c>
      <c r="AR1515" s="144" t="s">
        <v>226</v>
      </c>
      <c r="AT1515" s="144" t="s">
        <v>140</v>
      </c>
      <c r="AU1515" s="144" t="s">
        <v>82</v>
      </c>
      <c r="AY1515" s="17" t="s">
        <v>138</v>
      </c>
      <c r="BE1515" s="145">
        <f>IF(N1515="základní",J1515,0)</f>
        <v>0</v>
      </c>
      <c r="BF1515" s="145">
        <f>IF(N1515="snížená",J1515,0)</f>
        <v>0</v>
      </c>
      <c r="BG1515" s="145">
        <f>IF(N1515="zákl. přenesená",J1515,0)</f>
        <v>0</v>
      </c>
      <c r="BH1515" s="145">
        <f>IF(N1515="sníž. přenesená",J1515,0)</f>
        <v>0</v>
      </c>
      <c r="BI1515" s="145">
        <f>IF(N1515="nulová",J1515,0)</f>
        <v>0</v>
      </c>
      <c r="BJ1515" s="17" t="s">
        <v>30</v>
      </c>
      <c r="BK1515" s="145">
        <f>ROUND(I1515*H1515,2)</f>
        <v>0</v>
      </c>
      <c r="BL1515" s="17" t="s">
        <v>226</v>
      </c>
      <c r="BM1515" s="144" t="s">
        <v>1543</v>
      </c>
    </row>
    <row r="1516" spans="2:65" s="12" customFormat="1">
      <c r="B1516" s="146"/>
      <c r="D1516" s="147" t="s">
        <v>147</v>
      </c>
      <c r="E1516" s="148" t="s">
        <v>1</v>
      </c>
      <c r="F1516" s="149" t="s">
        <v>737</v>
      </c>
      <c r="H1516" s="148" t="s">
        <v>1</v>
      </c>
      <c r="I1516" s="150"/>
      <c r="L1516" s="146"/>
      <c r="M1516" s="151"/>
      <c r="T1516" s="152"/>
      <c r="AT1516" s="148" t="s">
        <v>147</v>
      </c>
      <c r="AU1516" s="148" t="s">
        <v>82</v>
      </c>
      <c r="AV1516" s="12" t="s">
        <v>30</v>
      </c>
      <c r="AW1516" s="12" t="s">
        <v>29</v>
      </c>
      <c r="AX1516" s="12" t="s">
        <v>73</v>
      </c>
      <c r="AY1516" s="148" t="s">
        <v>138</v>
      </c>
    </row>
    <row r="1517" spans="2:65" s="13" customFormat="1">
      <c r="B1517" s="153"/>
      <c r="D1517" s="147" t="s">
        <v>147</v>
      </c>
      <c r="E1517" s="154" t="s">
        <v>1</v>
      </c>
      <c r="F1517" s="155" t="s">
        <v>859</v>
      </c>
      <c r="H1517" s="156">
        <v>20.937999999999999</v>
      </c>
      <c r="I1517" s="157"/>
      <c r="L1517" s="153"/>
      <c r="M1517" s="158"/>
      <c r="T1517" s="159"/>
      <c r="AT1517" s="154" t="s">
        <v>147</v>
      </c>
      <c r="AU1517" s="154" t="s">
        <v>82</v>
      </c>
      <c r="AV1517" s="13" t="s">
        <v>82</v>
      </c>
      <c r="AW1517" s="13" t="s">
        <v>29</v>
      </c>
      <c r="AX1517" s="13" t="s">
        <v>73</v>
      </c>
      <c r="AY1517" s="154" t="s">
        <v>138</v>
      </c>
    </row>
    <row r="1518" spans="2:65" s="13" customFormat="1">
      <c r="B1518" s="153"/>
      <c r="D1518" s="147" t="s">
        <v>147</v>
      </c>
      <c r="E1518" s="154" t="s">
        <v>1</v>
      </c>
      <c r="F1518" s="155" t="s">
        <v>860</v>
      </c>
      <c r="H1518" s="156">
        <v>121.69499999999999</v>
      </c>
      <c r="I1518" s="157"/>
      <c r="L1518" s="153"/>
      <c r="M1518" s="158"/>
      <c r="T1518" s="159"/>
      <c r="AT1518" s="154" t="s">
        <v>147</v>
      </c>
      <c r="AU1518" s="154" t="s">
        <v>82</v>
      </c>
      <c r="AV1518" s="13" t="s">
        <v>82</v>
      </c>
      <c r="AW1518" s="13" t="s">
        <v>29</v>
      </c>
      <c r="AX1518" s="13" t="s">
        <v>73</v>
      </c>
      <c r="AY1518" s="154" t="s">
        <v>138</v>
      </c>
    </row>
    <row r="1519" spans="2:65" s="13" customFormat="1">
      <c r="B1519" s="153"/>
      <c r="D1519" s="147" t="s">
        <v>147</v>
      </c>
      <c r="E1519" s="154" t="s">
        <v>1</v>
      </c>
      <c r="F1519" s="155" t="s">
        <v>861</v>
      </c>
      <c r="H1519" s="156">
        <v>63.287999999999997</v>
      </c>
      <c r="I1519" s="157"/>
      <c r="L1519" s="153"/>
      <c r="M1519" s="158"/>
      <c r="T1519" s="159"/>
      <c r="AT1519" s="154" t="s">
        <v>147</v>
      </c>
      <c r="AU1519" s="154" t="s">
        <v>82</v>
      </c>
      <c r="AV1519" s="13" t="s">
        <v>82</v>
      </c>
      <c r="AW1519" s="13" t="s">
        <v>29</v>
      </c>
      <c r="AX1519" s="13" t="s">
        <v>73</v>
      </c>
      <c r="AY1519" s="154" t="s">
        <v>138</v>
      </c>
    </row>
    <row r="1520" spans="2:65" s="13" customFormat="1">
      <c r="B1520" s="153"/>
      <c r="D1520" s="147" t="s">
        <v>147</v>
      </c>
      <c r="E1520" s="154" t="s">
        <v>1</v>
      </c>
      <c r="F1520" s="155" t="s">
        <v>862</v>
      </c>
      <c r="H1520" s="156">
        <v>0.3</v>
      </c>
      <c r="I1520" s="157"/>
      <c r="L1520" s="153"/>
      <c r="M1520" s="158"/>
      <c r="T1520" s="159"/>
      <c r="AT1520" s="154" t="s">
        <v>147</v>
      </c>
      <c r="AU1520" s="154" t="s">
        <v>82</v>
      </c>
      <c r="AV1520" s="13" t="s">
        <v>82</v>
      </c>
      <c r="AW1520" s="13" t="s">
        <v>29</v>
      </c>
      <c r="AX1520" s="13" t="s">
        <v>73</v>
      </c>
      <c r="AY1520" s="154" t="s">
        <v>138</v>
      </c>
    </row>
    <row r="1521" spans="2:65" s="12" customFormat="1">
      <c r="B1521" s="146"/>
      <c r="D1521" s="147" t="s">
        <v>147</v>
      </c>
      <c r="E1521" s="148" t="s">
        <v>1</v>
      </c>
      <c r="F1521" s="149" t="s">
        <v>1239</v>
      </c>
      <c r="H1521" s="148" t="s">
        <v>1</v>
      </c>
      <c r="I1521" s="150"/>
      <c r="L1521" s="146"/>
      <c r="M1521" s="151"/>
      <c r="T1521" s="152"/>
      <c r="AT1521" s="148" t="s">
        <v>147</v>
      </c>
      <c r="AU1521" s="148" t="s">
        <v>82</v>
      </c>
      <c r="AV1521" s="12" t="s">
        <v>30</v>
      </c>
      <c r="AW1521" s="12" t="s">
        <v>29</v>
      </c>
      <c r="AX1521" s="12" t="s">
        <v>73</v>
      </c>
      <c r="AY1521" s="148" t="s">
        <v>138</v>
      </c>
    </row>
    <row r="1522" spans="2:65" s="13" customFormat="1">
      <c r="B1522" s="153"/>
      <c r="D1522" s="147" t="s">
        <v>147</v>
      </c>
      <c r="E1522" s="154" t="s">
        <v>1</v>
      </c>
      <c r="F1522" s="155" t="s">
        <v>1544</v>
      </c>
      <c r="H1522" s="156">
        <v>55.52</v>
      </c>
      <c r="I1522" s="157"/>
      <c r="L1522" s="153"/>
      <c r="M1522" s="158"/>
      <c r="T1522" s="159"/>
      <c r="AT1522" s="154" t="s">
        <v>147</v>
      </c>
      <c r="AU1522" s="154" t="s">
        <v>82</v>
      </c>
      <c r="AV1522" s="13" t="s">
        <v>82</v>
      </c>
      <c r="AW1522" s="13" t="s">
        <v>29</v>
      </c>
      <c r="AX1522" s="13" t="s">
        <v>73</v>
      </c>
      <c r="AY1522" s="154" t="s">
        <v>138</v>
      </c>
    </row>
    <row r="1523" spans="2:65" s="13" customFormat="1">
      <c r="B1523" s="153"/>
      <c r="D1523" s="147" t="s">
        <v>147</v>
      </c>
      <c r="E1523" s="154" t="s">
        <v>1</v>
      </c>
      <c r="F1523" s="155" t="s">
        <v>1545</v>
      </c>
      <c r="H1523" s="156">
        <v>3.78</v>
      </c>
      <c r="I1523" s="157"/>
      <c r="L1523" s="153"/>
      <c r="M1523" s="158"/>
      <c r="T1523" s="159"/>
      <c r="AT1523" s="154" t="s">
        <v>147</v>
      </c>
      <c r="AU1523" s="154" t="s">
        <v>82</v>
      </c>
      <c r="AV1523" s="13" t="s">
        <v>82</v>
      </c>
      <c r="AW1523" s="13" t="s">
        <v>29</v>
      </c>
      <c r="AX1523" s="13" t="s">
        <v>73</v>
      </c>
      <c r="AY1523" s="154" t="s">
        <v>138</v>
      </c>
    </row>
    <row r="1524" spans="2:65" s="12" customFormat="1">
      <c r="B1524" s="146"/>
      <c r="D1524" s="147" t="s">
        <v>147</v>
      </c>
      <c r="E1524" s="148" t="s">
        <v>1</v>
      </c>
      <c r="F1524" s="149" t="s">
        <v>1546</v>
      </c>
      <c r="H1524" s="148" t="s">
        <v>1</v>
      </c>
      <c r="I1524" s="150"/>
      <c r="L1524" s="146"/>
      <c r="M1524" s="151"/>
      <c r="T1524" s="152"/>
      <c r="AT1524" s="148" t="s">
        <v>147</v>
      </c>
      <c r="AU1524" s="148" t="s">
        <v>82</v>
      </c>
      <c r="AV1524" s="12" t="s">
        <v>30</v>
      </c>
      <c r="AW1524" s="12" t="s">
        <v>29</v>
      </c>
      <c r="AX1524" s="12" t="s">
        <v>73</v>
      </c>
      <c r="AY1524" s="148" t="s">
        <v>138</v>
      </c>
    </row>
    <row r="1525" spans="2:65" s="13" customFormat="1">
      <c r="B1525" s="153"/>
      <c r="D1525" s="147" t="s">
        <v>147</v>
      </c>
      <c r="E1525" s="154" t="s">
        <v>1</v>
      </c>
      <c r="F1525" s="155" t="s">
        <v>1547</v>
      </c>
      <c r="H1525" s="156">
        <v>26.91</v>
      </c>
      <c r="I1525" s="157"/>
      <c r="L1525" s="153"/>
      <c r="M1525" s="158"/>
      <c r="T1525" s="159"/>
      <c r="AT1525" s="154" t="s">
        <v>147</v>
      </c>
      <c r="AU1525" s="154" t="s">
        <v>82</v>
      </c>
      <c r="AV1525" s="13" t="s">
        <v>82</v>
      </c>
      <c r="AW1525" s="13" t="s">
        <v>29</v>
      </c>
      <c r="AX1525" s="13" t="s">
        <v>73</v>
      </c>
      <c r="AY1525" s="154" t="s">
        <v>138</v>
      </c>
    </row>
    <row r="1526" spans="2:65" s="14" customFormat="1">
      <c r="B1526" s="160"/>
      <c r="D1526" s="147" t="s">
        <v>147</v>
      </c>
      <c r="E1526" s="161" t="s">
        <v>1</v>
      </c>
      <c r="F1526" s="162" t="s">
        <v>156</v>
      </c>
      <c r="H1526" s="163">
        <v>292.43099999999998</v>
      </c>
      <c r="I1526" s="164"/>
      <c r="L1526" s="160"/>
      <c r="M1526" s="165"/>
      <c r="T1526" s="166"/>
      <c r="AT1526" s="161" t="s">
        <v>147</v>
      </c>
      <c r="AU1526" s="161" t="s">
        <v>82</v>
      </c>
      <c r="AV1526" s="14" t="s">
        <v>145</v>
      </c>
      <c r="AW1526" s="14" t="s">
        <v>29</v>
      </c>
      <c r="AX1526" s="14" t="s">
        <v>30</v>
      </c>
      <c r="AY1526" s="161" t="s">
        <v>138</v>
      </c>
    </row>
    <row r="1527" spans="2:65" s="1" customFormat="1" ht="24.25" customHeight="1">
      <c r="B1527" s="132"/>
      <c r="C1527" s="174" t="s">
        <v>1548</v>
      </c>
      <c r="D1527" s="174" t="s">
        <v>322</v>
      </c>
      <c r="E1527" s="175" t="s">
        <v>1549</v>
      </c>
      <c r="F1527" s="176" t="s">
        <v>1550</v>
      </c>
      <c r="G1527" s="177" t="s">
        <v>143</v>
      </c>
      <c r="H1527" s="178">
        <v>336.29599999999999</v>
      </c>
      <c r="I1527" s="179"/>
      <c r="J1527" s="180">
        <f>ROUND(I1527*H1527,2)</f>
        <v>0</v>
      </c>
      <c r="K1527" s="176" t="s">
        <v>1</v>
      </c>
      <c r="L1527" s="181"/>
      <c r="M1527" s="182" t="s">
        <v>1</v>
      </c>
      <c r="N1527" s="183" t="s">
        <v>38</v>
      </c>
      <c r="P1527" s="142">
        <f>O1527*H1527</f>
        <v>0</v>
      </c>
      <c r="Q1527" s="142">
        <v>1.9E-3</v>
      </c>
      <c r="R1527" s="142">
        <f>Q1527*H1527</f>
        <v>0.63896239999999993</v>
      </c>
      <c r="S1527" s="142">
        <v>0</v>
      </c>
      <c r="T1527" s="143">
        <f>S1527*H1527</f>
        <v>0</v>
      </c>
      <c r="AR1527" s="144" t="s">
        <v>343</v>
      </c>
      <c r="AT1527" s="144" t="s">
        <v>322</v>
      </c>
      <c r="AU1527" s="144" t="s">
        <v>82</v>
      </c>
      <c r="AY1527" s="17" t="s">
        <v>138</v>
      </c>
      <c r="BE1527" s="145">
        <f>IF(N1527="základní",J1527,0)</f>
        <v>0</v>
      </c>
      <c r="BF1527" s="145">
        <f>IF(N1527="snížená",J1527,0)</f>
        <v>0</v>
      </c>
      <c r="BG1527" s="145">
        <f>IF(N1527="zákl. přenesená",J1527,0)</f>
        <v>0</v>
      </c>
      <c r="BH1527" s="145">
        <f>IF(N1527="sníž. přenesená",J1527,0)</f>
        <v>0</v>
      </c>
      <c r="BI1527" s="145">
        <f>IF(N1527="nulová",J1527,0)</f>
        <v>0</v>
      </c>
      <c r="BJ1527" s="17" t="s">
        <v>30</v>
      </c>
      <c r="BK1527" s="145">
        <f>ROUND(I1527*H1527,2)</f>
        <v>0</v>
      </c>
      <c r="BL1527" s="17" t="s">
        <v>226</v>
      </c>
      <c r="BM1527" s="144" t="s">
        <v>1551</v>
      </c>
    </row>
    <row r="1528" spans="2:65" s="13" customFormat="1">
      <c r="B1528" s="153"/>
      <c r="D1528" s="147" t="s">
        <v>147</v>
      </c>
      <c r="E1528" s="154" t="s">
        <v>1</v>
      </c>
      <c r="F1528" s="155" t="s">
        <v>1552</v>
      </c>
      <c r="H1528" s="156">
        <v>336.29599999999999</v>
      </c>
      <c r="I1528" s="157"/>
      <c r="L1528" s="153"/>
      <c r="M1528" s="158"/>
      <c r="T1528" s="159"/>
      <c r="AT1528" s="154" t="s">
        <v>147</v>
      </c>
      <c r="AU1528" s="154" t="s">
        <v>82</v>
      </c>
      <c r="AV1528" s="13" t="s">
        <v>82</v>
      </c>
      <c r="AW1528" s="13" t="s">
        <v>29</v>
      </c>
      <c r="AX1528" s="13" t="s">
        <v>30</v>
      </c>
      <c r="AY1528" s="154" t="s">
        <v>138</v>
      </c>
    </row>
    <row r="1529" spans="2:65" s="1" customFormat="1" ht="16.5" customHeight="1">
      <c r="B1529" s="132"/>
      <c r="C1529" s="133" t="s">
        <v>1553</v>
      </c>
      <c r="D1529" s="133" t="s">
        <v>140</v>
      </c>
      <c r="E1529" s="134" t="s">
        <v>1554</v>
      </c>
      <c r="F1529" s="135" t="s">
        <v>1555</v>
      </c>
      <c r="G1529" s="136" t="s">
        <v>429</v>
      </c>
      <c r="H1529" s="137">
        <v>1461</v>
      </c>
      <c r="I1529" s="138"/>
      <c r="J1529" s="139">
        <f>ROUND(I1529*H1529,2)</f>
        <v>0</v>
      </c>
      <c r="K1529" s="135" t="s">
        <v>1</v>
      </c>
      <c r="L1529" s="32"/>
      <c r="M1529" s="140" t="s">
        <v>1</v>
      </c>
      <c r="N1529" s="141" t="s">
        <v>38</v>
      </c>
      <c r="P1529" s="142">
        <f>O1529*H1529</f>
        <v>0</v>
      </c>
      <c r="Q1529" s="142">
        <v>3.0000000000000001E-5</v>
      </c>
      <c r="R1529" s="142">
        <f>Q1529*H1529</f>
        <v>4.3830000000000001E-2</v>
      </c>
      <c r="S1529" s="142">
        <v>0</v>
      </c>
      <c r="T1529" s="143">
        <f>S1529*H1529</f>
        <v>0</v>
      </c>
      <c r="AR1529" s="144" t="s">
        <v>226</v>
      </c>
      <c r="AT1529" s="144" t="s">
        <v>140</v>
      </c>
      <c r="AU1529" s="144" t="s">
        <v>82</v>
      </c>
      <c r="AY1529" s="17" t="s">
        <v>138</v>
      </c>
      <c r="BE1529" s="145">
        <f>IF(N1529="základní",J1529,0)</f>
        <v>0</v>
      </c>
      <c r="BF1529" s="145">
        <f>IF(N1529="snížená",J1529,0)</f>
        <v>0</v>
      </c>
      <c r="BG1529" s="145">
        <f>IF(N1529="zákl. přenesená",J1529,0)</f>
        <v>0</v>
      </c>
      <c r="BH1529" s="145">
        <f>IF(N1529="sníž. přenesená",J1529,0)</f>
        <v>0</v>
      </c>
      <c r="BI1529" s="145">
        <f>IF(N1529="nulová",J1529,0)</f>
        <v>0</v>
      </c>
      <c r="BJ1529" s="17" t="s">
        <v>30</v>
      </c>
      <c r="BK1529" s="145">
        <f>ROUND(I1529*H1529,2)</f>
        <v>0</v>
      </c>
      <c r="BL1529" s="17" t="s">
        <v>226</v>
      </c>
      <c r="BM1529" s="144" t="s">
        <v>1556</v>
      </c>
    </row>
    <row r="1530" spans="2:65" s="13" customFormat="1">
      <c r="B1530" s="153"/>
      <c r="D1530" s="147" t="s">
        <v>147</v>
      </c>
      <c r="E1530" s="154" t="s">
        <v>1</v>
      </c>
      <c r="F1530" s="155" t="s">
        <v>1557</v>
      </c>
      <c r="H1530" s="156">
        <v>1461</v>
      </c>
      <c r="I1530" s="157"/>
      <c r="L1530" s="153"/>
      <c r="M1530" s="158"/>
      <c r="T1530" s="159"/>
      <c r="AT1530" s="154" t="s">
        <v>147</v>
      </c>
      <c r="AU1530" s="154" t="s">
        <v>82</v>
      </c>
      <c r="AV1530" s="13" t="s">
        <v>82</v>
      </c>
      <c r="AW1530" s="13" t="s">
        <v>29</v>
      </c>
      <c r="AX1530" s="13" t="s">
        <v>30</v>
      </c>
      <c r="AY1530" s="154" t="s">
        <v>138</v>
      </c>
    </row>
    <row r="1531" spans="2:65" s="1" customFormat="1" ht="16.5" customHeight="1">
      <c r="B1531" s="132"/>
      <c r="C1531" s="133" t="s">
        <v>1558</v>
      </c>
      <c r="D1531" s="133" t="s">
        <v>140</v>
      </c>
      <c r="E1531" s="134" t="s">
        <v>1559</v>
      </c>
      <c r="F1531" s="135" t="s">
        <v>1560</v>
      </c>
      <c r="G1531" s="136" t="s">
        <v>143</v>
      </c>
      <c r="H1531" s="137">
        <v>292.43099999999998</v>
      </c>
      <c r="I1531" s="138"/>
      <c r="J1531" s="139">
        <f>ROUND(I1531*H1531,2)</f>
        <v>0</v>
      </c>
      <c r="K1531" s="135" t="s">
        <v>1</v>
      </c>
      <c r="L1531" s="32"/>
      <c r="M1531" s="140" t="s">
        <v>1</v>
      </c>
      <c r="N1531" s="141" t="s">
        <v>38</v>
      </c>
      <c r="P1531" s="142">
        <f>O1531*H1531</f>
        <v>0</v>
      </c>
      <c r="Q1531" s="142">
        <v>0</v>
      </c>
      <c r="R1531" s="142">
        <f>Q1531*H1531</f>
        <v>0</v>
      </c>
      <c r="S1531" s="142">
        <v>0</v>
      </c>
      <c r="T1531" s="143">
        <f>S1531*H1531</f>
        <v>0</v>
      </c>
      <c r="AR1531" s="144" t="s">
        <v>226</v>
      </c>
      <c r="AT1531" s="144" t="s">
        <v>140</v>
      </c>
      <c r="AU1531" s="144" t="s">
        <v>82</v>
      </c>
      <c r="AY1531" s="17" t="s">
        <v>138</v>
      </c>
      <c r="BE1531" s="145">
        <f>IF(N1531="základní",J1531,0)</f>
        <v>0</v>
      </c>
      <c r="BF1531" s="145">
        <f>IF(N1531="snížená",J1531,0)</f>
        <v>0</v>
      </c>
      <c r="BG1531" s="145">
        <f>IF(N1531="zákl. přenesená",J1531,0)</f>
        <v>0</v>
      </c>
      <c r="BH1531" s="145">
        <f>IF(N1531="sníž. přenesená",J1531,0)</f>
        <v>0</v>
      </c>
      <c r="BI1531" s="145">
        <f>IF(N1531="nulová",J1531,0)</f>
        <v>0</v>
      </c>
      <c r="BJ1531" s="17" t="s">
        <v>30</v>
      </c>
      <c r="BK1531" s="145">
        <f>ROUND(I1531*H1531,2)</f>
        <v>0</v>
      </c>
      <c r="BL1531" s="17" t="s">
        <v>226</v>
      </c>
      <c r="BM1531" s="144" t="s">
        <v>1561</v>
      </c>
    </row>
    <row r="1532" spans="2:65" s="12" customFormat="1">
      <c r="B1532" s="146"/>
      <c r="D1532" s="147" t="s">
        <v>147</v>
      </c>
      <c r="E1532" s="148" t="s">
        <v>1</v>
      </c>
      <c r="F1532" s="149" t="s">
        <v>737</v>
      </c>
      <c r="H1532" s="148" t="s">
        <v>1</v>
      </c>
      <c r="I1532" s="150"/>
      <c r="L1532" s="146"/>
      <c r="M1532" s="151"/>
      <c r="T1532" s="152"/>
      <c r="AT1532" s="148" t="s">
        <v>147</v>
      </c>
      <c r="AU1532" s="148" t="s">
        <v>82</v>
      </c>
      <c r="AV1532" s="12" t="s">
        <v>30</v>
      </c>
      <c r="AW1532" s="12" t="s">
        <v>29</v>
      </c>
      <c r="AX1532" s="12" t="s">
        <v>73</v>
      </c>
      <c r="AY1532" s="148" t="s">
        <v>138</v>
      </c>
    </row>
    <row r="1533" spans="2:65" s="13" customFormat="1">
      <c r="B1533" s="153"/>
      <c r="D1533" s="147" t="s">
        <v>147</v>
      </c>
      <c r="E1533" s="154" t="s">
        <v>1</v>
      </c>
      <c r="F1533" s="155" t="s">
        <v>859</v>
      </c>
      <c r="H1533" s="156">
        <v>20.937999999999999</v>
      </c>
      <c r="I1533" s="157"/>
      <c r="L1533" s="153"/>
      <c r="M1533" s="158"/>
      <c r="T1533" s="159"/>
      <c r="AT1533" s="154" t="s">
        <v>147</v>
      </c>
      <c r="AU1533" s="154" t="s">
        <v>82</v>
      </c>
      <c r="AV1533" s="13" t="s">
        <v>82</v>
      </c>
      <c r="AW1533" s="13" t="s">
        <v>29</v>
      </c>
      <c r="AX1533" s="13" t="s">
        <v>73</v>
      </c>
      <c r="AY1533" s="154" t="s">
        <v>138</v>
      </c>
    </row>
    <row r="1534" spans="2:65" s="13" customFormat="1">
      <c r="B1534" s="153"/>
      <c r="D1534" s="147" t="s">
        <v>147</v>
      </c>
      <c r="E1534" s="154" t="s">
        <v>1</v>
      </c>
      <c r="F1534" s="155" t="s">
        <v>860</v>
      </c>
      <c r="H1534" s="156">
        <v>121.69499999999999</v>
      </c>
      <c r="I1534" s="157"/>
      <c r="L1534" s="153"/>
      <c r="M1534" s="158"/>
      <c r="T1534" s="159"/>
      <c r="AT1534" s="154" t="s">
        <v>147</v>
      </c>
      <c r="AU1534" s="154" t="s">
        <v>82</v>
      </c>
      <c r="AV1534" s="13" t="s">
        <v>82</v>
      </c>
      <c r="AW1534" s="13" t="s">
        <v>29</v>
      </c>
      <c r="AX1534" s="13" t="s">
        <v>73</v>
      </c>
      <c r="AY1534" s="154" t="s">
        <v>138</v>
      </c>
    </row>
    <row r="1535" spans="2:65" s="13" customFormat="1">
      <c r="B1535" s="153"/>
      <c r="D1535" s="147" t="s">
        <v>147</v>
      </c>
      <c r="E1535" s="154" t="s">
        <v>1</v>
      </c>
      <c r="F1535" s="155" t="s">
        <v>861</v>
      </c>
      <c r="H1535" s="156">
        <v>63.287999999999997</v>
      </c>
      <c r="I1535" s="157"/>
      <c r="L1535" s="153"/>
      <c r="M1535" s="158"/>
      <c r="T1535" s="159"/>
      <c r="AT1535" s="154" t="s">
        <v>147</v>
      </c>
      <c r="AU1535" s="154" t="s">
        <v>82</v>
      </c>
      <c r="AV1535" s="13" t="s">
        <v>82</v>
      </c>
      <c r="AW1535" s="13" t="s">
        <v>29</v>
      </c>
      <c r="AX1535" s="13" t="s">
        <v>73</v>
      </c>
      <c r="AY1535" s="154" t="s">
        <v>138</v>
      </c>
    </row>
    <row r="1536" spans="2:65" s="13" customFormat="1">
      <c r="B1536" s="153"/>
      <c r="D1536" s="147" t="s">
        <v>147</v>
      </c>
      <c r="E1536" s="154" t="s">
        <v>1</v>
      </c>
      <c r="F1536" s="155" t="s">
        <v>862</v>
      </c>
      <c r="H1536" s="156">
        <v>0.3</v>
      </c>
      <c r="I1536" s="157"/>
      <c r="L1536" s="153"/>
      <c r="M1536" s="158"/>
      <c r="T1536" s="159"/>
      <c r="AT1536" s="154" t="s">
        <v>147</v>
      </c>
      <c r="AU1536" s="154" t="s">
        <v>82</v>
      </c>
      <c r="AV1536" s="13" t="s">
        <v>82</v>
      </c>
      <c r="AW1536" s="13" t="s">
        <v>29</v>
      </c>
      <c r="AX1536" s="13" t="s">
        <v>73</v>
      </c>
      <c r="AY1536" s="154" t="s">
        <v>138</v>
      </c>
    </row>
    <row r="1537" spans="2:65" s="12" customFormat="1">
      <c r="B1537" s="146"/>
      <c r="D1537" s="147" t="s">
        <v>147</v>
      </c>
      <c r="E1537" s="148" t="s">
        <v>1</v>
      </c>
      <c r="F1537" s="149" t="s">
        <v>1239</v>
      </c>
      <c r="H1537" s="148" t="s">
        <v>1</v>
      </c>
      <c r="I1537" s="150"/>
      <c r="L1537" s="146"/>
      <c r="M1537" s="151"/>
      <c r="T1537" s="152"/>
      <c r="AT1537" s="148" t="s">
        <v>147</v>
      </c>
      <c r="AU1537" s="148" t="s">
        <v>82</v>
      </c>
      <c r="AV1537" s="12" t="s">
        <v>30</v>
      </c>
      <c r="AW1537" s="12" t="s">
        <v>29</v>
      </c>
      <c r="AX1537" s="12" t="s">
        <v>73</v>
      </c>
      <c r="AY1537" s="148" t="s">
        <v>138</v>
      </c>
    </row>
    <row r="1538" spans="2:65" s="13" customFormat="1">
      <c r="B1538" s="153"/>
      <c r="D1538" s="147" t="s">
        <v>147</v>
      </c>
      <c r="E1538" s="154" t="s">
        <v>1</v>
      </c>
      <c r="F1538" s="155" t="s">
        <v>1544</v>
      </c>
      <c r="H1538" s="156">
        <v>55.52</v>
      </c>
      <c r="I1538" s="157"/>
      <c r="L1538" s="153"/>
      <c r="M1538" s="158"/>
      <c r="T1538" s="159"/>
      <c r="AT1538" s="154" t="s">
        <v>147</v>
      </c>
      <c r="AU1538" s="154" t="s">
        <v>82</v>
      </c>
      <c r="AV1538" s="13" t="s">
        <v>82</v>
      </c>
      <c r="AW1538" s="13" t="s">
        <v>29</v>
      </c>
      <c r="AX1538" s="13" t="s">
        <v>73</v>
      </c>
      <c r="AY1538" s="154" t="s">
        <v>138</v>
      </c>
    </row>
    <row r="1539" spans="2:65" s="13" customFormat="1">
      <c r="B1539" s="153"/>
      <c r="D1539" s="147" t="s">
        <v>147</v>
      </c>
      <c r="E1539" s="154" t="s">
        <v>1</v>
      </c>
      <c r="F1539" s="155" t="s">
        <v>1545</v>
      </c>
      <c r="H1539" s="156">
        <v>3.78</v>
      </c>
      <c r="I1539" s="157"/>
      <c r="L1539" s="153"/>
      <c r="M1539" s="158"/>
      <c r="T1539" s="159"/>
      <c r="AT1539" s="154" t="s">
        <v>147</v>
      </c>
      <c r="AU1539" s="154" t="s">
        <v>82</v>
      </c>
      <c r="AV1539" s="13" t="s">
        <v>82</v>
      </c>
      <c r="AW1539" s="13" t="s">
        <v>29</v>
      </c>
      <c r="AX1539" s="13" t="s">
        <v>73</v>
      </c>
      <c r="AY1539" s="154" t="s">
        <v>138</v>
      </c>
    </row>
    <row r="1540" spans="2:65" s="12" customFormat="1">
      <c r="B1540" s="146"/>
      <c r="D1540" s="147" t="s">
        <v>147</v>
      </c>
      <c r="E1540" s="148" t="s">
        <v>1</v>
      </c>
      <c r="F1540" s="149" t="s">
        <v>1546</v>
      </c>
      <c r="H1540" s="148" t="s">
        <v>1</v>
      </c>
      <c r="I1540" s="150"/>
      <c r="L1540" s="146"/>
      <c r="M1540" s="151"/>
      <c r="T1540" s="152"/>
      <c r="AT1540" s="148" t="s">
        <v>147</v>
      </c>
      <c r="AU1540" s="148" t="s">
        <v>82</v>
      </c>
      <c r="AV1540" s="12" t="s">
        <v>30</v>
      </c>
      <c r="AW1540" s="12" t="s">
        <v>29</v>
      </c>
      <c r="AX1540" s="12" t="s">
        <v>73</v>
      </c>
      <c r="AY1540" s="148" t="s">
        <v>138</v>
      </c>
    </row>
    <row r="1541" spans="2:65" s="13" customFormat="1">
      <c r="B1541" s="153"/>
      <c r="D1541" s="147" t="s">
        <v>147</v>
      </c>
      <c r="E1541" s="154" t="s">
        <v>1</v>
      </c>
      <c r="F1541" s="155" t="s">
        <v>1547</v>
      </c>
      <c r="H1541" s="156">
        <v>26.91</v>
      </c>
      <c r="I1541" s="157"/>
      <c r="L1541" s="153"/>
      <c r="M1541" s="158"/>
      <c r="T1541" s="159"/>
      <c r="AT1541" s="154" t="s">
        <v>147</v>
      </c>
      <c r="AU1541" s="154" t="s">
        <v>82</v>
      </c>
      <c r="AV1541" s="13" t="s">
        <v>82</v>
      </c>
      <c r="AW1541" s="13" t="s">
        <v>29</v>
      </c>
      <c r="AX1541" s="13" t="s">
        <v>73</v>
      </c>
      <c r="AY1541" s="154" t="s">
        <v>138</v>
      </c>
    </row>
    <row r="1542" spans="2:65" s="14" customFormat="1">
      <c r="B1542" s="160"/>
      <c r="D1542" s="147" t="s">
        <v>147</v>
      </c>
      <c r="E1542" s="161" t="s">
        <v>1</v>
      </c>
      <c r="F1542" s="162" t="s">
        <v>156</v>
      </c>
      <c r="H1542" s="163">
        <v>292.43099999999998</v>
      </c>
      <c r="I1542" s="164"/>
      <c r="L1542" s="160"/>
      <c r="M1542" s="165"/>
      <c r="T1542" s="166"/>
      <c r="AT1542" s="161" t="s">
        <v>147</v>
      </c>
      <c r="AU1542" s="161" t="s">
        <v>82</v>
      </c>
      <c r="AV1542" s="14" t="s">
        <v>145</v>
      </c>
      <c r="AW1542" s="14" t="s">
        <v>29</v>
      </c>
      <c r="AX1542" s="14" t="s">
        <v>30</v>
      </c>
      <c r="AY1542" s="161" t="s">
        <v>138</v>
      </c>
    </row>
    <row r="1543" spans="2:65" s="1" customFormat="1" ht="16.5" customHeight="1">
      <c r="B1543" s="132"/>
      <c r="C1543" s="174" t="s">
        <v>1562</v>
      </c>
      <c r="D1543" s="174" t="s">
        <v>322</v>
      </c>
      <c r="E1543" s="175" t="s">
        <v>1563</v>
      </c>
      <c r="F1543" s="176" t="s">
        <v>1564</v>
      </c>
      <c r="G1543" s="177" t="s">
        <v>143</v>
      </c>
      <c r="H1543" s="178">
        <v>321.67399999999998</v>
      </c>
      <c r="I1543" s="179"/>
      <c r="J1543" s="180">
        <f>ROUND(I1543*H1543,2)</f>
        <v>0</v>
      </c>
      <c r="K1543" s="176" t="s">
        <v>144</v>
      </c>
      <c r="L1543" s="181"/>
      <c r="M1543" s="182" t="s">
        <v>1</v>
      </c>
      <c r="N1543" s="183" t="s">
        <v>38</v>
      </c>
      <c r="P1543" s="142">
        <f>O1543*H1543</f>
        <v>0</v>
      </c>
      <c r="Q1543" s="142">
        <v>5.0000000000000001E-4</v>
      </c>
      <c r="R1543" s="142">
        <f>Q1543*H1543</f>
        <v>0.16083699999999998</v>
      </c>
      <c r="S1543" s="142">
        <v>0</v>
      </c>
      <c r="T1543" s="143">
        <f>S1543*H1543</f>
        <v>0</v>
      </c>
      <c r="AR1543" s="144" t="s">
        <v>343</v>
      </c>
      <c r="AT1543" s="144" t="s">
        <v>322</v>
      </c>
      <c r="AU1543" s="144" t="s">
        <v>82</v>
      </c>
      <c r="AY1543" s="17" t="s">
        <v>138</v>
      </c>
      <c r="BE1543" s="145">
        <f>IF(N1543="základní",J1543,0)</f>
        <v>0</v>
      </c>
      <c r="BF1543" s="145">
        <f>IF(N1543="snížená",J1543,0)</f>
        <v>0</v>
      </c>
      <c r="BG1543" s="145">
        <f>IF(N1543="zákl. přenesená",J1543,0)</f>
        <v>0</v>
      </c>
      <c r="BH1543" s="145">
        <f>IF(N1543="sníž. přenesená",J1543,0)</f>
        <v>0</v>
      </c>
      <c r="BI1543" s="145">
        <f>IF(N1543="nulová",J1543,0)</f>
        <v>0</v>
      </c>
      <c r="BJ1543" s="17" t="s">
        <v>30</v>
      </c>
      <c r="BK1543" s="145">
        <f>ROUND(I1543*H1543,2)</f>
        <v>0</v>
      </c>
      <c r="BL1543" s="17" t="s">
        <v>226</v>
      </c>
      <c r="BM1543" s="144" t="s">
        <v>1565</v>
      </c>
    </row>
    <row r="1544" spans="2:65" s="13" customFormat="1">
      <c r="B1544" s="153"/>
      <c r="D1544" s="147" t="s">
        <v>147</v>
      </c>
      <c r="E1544" s="154" t="s">
        <v>1</v>
      </c>
      <c r="F1544" s="155" t="s">
        <v>1566</v>
      </c>
      <c r="H1544" s="156">
        <v>321.67399999999998</v>
      </c>
      <c r="I1544" s="157"/>
      <c r="L1544" s="153"/>
      <c r="M1544" s="158"/>
      <c r="T1544" s="159"/>
      <c r="AT1544" s="154" t="s">
        <v>147</v>
      </c>
      <c r="AU1544" s="154" t="s">
        <v>82</v>
      </c>
      <c r="AV1544" s="13" t="s">
        <v>82</v>
      </c>
      <c r="AW1544" s="13" t="s">
        <v>29</v>
      </c>
      <c r="AX1544" s="13" t="s">
        <v>30</v>
      </c>
      <c r="AY1544" s="154" t="s">
        <v>138</v>
      </c>
    </row>
    <row r="1545" spans="2:65" s="1" customFormat="1" ht="16.5" customHeight="1">
      <c r="B1545" s="132"/>
      <c r="C1545" s="133" t="s">
        <v>1567</v>
      </c>
      <c r="D1545" s="133" t="s">
        <v>140</v>
      </c>
      <c r="E1545" s="134" t="s">
        <v>1568</v>
      </c>
      <c r="F1545" s="135" t="s">
        <v>1569</v>
      </c>
      <c r="G1545" s="136" t="s">
        <v>208</v>
      </c>
      <c r="H1545" s="137">
        <v>0.93400000000000005</v>
      </c>
      <c r="I1545" s="138"/>
      <c r="J1545" s="139">
        <f>ROUND(I1545*H1545,2)</f>
        <v>0</v>
      </c>
      <c r="K1545" s="135" t="s">
        <v>144</v>
      </c>
      <c r="L1545" s="32"/>
      <c r="M1545" s="140" t="s">
        <v>1</v>
      </c>
      <c r="N1545" s="141" t="s">
        <v>38</v>
      </c>
      <c r="P1545" s="142">
        <f>O1545*H1545</f>
        <v>0</v>
      </c>
      <c r="Q1545" s="142">
        <v>0</v>
      </c>
      <c r="R1545" s="142">
        <f>Q1545*H1545</f>
        <v>0</v>
      </c>
      <c r="S1545" s="142">
        <v>0</v>
      </c>
      <c r="T1545" s="143">
        <f>S1545*H1545</f>
        <v>0</v>
      </c>
      <c r="AR1545" s="144" t="s">
        <v>226</v>
      </c>
      <c r="AT1545" s="144" t="s">
        <v>140</v>
      </c>
      <c r="AU1545" s="144" t="s">
        <v>82</v>
      </c>
      <c r="AY1545" s="17" t="s">
        <v>138</v>
      </c>
      <c r="BE1545" s="145">
        <f>IF(N1545="základní",J1545,0)</f>
        <v>0</v>
      </c>
      <c r="BF1545" s="145">
        <f>IF(N1545="snížená",J1545,0)</f>
        <v>0</v>
      </c>
      <c r="BG1545" s="145">
        <f>IF(N1545="zákl. přenesená",J1545,0)</f>
        <v>0</v>
      </c>
      <c r="BH1545" s="145">
        <f>IF(N1545="sníž. přenesená",J1545,0)</f>
        <v>0</v>
      </c>
      <c r="BI1545" s="145">
        <f>IF(N1545="nulová",J1545,0)</f>
        <v>0</v>
      </c>
      <c r="BJ1545" s="17" t="s">
        <v>30</v>
      </c>
      <c r="BK1545" s="145">
        <f>ROUND(I1545*H1545,2)</f>
        <v>0</v>
      </c>
      <c r="BL1545" s="17" t="s">
        <v>226</v>
      </c>
      <c r="BM1545" s="144" t="s">
        <v>1570</v>
      </c>
    </row>
    <row r="1546" spans="2:65" s="11" customFormat="1" ht="22.9" customHeight="1">
      <c r="B1546" s="120"/>
      <c r="D1546" s="121" t="s">
        <v>72</v>
      </c>
      <c r="E1546" s="130" t="s">
        <v>1571</v>
      </c>
      <c r="F1546" s="130" t="s">
        <v>1572</v>
      </c>
      <c r="I1546" s="123"/>
      <c r="J1546" s="131">
        <f>BK1546</f>
        <v>0</v>
      </c>
      <c r="L1546" s="120"/>
      <c r="M1546" s="125"/>
      <c r="P1546" s="126">
        <f>SUM(P1547:P1580)</f>
        <v>0</v>
      </c>
      <c r="R1546" s="126">
        <f>SUM(R1547:R1580)</f>
        <v>2.3584194699999999</v>
      </c>
      <c r="T1546" s="127">
        <f>SUM(T1547:T1580)</f>
        <v>0</v>
      </c>
      <c r="AR1546" s="121" t="s">
        <v>82</v>
      </c>
      <c r="AT1546" s="128" t="s">
        <v>72</v>
      </c>
      <c r="AU1546" s="128" t="s">
        <v>30</v>
      </c>
      <c r="AY1546" s="121" t="s">
        <v>138</v>
      </c>
      <c r="BK1546" s="129">
        <f>SUM(BK1547:BK1580)</f>
        <v>0</v>
      </c>
    </row>
    <row r="1547" spans="2:65" s="1" customFormat="1" ht="24.25" customHeight="1">
      <c r="B1547" s="132"/>
      <c r="C1547" s="133" t="s">
        <v>1573</v>
      </c>
      <c r="D1547" s="133" t="s">
        <v>140</v>
      </c>
      <c r="E1547" s="134" t="s">
        <v>1574</v>
      </c>
      <c r="F1547" s="135" t="s">
        <v>1575</v>
      </c>
      <c r="G1547" s="136" t="s">
        <v>143</v>
      </c>
      <c r="H1547" s="137">
        <v>59.063000000000002</v>
      </c>
      <c r="I1547" s="138"/>
      <c r="J1547" s="139">
        <f>ROUND(I1547*H1547,2)</f>
        <v>0</v>
      </c>
      <c r="K1547" s="135" t="s">
        <v>144</v>
      </c>
      <c r="L1547" s="32"/>
      <c r="M1547" s="140" t="s">
        <v>1</v>
      </c>
      <c r="N1547" s="141" t="s">
        <v>38</v>
      </c>
      <c r="P1547" s="142">
        <f>O1547*H1547</f>
        <v>0</v>
      </c>
      <c r="Q1547" s="142">
        <v>5.0000000000000002E-5</v>
      </c>
      <c r="R1547" s="142">
        <f>Q1547*H1547</f>
        <v>2.9531500000000003E-3</v>
      </c>
      <c r="S1547" s="142">
        <v>0</v>
      </c>
      <c r="T1547" s="143">
        <f>S1547*H1547</f>
        <v>0</v>
      </c>
      <c r="AR1547" s="144" t="s">
        <v>226</v>
      </c>
      <c r="AT1547" s="144" t="s">
        <v>140</v>
      </c>
      <c r="AU1547" s="144" t="s">
        <v>82</v>
      </c>
      <c r="AY1547" s="17" t="s">
        <v>138</v>
      </c>
      <c r="BE1547" s="145">
        <f>IF(N1547="základní",J1547,0)</f>
        <v>0</v>
      </c>
      <c r="BF1547" s="145">
        <f>IF(N1547="snížená",J1547,0)</f>
        <v>0</v>
      </c>
      <c r="BG1547" s="145">
        <f>IF(N1547="zákl. přenesená",J1547,0)</f>
        <v>0</v>
      </c>
      <c r="BH1547" s="145">
        <f>IF(N1547="sníž. přenesená",J1547,0)</f>
        <v>0</v>
      </c>
      <c r="BI1547" s="145">
        <f>IF(N1547="nulová",J1547,0)</f>
        <v>0</v>
      </c>
      <c r="BJ1547" s="17" t="s">
        <v>30</v>
      </c>
      <c r="BK1547" s="145">
        <f>ROUND(I1547*H1547,2)</f>
        <v>0</v>
      </c>
      <c r="BL1547" s="17" t="s">
        <v>226</v>
      </c>
      <c r="BM1547" s="144" t="s">
        <v>1576</v>
      </c>
    </row>
    <row r="1548" spans="2:65" s="12" customFormat="1">
      <c r="B1548" s="146"/>
      <c r="D1548" s="147" t="s">
        <v>147</v>
      </c>
      <c r="E1548" s="148" t="s">
        <v>1</v>
      </c>
      <c r="F1548" s="149" t="s">
        <v>248</v>
      </c>
      <c r="H1548" s="148" t="s">
        <v>1</v>
      </c>
      <c r="I1548" s="150"/>
      <c r="L1548" s="146"/>
      <c r="M1548" s="151"/>
      <c r="T1548" s="152"/>
      <c r="AT1548" s="148" t="s">
        <v>147</v>
      </c>
      <c r="AU1548" s="148" t="s">
        <v>82</v>
      </c>
      <c r="AV1548" s="12" t="s">
        <v>30</v>
      </c>
      <c r="AW1548" s="12" t="s">
        <v>29</v>
      </c>
      <c r="AX1548" s="12" t="s">
        <v>73</v>
      </c>
      <c r="AY1548" s="148" t="s">
        <v>138</v>
      </c>
    </row>
    <row r="1549" spans="2:65" s="13" customFormat="1">
      <c r="B1549" s="153"/>
      <c r="D1549" s="147" t="s">
        <v>147</v>
      </c>
      <c r="E1549" s="154" t="s">
        <v>1</v>
      </c>
      <c r="F1549" s="155" t="s">
        <v>1577</v>
      </c>
      <c r="H1549" s="156">
        <v>59.063000000000002</v>
      </c>
      <c r="I1549" s="157"/>
      <c r="L1549" s="153"/>
      <c r="M1549" s="158"/>
      <c r="T1549" s="159"/>
      <c r="AT1549" s="154" t="s">
        <v>147</v>
      </c>
      <c r="AU1549" s="154" t="s">
        <v>82</v>
      </c>
      <c r="AV1549" s="13" t="s">
        <v>82</v>
      </c>
      <c r="AW1549" s="13" t="s">
        <v>29</v>
      </c>
      <c r="AX1549" s="13" t="s">
        <v>73</v>
      </c>
      <c r="AY1549" s="154" t="s">
        <v>138</v>
      </c>
    </row>
    <row r="1550" spans="2:65" s="14" customFormat="1">
      <c r="B1550" s="160"/>
      <c r="D1550" s="147" t="s">
        <v>147</v>
      </c>
      <c r="E1550" s="161" t="s">
        <v>1</v>
      </c>
      <c r="F1550" s="162" t="s">
        <v>156</v>
      </c>
      <c r="H1550" s="163">
        <v>59.063000000000002</v>
      </c>
      <c r="I1550" s="164"/>
      <c r="L1550" s="160"/>
      <c r="M1550" s="165"/>
      <c r="T1550" s="166"/>
      <c r="AT1550" s="161" t="s">
        <v>147</v>
      </c>
      <c r="AU1550" s="161" t="s">
        <v>82</v>
      </c>
      <c r="AV1550" s="14" t="s">
        <v>145</v>
      </c>
      <c r="AW1550" s="14" t="s">
        <v>29</v>
      </c>
      <c r="AX1550" s="14" t="s">
        <v>30</v>
      </c>
      <c r="AY1550" s="161" t="s">
        <v>138</v>
      </c>
    </row>
    <row r="1551" spans="2:65" s="1" customFormat="1" ht="16.5" customHeight="1">
      <c r="B1551" s="132"/>
      <c r="C1551" s="174" t="s">
        <v>1578</v>
      </c>
      <c r="D1551" s="174" t="s">
        <v>322</v>
      </c>
      <c r="E1551" s="175" t="s">
        <v>1579</v>
      </c>
      <c r="F1551" s="176" t="s">
        <v>1580</v>
      </c>
      <c r="G1551" s="177" t="s">
        <v>143</v>
      </c>
      <c r="H1551" s="178">
        <v>62.015999999999998</v>
      </c>
      <c r="I1551" s="179"/>
      <c r="J1551" s="180">
        <f>ROUND(I1551*H1551,2)</f>
        <v>0</v>
      </c>
      <c r="K1551" s="176" t="s">
        <v>144</v>
      </c>
      <c r="L1551" s="181"/>
      <c r="M1551" s="182" t="s">
        <v>1</v>
      </c>
      <c r="N1551" s="183" t="s">
        <v>38</v>
      </c>
      <c r="P1551" s="142">
        <f>O1551*H1551</f>
        <v>0</v>
      </c>
      <c r="Q1551" s="142">
        <v>1.5E-3</v>
      </c>
      <c r="R1551" s="142">
        <f>Q1551*H1551</f>
        <v>9.3023999999999996E-2</v>
      </c>
      <c r="S1551" s="142">
        <v>0</v>
      </c>
      <c r="T1551" s="143">
        <f>S1551*H1551</f>
        <v>0</v>
      </c>
      <c r="AR1551" s="144" t="s">
        <v>343</v>
      </c>
      <c r="AT1551" s="144" t="s">
        <v>322</v>
      </c>
      <c r="AU1551" s="144" t="s">
        <v>82</v>
      </c>
      <c r="AY1551" s="17" t="s">
        <v>138</v>
      </c>
      <c r="BE1551" s="145">
        <f>IF(N1551="základní",J1551,0)</f>
        <v>0</v>
      </c>
      <c r="BF1551" s="145">
        <f>IF(N1551="snížená",J1551,0)</f>
        <v>0</v>
      </c>
      <c r="BG1551" s="145">
        <f>IF(N1551="zákl. přenesená",J1551,0)</f>
        <v>0</v>
      </c>
      <c r="BH1551" s="145">
        <f>IF(N1551="sníž. přenesená",J1551,0)</f>
        <v>0</v>
      </c>
      <c r="BI1551" s="145">
        <f>IF(N1551="nulová",J1551,0)</f>
        <v>0</v>
      </c>
      <c r="BJ1551" s="17" t="s">
        <v>30</v>
      </c>
      <c r="BK1551" s="145">
        <f>ROUND(I1551*H1551,2)</f>
        <v>0</v>
      </c>
      <c r="BL1551" s="17" t="s">
        <v>226</v>
      </c>
      <c r="BM1551" s="144" t="s">
        <v>1581</v>
      </c>
    </row>
    <row r="1552" spans="2:65" s="13" customFormat="1">
      <c r="B1552" s="153"/>
      <c r="D1552" s="147" t="s">
        <v>147</v>
      </c>
      <c r="E1552" s="154" t="s">
        <v>1</v>
      </c>
      <c r="F1552" s="155" t="s">
        <v>1582</v>
      </c>
      <c r="H1552" s="156">
        <v>62.015999999999998</v>
      </c>
      <c r="I1552" s="157"/>
      <c r="L1552" s="153"/>
      <c r="M1552" s="158"/>
      <c r="T1552" s="159"/>
      <c r="AT1552" s="154" t="s">
        <v>147</v>
      </c>
      <c r="AU1552" s="154" t="s">
        <v>82</v>
      </c>
      <c r="AV1552" s="13" t="s">
        <v>82</v>
      </c>
      <c r="AW1552" s="13" t="s">
        <v>29</v>
      </c>
      <c r="AX1552" s="13" t="s">
        <v>73</v>
      </c>
      <c r="AY1552" s="154" t="s">
        <v>138</v>
      </c>
    </row>
    <row r="1553" spans="2:65" s="14" customFormat="1">
      <c r="B1553" s="160"/>
      <c r="D1553" s="147" t="s">
        <v>147</v>
      </c>
      <c r="E1553" s="161" t="s">
        <v>1</v>
      </c>
      <c r="F1553" s="162" t="s">
        <v>156</v>
      </c>
      <c r="H1553" s="163">
        <v>62.015999999999998</v>
      </c>
      <c r="I1553" s="164"/>
      <c r="L1553" s="160"/>
      <c r="M1553" s="165"/>
      <c r="T1553" s="166"/>
      <c r="AT1553" s="161" t="s">
        <v>147</v>
      </c>
      <c r="AU1553" s="161" t="s">
        <v>82</v>
      </c>
      <c r="AV1553" s="14" t="s">
        <v>145</v>
      </c>
      <c r="AW1553" s="14" t="s">
        <v>29</v>
      </c>
      <c r="AX1553" s="14" t="s">
        <v>30</v>
      </c>
      <c r="AY1553" s="161" t="s">
        <v>138</v>
      </c>
    </row>
    <row r="1554" spans="2:65" s="1" customFormat="1" ht="21.75" customHeight="1">
      <c r="B1554" s="132"/>
      <c r="C1554" s="133" t="s">
        <v>1583</v>
      </c>
      <c r="D1554" s="133" t="s">
        <v>140</v>
      </c>
      <c r="E1554" s="134" t="s">
        <v>1584</v>
      </c>
      <c r="F1554" s="135" t="s">
        <v>1585</v>
      </c>
      <c r="G1554" s="136" t="s">
        <v>143</v>
      </c>
      <c r="H1554" s="137">
        <v>412.44200000000001</v>
      </c>
      <c r="I1554" s="138"/>
      <c r="J1554" s="139">
        <f>ROUND(I1554*H1554,2)</f>
        <v>0</v>
      </c>
      <c r="K1554" s="135" t="s">
        <v>144</v>
      </c>
      <c r="L1554" s="32"/>
      <c r="M1554" s="140" t="s">
        <v>1</v>
      </c>
      <c r="N1554" s="141" t="s">
        <v>38</v>
      </c>
      <c r="P1554" s="142">
        <f>O1554*H1554</f>
        <v>0</v>
      </c>
      <c r="Q1554" s="142">
        <v>1.6000000000000001E-4</v>
      </c>
      <c r="R1554" s="142">
        <f>Q1554*H1554</f>
        <v>6.5990720000000003E-2</v>
      </c>
      <c r="S1554" s="142">
        <v>0</v>
      </c>
      <c r="T1554" s="143">
        <f>S1554*H1554</f>
        <v>0</v>
      </c>
      <c r="AR1554" s="144" t="s">
        <v>226</v>
      </c>
      <c r="AT1554" s="144" t="s">
        <v>140</v>
      </c>
      <c r="AU1554" s="144" t="s">
        <v>82</v>
      </c>
      <c r="AY1554" s="17" t="s">
        <v>138</v>
      </c>
      <c r="BE1554" s="145">
        <f>IF(N1554="základní",J1554,0)</f>
        <v>0</v>
      </c>
      <c r="BF1554" s="145">
        <f>IF(N1554="snížená",J1554,0)</f>
        <v>0</v>
      </c>
      <c r="BG1554" s="145">
        <f>IF(N1554="zákl. přenesená",J1554,0)</f>
        <v>0</v>
      </c>
      <c r="BH1554" s="145">
        <f>IF(N1554="sníž. přenesená",J1554,0)</f>
        <v>0</v>
      </c>
      <c r="BI1554" s="145">
        <f>IF(N1554="nulová",J1554,0)</f>
        <v>0</v>
      </c>
      <c r="BJ1554" s="17" t="s">
        <v>30</v>
      </c>
      <c r="BK1554" s="145">
        <f>ROUND(I1554*H1554,2)</f>
        <v>0</v>
      </c>
      <c r="BL1554" s="17" t="s">
        <v>226</v>
      </c>
      <c r="BM1554" s="144" t="s">
        <v>1586</v>
      </c>
    </row>
    <row r="1555" spans="2:65" s="12" customFormat="1">
      <c r="B1555" s="146"/>
      <c r="D1555" s="147" t="s">
        <v>147</v>
      </c>
      <c r="E1555" s="148" t="s">
        <v>1</v>
      </c>
      <c r="F1555" s="149" t="s">
        <v>737</v>
      </c>
      <c r="H1555" s="148" t="s">
        <v>1</v>
      </c>
      <c r="I1555" s="150"/>
      <c r="L1555" s="146"/>
      <c r="M1555" s="151"/>
      <c r="T1555" s="152"/>
      <c r="AT1555" s="148" t="s">
        <v>147</v>
      </c>
      <c r="AU1555" s="148" t="s">
        <v>82</v>
      </c>
      <c r="AV1555" s="12" t="s">
        <v>30</v>
      </c>
      <c r="AW1555" s="12" t="s">
        <v>29</v>
      </c>
      <c r="AX1555" s="12" t="s">
        <v>73</v>
      </c>
      <c r="AY1555" s="148" t="s">
        <v>138</v>
      </c>
    </row>
    <row r="1556" spans="2:65" s="12" customFormat="1">
      <c r="B1556" s="146"/>
      <c r="D1556" s="147" t="s">
        <v>147</v>
      </c>
      <c r="E1556" s="148" t="s">
        <v>1</v>
      </c>
      <c r="F1556" s="149" t="s">
        <v>1587</v>
      </c>
      <c r="H1556" s="148" t="s">
        <v>1</v>
      </c>
      <c r="I1556" s="150"/>
      <c r="L1556" s="146"/>
      <c r="M1556" s="151"/>
      <c r="T1556" s="152"/>
      <c r="AT1556" s="148" t="s">
        <v>147</v>
      </c>
      <c r="AU1556" s="148" t="s">
        <v>82</v>
      </c>
      <c r="AV1556" s="12" t="s">
        <v>30</v>
      </c>
      <c r="AW1556" s="12" t="s">
        <v>29</v>
      </c>
      <c r="AX1556" s="12" t="s">
        <v>73</v>
      </c>
      <c r="AY1556" s="148" t="s">
        <v>138</v>
      </c>
    </row>
    <row r="1557" spans="2:65" s="13" customFormat="1">
      <c r="B1557" s="153"/>
      <c r="D1557" s="147" t="s">
        <v>147</v>
      </c>
      <c r="E1557" s="154" t="s">
        <v>1</v>
      </c>
      <c r="F1557" s="155" t="s">
        <v>859</v>
      </c>
      <c r="H1557" s="156">
        <v>20.937999999999999</v>
      </c>
      <c r="I1557" s="157"/>
      <c r="L1557" s="153"/>
      <c r="M1557" s="158"/>
      <c r="T1557" s="159"/>
      <c r="AT1557" s="154" t="s">
        <v>147</v>
      </c>
      <c r="AU1557" s="154" t="s">
        <v>82</v>
      </c>
      <c r="AV1557" s="13" t="s">
        <v>82</v>
      </c>
      <c r="AW1557" s="13" t="s">
        <v>29</v>
      </c>
      <c r="AX1557" s="13" t="s">
        <v>73</v>
      </c>
      <c r="AY1557" s="154" t="s">
        <v>138</v>
      </c>
    </row>
    <row r="1558" spans="2:65" s="13" customFormat="1">
      <c r="B1558" s="153"/>
      <c r="D1558" s="147" t="s">
        <v>147</v>
      </c>
      <c r="E1558" s="154" t="s">
        <v>1</v>
      </c>
      <c r="F1558" s="155" t="s">
        <v>860</v>
      </c>
      <c r="H1558" s="156">
        <v>121.69499999999999</v>
      </c>
      <c r="I1558" s="157"/>
      <c r="L1558" s="153"/>
      <c r="M1558" s="158"/>
      <c r="T1558" s="159"/>
      <c r="AT1558" s="154" t="s">
        <v>147</v>
      </c>
      <c r="AU1558" s="154" t="s">
        <v>82</v>
      </c>
      <c r="AV1558" s="13" t="s">
        <v>82</v>
      </c>
      <c r="AW1558" s="13" t="s">
        <v>29</v>
      </c>
      <c r="AX1558" s="13" t="s">
        <v>73</v>
      </c>
      <c r="AY1558" s="154" t="s">
        <v>138</v>
      </c>
    </row>
    <row r="1559" spans="2:65" s="13" customFormat="1">
      <c r="B1559" s="153"/>
      <c r="D1559" s="147" t="s">
        <v>147</v>
      </c>
      <c r="E1559" s="154" t="s">
        <v>1</v>
      </c>
      <c r="F1559" s="155" t="s">
        <v>861</v>
      </c>
      <c r="H1559" s="156">
        <v>63.287999999999997</v>
      </c>
      <c r="I1559" s="157"/>
      <c r="L1559" s="153"/>
      <c r="M1559" s="158"/>
      <c r="T1559" s="159"/>
      <c r="AT1559" s="154" t="s">
        <v>147</v>
      </c>
      <c r="AU1559" s="154" t="s">
        <v>82</v>
      </c>
      <c r="AV1559" s="13" t="s">
        <v>82</v>
      </c>
      <c r="AW1559" s="13" t="s">
        <v>29</v>
      </c>
      <c r="AX1559" s="13" t="s">
        <v>73</v>
      </c>
      <c r="AY1559" s="154" t="s">
        <v>138</v>
      </c>
    </row>
    <row r="1560" spans="2:65" s="13" customFormat="1">
      <c r="B1560" s="153"/>
      <c r="D1560" s="147" t="s">
        <v>147</v>
      </c>
      <c r="E1560" s="154" t="s">
        <v>1</v>
      </c>
      <c r="F1560" s="155" t="s">
        <v>862</v>
      </c>
      <c r="H1560" s="156">
        <v>0.3</v>
      </c>
      <c r="I1560" s="157"/>
      <c r="L1560" s="153"/>
      <c r="M1560" s="158"/>
      <c r="T1560" s="159"/>
      <c r="AT1560" s="154" t="s">
        <v>147</v>
      </c>
      <c r="AU1560" s="154" t="s">
        <v>82</v>
      </c>
      <c r="AV1560" s="13" t="s">
        <v>82</v>
      </c>
      <c r="AW1560" s="13" t="s">
        <v>29</v>
      </c>
      <c r="AX1560" s="13" t="s">
        <v>73</v>
      </c>
      <c r="AY1560" s="154" t="s">
        <v>138</v>
      </c>
    </row>
    <row r="1561" spans="2:65" s="15" customFormat="1">
      <c r="B1561" s="167"/>
      <c r="D1561" s="147" t="s">
        <v>147</v>
      </c>
      <c r="E1561" s="168" t="s">
        <v>1</v>
      </c>
      <c r="F1561" s="169" t="s">
        <v>250</v>
      </c>
      <c r="H1561" s="170">
        <v>206.221</v>
      </c>
      <c r="I1561" s="171"/>
      <c r="L1561" s="167"/>
      <c r="M1561" s="172"/>
      <c r="T1561" s="173"/>
      <c r="AT1561" s="168" t="s">
        <v>147</v>
      </c>
      <c r="AU1561" s="168" t="s">
        <v>82</v>
      </c>
      <c r="AV1561" s="15" t="s">
        <v>162</v>
      </c>
      <c r="AW1561" s="15" t="s">
        <v>29</v>
      </c>
      <c r="AX1561" s="15" t="s">
        <v>73</v>
      </c>
      <c r="AY1561" s="168" t="s">
        <v>138</v>
      </c>
    </row>
    <row r="1562" spans="2:65" s="12" customFormat="1">
      <c r="B1562" s="146"/>
      <c r="D1562" s="147" t="s">
        <v>147</v>
      </c>
      <c r="E1562" s="148" t="s">
        <v>1</v>
      </c>
      <c r="F1562" s="149" t="s">
        <v>1588</v>
      </c>
      <c r="H1562" s="148" t="s">
        <v>1</v>
      </c>
      <c r="I1562" s="150"/>
      <c r="L1562" s="146"/>
      <c r="M1562" s="151"/>
      <c r="T1562" s="152"/>
      <c r="AT1562" s="148" t="s">
        <v>147</v>
      </c>
      <c r="AU1562" s="148" t="s">
        <v>82</v>
      </c>
      <c r="AV1562" s="12" t="s">
        <v>30</v>
      </c>
      <c r="AW1562" s="12" t="s">
        <v>29</v>
      </c>
      <c r="AX1562" s="12" t="s">
        <v>73</v>
      </c>
      <c r="AY1562" s="148" t="s">
        <v>138</v>
      </c>
    </row>
    <row r="1563" spans="2:65" s="13" customFormat="1">
      <c r="B1563" s="153"/>
      <c r="D1563" s="147" t="s">
        <v>147</v>
      </c>
      <c r="E1563" s="154" t="s">
        <v>1</v>
      </c>
      <c r="F1563" s="155" t="s">
        <v>922</v>
      </c>
      <c r="H1563" s="156">
        <v>206.221</v>
      </c>
      <c r="I1563" s="157"/>
      <c r="L1563" s="153"/>
      <c r="M1563" s="158"/>
      <c r="T1563" s="159"/>
      <c r="AT1563" s="154" t="s">
        <v>147</v>
      </c>
      <c r="AU1563" s="154" t="s">
        <v>82</v>
      </c>
      <c r="AV1563" s="13" t="s">
        <v>82</v>
      </c>
      <c r="AW1563" s="13" t="s">
        <v>29</v>
      </c>
      <c r="AX1563" s="13" t="s">
        <v>73</v>
      </c>
      <c r="AY1563" s="154" t="s">
        <v>138</v>
      </c>
    </row>
    <row r="1564" spans="2:65" s="15" customFormat="1">
      <c r="B1564" s="167"/>
      <c r="D1564" s="147" t="s">
        <v>147</v>
      </c>
      <c r="E1564" s="168" t="s">
        <v>1</v>
      </c>
      <c r="F1564" s="169" t="s">
        <v>250</v>
      </c>
      <c r="H1564" s="170">
        <v>206.221</v>
      </c>
      <c r="I1564" s="171"/>
      <c r="L1564" s="167"/>
      <c r="M1564" s="172"/>
      <c r="T1564" s="173"/>
      <c r="AT1564" s="168" t="s">
        <v>147</v>
      </c>
      <c r="AU1564" s="168" t="s">
        <v>82</v>
      </c>
      <c r="AV1564" s="15" t="s">
        <v>162</v>
      </c>
      <c r="AW1564" s="15" t="s">
        <v>29</v>
      </c>
      <c r="AX1564" s="15" t="s">
        <v>73</v>
      </c>
      <c r="AY1564" s="168" t="s">
        <v>138</v>
      </c>
    </row>
    <row r="1565" spans="2:65" s="14" customFormat="1">
      <c r="B1565" s="160"/>
      <c r="D1565" s="147" t="s">
        <v>147</v>
      </c>
      <c r="E1565" s="161" t="s">
        <v>1</v>
      </c>
      <c r="F1565" s="162" t="s">
        <v>156</v>
      </c>
      <c r="H1565" s="163">
        <v>412.44200000000001</v>
      </c>
      <c r="I1565" s="164"/>
      <c r="L1565" s="160"/>
      <c r="M1565" s="165"/>
      <c r="T1565" s="166"/>
      <c r="AT1565" s="161" t="s">
        <v>147</v>
      </c>
      <c r="AU1565" s="161" t="s">
        <v>82</v>
      </c>
      <c r="AV1565" s="14" t="s">
        <v>145</v>
      </c>
      <c r="AW1565" s="14" t="s">
        <v>29</v>
      </c>
      <c r="AX1565" s="14" t="s">
        <v>30</v>
      </c>
      <c r="AY1565" s="161" t="s">
        <v>138</v>
      </c>
    </row>
    <row r="1566" spans="2:65" s="1" customFormat="1" ht="24.25" customHeight="1">
      <c r="B1566" s="132"/>
      <c r="C1566" s="133" t="s">
        <v>1589</v>
      </c>
      <c r="D1566" s="133" t="s">
        <v>140</v>
      </c>
      <c r="E1566" s="134" t="s">
        <v>1590</v>
      </c>
      <c r="F1566" s="135" t="s">
        <v>1591</v>
      </c>
      <c r="G1566" s="136" t="s">
        <v>143</v>
      </c>
      <c r="H1566" s="137">
        <v>23.905000000000001</v>
      </c>
      <c r="I1566" s="138"/>
      <c r="J1566" s="139">
        <f>ROUND(I1566*H1566,2)</f>
        <v>0</v>
      </c>
      <c r="K1566" s="135" t="s">
        <v>144</v>
      </c>
      <c r="L1566" s="32"/>
      <c r="M1566" s="140" t="s">
        <v>1</v>
      </c>
      <c r="N1566" s="141" t="s">
        <v>38</v>
      </c>
      <c r="P1566" s="142">
        <f>O1566*H1566</f>
        <v>0</v>
      </c>
      <c r="Q1566" s="142">
        <v>4.2000000000000002E-4</v>
      </c>
      <c r="R1566" s="142">
        <f>Q1566*H1566</f>
        <v>1.0040100000000001E-2</v>
      </c>
      <c r="S1566" s="142">
        <v>0</v>
      </c>
      <c r="T1566" s="143">
        <f>S1566*H1566</f>
        <v>0</v>
      </c>
      <c r="AR1566" s="144" t="s">
        <v>226</v>
      </c>
      <c r="AT1566" s="144" t="s">
        <v>140</v>
      </c>
      <c r="AU1566" s="144" t="s">
        <v>82</v>
      </c>
      <c r="AY1566" s="17" t="s">
        <v>138</v>
      </c>
      <c r="BE1566" s="145">
        <f>IF(N1566="základní",J1566,0)</f>
        <v>0</v>
      </c>
      <c r="BF1566" s="145">
        <f>IF(N1566="snížená",J1566,0)</f>
        <v>0</v>
      </c>
      <c r="BG1566" s="145">
        <f>IF(N1566="zákl. přenesená",J1566,0)</f>
        <v>0</v>
      </c>
      <c r="BH1566" s="145">
        <f>IF(N1566="sníž. přenesená",J1566,0)</f>
        <v>0</v>
      </c>
      <c r="BI1566" s="145">
        <f>IF(N1566="nulová",J1566,0)</f>
        <v>0</v>
      </c>
      <c r="BJ1566" s="17" t="s">
        <v>30</v>
      </c>
      <c r="BK1566" s="145">
        <f>ROUND(I1566*H1566,2)</f>
        <v>0</v>
      </c>
      <c r="BL1566" s="17" t="s">
        <v>226</v>
      </c>
      <c r="BM1566" s="144" t="s">
        <v>1592</v>
      </c>
    </row>
    <row r="1567" spans="2:65" s="12" customFormat="1">
      <c r="B1567" s="146"/>
      <c r="D1567" s="147" t="s">
        <v>147</v>
      </c>
      <c r="E1567" s="148" t="s">
        <v>1</v>
      </c>
      <c r="F1567" s="149" t="s">
        <v>1593</v>
      </c>
      <c r="H1567" s="148" t="s">
        <v>1</v>
      </c>
      <c r="I1567" s="150"/>
      <c r="L1567" s="146"/>
      <c r="M1567" s="151"/>
      <c r="T1567" s="152"/>
      <c r="AT1567" s="148" t="s">
        <v>147</v>
      </c>
      <c r="AU1567" s="148" t="s">
        <v>82</v>
      </c>
      <c r="AV1567" s="12" t="s">
        <v>30</v>
      </c>
      <c r="AW1567" s="12" t="s">
        <v>29</v>
      </c>
      <c r="AX1567" s="12" t="s">
        <v>73</v>
      </c>
      <c r="AY1567" s="148" t="s">
        <v>138</v>
      </c>
    </row>
    <row r="1568" spans="2:65" s="12" customFormat="1">
      <c r="B1568" s="146"/>
      <c r="D1568" s="147" t="s">
        <v>147</v>
      </c>
      <c r="E1568" s="148" t="s">
        <v>1</v>
      </c>
      <c r="F1568" s="149" t="s">
        <v>1594</v>
      </c>
      <c r="H1568" s="148" t="s">
        <v>1</v>
      </c>
      <c r="I1568" s="150"/>
      <c r="L1568" s="146"/>
      <c r="M1568" s="151"/>
      <c r="T1568" s="152"/>
      <c r="AT1568" s="148" t="s">
        <v>147</v>
      </c>
      <c r="AU1568" s="148" t="s">
        <v>82</v>
      </c>
      <c r="AV1568" s="12" t="s">
        <v>30</v>
      </c>
      <c r="AW1568" s="12" t="s">
        <v>29</v>
      </c>
      <c r="AX1568" s="12" t="s">
        <v>73</v>
      </c>
      <c r="AY1568" s="148" t="s">
        <v>138</v>
      </c>
    </row>
    <row r="1569" spans="2:65" s="12" customFormat="1">
      <c r="B1569" s="146"/>
      <c r="D1569" s="147" t="s">
        <v>147</v>
      </c>
      <c r="E1569" s="148" t="s">
        <v>1</v>
      </c>
      <c r="F1569" s="149" t="s">
        <v>1595</v>
      </c>
      <c r="H1569" s="148" t="s">
        <v>1</v>
      </c>
      <c r="I1569" s="150"/>
      <c r="L1569" s="146"/>
      <c r="M1569" s="151"/>
      <c r="T1569" s="152"/>
      <c r="AT1569" s="148" t="s">
        <v>147</v>
      </c>
      <c r="AU1569" s="148" t="s">
        <v>82</v>
      </c>
      <c r="AV1569" s="12" t="s">
        <v>30</v>
      </c>
      <c r="AW1569" s="12" t="s">
        <v>29</v>
      </c>
      <c r="AX1569" s="12" t="s">
        <v>73</v>
      </c>
      <c r="AY1569" s="148" t="s">
        <v>138</v>
      </c>
    </row>
    <row r="1570" spans="2:65" s="12" customFormat="1">
      <c r="B1570" s="146"/>
      <c r="D1570" s="147" t="s">
        <v>147</v>
      </c>
      <c r="E1570" s="148" t="s">
        <v>1</v>
      </c>
      <c r="F1570" s="149" t="s">
        <v>1596</v>
      </c>
      <c r="H1570" s="148" t="s">
        <v>1</v>
      </c>
      <c r="I1570" s="150"/>
      <c r="L1570" s="146"/>
      <c r="M1570" s="151"/>
      <c r="T1570" s="152"/>
      <c r="AT1570" s="148" t="s">
        <v>147</v>
      </c>
      <c r="AU1570" s="148" t="s">
        <v>82</v>
      </c>
      <c r="AV1570" s="12" t="s">
        <v>30</v>
      </c>
      <c r="AW1570" s="12" t="s">
        <v>29</v>
      </c>
      <c r="AX1570" s="12" t="s">
        <v>73</v>
      </c>
      <c r="AY1570" s="148" t="s">
        <v>138</v>
      </c>
    </row>
    <row r="1571" spans="2:65" s="13" customFormat="1">
      <c r="B1571" s="153"/>
      <c r="D1571" s="147" t="s">
        <v>147</v>
      </c>
      <c r="E1571" s="154" t="s">
        <v>1</v>
      </c>
      <c r="F1571" s="155" t="s">
        <v>1597</v>
      </c>
      <c r="H1571" s="156">
        <v>23.905000000000001</v>
      </c>
      <c r="I1571" s="157"/>
      <c r="L1571" s="153"/>
      <c r="M1571" s="158"/>
      <c r="T1571" s="159"/>
      <c r="AT1571" s="154" t="s">
        <v>147</v>
      </c>
      <c r="AU1571" s="154" t="s">
        <v>82</v>
      </c>
      <c r="AV1571" s="13" t="s">
        <v>82</v>
      </c>
      <c r="AW1571" s="13" t="s">
        <v>29</v>
      </c>
      <c r="AX1571" s="13" t="s">
        <v>73</v>
      </c>
      <c r="AY1571" s="154" t="s">
        <v>138</v>
      </c>
    </row>
    <row r="1572" spans="2:65" s="14" customFormat="1">
      <c r="B1572" s="160"/>
      <c r="D1572" s="147" t="s">
        <v>147</v>
      </c>
      <c r="E1572" s="161" t="s">
        <v>1</v>
      </c>
      <c r="F1572" s="162" t="s">
        <v>156</v>
      </c>
      <c r="H1572" s="163">
        <v>23.905000000000001</v>
      </c>
      <c r="I1572" s="164"/>
      <c r="L1572" s="160"/>
      <c r="M1572" s="165"/>
      <c r="T1572" s="166"/>
      <c r="AT1572" s="161" t="s">
        <v>147</v>
      </c>
      <c r="AU1572" s="161" t="s">
        <v>82</v>
      </c>
      <c r="AV1572" s="14" t="s">
        <v>145</v>
      </c>
      <c r="AW1572" s="14" t="s">
        <v>29</v>
      </c>
      <c r="AX1572" s="14" t="s">
        <v>30</v>
      </c>
      <c r="AY1572" s="161" t="s">
        <v>138</v>
      </c>
    </row>
    <row r="1573" spans="2:65" s="1" customFormat="1" ht="33" customHeight="1">
      <c r="B1573" s="132"/>
      <c r="C1573" s="174" t="s">
        <v>1598</v>
      </c>
      <c r="D1573" s="174" t="s">
        <v>322</v>
      </c>
      <c r="E1573" s="175" t="s">
        <v>1599</v>
      </c>
      <c r="F1573" s="176" t="s">
        <v>1600</v>
      </c>
      <c r="G1573" s="177" t="s">
        <v>143</v>
      </c>
      <c r="H1573" s="178">
        <v>483.26499999999999</v>
      </c>
      <c r="I1573" s="179"/>
      <c r="J1573" s="180">
        <f>ROUND(I1573*H1573,2)</f>
        <v>0</v>
      </c>
      <c r="K1573" s="176" t="s">
        <v>144</v>
      </c>
      <c r="L1573" s="181"/>
      <c r="M1573" s="182" t="s">
        <v>1</v>
      </c>
      <c r="N1573" s="183" t="s">
        <v>38</v>
      </c>
      <c r="P1573" s="142">
        <f>O1573*H1573</f>
        <v>0</v>
      </c>
      <c r="Q1573" s="142">
        <v>2.8999999999999998E-3</v>
      </c>
      <c r="R1573" s="142">
        <f>Q1573*H1573</f>
        <v>1.4014684999999998</v>
      </c>
      <c r="S1573" s="142">
        <v>0</v>
      </c>
      <c r="T1573" s="143">
        <f>S1573*H1573</f>
        <v>0</v>
      </c>
      <c r="AR1573" s="144" t="s">
        <v>343</v>
      </c>
      <c r="AT1573" s="144" t="s">
        <v>322</v>
      </c>
      <c r="AU1573" s="144" t="s">
        <v>82</v>
      </c>
      <c r="AY1573" s="17" t="s">
        <v>138</v>
      </c>
      <c r="BE1573" s="145">
        <f>IF(N1573="základní",J1573,0)</f>
        <v>0</v>
      </c>
      <c r="BF1573" s="145">
        <f>IF(N1573="snížená",J1573,0)</f>
        <v>0</v>
      </c>
      <c r="BG1573" s="145">
        <f>IF(N1573="zákl. přenesená",J1573,0)</f>
        <v>0</v>
      </c>
      <c r="BH1573" s="145">
        <f>IF(N1573="sníž. přenesená",J1573,0)</f>
        <v>0</v>
      </c>
      <c r="BI1573" s="145">
        <f>IF(N1573="nulová",J1573,0)</f>
        <v>0</v>
      </c>
      <c r="BJ1573" s="17" t="s">
        <v>30</v>
      </c>
      <c r="BK1573" s="145">
        <f>ROUND(I1573*H1573,2)</f>
        <v>0</v>
      </c>
      <c r="BL1573" s="17" t="s">
        <v>226</v>
      </c>
      <c r="BM1573" s="144" t="s">
        <v>1601</v>
      </c>
    </row>
    <row r="1574" spans="2:65" s="13" customFormat="1">
      <c r="B1574" s="153"/>
      <c r="D1574" s="147" t="s">
        <v>147</v>
      </c>
      <c r="E1574" s="154" t="s">
        <v>1</v>
      </c>
      <c r="F1574" s="155" t="s">
        <v>1602</v>
      </c>
      <c r="H1574" s="156">
        <v>433.06400000000002</v>
      </c>
      <c r="I1574" s="157"/>
      <c r="L1574" s="153"/>
      <c r="M1574" s="158"/>
      <c r="T1574" s="159"/>
      <c r="AT1574" s="154" t="s">
        <v>147</v>
      </c>
      <c r="AU1574" s="154" t="s">
        <v>82</v>
      </c>
      <c r="AV1574" s="13" t="s">
        <v>82</v>
      </c>
      <c r="AW1574" s="13" t="s">
        <v>29</v>
      </c>
      <c r="AX1574" s="13" t="s">
        <v>73</v>
      </c>
      <c r="AY1574" s="154" t="s">
        <v>138</v>
      </c>
    </row>
    <row r="1575" spans="2:65" s="13" customFormat="1">
      <c r="B1575" s="153"/>
      <c r="D1575" s="147" t="s">
        <v>147</v>
      </c>
      <c r="E1575" s="154" t="s">
        <v>1</v>
      </c>
      <c r="F1575" s="155" t="s">
        <v>1603</v>
      </c>
      <c r="H1575" s="156">
        <v>50.201000000000001</v>
      </c>
      <c r="I1575" s="157"/>
      <c r="L1575" s="153"/>
      <c r="M1575" s="158"/>
      <c r="T1575" s="159"/>
      <c r="AT1575" s="154" t="s">
        <v>147</v>
      </c>
      <c r="AU1575" s="154" t="s">
        <v>82</v>
      </c>
      <c r="AV1575" s="13" t="s">
        <v>82</v>
      </c>
      <c r="AW1575" s="13" t="s">
        <v>29</v>
      </c>
      <c r="AX1575" s="13" t="s">
        <v>73</v>
      </c>
      <c r="AY1575" s="154" t="s">
        <v>138</v>
      </c>
    </row>
    <row r="1576" spans="2:65" s="14" customFormat="1">
      <c r="B1576" s="160"/>
      <c r="D1576" s="147" t="s">
        <v>147</v>
      </c>
      <c r="E1576" s="161" t="s">
        <v>1</v>
      </c>
      <c r="F1576" s="162" t="s">
        <v>156</v>
      </c>
      <c r="H1576" s="163">
        <v>483.26499999999999</v>
      </c>
      <c r="I1576" s="164"/>
      <c r="L1576" s="160"/>
      <c r="M1576" s="165"/>
      <c r="T1576" s="166"/>
      <c r="AT1576" s="161" t="s">
        <v>147</v>
      </c>
      <c r="AU1576" s="161" t="s">
        <v>82</v>
      </c>
      <c r="AV1576" s="14" t="s">
        <v>145</v>
      </c>
      <c r="AW1576" s="14" t="s">
        <v>29</v>
      </c>
      <c r="AX1576" s="14" t="s">
        <v>30</v>
      </c>
      <c r="AY1576" s="161" t="s">
        <v>138</v>
      </c>
    </row>
    <row r="1577" spans="2:65" s="1" customFormat="1" ht="33" customHeight="1">
      <c r="B1577" s="132"/>
      <c r="C1577" s="174" t="s">
        <v>1604</v>
      </c>
      <c r="D1577" s="174" t="s">
        <v>322</v>
      </c>
      <c r="E1577" s="175" t="s">
        <v>1605</v>
      </c>
      <c r="F1577" s="176" t="s">
        <v>1606</v>
      </c>
      <c r="G1577" s="177" t="s">
        <v>229</v>
      </c>
      <c r="H1577" s="178">
        <v>27.067</v>
      </c>
      <c r="I1577" s="179"/>
      <c r="J1577" s="180">
        <f>ROUND(I1577*H1577,2)</f>
        <v>0</v>
      </c>
      <c r="K1577" s="176" t="s">
        <v>1</v>
      </c>
      <c r="L1577" s="181"/>
      <c r="M1577" s="182" t="s">
        <v>1</v>
      </c>
      <c r="N1577" s="183" t="s">
        <v>38</v>
      </c>
      <c r="P1577" s="142">
        <f>O1577*H1577</f>
        <v>0</v>
      </c>
      <c r="Q1577" s="142">
        <v>2.9000000000000001E-2</v>
      </c>
      <c r="R1577" s="142">
        <f>Q1577*H1577</f>
        <v>0.78494300000000006</v>
      </c>
      <c r="S1577" s="142">
        <v>0</v>
      </c>
      <c r="T1577" s="143">
        <f>S1577*H1577</f>
        <v>0</v>
      </c>
      <c r="AR1577" s="144" t="s">
        <v>343</v>
      </c>
      <c r="AT1577" s="144" t="s">
        <v>322</v>
      </c>
      <c r="AU1577" s="144" t="s">
        <v>82</v>
      </c>
      <c r="AY1577" s="17" t="s">
        <v>138</v>
      </c>
      <c r="BE1577" s="145">
        <f>IF(N1577="základní",J1577,0)</f>
        <v>0</v>
      </c>
      <c r="BF1577" s="145">
        <f>IF(N1577="snížená",J1577,0)</f>
        <v>0</v>
      </c>
      <c r="BG1577" s="145">
        <f>IF(N1577="zákl. přenesená",J1577,0)</f>
        <v>0</v>
      </c>
      <c r="BH1577" s="145">
        <f>IF(N1577="sníž. přenesená",J1577,0)</f>
        <v>0</v>
      </c>
      <c r="BI1577" s="145">
        <f>IF(N1577="nulová",J1577,0)</f>
        <v>0</v>
      </c>
      <c r="BJ1577" s="17" t="s">
        <v>30</v>
      </c>
      <c r="BK1577" s="145">
        <f>ROUND(I1577*H1577,2)</f>
        <v>0</v>
      </c>
      <c r="BL1577" s="17" t="s">
        <v>226</v>
      </c>
      <c r="BM1577" s="144" t="s">
        <v>1607</v>
      </c>
    </row>
    <row r="1578" spans="2:65" s="13" customFormat="1">
      <c r="B1578" s="153"/>
      <c r="D1578" s="147" t="s">
        <v>147</v>
      </c>
      <c r="E1578" s="154" t="s">
        <v>1</v>
      </c>
      <c r="F1578" s="155" t="s">
        <v>1608</v>
      </c>
      <c r="H1578" s="156">
        <v>27.067</v>
      </c>
      <c r="I1578" s="157"/>
      <c r="L1578" s="153"/>
      <c r="M1578" s="158"/>
      <c r="T1578" s="159"/>
      <c r="AT1578" s="154" t="s">
        <v>147</v>
      </c>
      <c r="AU1578" s="154" t="s">
        <v>82</v>
      </c>
      <c r="AV1578" s="13" t="s">
        <v>82</v>
      </c>
      <c r="AW1578" s="13" t="s">
        <v>29</v>
      </c>
      <c r="AX1578" s="13" t="s">
        <v>73</v>
      </c>
      <c r="AY1578" s="154" t="s">
        <v>138</v>
      </c>
    </row>
    <row r="1579" spans="2:65" s="14" customFormat="1">
      <c r="B1579" s="160"/>
      <c r="D1579" s="147" t="s">
        <v>147</v>
      </c>
      <c r="E1579" s="161" t="s">
        <v>1</v>
      </c>
      <c r="F1579" s="162" t="s">
        <v>156</v>
      </c>
      <c r="H1579" s="163">
        <v>27.067</v>
      </c>
      <c r="I1579" s="164"/>
      <c r="L1579" s="160"/>
      <c r="M1579" s="165"/>
      <c r="T1579" s="166"/>
      <c r="AT1579" s="161" t="s">
        <v>147</v>
      </c>
      <c r="AU1579" s="161" t="s">
        <v>82</v>
      </c>
      <c r="AV1579" s="14" t="s">
        <v>145</v>
      </c>
      <c r="AW1579" s="14" t="s">
        <v>29</v>
      </c>
      <c r="AX1579" s="14" t="s">
        <v>30</v>
      </c>
      <c r="AY1579" s="161" t="s">
        <v>138</v>
      </c>
    </row>
    <row r="1580" spans="2:65" s="1" customFormat="1" ht="16.5" customHeight="1">
      <c r="B1580" s="132"/>
      <c r="C1580" s="133" t="s">
        <v>1609</v>
      </c>
      <c r="D1580" s="133" t="s">
        <v>140</v>
      </c>
      <c r="E1580" s="134" t="s">
        <v>1610</v>
      </c>
      <c r="F1580" s="135" t="s">
        <v>1611</v>
      </c>
      <c r="G1580" s="136" t="s">
        <v>208</v>
      </c>
      <c r="H1580" s="137">
        <v>2.3580000000000001</v>
      </c>
      <c r="I1580" s="138"/>
      <c r="J1580" s="139">
        <f>ROUND(I1580*H1580,2)</f>
        <v>0</v>
      </c>
      <c r="K1580" s="135" t="s">
        <v>144</v>
      </c>
      <c r="L1580" s="32"/>
      <c r="M1580" s="140" t="s">
        <v>1</v>
      </c>
      <c r="N1580" s="141" t="s">
        <v>38</v>
      </c>
      <c r="P1580" s="142">
        <f>O1580*H1580</f>
        <v>0</v>
      </c>
      <c r="Q1580" s="142">
        <v>0</v>
      </c>
      <c r="R1580" s="142">
        <f>Q1580*H1580</f>
        <v>0</v>
      </c>
      <c r="S1580" s="142">
        <v>0</v>
      </c>
      <c r="T1580" s="143">
        <f>S1580*H1580</f>
        <v>0</v>
      </c>
      <c r="AR1580" s="144" t="s">
        <v>226</v>
      </c>
      <c r="AT1580" s="144" t="s">
        <v>140</v>
      </c>
      <c r="AU1580" s="144" t="s">
        <v>82</v>
      </c>
      <c r="AY1580" s="17" t="s">
        <v>138</v>
      </c>
      <c r="BE1580" s="145">
        <f>IF(N1580="základní",J1580,0)</f>
        <v>0</v>
      </c>
      <c r="BF1580" s="145">
        <f>IF(N1580="snížená",J1580,0)</f>
        <v>0</v>
      </c>
      <c r="BG1580" s="145">
        <f>IF(N1580="zákl. přenesená",J1580,0)</f>
        <v>0</v>
      </c>
      <c r="BH1580" s="145">
        <f>IF(N1580="sníž. přenesená",J1580,0)</f>
        <v>0</v>
      </c>
      <c r="BI1580" s="145">
        <f>IF(N1580="nulová",J1580,0)</f>
        <v>0</v>
      </c>
      <c r="BJ1580" s="17" t="s">
        <v>30</v>
      </c>
      <c r="BK1580" s="145">
        <f>ROUND(I1580*H1580,2)</f>
        <v>0</v>
      </c>
      <c r="BL1580" s="17" t="s">
        <v>226</v>
      </c>
      <c r="BM1580" s="144" t="s">
        <v>1612</v>
      </c>
    </row>
    <row r="1581" spans="2:65" s="11" customFormat="1" ht="22.9" customHeight="1">
      <c r="B1581" s="120"/>
      <c r="D1581" s="121" t="s">
        <v>72</v>
      </c>
      <c r="E1581" s="130" t="s">
        <v>1613</v>
      </c>
      <c r="F1581" s="130" t="s">
        <v>1614</v>
      </c>
      <c r="I1581" s="123"/>
      <c r="J1581" s="131">
        <f>BK1581</f>
        <v>0</v>
      </c>
      <c r="L1581" s="120"/>
      <c r="M1581" s="125"/>
      <c r="P1581" s="126">
        <f>SUM(P1582:P1593)</f>
        <v>0</v>
      </c>
      <c r="R1581" s="126">
        <f>SUM(R1582:R1593)</f>
        <v>9.2700000000000005E-2</v>
      </c>
      <c r="T1581" s="127">
        <f>SUM(T1582:T1593)</f>
        <v>0</v>
      </c>
      <c r="AR1581" s="121" t="s">
        <v>82</v>
      </c>
      <c r="AT1581" s="128" t="s">
        <v>72</v>
      </c>
      <c r="AU1581" s="128" t="s">
        <v>30</v>
      </c>
      <c r="AY1581" s="121" t="s">
        <v>138</v>
      </c>
      <c r="BK1581" s="129">
        <f>SUM(BK1582:BK1593)</f>
        <v>0</v>
      </c>
    </row>
    <row r="1582" spans="2:65" s="1" customFormat="1" ht="16.5" customHeight="1">
      <c r="B1582" s="132"/>
      <c r="C1582" s="133" t="s">
        <v>1615</v>
      </c>
      <c r="D1582" s="133" t="s">
        <v>140</v>
      </c>
      <c r="E1582" s="134" t="s">
        <v>1616</v>
      </c>
      <c r="F1582" s="135" t="s">
        <v>1617</v>
      </c>
      <c r="G1582" s="136" t="s">
        <v>429</v>
      </c>
      <c r="H1582" s="137">
        <v>3</v>
      </c>
      <c r="I1582" s="138"/>
      <c r="J1582" s="139">
        <f>ROUND(I1582*H1582,2)</f>
        <v>0</v>
      </c>
      <c r="K1582" s="135" t="s">
        <v>144</v>
      </c>
      <c r="L1582" s="32"/>
      <c r="M1582" s="140" t="s">
        <v>1</v>
      </c>
      <c r="N1582" s="141" t="s">
        <v>38</v>
      </c>
      <c r="P1582" s="142">
        <f>O1582*H1582</f>
        <v>0</v>
      </c>
      <c r="Q1582" s="142">
        <v>3.09E-2</v>
      </c>
      <c r="R1582" s="142">
        <f>Q1582*H1582</f>
        <v>9.2700000000000005E-2</v>
      </c>
      <c r="S1582" s="142">
        <v>0</v>
      </c>
      <c r="T1582" s="143">
        <f>S1582*H1582</f>
        <v>0</v>
      </c>
      <c r="AR1582" s="144" t="s">
        <v>226</v>
      </c>
      <c r="AT1582" s="144" t="s">
        <v>140</v>
      </c>
      <c r="AU1582" s="144" t="s">
        <v>82</v>
      </c>
      <c r="AY1582" s="17" t="s">
        <v>138</v>
      </c>
      <c r="BE1582" s="145">
        <f>IF(N1582="základní",J1582,0)</f>
        <v>0</v>
      </c>
      <c r="BF1582" s="145">
        <f>IF(N1582="snížená",J1582,0)</f>
        <v>0</v>
      </c>
      <c r="BG1582" s="145">
        <f>IF(N1582="zákl. přenesená",J1582,0)</f>
        <v>0</v>
      </c>
      <c r="BH1582" s="145">
        <f>IF(N1582="sníž. přenesená",J1582,0)</f>
        <v>0</v>
      </c>
      <c r="BI1582" s="145">
        <f>IF(N1582="nulová",J1582,0)</f>
        <v>0</v>
      </c>
      <c r="BJ1582" s="17" t="s">
        <v>30</v>
      </c>
      <c r="BK1582" s="145">
        <f>ROUND(I1582*H1582,2)</f>
        <v>0</v>
      </c>
      <c r="BL1582" s="17" t="s">
        <v>226</v>
      </c>
      <c r="BM1582" s="144" t="s">
        <v>1618</v>
      </c>
    </row>
    <row r="1583" spans="2:65" s="13" customFormat="1">
      <c r="B1583" s="153"/>
      <c r="D1583" s="147" t="s">
        <v>147</v>
      </c>
      <c r="E1583" s="154" t="s">
        <v>1</v>
      </c>
      <c r="F1583" s="155" t="s">
        <v>162</v>
      </c>
      <c r="H1583" s="156">
        <v>3</v>
      </c>
      <c r="I1583" s="157"/>
      <c r="L1583" s="153"/>
      <c r="M1583" s="158"/>
      <c r="T1583" s="159"/>
      <c r="AT1583" s="154" t="s">
        <v>147</v>
      </c>
      <c r="AU1583" s="154" t="s">
        <v>82</v>
      </c>
      <c r="AV1583" s="13" t="s">
        <v>82</v>
      </c>
      <c r="AW1583" s="13" t="s">
        <v>29</v>
      </c>
      <c r="AX1583" s="13" t="s">
        <v>30</v>
      </c>
      <c r="AY1583" s="154" t="s">
        <v>138</v>
      </c>
    </row>
    <row r="1584" spans="2:65" s="1" customFormat="1" ht="16.5" customHeight="1">
      <c r="B1584" s="132"/>
      <c r="C1584" s="133" t="s">
        <v>1619</v>
      </c>
      <c r="D1584" s="133" t="s">
        <v>140</v>
      </c>
      <c r="E1584" s="134" t="s">
        <v>1620</v>
      </c>
      <c r="F1584" s="135" t="s">
        <v>1621</v>
      </c>
      <c r="G1584" s="136" t="s">
        <v>1117</v>
      </c>
      <c r="H1584" s="137">
        <v>12</v>
      </c>
      <c r="I1584" s="138"/>
      <c r="J1584" s="139">
        <f>ROUND(I1584*H1584,2)</f>
        <v>0</v>
      </c>
      <c r="K1584" s="135" t="s">
        <v>144</v>
      </c>
      <c r="L1584" s="32"/>
      <c r="M1584" s="140" t="s">
        <v>1</v>
      </c>
      <c r="N1584" s="141" t="s">
        <v>38</v>
      </c>
      <c r="P1584" s="142">
        <f>O1584*H1584</f>
        <v>0</v>
      </c>
      <c r="Q1584" s="142">
        <v>0</v>
      </c>
      <c r="R1584" s="142">
        <f>Q1584*H1584</f>
        <v>0</v>
      </c>
      <c r="S1584" s="142">
        <v>0</v>
      </c>
      <c r="T1584" s="143">
        <f>S1584*H1584</f>
        <v>0</v>
      </c>
      <c r="AR1584" s="144" t="s">
        <v>226</v>
      </c>
      <c r="AT1584" s="144" t="s">
        <v>140</v>
      </c>
      <c r="AU1584" s="144" t="s">
        <v>82</v>
      </c>
      <c r="AY1584" s="17" t="s">
        <v>138</v>
      </c>
      <c r="BE1584" s="145">
        <f>IF(N1584="základní",J1584,0)</f>
        <v>0</v>
      </c>
      <c r="BF1584" s="145">
        <f>IF(N1584="snížená",J1584,0)</f>
        <v>0</v>
      </c>
      <c r="BG1584" s="145">
        <f>IF(N1584="zákl. přenesená",J1584,0)</f>
        <v>0</v>
      </c>
      <c r="BH1584" s="145">
        <f>IF(N1584="sníž. přenesená",J1584,0)</f>
        <v>0</v>
      </c>
      <c r="BI1584" s="145">
        <f>IF(N1584="nulová",J1584,0)</f>
        <v>0</v>
      </c>
      <c r="BJ1584" s="17" t="s">
        <v>30</v>
      </c>
      <c r="BK1584" s="145">
        <f>ROUND(I1584*H1584,2)</f>
        <v>0</v>
      </c>
      <c r="BL1584" s="17" t="s">
        <v>226</v>
      </c>
      <c r="BM1584" s="144" t="s">
        <v>1622</v>
      </c>
    </row>
    <row r="1585" spans="2:65" s="12" customFormat="1">
      <c r="B1585" s="146"/>
      <c r="D1585" s="147" t="s">
        <v>147</v>
      </c>
      <c r="E1585" s="148" t="s">
        <v>1</v>
      </c>
      <c r="F1585" s="149" t="s">
        <v>1623</v>
      </c>
      <c r="H1585" s="148" t="s">
        <v>1</v>
      </c>
      <c r="I1585" s="150"/>
      <c r="L1585" s="146"/>
      <c r="M1585" s="151"/>
      <c r="T1585" s="152"/>
      <c r="AT1585" s="148" t="s">
        <v>147</v>
      </c>
      <c r="AU1585" s="148" t="s">
        <v>82</v>
      </c>
      <c r="AV1585" s="12" t="s">
        <v>30</v>
      </c>
      <c r="AW1585" s="12" t="s">
        <v>29</v>
      </c>
      <c r="AX1585" s="12" t="s">
        <v>73</v>
      </c>
      <c r="AY1585" s="148" t="s">
        <v>138</v>
      </c>
    </row>
    <row r="1586" spans="2:65" s="12" customFormat="1">
      <c r="B1586" s="146"/>
      <c r="D1586" s="147" t="s">
        <v>147</v>
      </c>
      <c r="E1586" s="148" t="s">
        <v>1</v>
      </c>
      <c r="F1586" s="149" t="s">
        <v>1624</v>
      </c>
      <c r="H1586" s="148" t="s">
        <v>1</v>
      </c>
      <c r="I1586" s="150"/>
      <c r="L1586" s="146"/>
      <c r="M1586" s="151"/>
      <c r="T1586" s="152"/>
      <c r="AT1586" s="148" t="s">
        <v>147</v>
      </c>
      <c r="AU1586" s="148" t="s">
        <v>82</v>
      </c>
      <c r="AV1586" s="12" t="s">
        <v>30</v>
      </c>
      <c r="AW1586" s="12" t="s">
        <v>29</v>
      </c>
      <c r="AX1586" s="12" t="s">
        <v>73</v>
      </c>
      <c r="AY1586" s="148" t="s">
        <v>138</v>
      </c>
    </row>
    <row r="1587" spans="2:65" s="12" customFormat="1">
      <c r="B1587" s="146"/>
      <c r="D1587" s="147" t="s">
        <v>147</v>
      </c>
      <c r="E1587" s="148" t="s">
        <v>1</v>
      </c>
      <c r="F1587" s="149" t="s">
        <v>1625</v>
      </c>
      <c r="H1587" s="148" t="s">
        <v>1</v>
      </c>
      <c r="I1587" s="150"/>
      <c r="L1587" s="146"/>
      <c r="M1587" s="151"/>
      <c r="T1587" s="152"/>
      <c r="AT1587" s="148" t="s">
        <v>147</v>
      </c>
      <c r="AU1587" s="148" t="s">
        <v>82</v>
      </c>
      <c r="AV1587" s="12" t="s">
        <v>30</v>
      </c>
      <c r="AW1587" s="12" t="s">
        <v>29</v>
      </c>
      <c r="AX1587" s="12" t="s">
        <v>73</v>
      </c>
      <c r="AY1587" s="148" t="s">
        <v>138</v>
      </c>
    </row>
    <row r="1588" spans="2:65" s="13" customFormat="1">
      <c r="B1588" s="153"/>
      <c r="D1588" s="147" t="s">
        <v>147</v>
      </c>
      <c r="E1588" s="154" t="s">
        <v>1</v>
      </c>
      <c r="F1588" s="155" t="s">
        <v>1626</v>
      </c>
      <c r="H1588" s="156">
        <v>12</v>
      </c>
      <c r="I1588" s="157"/>
      <c r="L1588" s="153"/>
      <c r="M1588" s="158"/>
      <c r="T1588" s="159"/>
      <c r="AT1588" s="154" t="s">
        <v>147</v>
      </c>
      <c r="AU1588" s="154" t="s">
        <v>82</v>
      </c>
      <c r="AV1588" s="13" t="s">
        <v>82</v>
      </c>
      <c r="AW1588" s="13" t="s">
        <v>29</v>
      </c>
      <c r="AX1588" s="13" t="s">
        <v>73</v>
      </c>
      <c r="AY1588" s="154" t="s">
        <v>138</v>
      </c>
    </row>
    <row r="1589" spans="2:65" s="14" customFormat="1">
      <c r="B1589" s="160"/>
      <c r="D1589" s="147" t="s">
        <v>147</v>
      </c>
      <c r="E1589" s="161" t="s">
        <v>1</v>
      </c>
      <c r="F1589" s="162" t="s">
        <v>156</v>
      </c>
      <c r="H1589" s="163">
        <v>12</v>
      </c>
      <c r="I1589" s="164"/>
      <c r="L1589" s="160"/>
      <c r="M1589" s="165"/>
      <c r="T1589" s="166"/>
      <c r="AT1589" s="161" t="s">
        <v>147</v>
      </c>
      <c r="AU1589" s="161" t="s">
        <v>82</v>
      </c>
      <c r="AV1589" s="14" t="s">
        <v>145</v>
      </c>
      <c r="AW1589" s="14" t="s">
        <v>29</v>
      </c>
      <c r="AX1589" s="14" t="s">
        <v>30</v>
      </c>
      <c r="AY1589" s="161" t="s">
        <v>138</v>
      </c>
    </row>
    <row r="1590" spans="2:65" s="1" customFormat="1" ht="16.5" customHeight="1">
      <c r="B1590" s="132"/>
      <c r="C1590" s="133" t="s">
        <v>1627</v>
      </c>
      <c r="D1590" s="133" t="s">
        <v>140</v>
      </c>
      <c r="E1590" s="134" t="s">
        <v>1115</v>
      </c>
      <c r="F1590" s="135" t="s">
        <v>1116</v>
      </c>
      <c r="G1590" s="136" t="s">
        <v>1117</v>
      </c>
      <c r="H1590" s="137">
        <v>9</v>
      </c>
      <c r="I1590" s="138"/>
      <c r="J1590" s="139">
        <f>ROUND(I1590*H1590,2)</f>
        <v>0</v>
      </c>
      <c r="K1590" s="135" t="s">
        <v>144</v>
      </c>
      <c r="L1590" s="32"/>
      <c r="M1590" s="140" t="s">
        <v>1</v>
      </c>
      <c r="N1590" s="141" t="s">
        <v>38</v>
      </c>
      <c r="P1590" s="142">
        <f>O1590*H1590</f>
        <v>0</v>
      </c>
      <c r="Q1590" s="142">
        <v>0</v>
      </c>
      <c r="R1590" s="142">
        <f>Q1590*H1590</f>
        <v>0</v>
      </c>
      <c r="S1590" s="142">
        <v>0</v>
      </c>
      <c r="T1590" s="143">
        <f>S1590*H1590</f>
        <v>0</v>
      </c>
      <c r="AR1590" s="144" t="s">
        <v>226</v>
      </c>
      <c r="AT1590" s="144" t="s">
        <v>140</v>
      </c>
      <c r="AU1590" s="144" t="s">
        <v>82</v>
      </c>
      <c r="AY1590" s="17" t="s">
        <v>138</v>
      </c>
      <c r="BE1590" s="145">
        <f>IF(N1590="základní",J1590,0)</f>
        <v>0</v>
      </c>
      <c r="BF1590" s="145">
        <f>IF(N1590="snížená",J1590,0)</f>
        <v>0</v>
      </c>
      <c r="BG1590" s="145">
        <f>IF(N1590="zákl. přenesená",J1590,0)</f>
        <v>0</v>
      </c>
      <c r="BH1590" s="145">
        <f>IF(N1590="sníž. přenesená",J1590,0)</f>
        <v>0</v>
      </c>
      <c r="BI1590" s="145">
        <f>IF(N1590="nulová",J1590,0)</f>
        <v>0</v>
      </c>
      <c r="BJ1590" s="17" t="s">
        <v>30</v>
      </c>
      <c r="BK1590" s="145">
        <f>ROUND(I1590*H1590,2)</f>
        <v>0</v>
      </c>
      <c r="BL1590" s="17" t="s">
        <v>226</v>
      </c>
      <c r="BM1590" s="144" t="s">
        <v>1628</v>
      </c>
    </row>
    <row r="1591" spans="2:65" s="13" customFormat="1">
      <c r="B1591" s="153"/>
      <c r="D1591" s="147" t="s">
        <v>147</v>
      </c>
      <c r="E1591" s="154" t="s">
        <v>1</v>
      </c>
      <c r="F1591" s="155" t="s">
        <v>1629</v>
      </c>
      <c r="H1591" s="156">
        <v>9</v>
      </c>
      <c r="I1591" s="157"/>
      <c r="L1591" s="153"/>
      <c r="M1591" s="158"/>
      <c r="T1591" s="159"/>
      <c r="AT1591" s="154" t="s">
        <v>147</v>
      </c>
      <c r="AU1591" s="154" t="s">
        <v>82</v>
      </c>
      <c r="AV1591" s="13" t="s">
        <v>82</v>
      </c>
      <c r="AW1591" s="13" t="s">
        <v>29</v>
      </c>
      <c r="AX1591" s="13" t="s">
        <v>73</v>
      </c>
      <c r="AY1591" s="154" t="s">
        <v>138</v>
      </c>
    </row>
    <row r="1592" spans="2:65" s="14" customFormat="1">
      <c r="B1592" s="160"/>
      <c r="D1592" s="147" t="s">
        <v>147</v>
      </c>
      <c r="E1592" s="161" t="s">
        <v>1</v>
      </c>
      <c r="F1592" s="162" t="s">
        <v>156</v>
      </c>
      <c r="H1592" s="163">
        <v>9</v>
      </c>
      <c r="I1592" s="164"/>
      <c r="L1592" s="160"/>
      <c r="M1592" s="165"/>
      <c r="T1592" s="166"/>
      <c r="AT1592" s="161" t="s">
        <v>147</v>
      </c>
      <c r="AU1592" s="161" t="s">
        <v>82</v>
      </c>
      <c r="AV1592" s="14" t="s">
        <v>145</v>
      </c>
      <c r="AW1592" s="14" t="s">
        <v>29</v>
      </c>
      <c r="AX1592" s="14" t="s">
        <v>30</v>
      </c>
      <c r="AY1592" s="161" t="s">
        <v>138</v>
      </c>
    </row>
    <row r="1593" spans="2:65" s="1" customFormat="1" ht="16.5" customHeight="1">
      <c r="B1593" s="132"/>
      <c r="C1593" s="133" t="s">
        <v>1630</v>
      </c>
      <c r="D1593" s="133" t="s">
        <v>140</v>
      </c>
      <c r="E1593" s="134" t="s">
        <v>1631</v>
      </c>
      <c r="F1593" s="135" t="s">
        <v>1632</v>
      </c>
      <c r="G1593" s="136" t="s">
        <v>208</v>
      </c>
      <c r="H1593" s="137">
        <v>9.2999999999999999E-2</v>
      </c>
      <c r="I1593" s="138"/>
      <c r="J1593" s="139">
        <f>ROUND(I1593*H1593,2)</f>
        <v>0</v>
      </c>
      <c r="K1593" s="135" t="s">
        <v>144</v>
      </c>
      <c r="L1593" s="32"/>
      <c r="M1593" s="140" t="s">
        <v>1</v>
      </c>
      <c r="N1593" s="141" t="s">
        <v>38</v>
      </c>
      <c r="P1593" s="142">
        <f>O1593*H1593</f>
        <v>0</v>
      </c>
      <c r="Q1593" s="142">
        <v>0</v>
      </c>
      <c r="R1593" s="142">
        <f>Q1593*H1593</f>
        <v>0</v>
      </c>
      <c r="S1593" s="142">
        <v>0</v>
      </c>
      <c r="T1593" s="143">
        <f>S1593*H1593</f>
        <v>0</v>
      </c>
      <c r="AR1593" s="144" t="s">
        <v>226</v>
      </c>
      <c r="AT1593" s="144" t="s">
        <v>140</v>
      </c>
      <c r="AU1593" s="144" t="s">
        <v>82</v>
      </c>
      <c r="AY1593" s="17" t="s">
        <v>138</v>
      </c>
      <c r="BE1593" s="145">
        <f>IF(N1593="základní",J1593,0)</f>
        <v>0</v>
      </c>
      <c r="BF1593" s="145">
        <f>IF(N1593="snížená",J1593,0)</f>
        <v>0</v>
      </c>
      <c r="BG1593" s="145">
        <f>IF(N1593="zákl. přenesená",J1593,0)</f>
        <v>0</v>
      </c>
      <c r="BH1593" s="145">
        <f>IF(N1593="sníž. přenesená",J1593,0)</f>
        <v>0</v>
      </c>
      <c r="BI1593" s="145">
        <f>IF(N1593="nulová",J1593,0)</f>
        <v>0</v>
      </c>
      <c r="BJ1593" s="17" t="s">
        <v>30</v>
      </c>
      <c r="BK1593" s="145">
        <f>ROUND(I1593*H1593,2)</f>
        <v>0</v>
      </c>
      <c r="BL1593" s="17" t="s">
        <v>226</v>
      </c>
      <c r="BM1593" s="144" t="s">
        <v>1633</v>
      </c>
    </row>
    <row r="1594" spans="2:65" s="11" customFormat="1" ht="22.9" customHeight="1">
      <c r="B1594" s="120"/>
      <c r="D1594" s="121" t="s">
        <v>72</v>
      </c>
      <c r="E1594" s="130" t="s">
        <v>1634</v>
      </c>
      <c r="F1594" s="130" t="s">
        <v>1635</v>
      </c>
      <c r="I1594" s="123"/>
      <c r="J1594" s="131">
        <f>BK1594</f>
        <v>0</v>
      </c>
      <c r="L1594" s="120"/>
      <c r="M1594" s="125"/>
      <c r="P1594" s="126">
        <f>SUM(P1595:P1597)</f>
        <v>0</v>
      </c>
      <c r="R1594" s="126">
        <f>SUM(R1595:R1597)</f>
        <v>5.5799999999999995E-2</v>
      </c>
      <c r="T1594" s="127">
        <f>SUM(T1595:T1597)</f>
        <v>0</v>
      </c>
      <c r="AR1594" s="121" t="s">
        <v>82</v>
      </c>
      <c r="AT1594" s="128" t="s">
        <v>72</v>
      </c>
      <c r="AU1594" s="128" t="s">
        <v>30</v>
      </c>
      <c r="AY1594" s="121" t="s">
        <v>138</v>
      </c>
      <c r="BK1594" s="129">
        <f>SUM(BK1595:BK1597)</f>
        <v>0</v>
      </c>
    </row>
    <row r="1595" spans="2:65" s="1" customFormat="1" ht="16.5" customHeight="1">
      <c r="B1595" s="132"/>
      <c r="C1595" s="133" t="s">
        <v>1636</v>
      </c>
      <c r="D1595" s="133" t="s">
        <v>140</v>
      </c>
      <c r="E1595" s="134" t="s">
        <v>1637</v>
      </c>
      <c r="F1595" s="135" t="s">
        <v>1638</v>
      </c>
      <c r="G1595" s="136" t="s">
        <v>1639</v>
      </c>
      <c r="H1595" s="137">
        <v>9</v>
      </c>
      <c r="I1595" s="138"/>
      <c r="J1595" s="139">
        <f>ROUND(I1595*H1595,2)</f>
        <v>0</v>
      </c>
      <c r="K1595" s="135" t="s">
        <v>1</v>
      </c>
      <c r="L1595" s="32"/>
      <c r="M1595" s="140" t="s">
        <v>1</v>
      </c>
      <c r="N1595" s="141" t="s">
        <v>38</v>
      </c>
      <c r="P1595" s="142">
        <f>O1595*H1595</f>
        <v>0</v>
      </c>
      <c r="Q1595" s="142">
        <v>6.1999999999999998E-3</v>
      </c>
      <c r="R1595" s="142">
        <f>Q1595*H1595</f>
        <v>5.5799999999999995E-2</v>
      </c>
      <c r="S1595" s="142">
        <v>0</v>
      </c>
      <c r="T1595" s="143">
        <f>S1595*H1595</f>
        <v>0</v>
      </c>
      <c r="AR1595" s="144" t="s">
        <v>226</v>
      </c>
      <c r="AT1595" s="144" t="s">
        <v>140</v>
      </c>
      <c r="AU1595" s="144" t="s">
        <v>82</v>
      </c>
      <c r="AY1595" s="17" t="s">
        <v>138</v>
      </c>
      <c r="BE1595" s="145">
        <f>IF(N1595="základní",J1595,0)</f>
        <v>0</v>
      </c>
      <c r="BF1595" s="145">
        <f>IF(N1595="snížená",J1595,0)</f>
        <v>0</v>
      </c>
      <c r="BG1595" s="145">
        <f>IF(N1595="zákl. přenesená",J1595,0)</f>
        <v>0</v>
      </c>
      <c r="BH1595" s="145">
        <f>IF(N1595="sníž. přenesená",J1595,0)</f>
        <v>0</v>
      </c>
      <c r="BI1595" s="145">
        <f>IF(N1595="nulová",J1595,0)</f>
        <v>0</v>
      </c>
      <c r="BJ1595" s="17" t="s">
        <v>30</v>
      </c>
      <c r="BK1595" s="145">
        <f>ROUND(I1595*H1595,2)</f>
        <v>0</v>
      </c>
      <c r="BL1595" s="17" t="s">
        <v>226</v>
      </c>
      <c r="BM1595" s="144" t="s">
        <v>1640</v>
      </c>
    </row>
    <row r="1596" spans="2:65" s="13" customFormat="1">
      <c r="B1596" s="153"/>
      <c r="D1596" s="147" t="s">
        <v>147</v>
      </c>
      <c r="E1596" s="154" t="s">
        <v>1</v>
      </c>
      <c r="F1596" s="155" t="s">
        <v>193</v>
      </c>
      <c r="H1596" s="156">
        <v>9</v>
      </c>
      <c r="I1596" s="157"/>
      <c r="L1596" s="153"/>
      <c r="M1596" s="158"/>
      <c r="T1596" s="159"/>
      <c r="AT1596" s="154" t="s">
        <v>147</v>
      </c>
      <c r="AU1596" s="154" t="s">
        <v>82</v>
      </c>
      <c r="AV1596" s="13" t="s">
        <v>82</v>
      </c>
      <c r="AW1596" s="13" t="s">
        <v>29</v>
      </c>
      <c r="AX1596" s="13" t="s">
        <v>30</v>
      </c>
      <c r="AY1596" s="154" t="s">
        <v>138</v>
      </c>
    </row>
    <row r="1597" spans="2:65" s="1" customFormat="1" ht="16.5" customHeight="1">
      <c r="B1597" s="132"/>
      <c r="C1597" s="133" t="s">
        <v>1641</v>
      </c>
      <c r="D1597" s="133" t="s">
        <v>140</v>
      </c>
      <c r="E1597" s="134" t="s">
        <v>1642</v>
      </c>
      <c r="F1597" s="135" t="s">
        <v>1643</v>
      </c>
      <c r="G1597" s="136" t="s">
        <v>208</v>
      </c>
      <c r="H1597" s="137">
        <v>5.6000000000000001E-2</v>
      </c>
      <c r="I1597" s="138"/>
      <c r="J1597" s="139">
        <f>ROUND(I1597*H1597,2)</f>
        <v>0</v>
      </c>
      <c r="K1597" s="135" t="s">
        <v>144</v>
      </c>
      <c r="L1597" s="32"/>
      <c r="M1597" s="140" t="s">
        <v>1</v>
      </c>
      <c r="N1597" s="141" t="s">
        <v>38</v>
      </c>
      <c r="P1597" s="142">
        <f>O1597*H1597</f>
        <v>0</v>
      </c>
      <c r="Q1597" s="142">
        <v>0</v>
      </c>
      <c r="R1597" s="142">
        <f>Q1597*H1597</f>
        <v>0</v>
      </c>
      <c r="S1597" s="142">
        <v>0</v>
      </c>
      <c r="T1597" s="143">
        <f>S1597*H1597</f>
        <v>0</v>
      </c>
      <c r="AR1597" s="144" t="s">
        <v>226</v>
      </c>
      <c r="AT1597" s="144" t="s">
        <v>140</v>
      </c>
      <c r="AU1597" s="144" t="s">
        <v>82</v>
      </c>
      <c r="AY1597" s="17" t="s">
        <v>138</v>
      </c>
      <c r="BE1597" s="145">
        <f>IF(N1597="základní",J1597,0)</f>
        <v>0</v>
      </c>
      <c r="BF1597" s="145">
        <f>IF(N1597="snížená",J1597,0)</f>
        <v>0</v>
      </c>
      <c r="BG1597" s="145">
        <f>IF(N1597="zákl. přenesená",J1597,0)</f>
        <v>0</v>
      </c>
      <c r="BH1597" s="145">
        <f>IF(N1597="sníž. přenesená",J1597,0)</f>
        <v>0</v>
      </c>
      <c r="BI1597" s="145">
        <f>IF(N1597="nulová",J1597,0)</f>
        <v>0</v>
      </c>
      <c r="BJ1597" s="17" t="s">
        <v>30</v>
      </c>
      <c r="BK1597" s="145">
        <f>ROUND(I1597*H1597,2)</f>
        <v>0</v>
      </c>
      <c r="BL1597" s="17" t="s">
        <v>226</v>
      </c>
      <c r="BM1597" s="144" t="s">
        <v>1644</v>
      </c>
    </row>
    <row r="1598" spans="2:65" s="11" customFormat="1" ht="22.9" customHeight="1">
      <c r="B1598" s="120"/>
      <c r="D1598" s="121" t="s">
        <v>72</v>
      </c>
      <c r="E1598" s="130" t="s">
        <v>1645</v>
      </c>
      <c r="F1598" s="130" t="s">
        <v>1646</v>
      </c>
      <c r="I1598" s="123"/>
      <c r="J1598" s="131">
        <f>BK1598</f>
        <v>0</v>
      </c>
      <c r="L1598" s="120"/>
      <c r="M1598" s="125"/>
      <c r="P1598" s="126">
        <f>SUM(P1599:P1620)</f>
        <v>0</v>
      </c>
      <c r="R1598" s="126">
        <f>SUM(R1599:R1620)</f>
        <v>0.77527649999999992</v>
      </c>
      <c r="T1598" s="127">
        <f>SUM(T1599:T1620)</f>
        <v>0</v>
      </c>
      <c r="AR1598" s="121" t="s">
        <v>82</v>
      </c>
      <c r="AT1598" s="128" t="s">
        <v>72</v>
      </c>
      <c r="AU1598" s="128" t="s">
        <v>30</v>
      </c>
      <c r="AY1598" s="121" t="s">
        <v>138</v>
      </c>
      <c r="BK1598" s="129">
        <f>SUM(BK1599:BK1620)</f>
        <v>0</v>
      </c>
    </row>
    <row r="1599" spans="2:65" s="1" customFormat="1" ht="21.75" customHeight="1">
      <c r="B1599" s="132"/>
      <c r="C1599" s="133" t="s">
        <v>1647</v>
      </c>
      <c r="D1599" s="133" t="s">
        <v>140</v>
      </c>
      <c r="E1599" s="134" t="s">
        <v>1648</v>
      </c>
      <c r="F1599" s="135" t="s">
        <v>1649</v>
      </c>
      <c r="G1599" s="136" t="s">
        <v>143</v>
      </c>
      <c r="H1599" s="137">
        <v>124.818</v>
      </c>
      <c r="I1599" s="138"/>
      <c r="J1599" s="139">
        <f>ROUND(I1599*H1599,2)</f>
        <v>0</v>
      </c>
      <c r="K1599" s="135" t="s">
        <v>144</v>
      </c>
      <c r="L1599" s="32"/>
      <c r="M1599" s="140" t="s">
        <v>1</v>
      </c>
      <c r="N1599" s="141" t="s">
        <v>38</v>
      </c>
      <c r="P1599" s="142">
        <f>O1599*H1599</f>
        <v>0</v>
      </c>
      <c r="Q1599" s="142">
        <v>1.25E-3</v>
      </c>
      <c r="R1599" s="142">
        <f>Q1599*H1599</f>
        <v>0.15602250000000001</v>
      </c>
      <c r="S1599" s="142">
        <v>0</v>
      </c>
      <c r="T1599" s="143">
        <f>S1599*H1599</f>
        <v>0</v>
      </c>
      <c r="AR1599" s="144" t="s">
        <v>226</v>
      </c>
      <c r="AT1599" s="144" t="s">
        <v>140</v>
      </c>
      <c r="AU1599" s="144" t="s">
        <v>82</v>
      </c>
      <c r="AY1599" s="17" t="s">
        <v>138</v>
      </c>
      <c r="BE1599" s="145">
        <f>IF(N1599="základní",J1599,0)</f>
        <v>0</v>
      </c>
      <c r="BF1599" s="145">
        <f>IF(N1599="snížená",J1599,0)</f>
        <v>0</v>
      </c>
      <c r="BG1599" s="145">
        <f>IF(N1599="zákl. přenesená",J1599,0)</f>
        <v>0</v>
      </c>
      <c r="BH1599" s="145">
        <f>IF(N1599="sníž. přenesená",J1599,0)</f>
        <v>0</v>
      </c>
      <c r="BI1599" s="145">
        <f>IF(N1599="nulová",J1599,0)</f>
        <v>0</v>
      </c>
      <c r="BJ1599" s="17" t="s">
        <v>30</v>
      </c>
      <c r="BK1599" s="145">
        <f>ROUND(I1599*H1599,2)</f>
        <v>0</v>
      </c>
      <c r="BL1599" s="17" t="s">
        <v>226</v>
      </c>
      <c r="BM1599" s="144" t="s">
        <v>1650</v>
      </c>
    </row>
    <row r="1600" spans="2:65" s="12" customFormat="1">
      <c r="B1600" s="146"/>
      <c r="D1600" s="147" t="s">
        <v>147</v>
      </c>
      <c r="E1600" s="148" t="s">
        <v>1</v>
      </c>
      <c r="F1600" s="149" t="s">
        <v>581</v>
      </c>
      <c r="H1600" s="148" t="s">
        <v>1</v>
      </c>
      <c r="I1600" s="150"/>
      <c r="L1600" s="146"/>
      <c r="M1600" s="151"/>
      <c r="T1600" s="152"/>
      <c r="AT1600" s="148" t="s">
        <v>147</v>
      </c>
      <c r="AU1600" s="148" t="s">
        <v>82</v>
      </c>
      <c r="AV1600" s="12" t="s">
        <v>30</v>
      </c>
      <c r="AW1600" s="12" t="s">
        <v>29</v>
      </c>
      <c r="AX1600" s="12" t="s">
        <v>73</v>
      </c>
      <c r="AY1600" s="148" t="s">
        <v>138</v>
      </c>
    </row>
    <row r="1601" spans="2:65" s="13" customFormat="1">
      <c r="B1601" s="153"/>
      <c r="D1601" s="147" t="s">
        <v>147</v>
      </c>
      <c r="E1601" s="154" t="s">
        <v>1</v>
      </c>
      <c r="F1601" s="155" t="s">
        <v>1651</v>
      </c>
      <c r="H1601" s="156">
        <v>23.4</v>
      </c>
      <c r="I1601" s="157"/>
      <c r="L1601" s="153"/>
      <c r="M1601" s="158"/>
      <c r="T1601" s="159"/>
      <c r="AT1601" s="154" t="s">
        <v>147</v>
      </c>
      <c r="AU1601" s="154" t="s">
        <v>82</v>
      </c>
      <c r="AV1601" s="13" t="s">
        <v>82</v>
      </c>
      <c r="AW1601" s="13" t="s">
        <v>29</v>
      </c>
      <c r="AX1601" s="13" t="s">
        <v>73</v>
      </c>
      <c r="AY1601" s="154" t="s">
        <v>138</v>
      </c>
    </row>
    <row r="1602" spans="2:65" s="13" customFormat="1">
      <c r="B1602" s="153"/>
      <c r="D1602" s="147" t="s">
        <v>147</v>
      </c>
      <c r="E1602" s="154" t="s">
        <v>1</v>
      </c>
      <c r="F1602" s="155" t="s">
        <v>592</v>
      </c>
      <c r="H1602" s="156">
        <v>26.324999999999999</v>
      </c>
      <c r="I1602" s="157"/>
      <c r="L1602" s="153"/>
      <c r="M1602" s="158"/>
      <c r="T1602" s="159"/>
      <c r="AT1602" s="154" t="s">
        <v>147</v>
      </c>
      <c r="AU1602" s="154" t="s">
        <v>82</v>
      </c>
      <c r="AV1602" s="13" t="s">
        <v>82</v>
      </c>
      <c r="AW1602" s="13" t="s">
        <v>29</v>
      </c>
      <c r="AX1602" s="13" t="s">
        <v>73</v>
      </c>
      <c r="AY1602" s="154" t="s">
        <v>138</v>
      </c>
    </row>
    <row r="1603" spans="2:65" s="13" customFormat="1">
      <c r="B1603" s="153"/>
      <c r="D1603" s="147" t="s">
        <v>147</v>
      </c>
      <c r="E1603" s="154" t="s">
        <v>1</v>
      </c>
      <c r="F1603" s="155" t="s">
        <v>594</v>
      </c>
      <c r="H1603" s="156">
        <v>23.625</v>
      </c>
      <c r="I1603" s="157"/>
      <c r="L1603" s="153"/>
      <c r="M1603" s="158"/>
      <c r="T1603" s="159"/>
      <c r="AT1603" s="154" t="s">
        <v>147</v>
      </c>
      <c r="AU1603" s="154" t="s">
        <v>82</v>
      </c>
      <c r="AV1603" s="13" t="s">
        <v>82</v>
      </c>
      <c r="AW1603" s="13" t="s">
        <v>29</v>
      </c>
      <c r="AX1603" s="13" t="s">
        <v>73</v>
      </c>
      <c r="AY1603" s="154" t="s">
        <v>138</v>
      </c>
    </row>
    <row r="1604" spans="2:65" s="13" customFormat="1">
      <c r="B1604" s="153"/>
      <c r="D1604" s="147" t="s">
        <v>147</v>
      </c>
      <c r="E1604" s="154" t="s">
        <v>1</v>
      </c>
      <c r="F1604" s="155" t="s">
        <v>595</v>
      </c>
      <c r="H1604" s="156">
        <v>20.047999999999998</v>
      </c>
      <c r="I1604" s="157"/>
      <c r="L1604" s="153"/>
      <c r="M1604" s="158"/>
      <c r="T1604" s="159"/>
      <c r="AT1604" s="154" t="s">
        <v>147</v>
      </c>
      <c r="AU1604" s="154" t="s">
        <v>82</v>
      </c>
      <c r="AV1604" s="13" t="s">
        <v>82</v>
      </c>
      <c r="AW1604" s="13" t="s">
        <v>29</v>
      </c>
      <c r="AX1604" s="13" t="s">
        <v>73</v>
      </c>
      <c r="AY1604" s="154" t="s">
        <v>138</v>
      </c>
    </row>
    <row r="1605" spans="2:65" s="13" customFormat="1">
      <c r="B1605" s="153"/>
      <c r="D1605" s="147" t="s">
        <v>147</v>
      </c>
      <c r="E1605" s="154" t="s">
        <v>1</v>
      </c>
      <c r="F1605" s="155" t="s">
        <v>597</v>
      </c>
      <c r="H1605" s="156">
        <v>7.02</v>
      </c>
      <c r="I1605" s="157"/>
      <c r="L1605" s="153"/>
      <c r="M1605" s="158"/>
      <c r="T1605" s="159"/>
      <c r="AT1605" s="154" t="s">
        <v>147</v>
      </c>
      <c r="AU1605" s="154" t="s">
        <v>82</v>
      </c>
      <c r="AV1605" s="13" t="s">
        <v>82</v>
      </c>
      <c r="AW1605" s="13" t="s">
        <v>29</v>
      </c>
      <c r="AX1605" s="13" t="s">
        <v>73</v>
      </c>
      <c r="AY1605" s="154" t="s">
        <v>138</v>
      </c>
    </row>
    <row r="1606" spans="2:65" s="13" customFormat="1">
      <c r="B1606" s="153"/>
      <c r="D1606" s="147" t="s">
        <v>147</v>
      </c>
      <c r="E1606" s="154" t="s">
        <v>1</v>
      </c>
      <c r="F1606" s="155" t="s">
        <v>599</v>
      </c>
      <c r="H1606" s="156">
        <v>5.59</v>
      </c>
      <c r="I1606" s="157"/>
      <c r="L1606" s="153"/>
      <c r="M1606" s="158"/>
      <c r="T1606" s="159"/>
      <c r="AT1606" s="154" t="s">
        <v>147</v>
      </c>
      <c r="AU1606" s="154" t="s">
        <v>82</v>
      </c>
      <c r="AV1606" s="13" t="s">
        <v>82</v>
      </c>
      <c r="AW1606" s="13" t="s">
        <v>29</v>
      </c>
      <c r="AX1606" s="13" t="s">
        <v>73</v>
      </c>
      <c r="AY1606" s="154" t="s">
        <v>138</v>
      </c>
    </row>
    <row r="1607" spans="2:65" s="13" customFormat="1">
      <c r="B1607" s="153"/>
      <c r="D1607" s="147" t="s">
        <v>147</v>
      </c>
      <c r="E1607" s="154" t="s">
        <v>1</v>
      </c>
      <c r="F1607" s="155" t="s">
        <v>601</v>
      </c>
      <c r="H1607" s="156">
        <v>10.53</v>
      </c>
      <c r="I1607" s="157"/>
      <c r="L1607" s="153"/>
      <c r="M1607" s="158"/>
      <c r="T1607" s="159"/>
      <c r="AT1607" s="154" t="s">
        <v>147</v>
      </c>
      <c r="AU1607" s="154" t="s">
        <v>82</v>
      </c>
      <c r="AV1607" s="13" t="s">
        <v>82</v>
      </c>
      <c r="AW1607" s="13" t="s">
        <v>29</v>
      </c>
      <c r="AX1607" s="13" t="s">
        <v>73</v>
      </c>
      <c r="AY1607" s="154" t="s">
        <v>138</v>
      </c>
    </row>
    <row r="1608" spans="2:65" s="13" customFormat="1">
      <c r="B1608" s="153"/>
      <c r="D1608" s="147" t="s">
        <v>147</v>
      </c>
      <c r="E1608" s="154" t="s">
        <v>1</v>
      </c>
      <c r="F1608" s="155" t="s">
        <v>603</v>
      </c>
      <c r="H1608" s="156">
        <v>8.2799999999999994</v>
      </c>
      <c r="I1608" s="157"/>
      <c r="L1608" s="153"/>
      <c r="M1608" s="158"/>
      <c r="T1608" s="159"/>
      <c r="AT1608" s="154" t="s">
        <v>147</v>
      </c>
      <c r="AU1608" s="154" t="s">
        <v>82</v>
      </c>
      <c r="AV1608" s="13" t="s">
        <v>82</v>
      </c>
      <c r="AW1608" s="13" t="s">
        <v>29</v>
      </c>
      <c r="AX1608" s="13" t="s">
        <v>73</v>
      </c>
      <c r="AY1608" s="154" t="s">
        <v>138</v>
      </c>
    </row>
    <row r="1609" spans="2:65" s="14" customFormat="1">
      <c r="B1609" s="160"/>
      <c r="D1609" s="147" t="s">
        <v>147</v>
      </c>
      <c r="E1609" s="161" t="s">
        <v>1</v>
      </c>
      <c r="F1609" s="162" t="s">
        <v>156</v>
      </c>
      <c r="H1609" s="163">
        <v>124.818</v>
      </c>
      <c r="I1609" s="164"/>
      <c r="L1609" s="160"/>
      <c r="M1609" s="165"/>
      <c r="T1609" s="166"/>
      <c r="AT1609" s="161" t="s">
        <v>147</v>
      </c>
      <c r="AU1609" s="161" t="s">
        <v>82</v>
      </c>
      <c r="AV1609" s="14" t="s">
        <v>145</v>
      </c>
      <c r="AW1609" s="14" t="s">
        <v>29</v>
      </c>
      <c r="AX1609" s="14" t="s">
        <v>30</v>
      </c>
      <c r="AY1609" s="161" t="s">
        <v>138</v>
      </c>
    </row>
    <row r="1610" spans="2:65" s="1" customFormat="1" ht="21.75" customHeight="1">
      <c r="B1610" s="132"/>
      <c r="C1610" s="174" t="s">
        <v>1652</v>
      </c>
      <c r="D1610" s="174" t="s">
        <v>322</v>
      </c>
      <c r="E1610" s="175" t="s">
        <v>1653</v>
      </c>
      <c r="F1610" s="176" t="s">
        <v>2423</v>
      </c>
      <c r="G1610" s="177" t="s">
        <v>143</v>
      </c>
      <c r="H1610" s="178">
        <v>137.61199999999999</v>
      </c>
      <c r="I1610" s="179"/>
      <c r="J1610" s="180">
        <f>ROUND(I1610*H1610,2)</f>
        <v>0</v>
      </c>
      <c r="K1610" s="176" t="s">
        <v>144</v>
      </c>
      <c r="L1610" s="181"/>
      <c r="M1610" s="182" t="s">
        <v>1</v>
      </c>
      <c r="N1610" s="183" t="s">
        <v>38</v>
      </c>
      <c r="P1610" s="142">
        <f>O1610*H1610</f>
        <v>0</v>
      </c>
      <c r="Q1610" s="142">
        <v>4.4999999999999997E-3</v>
      </c>
      <c r="R1610" s="142">
        <f>Q1610*H1610</f>
        <v>0.61925399999999997</v>
      </c>
      <c r="S1610" s="142">
        <v>0</v>
      </c>
      <c r="T1610" s="143">
        <f>S1610*H1610</f>
        <v>0</v>
      </c>
      <c r="AR1610" s="144" t="s">
        <v>343</v>
      </c>
      <c r="AT1610" s="144" t="s">
        <v>322</v>
      </c>
      <c r="AU1610" s="144" t="s">
        <v>82</v>
      </c>
      <c r="AY1610" s="17" t="s">
        <v>138</v>
      </c>
      <c r="BE1610" s="145">
        <f>IF(N1610="základní",J1610,0)</f>
        <v>0</v>
      </c>
      <c r="BF1610" s="145">
        <f>IF(N1610="snížená",J1610,0)</f>
        <v>0</v>
      </c>
      <c r="BG1610" s="145">
        <f>IF(N1610="zákl. přenesená",J1610,0)</f>
        <v>0</v>
      </c>
      <c r="BH1610" s="145">
        <f>IF(N1610="sníž. přenesená",J1610,0)</f>
        <v>0</v>
      </c>
      <c r="BI1610" s="145">
        <f>IF(N1610="nulová",J1610,0)</f>
        <v>0</v>
      </c>
      <c r="BJ1610" s="17" t="s">
        <v>30</v>
      </c>
      <c r="BK1610" s="145">
        <f>ROUND(I1610*H1610,2)</f>
        <v>0</v>
      </c>
      <c r="BL1610" s="17" t="s">
        <v>226</v>
      </c>
      <c r="BM1610" s="144" t="s">
        <v>1654</v>
      </c>
    </row>
    <row r="1611" spans="2:65" s="13" customFormat="1">
      <c r="B1611" s="153"/>
      <c r="D1611" s="147" t="s">
        <v>147</v>
      </c>
      <c r="E1611" s="154" t="s">
        <v>1</v>
      </c>
      <c r="F1611" s="155" t="s">
        <v>1655</v>
      </c>
      <c r="H1611" s="156">
        <v>131.059</v>
      </c>
      <c r="I1611" s="157"/>
      <c r="L1611" s="153"/>
      <c r="M1611" s="158"/>
      <c r="T1611" s="159"/>
      <c r="AT1611" s="154" t="s">
        <v>147</v>
      </c>
      <c r="AU1611" s="154" t="s">
        <v>82</v>
      </c>
      <c r="AV1611" s="13" t="s">
        <v>82</v>
      </c>
      <c r="AW1611" s="13" t="s">
        <v>29</v>
      </c>
      <c r="AX1611" s="13" t="s">
        <v>73</v>
      </c>
      <c r="AY1611" s="154" t="s">
        <v>138</v>
      </c>
    </row>
    <row r="1612" spans="2:65" s="14" customFormat="1">
      <c r="B1612" s="160"/>
      <c r="D1612" s="147" t="s">
        <v>147</v>
      </c>
      <c r="E1612" s="161" t="s">
        <v>1</v>
      </c>
      <c r="F1612" s="162" t="s">
        <v>156</v>
      </c>
      <c r="H1612" s="163">
        <v>131.059</v>
      </c>
      <c r="I1612" s="164"/>
      <c r="L1612" s="160"/>
      <c r="M1612" s="165"/>
      <c r="T1612" s="166"/>
      <c r="AT1612" s="161" t="s">
        <v>147</v>
      </c>
      <c r="AU1612" s="161" t="s">
        <v>82</v>
      </c>
      <c r="AV1612" s="14" t="s">
        <v>145</v>
      </c>
      <c r="AW1612" s="14" t="s">
        <v>29</v>
      </c>
      <c r="AX1612" s="14" t="s">
        <v>30</v>
      </c>
      <c r="AY1612" s="161" t="s">
        <v>138</v>
      </c>
    </row>
    <row r="1613" spans="2:65" s="13" customFormat="1">
      <c r="B1613" s="153"/>
      <c r="D1613" s="147" t="s">
        <v>147</v>
      </c>
      <c r="F1613" s="155" t="s">
        <v>1656</v>
      </c>
      <c r="H1613" s="156">
        <v>137.61199999999999</v>
      </c>
      <c r="I1613" s="157"/>
      <c r="L1613" s="153"/>
      <c r="M1613" s="158"/>
      <c r="T1613" s="159"/>
      <c r="AT1613" s="154" t="s">
        <v>147</v>
      </c>
      <c r="AU1613" s="154" t="s">
        <v>82</v>
      </c>
      <c r="AV1613" s="13" t="s">
        <v>82</v>
      </c>
      <c r="AW1613" s="13" t="s">
        <v>3</v>
      </c>
      <c r="AX1613" s="13" t="s">
        <v>30</v>
      </c>
      <c r="AY1613" s="154" t="s">
        <v>138</v>
      </c>
    </row>
    <row r="1614" spans="2:65" s="1" customFormat="1" ht="16.5" customHeight="1">
      <c r="B1614" s="132"/>
      <c r="C1614" s="133" t="s">
        <v>1657</v>
      </c>
      <c r="D1614" s="133" t="s">
        <v>140</v>
      </c>
      <c r="E1614" s="134" t="s">
        <v>1658</v>
      </c>
      <c r="F1614" s="135" t="s">
        <v>1659</v>
      </c>
      <c r="G1614" s="136" t="s">
        <v>1117</v>
      </c>
      <c r="H1614" s="137">
        <v>18</v>
      </c>
      <c r="I1614" s="138"/>
      <c r="J1614" s="139">
        <f>ROUND(I1614*H1614,2)</f>
        <v>0</v>
      </c>
      <c r="K1614" s="135" t="s">
        <v>144</v>
      </c>
      <c r="L1614" s="32"/>
      <c r="M1614" s="140" t="s">
        <v>1</v>
      </c>
      <c r="N1614" s="141" t="s">
        <v>38</v>
      </c>
      <c r="P1614" s="142">
        <f>O1614*H1614</f>
        <v>0</v>
      </c>
      <c r="Q1614" s="142">
        <v>0</v>
      </c>
      <c r="R1614" s="142">
        <f>Q1614*H1614</f>
        <v>0</v>
      </c>
      <c r="S1614" s="142">
        <v>0</v>
      </c>
      <c r="T1614" s="143">
        <f>S1614*H1614</f>
        <v>0</v>
      </c>
      <c r="AR1614" s="144" t="s">
        <v>226</v>
      </c>
      <c r="AT1614" s="144" t="s">
        <v>140</v>
      </c>
      <c r="AU1614" s="144" t="s">
        <v>82</v>
      </c>
      <c r="AY1614" s="17" t="s">
        <v>138</v>
      </c>
      <c r="BE1614" s="145">
        <f>IF(N1614="základní",J1614,0)</f>
        <v>0</v>
      </c>
      <c r="BF1614" s="145">
        <f>IF(N1614="snížená",J1614,0)</f>
        <v>0</v>
      </c>
      <c r="BG1614" s="145">
        <f>IF(N1614="zákl. přenesená",J1614,0)</f>
        <v>0</v>
      </c>
      <c r="BH1614" s="145">
        <f>IF(N1614="sníž. přenesená",J1614,0)</f>
        <v>0</v>
      </c>
      <c r="BI1614" s="145">
        <f>IF(N1614="nulová",J1614,0)</f>
        <v>0</v>
      </c>
      <c r="BJ1614" s="17" t="s">
        <v>30</v>
      </c>
      <c r="BK1614" s="145">
        <f>ROUND(I1614*H1614,2)</f>
        <v>0</v>
      </c>
      <c r="BL1614" s="17" t="s">
        <v>226</v>
      </c>
      <c r="BM1614" s="144" t="s">
        <v>1660</v>
      </c>
    </row>
    <row r="1615" spans="2:65" s="12" customFormat="1">
      <c r="B1615" s="146"/>
      <c r="D1615" s="147" t="s">
        <v>147</v>
      </c>
      <c r="E1615" s="148" t="s">
        <v>1</v>
      </c>
      <c r="F1615" s="149" t="s">
        <v>1661</v>
      </c>
      <c r="H1615" s="148" t="s">
        <v>1</v>
      </c>
      <c r="I1615" s="150"/>
      <c r="L1615" s="146"/>
      <c r="M1615" s="151"/>
      <c r="T1615" s="152"/>
      <c r="AT1615" s="148" t="s">
        <v>147</v>
      </c>
      <c r="AU1615" s="148" t="s">
        <v>82</v>
      </c>
      <c r="AV1615" s="12" t="s">
        <v>30</v>
      </c>
      <c r="AW1615" s="12" t="s">
        <v>29</v>
      </c>
      <c r="AX1615" s="12" t="s">
        <v>73</v>
      </c>
      <c r="AY1615" s="148" t="s">
        <v>138</v>
      </c>
    </row>
    <row r="1616" spans="2:65" s="12" customFormat="1">
      <c r="B1616" s="146"/>
      <c r="D1616" s="147" t="s">
        <v>147</v>
      </c>
      <c r="E1616" s="148" t="s">
        <v>1</v>
      </c>
      <c r="F1616" s="149" t="s">
        <v>1662</v>
      </c>
      <c r="H1616" s="148" t="s">
        <v>1</v>
      </c>
      <c r="I1616" s="150"/>
      <c r="L1616" s="146"/>
      <c r="M1616" s="151"/>
      <c r="T1616" s="152"/>
      <c r="AT1616" s="148" t="s">
        <v>147</v>
      </c>
      <c r="AU1616" s="148" t="s">
        <v>82</v>
      </c>
      <c r="AV1616" s="12" t="s">
        <v>30</v>
      </c>
      <c r="AW1616" s="12" t="s">
        <v>29</v>
      </c>
      <c r="AX1616" s="12" t="s">
        <v>73</v>
      </c>
      <c r="AY1616" s="148" t="s">
        <v>138</v>
      </c>
    </row>
    <row r="1617" spans="2:65" s="12" customFormat="1">
      <c r="B1617" s="146"/>
      <c r="D1617" s="147" t="s">
        <v>147</v>
      </c>
      <c r="E1617" s="148" t="s">
        <v>1</v>
      </c>
      <c r="F1617" s="149" t="s">
        <v>1663</v>
      </c>
      <c r="H1617" s="148" t="s">
        <v>1</v>
      </c>
      <c r="I1617" s="150"/>
      <c r="L1617" s="146"/>
      <c r="M1617" s="151"/>
      <c r="T1617" s="152"/>
      <c r="AT1617" s="148" t="s">
        <v>147</v>
      </c>
      <c r="AU1617" s="148" t="s">
        <v>82</v>
      </c>
      <c r="AV1617" s="12" t="s">
        <v>30</v>
      </c>
      <c r="AW1617" s="12" t="s">
        <v>29</v>
      </c>
      <c r="AX1617" s="12" t="s">
        <v>73</v>
      </c>
      <c r="AY1617" s="148" t="s">
        <v>138</v>
      </c>
    </row>
    <row r="1618" spans="2:65" s="13" customFormat="1">
      <c r="B1618" s="153"/>
      <c r="D1618" s="147" t="s">
        <v>147</v>
      </c>
      <c r="E1618" s="154" t="s">
        <v>1</v>
      </c>
      <c r="F1618" s="155" t="s">
        <v>1664</v>
      </c>
      <c r="H1618" s="156">
        <v>18</v>
      </c>
      <c r="I1618" s="157"/>
      <c r="L1618" s="153"/>
      <c r="M1618" s="158"/>
      <c r="T1618" s="159"/>
      <c r="AT1618" s="154" t="s">
        <v>147</v>
      </c>
      <c r="AU1618" s="154" t="s">
        <v>82</v>
      </c>
      <c r="AV1618" s="13" t="s">
        <v>82</v>
      </c>
      <c r="AW1618" s="13" t="s">
        <v>29</v>
      </c>
      <c r="AX1618" s="13" t="s">
        <v>73</v>
      </c>
      <c r="AY1618" s="154" t="s">
        <v>138</v>
      </c>
    </row>
    <row r="1619" spans="2:65" s="14" customFormat="1">
      <c r="B1619" s="160"/>
      <c r="D1619" s="147" t="s">
        <v>147</v>
      </c>
      <c r="E1619" s="161" t="s">
        <v>1</v>
      </c>
      <c r="F1619" s="162" t="s">
        <v>156</v>
      </c>
      <c r="H1619" s="163">
        <v>18</v>
      </c>
      <c r="I1619" s="164"/>
      <c r="L1619" s="160"/>
      <c r="M1619" s="165"/>
      <c r="T1619" s="166"/>
      <c r="AT1619" s="161" t="s">
        <v>147</v>
      </c>
      <c r="AU1619" s="161" t="s">
        <v>82</v>
      </c>
      <c r="AV1619" s="14" t="s">
        <v>145</v>
      </c>
      <c r="AW1619" s="14" t="s">
        <v>29</v>
      </c>
      <c r="AX1619" s="14" t="s">
        <v>30</v>
      </c>
      <c r="AY1619" s="161" t="s">
        <v>138</v>
      </c>
    </row>
    <row r="1620" spans="2:65" s="1" customFormat="1" ht="16.5" customHeight="1">
      <c r="B1620" s="132"/>
      <c r="C1620" s="133" t="s">
        <v>1665</v>
      </c>
      <c r="D1620" s="133" t="s">
        <v>140</v>
      </c>
      <c r="E1620" s="134" t="s">
        <v>1666</v>
      </c>
      <c r="F1620" s="135" t="s">
        <v>1667</v>
      </c>
      <c r="G1620" s="136" t="s">
        <v>208</v>
      </c>
      <c r="H1620" s="137">
        <v>0.77500000000000002</v>
      </c>
      <c r="I1620" s="138"/>
      <c r="J1620" s="139">
        <f>ROUND(I1620*H1620,2)</f>
        <v>0</v>
      </c>
      <c r="K1620" s="135" t="s">
        <v>144</v>
      </c>
      <c r="L1620" s="32"/>
      <c r="M1620" s="140" t="s">
        <v>1</v>
      </c>
      <c r="N1620" s="141" t="s">
        <v>38</v>
      </c>
      <c r="P1620" s="142">
        <f>O1620*H1620</f>
        <v>0</v>
      </c>
      <c r="Q1620" s="142">
        <v>0</v>
      </c>
      <c r="R1620" s="142">
        <f>Q1620*H1620</f>
        <v>0</v>
      </c>
      <c r="S1620" s="142">
        <v>0</v>
      </c>
      <c r="T1620" s="143">
        <f>S1620*H1620</f>
        <v>0</v>
      </c>
      <c r="AR1620" s="144" t="s">
        <v>226</v>
      </c>
      <c r="AT1620" s="144" t="s">
        <v>140</v>
      </c>
      <c r="AU1620" s="144" t="s">
        <v>82</v>
      </c>
      <c r="AY1620" s="17" t="s">
        <v>138</v>
      </c>
      <c r="BE1620" s="145">
        <f>IF(N1620="základní",J1620,0)</f>
        <v>0</v>
      </c>
      <c r="BF1620" s="145">
        <f>IF(N1620="snížená",J1620,0)</f>
        <v>0</v>
      </c>
      <c r="BG1620" s="145">
        <f>IF(N1620="zákl. přenesená",J1620,0)</f>
        <v>0</v>
      </c>
      <c r="BH1620" s="145">
        <f>IF(N1620="sníž. přenesená",J1620,0)</f>
        <v>0</v>
      </c>
      <c r="BI1620" s="145">
        <f>IF(N1620="nulová",J1620,0)</f>
        <v>0</v>
      </c>
      <c r="BJ1620" s="17" t="s">
        <v>30</v>
      </c>
      <c r="BK1620" s="145">
        <f>ROUND(I1620*H1620,2)</f>
        <v>0</v>
      </c>
      <c r="BL1620" s="17" t="s">
        <v>226</v>
      </c>
      <c r="BM1620" s="144" t="s">
        <v>1668</v>
      </c>
    </row>
    <row r="1621" spans="2:65" s="11" customFormat="1" ht="22.9" customHeight="1">
      <c r="B1621" s="120"/>
      <c r="D1621" s="121" t="s">
        <v>72</v>
      </c>
      <c r="E1621" s="130" t="s">
        <v>1669</v>
      </c>
      <c r="F1621" s="130" t="s">
        <v>1670</v>
      </c>
      <c r="I1621" s="123"/>
      <c r="J1621" s="131">
        <f>BK1621</f>
        <v>0</v>
      </c>
      <c r="L1621" s="120"/>
      <c r="M1621" s="125"/>
      <c r="P1621" s="126">
        <f>SUM(P1622:P1669)</f>
        <v>0</v>
      </c>
      <c r="R1621" s="126">
        <f>SUM(R1622:R1669)</f>
        <v>1.1305360000000002</v>
      </c>
      <c r="T1621" s="127">
        <f>SUM(T1622:T1669)</f>
        <v>0</v>
      </c>
      <c r="AR1621" s="121" t="s">
        <v>82</v>
      </c>
      <c r="AT1621" s="128" t="s">
        <v>72</v>
      </c>
      <c r="AU1621" s="128" t="s">
        <v>30</v>
      </c>
      <c r="AY1621" s="121" t="s">
        <v>138</v>
      </c>
      <c r="BK1621" s="129">
        <f>SUM(BK1622:BK1669)</f>
        <v>0</v>
      </c>
    </row>
    <row r="1622" spans="2:65" s="1" customFormat="1" ht="16.5" customHeight="1">
      <c r="B1622" s="132"/>
      <c r="C1622" s="133" t="s">
        <v>1671</v>
      </c>
      <c r="D1622" s="133" t="s">
        <v>140</v>
      </c>
      <c r="E1622" s="134" t="s">
        <v>1672</v>
      </c>
      <c r="F1622" s="135" t="s">
        <v>1673</v>
      </c>
      <c r="G1622" s="136" t="s">
        <v>178</v>
      </c>
      <c r="H1622" s="137">
        <v>21.6</v>
      </c>
      <c r="I1622" s="138"/>
      <c r="J1622" s="139">
        <f>ROUND(I1622*H1622,2)</f>
        <v>0</v>
      </c>
      <c r="K1622" s="135" t="s">
        <v>144</v>
      </c>
      <c r="L1622" s="32"/>
      <c r="M1622" s="140" t="s">
        <v>1</v>
      </c>
      <c r="N1622" s="141" t="s">
        <v>38</v>
      </c>
      <c r="P1622" s="142">
        <f>O1622*H1622</f>
        <v>0</v>
      </c>
      <c r="Q1622" s="142">
        <v>1.2999999999999999E-3</v>
      </c>
      <c r="R1622" s="142">
        <f>Q1622*H1622</f>
        <v>2.8080000000000001E-2</v>
      </c>
      <c r="S1622" s="142">
        <v>0</v>
      </c>
      <c r="T1622" s="143">
        <f>S1622*H1622</f>
        <v>0</v>
      </c>
      <c r="AR1622" s="144" t="s">
        <v>226</v>
      </c>
      <c r="AT1622" s="144" t="s">
        <v>140</v>
      </c>
      <c r="AU1622" s="144" t="s">
        <v>82</v>
      </c>
      <c r="AY1622" s="17" t="s">
        <v>138</v>
      </c>
      <c r="BE1622" s="145">
        <f>IF(N1622="základní",J1622,0)</f>
        <v>0</v>
      </c>
      <c r="BF1622" s="145">
        <f>IF(N1622="snížená",J1622,0)</f>
        <v>0</v>
      </c>
      <c r="BG1622" s="145">
        <f>IF(N1622="zákl. přenesená",J1622,0)</f>
        <v>0</v>
      </c>
      <c r="BH1622" s="145">
        <f>IF(N1622="sníž. přenesená",J1622,0)</f>
        <v>0</v>
      </c>
      <c r="BI1622" s="145">
        <f>IF(N1622="nulová",J1622,0)</f>
        <v>0</v>
      </c>
      <c r="BJ1622" s="17" t="s">
        <v>30</v>
      </c>
      <c r="BK1622" s="145">
        <f>ROUND(I1622*H1622,2)</f>
        <v>0</v>
      </c>
      <c r="BL1622" s="17" t="s">
        <v>226</v>
      </c>
      <c r="BM1622" s="144" t="s">
        <v>1674</v>
      </c>
    </row>
    <row r="1623" spans="2:65" s="12" customFormat="1">
      <c r="B1623" s="146"/>
      <c r="D1623" s="147" t="s">
        <v>147</v>
      </c>
      <c r="E1623" s="148" t="s">
        <v>1</v>
      </c>
      <c r="F1623" s="149" t="s">
        <v>1675</v>
      </c>
      <c r="H1623" s="148" t="s">
        <v>1</v>
      </c>
      <c r="I1623" s="150"/>
      <c r="L1623" s="146"/>
      <c r="M1623" s="151"/>
      <c r="T1623" s="152"/>
      <c r="AT1623" s="148" t="s">
        <v>147</v>
      </c>
      <c r="AU1623" s="148" t="s">
        <v>82</v>
      </c>
      <c r="AV1623" s="12" t="s">
        <v>30</v>
      </c>
      <c r="AW1623" s="12" t="s">
        <v>29</v>
      </c>
      <c r="AX1623" s="12" t="s">
        <v>73</v>
      </c>
      <c r="AY1623" s="148" t="s">
        <v>138</v>
      </c>
    </row>
    <row r="1624" spans="2:65" s="13" customFormat="1">
      <c r="B1624" s="153"/>
      <c r="D1624" s="147" t="s">
        <v>147</v>
      </c>
      <c r="E1624" s="154" t="s">
        <v>1</v>
      </c>
      <c r="F1624" s="155" t="s">
        <v>1676</v>
      </c>
      <c r="H1624" s="156">
        <v>10.8</v>
      </c>
      <c r="I1624" s="157"/>
      <c r="L1624" s="153"/>
      <c r="M1624" s="158"/>
      <c r="T1624" s="159"/>
      <c r="AT1624" s="154" t="s">
        <v>147</v>
      </c>
      <c r="AU1624" s="154" t="s">
        <v>82</v>
      </c>
      <c r="AV1624" s="13" t="s">
        <v>82</v>
      </c>
      <c r="AW1624" s="13" t="s">
        <v>29</v>
      </c>
      <c r="AX1624" s="13" t="s">
        <v>73</v>
      </c>
      <c r="AY1624" s="154" t="s">
        <v>138</v>
      </c>
    </row>
    <row r="1625" spans="2:65" s="12" customFormat="1">
      <c r="B1625" s="146"/>
      <c r="D1625" s="147" t="s">
        <v>147</v>
      </c>
      <c r="E1625" s="148" t="s">
        <v>1</v>
      </c>
      <c r="F1625" s="149" t="s">
        <v>1677</v>
      </c>
      <c r="H1625" s="148" t="s">
        <v>1</v>
      </c>
      <c r="I1625" s="150"/>
      <c r="L1625" s="146"/>
      <c r="M1625" s="151"/>
      <c r="T1625" s="152"/>
      <c r="AT1625" s="148" t="s">
        <v>147</v>
      </c>
      <c r="AU1625" s="148" t="s">
        <v>82</v>
      </c>
      <c r="AV1625" s="12" t="s">
        <v>30</v>
      </c>
      <c r="AW1625" s="12" t="s">
        <v>29</v>
      </c>
      <c r="AX1625" s="12" t="s">
        <v>73</v>
      </c>
      <c r="AY1625" s="148" t="s">
        <v>138</v>
      </c>
    </row>
    <row r="1626" spans="2:65" s="13" customFormat="1">
      <c r="B1626" s="153"/>
      <c r="D1626" s="147" t="s">
        <v>147</v>
      </c>
      <c r="E1626" s="154" t="s">
        <v>1</v>
      </c>
      <c r="F1626" s="155" t="s">
        <v>1676</v>
      </c>
      <c r="H1626" s="156">
        <v>10.8</v>
      </c>
      <c r="I1626" s="157"/>
      <c r="L1626" s="153"/>
      <c r="M1626" s="158"/>
      <c r="T1626" s="159"/>
      <c r="AT1626" s="154" t="s">
        <v>147</v>
      </c>
      <c r="AU1626" s="154" t="s">
        <v>82</v>
      </c>
      <c r="AV1626" s="13" t="s">
        <v>82</v>
      </c>
      <c r="AW1626" s="13" t="s">
        <v>29</v>
      </c>
      <c r="AX1626" s="13" t="s">
        <v>73</v>
      </c>
      <c r="AY1626" s="154" t="s">
        <v>138</v>
      </c>
    </row>
    <row r="1627" spans="2:65" s="14" customFormat="1">
      <c r="B1627" s="160"/>
      <c r="D1627" s="147" t="s">
        <v>147</v>
      </c>
      <c r="E1627" s="161" t="s">
        <v>1</v>
      </c>
      <c r="F1627" s="162" t="s">
        <v>156</v>
      </c>
      <c r="H1627" s="163">
        <v>21.6</v>
      </c>
      <c r="I1627" s="164"/>
      <c r="L1627" s="160"/>
      <c r="M1627" s="165"/>
      <c r="T1627" s="166"/>
      <c r="AT1627" s="161" t="s">
        <v>147</v>
      </c>
      <c r="AU1627" s="161" t="s">
        <v>82</v>
      </c>
      <c r="AV1627" s="14" t="s">
        <v>145</v>
      </c>
      <c r="AW1627" s="14" t="s">
        <v>29</v>
      </c>
      <c r="AX1627" s="14" t="s">
        <v>30</v>
      </c>
      <c r="AY1627" s="161" t="s">
        <v>138</v>
      </c>
    </row>
    <row r="1628" spans="2:65" s="1" customFormat="1" ht="16.5" customHeight="1">
      <c r="B1628" s="132"/>
      <c r="C1628" s="133" t="s">
        <v>1678</v>
      </c>
      <c r="D1628" s="133" t="s">
        <v>140</v>
      </c>
      <c r="E1628" s="134" t="s">
        <v>1679</v>
      </c>
      <c r="F1628" s="135" t="s">
        <v>1680</v>
      </c>
      <c r="G1628" s="136" t="s">
        <v>429</v>
      </c>
      <c r="H1628" s="137">
        <v>12</v>
      </c>
      <c r="I1628" s="138"/>
      <c r="J1628" s="139">
        <f>ROUND(I1628*H1628,2)</f>
        <v>0</v>
      </c>
      <c r="K1628" s="135" t="s">
        <v>144</v>
      </c>
      <c r="L1628" s="32"/>
      <c r="M1628" s="140" t="s">
        <v>1</v>
      </c>
      <c r="N1628" s="141" t="s">
        <v>38</v>
      </c>
      <c r="P1628" s="142">
        <f>O1628*H1628</f>
        <v>0</v>
      </c>
      <c r="Q1628" s="142">
        <v>0</v>
      </c>
      <c r="R1628" s="142">
        <f>Q1628*H1628</f>
        <v>0</v>
      </c>
      <c r="S1628" s="142">
        <v>0</v>
      </c>
      <c r="T1628" s="143">
        <f>S1628*H1628</f>
        <v>0</v>
      </c>
      <c r="AR1628" s="144" t="s">
        <v>226</v>
      </c>
      <c r="AT1628" s="144" t="s">
        <v>140</v>
      </c>
      <c r="AU1628" s="144" t="s">
        <v>82</v>
      </c>
      <c r="AY1628" s="17" t="s">
        <v>138</v>
      </c>
      <c r="BE1628" s="145">
        <f>IF(N1628="základní",J1628,0)</f>
        <v>0</v>
      </c>
      <c r="BF1628" s="145">
        <f>IF(N1628="snížená",J1628,0)</f>
        <v>0</v>
      </c>
      <c r="BG1628" s="145">
        <f>IF(N1628="zákl. přenesená",J1628,0)</f>
        <v>0</v>
      </c>
      <c r="BH1628" s="145">
        <f>IF(N1628="sníž. přenesená",J1628,0)</f>
        <v>0</v>
      </c>
      <c r="BI1628" s="145">
        <f>IF(N1628="nulová",J1628,0)</f>
        <v>0</v>
      </c>
      <c r="BJ1628" s="17" t="s">
        <v>30</v>
      </c>
      <c r="BK1628" s="145">
        <f>ROUND(I1628*H1628,2)</f>
        <v>0</v>
      </c>
      <c r="BL1628" s="17" t="s">
        <v>226</v>
      </c>
      <c r="BM1628" s="144" t="s">
        <v>1681</v>
      </c>
    </row>
    <row r="1629" spans="2:65" s="12" customFormat="1">
      <c r="B1629" s="146"/>
      <c r="D1629" s="147" t="s">
        <v>147</v>
      </c>
      <c r="E1629" s="148" t="s">
        <v>1</v>
      </c>
      <c r="F1629" s="149" t="s">
        <v>1675</v>
      </c>
      <c r="H1629" s="148" t="s">
        <v>1</v>
      </c>
      <c r="I1629" s="150"/>
      <c r="L1629" s="146"/>
      <c r="M1629" s="151"/>
      <c r="T1629" s="152"/>
      <c r="AT1629" s="148" t="s">
        <v>147</v>
      </c>
      <c r="AU1629" s="148" t="s">
        <v>82</v>
      </c>
      <c r="AV1629" s="12" t="s">
        <v>30</v>
      </c>
      <c r="AW1629" s="12" t="s">
        <v>29</v>
      </c>
      <c r="AX1629" s="12" t="s">
        <v>73</v>
      </c>
      <c r="AY1629" s="148" t="s">
        <v>138</v>
      </c>
    </row>
    <row r="1630" spans="2:65" s="13" customFormat="1">
      <c r="B1630" s="153"/>
      <c r="D1630" s="147" t="s">
        <v>147</v>
      </c>
      <c r="E1630" s="154" t="s">
        <v>1</v>
      </c>
      <c r="F1630" s="155" t="s">
        <v>1682</v>
      </c>
      <c r="H1630" s="156">
        <v>6</v>
      </c>
      <c r="I1630" s="157"/>
      <c r="L1630" s="153"/>
      <c r="M1630" s="158"/>
      <c r="T1630" s="159"/>
      <c r="AT1630" s="154" t="s">
        <v>147</v>
      </c>
      <c r="AU1630" s="154" t="s">
        <v>82</v>
      </c>
      <c r="AV1630" s="13" t="s">
        <v>82</v>
      </c>
      <c r="AW1630" s="13" t="s">
        <v>29</v>
      </c>
      <c r="AX1630" s="13" t="s">
        <v>73</v>
      </c>
      <c r="AY1630" s="154" t="s">
        <v>138</v>
      </c>
    </row>
    <row r="1631" spans="2:65" s="12" customFormat="1">
      <c r="B1631" s="146"/>
      <c r="D1631" s="147" t="s">
        <v>147</v>
      </c>
      <c r="E1631" s="148" t="s">
        <v>1</v>
      </c>
      <c r="F1631" s="149" t="s">
        <v>1677</v>
      </c>
      <c r="H1631" s="148" t="s">
        <v>1</v>
      </c>
      <c r="I1631" s="150"/>
      <c r="L1631" s="146"/>
      <c r="M1631" s="151"/>
      <c r="T1631" s="152"/>
      <c r="AT1631" s="148" t="s">
        <v>147</v>
      </c>
      <c r="AU1631" s="148" t="s">
        <v>82</v>
      </c>
      <c r="AV1631" s="12" t="s">
        <v>30</v>
      </c>
      <c r="AW1631" s="12" t="s">
        <v>29</v>
      </c>
      <c r="AX1631" s="12" t="s">
        <v>73</v>
      </c>
      <c r="AY1631" s="148" t="s">
        <v>138</v>
      </c>
    </row>
    <row r="1632" spans="2:65" s="13" customFormat="1">
      <c r="B1632" s="153"/>
      <c r="D1632" s="147" t="s">
        <v>147</v>
      </c>
      <c r="E1632" s="154" t="s">
        <v>1</v>
      </c>
      <c r="F1632" s="155" t="s">
        <v>1682</v>
      </c>
      <c r="H1632" s="156">
        <v>6</v>
      </c>
      <c r="I1632" s="157"/>
      <c r="L1632" s="153"/>
      <c r="M1632" s="158"/>
      <c r="T1632" s="159"/>
      <c r="AT1632" s="154" t="s">
        <v>147</v>
      </c>
      <c r="AU1632" s="154" t="s">
        <v>82</v>
      </c>
      <c r="AV1632" s="13" t="s">
        <v>82</v>
      </c>
      <c r="AW1632" s="13" t="s">
        <v>29</v>
      </c>
      <c r="AX1632" s="13" t="s">
        <v>73</v>
      </c>
      <c r="AY1632" s="154" t="s">
        <v>138</v>
      </c>
    </row>
    <row r="1633" spans="2:65" s="14" customFormat="1">
      <c r="B1633" s="160"/>
      <c r="D1633" s="147" t="s">
        <v>147</v>
      </c>
      <c r="E1633" s="161" t="s">
        <v>1</v>
      </c>
      <c r="F1633" s="162" t="s">
        <v>156</v>
      </c>
      <c r="H1633" s="163">
        <v>12</v>
      </c>
      <c r="I1633" s="164"/>
      <c r="L1633" s="160"/>
      <c r="M1633" s="165"/>
      <c r="T1633" s="166"/>
      <c r="AT1633" s="161" t="s">
        <v>147</v>
      </c>
      <c r="AU1633" s="161" t="s">
        <v>82</v>
      </c>
      <c r="AV1633" s="14" t="s">
        <v>145</v>
      </c>
      <c r="AW1633" s="14" t="s">
        <v>29</v>
      </c>
      <c r="AX1633" s="14" t="s">
        <v>30</v>
      </c>
      <c r="AY1633" s="161" t="s">
        <v>138</v>
      </c>
    </row>
    <row r="1634" spans="2:65" s="1" customFormat="1" ht="16.5" customHeight="1">
      <c r="B1634" s="132"/>
      <c r="C1634" s="133" t="s">
        <v>1683</v>
      </c>
      <c r="D1634" s="133" t="s">
        <v>140</v>
      </c>
      <c r="E1634" s="134" t="s">
        <v>1684</v>
      </c>
      <c r="F1634" s="135" t="s">
        <v>1685</v>
      </c>
      <c r="G1634" s="136" t="s">
        <v>178</v>
      </c>
      <c r="H1634" s="137">
        <v>21.6</v>
      </c>
      <c r="I1634" s="138"/>
      <c r="J1634" s="139">
        <f>ROUND(I1634*H1634,2)</f>
        <v>0</v>
      </c>
      <c r="K1634" s="135" t="s">
        <v>144</v>
      </c>
      <c r="L1634" s="32"/>
      <c r="M1634" s="140" t="s">
        <v>1</v>
      </c>
      <c r="N1634" s="141" t="s">
        <v>38</v>
      </c>
      <c r="P1634" s="142">
        <f>O1634*H1634</f>
        <v>0</v>
      </c>
      <c r="Q1634" s="142">
        <v>2.0650000000000002E-2</v>
      </c>
      <c r="R1634" s="142">
        <f>Q1634*H1634</f>
        <v>0.44604000000000005</v>
      </c>
      <c r="S1634" s="142">
        <v>0</v>
      </c>
      <c r="T1634" s="143">
        <f>S1634*H1634</f>
        <v>0</v>
      </c>
      <c r="AR1634" s="144" t="s">
        <v>226</v>
      </c>
      <c r="AT1634" s="144" t="s">
        <v>140</v>
      </c>
      <c r="AU1634" s="144" t="s">
        <v>82</v>
      </c>
      <c r="AY1634" s="17" t="s">
        <v>138</v>
      </c>
      <c r="BE1634" s="145">
        <f>IF(N1634="základní",J1634,0)</f>
        <v>0</v>
      </c>
      <c r="BF1634" s="145">
        <f>IF(N1634="snížená",J1634,0)</f>
        <v>0</v>
      </c>
      <c r="BG1634" s="145">
        <f>IF(N1634="zákl. přenesená",J1634,0)</f>
        <v>0</v>
      </c>
      <c r="BH1634" s="145">
        <f>IF(N1634="sníž. přenesená",J1634,0)</f>
        <v>0</v>
      </c>
      <c r="BI1634" s="145">
        <f>IF(N1634="nulová",J1634,0)</f>
        <v>0</v>
      </c>
      <c r="BJ1634" s="17" t="s">
        <v>30</v>
      </c>
      <c r="BK1634" s="145">
        <f>ROUND(I1634*H1634,2)</f>
        <v>0</v>
      </c>
      <c r="BL1634" s="17" t="s">
        <v>226</v>
      </c>
      <c r="BM1634" s="144" t="s">
        <v>1686</v>
      </c>
    </row>
    <row r="1635" spans="2:65" s="12" customFormat="1">
      <c r="B1635" s="146"/>
      <c r="D1635" s="147" t="s">
        <v>147</v>
      </c>
      <c r="E1635" s="148" t="s">
        <v>1</v>
      </c>
      <c r="F1635" s="149" t="s">
        <v>1675</v>
      </c>
      <c r="H1635" s="148" t="s">
        <v>1</v>
      </c>
      <c r="I1635" s="150"/>
      <c r="L1635" s="146"/>
      <c r="M1635" s="151"/>
      <c r="T1635" s="152"/>
      <c r="AT1635" s="148" t="s">
        <v>147</v>
      </c>
      <c r="AU1635" s="148" t="s">
        <v>82</v>
      </c>
      <c r="AV1635" s="12" t="s">
        <v>30</v>
      </c>
      <c r="AW1635" s="12" t="s">
        <v>29</v>
      </c>
      <c r="AX1635" s="12" t="s">
        <v>73</v>
      </c>
      <c r="AY1635" s="148" t="s">
        <v>138</v>
      </c>
    </row>
    <row r="1636" spans="2:65" s="13" customFormat="1">
      <c r="B1636" s="153"/>
      <c r="D1636" s="147" t="s">
        <v>147</v>
      </c>
      <c r="E1636" s="154" t="s">
        <v>1</v>
      </c>
      <c r="F1636" s="155" t="s">
        <v>1676</v>
      </c>
      <c r="H1636" s="156">
        <v>10.8</v>
      </c>
      <c r="I1636" s="157"/>
      <c r="L1636" s="153"/>
      <c r="M1636" s="158"/>
      <c r="T1636" s="159"/>
      <c r="AT1636" s="154" t="s">
        <v>147</v>
      </c>
      <c r="AU1636" s="154" t="s">
        <v>82</v>
      </c>
      <c r="AV1636" s="13" t="s">
        <v>82</v>
      </c>
      <c r="AW1636" s="13" t="s">
        <v>29</v>
      </c>
      <c r="AX1636" s="13" t="s">
        <v>73</v>
      </c>
      <c r="AY1636" s="154" t="s">
        <v>138</v>
      </c>
    </row>
    <row r="1637" spans="2:65" s="12" customFormat="1">
      <c r="B1637" s="146"/>
      <c r="D1637" s="147" t="s">
        <v>147</v>
      </c>
      <c r="E1637" s="148" t="s">
        <v>1</v>
      </c>
      <c r="F1637" s="149" t="s">
        <v>1677</v>
      </c>
      <c r="H1637" s="148" t="s">
        <v>1</v>
      </c>
      <c r="I1637" s="150"/>
      <c r="L1637" s="146"/>
      <c r="M1637" s="151"/>
      <c r="T1637" s="152"/>
      <c r="AT1637" s="148" t="s">
        <v>147</v>
      </c>
      <c r="AU1637" s="148" t="s">
        <v>82</v>
      </c>
      <c r="AV1637" s="12" t="s">
        <v>30</v>
      </c>
      <c r="AW1637" s="12" t="s">
        <v>29</v>
      </c>
      <c r="AX1637" s="12" t="s">
        <v>73</v>
      </c>
      <c r="AY1637" s="148" t="s">
        <v>138</v>
      </c>
    </row>
    <row r="1638" spans="2:65" s="13" customFormat="1">
      <c r="B1638" s="153"/>
      <c r="D1638" s="147" t="s">
        <v>147</v>
      </c>
      <c r="E1638" s="154" t="s">
        <v>1</v>
      </c>
      <c r="F1638" s="155" t="s">
        <v>1676</v>
      </c>
      <c r="H1638" s="156">
        <v>10.8</v>
      </c>
      <c r="I1638" s="157"/>
      <c r="L1638" s="153"/>
      <c r="M1638" s="158"/>
      <c r="T1638" s="159"/>
      <c r="AT1638" s="154" t="s">
        <v>147</v>
      </c>
      <c r="AU1638" s="154" t="s">
        <v>82</v>
      </c>
      <c r="AV1638" s="13" t="s">
        <v>82</v>
      </c>
      <c r="AW1638" s="13" t="s">
        <v>29</v>
      </c>
      <c r="AX1638" s="13" t="s">
        <v>73</v>
      </c>
      <c r="AY1638" s="154" t="s">
        <v>138</v>
      </c>
    </row>
    <row r="1639" spans="2:65" s="14" customFormat="1">
      <c r="B1639" s="160"/>
      <c r="D1639" s="147" t="s">
        <v>147</v>
      </c>
      <c r="E1639" s="161" t="s">
        <v>1</v>
      </c>
      <c r="F1639" s="162" t="s">
        <v>156</v>
      </c>
      <c r="H1639" s="163">
        <v>21.6</v>
      </c>
      <c r="I1639" s="164"/>
      <c r="L1639" s="160"/>
      <c r="M1639" s="165"/>
      <c r="T1639" s="166"/>
      <c r="AT1639" s="161" t="s">
        <v>147</v>
      </c>
      <c r="AU1639" s="161" t="s">
        <v>82</v>
      </c>
      <c r="AV1639" s="14" t="s">
        <v>145</v>
      </c>
      <c r="AW1639" s="14" t="s">
        <v>29</v>
      </c>
      <c r="AX1639" s="14" t="s">
        <v>30</v>
      </c>
      <c r="AY1639" s="161" t="s">
        <v>138</v>
      </c>
    </row>
    <row r="1640" spans="2:65" s="1" customFormat="1" ht="16.5" customHeight="1">
      <c r="B1640" s="132"/>
      <c r="C1640" s="133" t="s">
        <v>1687</v>
      </c>
      <c r="D1640" s="133" t="s">
        <v>140</v>
      </c>
      <c r="E1640" s="134" t="s">
        <v>1688</v>
      </c>
      <c r="F1640" s="135" t="s">
        <v>1689</v>
      </c>
      <c r="G1640" s="136" t="s">
        <v>178</v>
      </c>
      <c r="H1640" s="137">
        <v>29.1</v>
      </c>
      <c r="I1640" s="138"/>
      <c r="J1640" s="139">
        <f>ROUND(I1640*H1640,2)</f>
        <v>0</v>
      </c>
      <c r="K1640" s="135" t="s">
        <v>144</v>
      </c>
      <c r="L1640" s="32"/>
      <c r="M1640" s="140" t="s">
        <v>1</v>
      </c>
      <c r="N1640" s="141" t="s">
        <v>38</v>
      </c>
      <c r="P1640" s="142">
        <f>O1640*H1640</f>
        <v>0</v>
      </c>
      <c r="Q1640" s="142">
        <v>3.9300000000000003E-3</v>
      </c>
      <c r="R1640" s="142">
        <f>Q1640*H1640</f>
        <v>0.11436300000000002</v>
      </c>
      <c r="S1640" s="142">
        <v>0</v>
      </c>
      <c r="T1640" s="143">
        <f>S1640*H1640</f>
        <v>0</v>
      </c>
      <c r="AR1640" s="144" t="s">
        <v>226</v>
      </c>
      <c r="AT1640" s="144" t="s">
        <v>140</v>
      </c>
      <c r="AU1640" s="144" t="s">
        <v>82</v>
      </c>
      <c r="AY1640" s="17" t="s">
        <v>138</v>
      </c>
      <c r="BE1640" s="145">
        <f>IF(N1640="základní",J1640,0)</f>
        <v>0</v>
      </c>
      <c r="BF1640" s="145">
        <f>IF(N1640="snížená",J1640,0)</f>
        <v>0</v>
      </c>
      <c r="BG1640" s="145">
        <f>IF(N1640="zákl. přenesená",J1640,0)</f>
        <v>0</v>
      </c>
      <c r="BH1640" s="145">
        <f>IF(N1640="sníž. přenesená",J1640,0)</f>
        <v>0</v>
      </c>
      <c r="BI1640" s="145">
        <f>IF(N1640="nulová",J1640,0)</f>
        <v>0</v>
      </c>
      <c r="BJ1640" s="17" t="s">
        <v>30</v>
      </c>
      <c r="BK1640" s="145">
        <f>ROUND(I1640*H1640,2)</f>
        <v>0</v>
      </c>
      <c r="BL1640" s="17" t="s">
        <v>226</v>
      </c>
      <c r="BM1640" s="144" t="s">
        <v>1690</v>
      </c>
    </row>
    <row r="1641" spans="2:65" s="12" customFormat="1">
      <c r="B1641" s="146"/>
      <c r="D1641" s="147" t="s">
        <v>147</v>
      </c>
      <c r="E1641" s="148" t="s">
        <v>1</v>
      </c>
      <c r="F1641" s="149" t="s">
        <v>1691</v>
      </c>
      <c r="H1641" s="148" t="s">
        <v>1</v>
      </c>
      <c r="I1641" s="150"/>
      <c r="L1641" s="146"/>
      <c r="M1641" s="151"/>
      <c r="T1641" s="152"/>
      <c r="AT1641" s="148" t="s">
        <v>147</v>
      </c>
      <c r="AU1641" s="148" t="s">
        <v>82</v>
      </c>
      <c r="AV1641" s="12" t="s">
        <v>30</v>
      </c>
      <c r="AW1641" s="12" t="s">
        <v>29</v>
      </c>
      <c r="AX1641" s="12" t="s">
        <v>73</v>
      </c>
      <c r="AY1641" s="148" t="s">
        <v>138</v>
      </c>
    </row>
    <row r="1642" spans="2:65" s="13" customFormat="1">
      <c r="B1642" s="153"/>
      <c r="D1642" s="147" t="s">
        <v>147</v>
      </c>
      <c r="E1642" s="154" t="s">
        <v>1</v>
      </c>
      <c r="F1642" s="155" t="s">
        <v>1692</v>
      </c>
      <c r="H1642" s="156">
        <v>29.1</v>
      </c>
      <c r="I1642" s="157"/>
      <c r="L1642" s="153"/>
      <c r="M1642" s="158"/>
      <c r="T1642" s="159"/>
      <c r="AT1642" s="154" t="s">
        <v>147</v>
      </c>
      <c r="AU1642" s="154" t="s">
        <v>82</v>
      </c>
      <c r="AV1642" s="13" t="s">
        <v>82</v>
      </c>
      <c r="AW1642" s="13" t="s">
        <v>29</v>
      </c>
      <c r="AX1642" s="13" t="s">
        <v>73</v>
      </c>
      <c r="AY1642" s="154" t="s">
        <v>138</v>
      </c>
    </row>
    <row r="1643" spans="2:65" s="14" customFormat="1">
      <c r="B1643" s="160"/>
      <c r="D1643" s="147" t="s">
        <v>147</v>
      </c>
      <c r="E1643" s="161" t="s">
        <v>1</v>
      </c>
      <c r="F1643" s="162" t="s">
        <v>156</v>
      </c>
      <c r="H1643" s="163">
        <v>29.1</v>
      </c>
      <c r="I1643" s="164"/>
      <c r="L1643" s="160"/>
      <c r="M1643" s="165"/>
      <c r="T1643" s="166"/>
      <c r="AT1643" s="161" t="s">
        <v>147</v>
      </c>
      <c r="AU1643" s="161" t="s">
        <v>82</v>
      </c>
      <c r="AV1643" s="14" t="s">
        <v>145</v>
      </c>
      <c r="AW1643" s="14" t="s">
        <v>29</v>
      </c>
      <c r="AX1643" s="14" t="s">
        <v>30</v>
      </c>
      <c r="AY1643" s="161" t="s">
        <v>138</v>
      </c>
    </row>
    <row r="1644" spans="2:65" s="1" customFormat="1" ht="16.5" customHeight="1">
      <c r="B1644" s="132"/>
      <c r="C1644" s="133" t="s">
        <v>1693</v>
      </c>
      <c r="D1644" s="133" t="s">
        <v>140</v>
      </c>
      <c r="E1644" s="134" t="s">
        <v>1694</v>
      </c>
      <c r="F1644" s="135" t="s">
        <v>1695</v>
      </c>
      <c r="G1644" s="136" t="s">
        <v>178</v>
      </c>
      <c r="H1644" s="137">
        <v>20</v>
      </c>
      <c r="I1644" s="138"/>
      <c r="J1644" s="139">
        <f>ROUND(I1644*H1644,2)</f>
        <v>0</v>
      </c>
      <c r="K1644" s="135" t="s">
        <v>144</v>
      </c>
      <c r="L1644" s="32"/>
      <c r="M1644" s="140" t="s">
        <v>1</v>
      </c>
      <c r="N1644" s="141" t="s">
        <v>38</v>
      </c>
      <c r="P1644" s="142">
        <f>O1644*H1644</f>
        <v>0</v>
      </c>
      <c r="Q1644" s="142">
        <v>2.9399999999999999E-3</v>
      </c>
      <c r="R1644" s="142">
        <f>Q1644*H1644</f>
        <v>5.8799999999999998E-2</v>
      </c>
      <c r="S1644" s="142">
        <v>0</v>
      </c>
      <c r="T1644" s="143">
        <f>S1644*H1644</f>
        <v>0</v>
      </c>
      <c r="AR1644" s="144" t="s">
        <v>226</v>
      </c>
      <c r="AT1644" s="144" t="s">
        <v>140</v>
      </c>
      <c r="AU1644" s="144" t="s">
        <v>82</v>
      </c>
      <c r="AY1644" s="17" t="s">
        <v>138</v>
      </c>
      <c r="BE1644" s="145">
        <f>IF(N1644="základní",J1644,0)</f>
        <v>0</v>
      </c>
      <c r="BF1644" s="145">
        <f>IF(N1644="snížená",J1644,0)</f>
        <v>0</v>
      </c>
      <c r="BG1644" s="145">
        <f>IF(N1644="zákl. přenesená",J1644,0)</f>
        <v>0</v>
      </c>
      <c r="BH1644" s="145">
        <f>IF(N1644="sníž. přenesená",J1644,0)</f>
        <v>0</v>
      </c>
      <c r="BI1644" s="145">
        <f>IF(N1644="nulová",J1644,0)</f>
        <v>0</v>
      </c>
      <c r="BJ1644" s="17" t="s">
        <v>30</v>
      </c>
      <c r="BK1644" s="145">
        <f>ROUND(I1644*H1644,2)</f>
        <v>0</v>
      </c>
      <c r="BL1644" s="17" t="s">
        <v>226</v>
      </c>
      <c r="BM1644" s="144" t="s">
        <v>1696</v>
      </c>
    </row>
    <row r="1645" spans="2:65" s="12" customFormat="1">
      <c r="B1645" s="146"/>
      <c r="D1645" s="147" t="s">
        <v>147</v>
      </c>
      <c r="E1645" s="148" t="s">
        <v>1</v>
      </c>
      <c r="F1645" s="149" t="s">
        <v>1697</v>
      </c>
      <c r="H1645" s="148" t="s">
        <v>1</v>
      </c>
      <c r="I1645" s="150"/>
      <c r="L1645" s="146"/>
      <c r="M1645" s="151"/>
      <c r="T1645" s="152"/>
      <c r="AT1645" s="148" t="s">
        <v>147</v>
      </c>
      <c r="AU1645" s="148" t="s">
        <v>82</v>
      </c>
      <c r="AV1645" s="12" t="s">
        <v>30</v>
      </c>
      <c r="AW1645" s="12" t="s">
        <v>29</v>
      </c>
      <c r="AX1645" s="12" t="s">
        <v>73</v>
      </c>
      <c r="AY1645" s="148" t="s">
        <v>138</v>
      </c>
    </row>
    <row r="1646" spans="2:65" s="13" customFormat="1">
      <c r="B1646" s="153"/>
      <c r="D1646" s="147" t="s">
        <v>147</v>
      </c>
      <c r="E1646" s="154" t="s">
        <v>1</v>
      </c>
      <c r="F1646" s="155" t="s">
        <v>274</v>
      </c>
      <c r="H1646" s="156">
        <v>20</v>
      </c>
      <c r="I1646" s="157"/>
      <c r="L1646" s="153"/>
      <c r="M1646" s="158"/>
      <c r="T1646" s="159"/>
      <c r="AT1646" s="154" t="s">
        <v>147</v>
      </c>
      <c r="AU1646" s="154" t="s">
        <v>82</v>
      </c>
      <c r="AV1646" s="13" t="s">
        <v>82</v>
      </c>
      <c r="AW1646" s="13" t="s">
        <v>29</v>
      </c>
      <c r="AX1646" s="13" t="s">
        <v>30</v>
      </c>
      <c r="AY1646" s="154" t="s">
        <v>138</v>
      </c>
    </row>
    <row r="1647" spans="2:65" s="1" customFormat="1" ht="16.5" customHeight="1">
      <c r="B1647" s="132"/>
      <c r="C1647" s="133" t="s">
        <v>1698</v>
      </c>
      <c r="D1647" s="133" t="s">
        <v>140</v>
      </c>
      <c r="E1647" s="134" t="s">
        <v>1699</v>
      </c>
      <c r="F1647" s="135" t="s">
        <v>1700</v>
      </c>
      <c r="G1647" s="136" t="s">
        <v>178</v>
      </c>
      <c r="H1647" s="137">
        <v>20</v>
      </c>
      <c r="I1647" s="138"/>
      <c r="J1647" s="139">
        <f>ROUND(I1647*H1647,2)</f>
        <v>0</v>
      </c>
      <c r="K1647" s="135" t="s">
        <v>144</v>
      </c>
      <c r="L1647" s="32"/>
      <c r="M1647" s="140" t="s">
        <v>1</v>
      </c>
      <c r="N1647" s="141" t="s">
        <v>38</v>
      </c>
      <c r="P1647" s="142">
        <f>O1647*H1647</f>
        <v>0</v>
      </c>
      <c r="Q1647" s="142">
        <v>9.1E-4</v>
      </c>
      <c r="R1647" s="142">
        <f>Q1647*H1647</f>
        <v>1.8200000000000001E-2</v>
      </c>
      <c r="S1647" s="142">
        <v>0</v>
      </c>
      <c r="T1647" s="143">
        <f>S1647*H1647</f>
        <v>0</v>
      </c>
      <c r="AR1647" s="144" t="s">
        <v>226</v>
      </c>
      <c r="AT1647" s="144" t="s">
        <v>140</v>
      </c>
      <c r="AU1647" s="144" t="s">
        <v>82</v>
      </c>
      <c r="AY1647" s="17" t="s">
        <v>138</v>
      </c>
      <c r="BE1647" s="145">
        <f>IF(N1647="základní",J1647,0)</f>
        <v>0</v>
      </c>
      <c r="BF1647" s="145">
        <f>IF(N1647="snížená",J1647,0)</f>
        <v>0</v>
      </c>
      <c r="BG1647" s="145">
        <f>IF(N1647="zákl. přenesená",J1647,0)</f>
        <v>0</v>
      </c>
      <c r="BH1647" s="145">
        <f>IF(N1647="sníž. přenesená",J1647,0)</f>
        <v>0</v>
      </c>
      <c r="BI1647" s="145">
        <f>IF(N1647="nulová",J1647,0)</f>
        <v>0</v>
      </c>
      <c r="BJ1647" s="17" t="s">
        <v>30</v>
      </c>
      <c r="BK1647" s="145">
        <f>ROUND(I1647*H1647,2)</f>
        <v>0</v>
      </c>
      <c r="BL1647" s="17" t="s">
        <v>226</v>
      </c>
      <c r="BM1647" s="144" t="s">
        <v>1701</v>
      </c>
    </row>
    <row r="1648" spans="2:65" s="12" customFormat="1">
      <c r="B1648" s="146"/>
      <c r="D1648" s="147" t="s">
        <v>147</v>
      </c>
      <c r="E1648" s="148" t="s">
        <v>1</v>
      </c>
      <c r="F1648" s="149" t="s">
        <v>1702</v>
      </c>
      <c r="H1648" s="148" t="s">
        <v>1</v>
      </c>
      <c r="I1648" s="150"/>
      <c r="L1648" s="146"/>
      <c r="M1648" s="151"/>
      <c r="T1648" s="152"/>
      <c r="AT1648" s="148" t="s">
        <v>147</v>
      </c>
      <c r="AU1648" s="148" t="s">
        <v>82</v>
      </c>
      <c r="AV1648" s="12" t="s">
        <v>30</v>
      </c>
      <c r="AW1648" s="12" t="s">
        <v>29</v>
      </c>
      <c r="AX1648" s="12" t="s">
        <v>73</v>
      </c>
      <c r="AY1648" s="148" t="s">
        <v>138</v>
      </c>
    </row>
    <row r="1649" spans="2:65" s="13" customFormat="1">
      <c r="B1649" s="153"/>
      <c r="D1649" s="147" t="s">
        <v>147</v>
      </c>
      <c r="E1649" s="154" t="s">
        <v>1</v>
      </c>
      <c r="F1649" s="155" t="s">
        <v>274</v>
      </c>
      <c r="H1649" s="156">
        <v>20</v>
      </c>
      <c r="I1649" s="157"/>
      <c r="L1649" s="153"/>
      <c r="M1649" s="158"/>
      <c r="T1649" s="159"/>
      <c r="AT1649" s="154" t="s">
        <v>147</v>
      </c>
      <c r="AU1649" s="154" t="s">
        <v>82</v>
      </c>
      <c r="AV1649" s="13" t="s">
        <v>82</v>
      </c>
      <c r="AW1649" s="13" t="s">
        <v>29</v>
      </c>
      <c r="AX1649" s="13" t="s">
        <v>30</v>
      </c>
      <c r="AY1649" s="154" t="s">
        <v>138</v>
      </c>
    </row>
    <row r="1650" spans="2:65" s="1" customFormat="1" ht="16.5" customHeight="1">
      <c r="B1650" s="132"/>
      <c r="C1650" s="133" t="s">
        <v>1703</v>
      </c>
      <c r="D1650" s="133" t="s">
        <v>140</v>
      </c>
      <c r="E1650" s="134" t="s">
        <v>1704</v>
      </c>
      <c r="F1650" s="135" t="s">
        <v>1705</v>
      </c>
      <c r="G1650" s="136" t="s">
        <v>178</v>
      </c>
      <c r="H1650" s="137">
        <v>19.7</v>
      </c>
      <c r="I1650" s="138"/>
      <c r="J1650" s="139">
        <f>ROUND(I1650*H1650,2)</f>
        <v>0</v>
      </c>
      <c r="K1650" s="135" t="s">
        <v>144</v>
      </c>
      <c r="L1650" s="32"/>
      <c r="M1650" s="140" t="s">
        <v>1</v>
      </c>
      <c r="N1650" s="141" t="s">
        <v>38</v>
      </c>
      <c r="P1650" s="142">
        <f>O1650*H1650</f>
        <v>0</v>
      </c>
      <c r="Q1650" s="142">
        <v>2.8900000000000002E-3</v>
      </c>
      <c r="R1650" s="142">
        <f>Q1650*H1650</f>
        <v>5.6933000000000004E-2</v>
      </c>
      <c r="S1650" s="142">
        <v>0</v>
      </c>
      <c r="T1650" s="143">
        <f>S1650*H1650</f>
        <v>0</v>
      </c>
      <c r="AR1650" s="144" t="s">
        <v>226</v>
      </c>
      <c r="AT1650" s="144" t="s">
        <v>140</v>
      </c>
      <c r="AU1650" s="144" t="s">
        <v>82</v>
      </c>
      <c r="AY1650" s="17" t="s">
        <v>138</v>
      </c>
      <c r="BE1650" s="145">
        <f>IF(N1650="základní",J1650,0)</f>
        <v>0</v>
      </c>
      <c r="BF1650" s="145">
        <f>IF(N1650="snížená",J1650,0)</f>
        <v>0</v>
      </c>
      <c r="BG1650" s="145">
        <f>IF(N1650="zákl. přenesená",J1650,0)</f>
        <v>0</v>
      </c>
      <c r="BH1650" s="145">
        <f>IF(N1650="sníž. přenesená",J1650,0)</f>
        <v>0</v>
      </c>
      <c r="BI1650" s="145">
        <f>IF(N1650="nulová",J1650,0)</f>
        <v>0</v>
      </c>
      <c r="BJ1650" s="17" t="s">
        <v>30</v>
      </c>
      <c r="BK1650" s="145">
        <f>ROUND(I1650*H1650,2)</f>
        <v>0</v>
      </c>
      <c r="BL1650" s="17" t="s">
        <v>226</v>
      </c>
      <c r="BM1650" s="144" t="s">
        <v>1706</v>
      </c>
    </row>
    <row r="1651" spans="2:65" s="12" customFormat="1">
      <c r="B1651" s="146"/>
      <c r="D1651" s="147" t="s">
        <v>147</v>
      </c>
      <c r="E1651" s="148" t="s">
        <v>1</v>
      </c>
      <c r="F1651" s="149" t="s">
        <v>1707</v>
      </c>
      <c r="H1651" s="148" t="s">
        <v>1</v>
      </c>
      <c r="I1651" s="150"/>
      <c r="L1651" s="146"/>
      <c r="M1651" s="151"/>
      <c r="T1651" s="152"/>
      <c r="AT1651" s="148" t="s">
        <v>147</v>
      </c>
      <c r="AU1651" s="148" t="s">
        <v>82</v>
      </c>
      <c r="AV1651" s="12" t="s">
        <v>30</v>
      </c>
      <c r="AW1651" s="12" t="s">
        <v>29</v>
      </c>
      <c r="AX1651" s="12" t="s">
        <v>73</v>
      </c>
      <c r="AY1651" s="148" t="s">
        <v>138</v>
      </c>
    </row>
    <row r="1652" spans="2:65" s="13" customFormat="1">
      <c r="B1652" s="153"/>
      <c r="D1652" s="147" t="s">
        <v>147</v>
      </c>
      <c r="E1652" s="154" t="s">
        <v>1</v>
      </c>
      <c r="F1652" s="155" t="s">
        <v>1324</v>
      </c>
      <c r="H1652" s="156">
        <v>19.7</v>
      </c>
      <c r="I1652" s="157"/>
      <c r="L1652" s="153"/>
      <c r="M1652" s="158"/>
      <c r="T1652" s="159"/>
      <c r="AT1652" s="154" t="s">
        <v>147</v>
      </c>
      <c r="AU1652" s="154" t="s">
        <v>82</v>
      </c>
      <c r="AV1652" s="13" t="s">
        <v>82</v>
      </c>
      <c r="AW1652" s="13" t="s">
        <v>29</v>
      </c>
      <c r="AX1652" s="13" t="s">
        <v>30</v>
      </c>
      <c r="AY1652" s="154" t="s">
        <v>138</v>
      </c>
    </row>
    <row r="1653" spans="2:65" s="1" customFormat="1" ht="21.75" customHeight="1">
      <c r="B1653" s="132"/>
      <c r="C1653" s="133" t="s">
        <v>1708</v>
      </c>
      <c r="D1653" s="133" t="s">
        <v>140</v>
      </c>
      <c r="E1653" s="134" t="s">
        <v>1709</v>
      </c>
      <c r="F1653" s="135" t="s">
        <v>1710</v>
      </c>
      <c r="G1653" s="136" t="s">
        <v>178</v>
      </c>
      <c r="H1653" s="137">
        <v>64.2</v>
      </c>
      <c r="I1653" s="138"/>
      <c r="J1653" s="139">
        <f>ROUND(I1653*H1653,2)</f>
        <v>0</v>
      </c>
      <c r="K1653" s="135" t="s">
        <v>144</v>
      </c>
      <c r="L1653" s="32"/>
      <c r="M1653" s="140" t="s">
        <v>1</v>
      </c>
      <c r="N1653" s="141" t="s">
        <v>38</v>
      </c>
      <c r="P1653" s="142">
        <f>O1653*H1653</f>
        <v>0</v>
      </c>
      <c r="Q1653" s="142">
        <v>3.65E-3</v>
      </c>
      <c r="R1653" s="142">
        <f>Q1653*H1653</f>
        <v>0.23433000000000001</v>
      </c>
      <c r="S1653" s="142">
        <v>0</v>
      </c>
      <c r="T1653" s="143">
        <f>S1653*H1653</f>
        <v>0</v>
      </c>
      <c r="AR1653" s="144" t="s">
        <v>226</v>
      </c>
      <c r="AT1653" s="144" t="s">
        <v>140</v>
      </c>
      <c r="AU1653" s="144" t="s">
        <v>82</v>
      </c>
      <c r="AY1653" s="17" t="s">
        <v>138</v>
      </c>
      <c r="BE1653" s="145">
        <f>IF(N1653="základní",J1653,0)</f>
        <v>0</v>
      </c>
      <c r="BF1653" s="145">
        <f>IF(N1653="snížená",J1653,0)</f>
        <v>0</v>
      </c>
      <c r="BG1653" s="145">
        <f>IF(N1653="zákl. přenesená",J1653,0)</f>
        <v>0</v>
      </c>
      <c r="BH1653" s="145">
        <f>IF(N1653="sníž. přenesená",J1653,0)</f>
        <v>0</v>
      </c>
      <c r="BI1653" s="145">
        <f>IF(N1653="nulová",J1653,0)</f>
        <v>0</v>
      </c>
      <c r="BJ1653" s="17" t="s">
        <v>30</v>
      </c>
      <c r="BK1653" s="145">
        <f>ROUND(I1653*H1653,2)</f>
        <v>0</v>
      </c>
      <c r="BL1653" s="17" t="s">
        <v>226</v>
      </c>
      <c r="BM1653" s="144" t="s">
        <v>1711</v>
      </c>
    </row>
    <row r="1654" spans="2:65" s="12" customFormat="1">
      <c r="B1654" s="146"/>
      <c r="D1654" s="147" t="s">
        <v>147</v>
      </c>
      <c r="E1654" s="148" t="s">
        <v>1</v>
      </c>
      <c r="F1654" s="149" t="s">
        <v>1712</v>
      </c>
      <c r="H1654" s="148" t="s">
        <v>1</v>
      </c>
      <c r="I1654" s="150"/>
      <c r="L1654" s="146"/>
      <c r="M1654" s="151"/>
      <c r="T1654" s="152"/>
      <c r="AT1654" s="148" t="s">
        <v>147</v>
      </c>
      <c r="AU1654" s="148" t="s">
        <v>82</v>
      </c>
      <c r="AV1654" s="12" t="s">
        <v>30</v>
      </c>
      <c r="AW1654" s="12" t="s">
        <v>29</v>
      </c>
      <c r="AX1654" s="12" t="s">
        <v>73</v>
      </c>
      <c r="AY1654" s="148" t="s">
        <v>138</v>
      </c>
    </row>
    <row r="1655" spans="2:65" s="13" customFormat="1">
      <c r="B1655" s="153"/>
      <c r="D1655" s="147" t="s">
        <v>147</v>
      </c>
      <c r="E1655" s="154" t="s">
        <v>1</v>
      </c>
      <c r="F1655" s="155" t="s">
        <v>1713</v>
      </c>
      <c r="H1655" s="156">
        <v>64.2</v>
      </c>
      <c r="I1655" s="157"/>
      <c r="L1655" s="153"/>
      <c r="M1655" s="158"/>
      <c r="T1655" s="159"/>
      <c r="AT1655" s="154" t="s">
        <v>147</v>
      </c>
      <c r="AU1655" s="154" t="s">
        <v>82</v>
      </c>
      <c r="AV1655" s="13" t="s">
        <v>82</v>
      </c>
      <c r="AW1655" s="13" t="s">
        <v>29</v>
      </c>
      <c r="AX1655" s="13" t="s">
        <v>30</v>
      </c>
      <c r="AY1655" s="154" t="s">
        <v>138</v>
      </c>
    </row>
    <row r="1656" spans="2:65" s="1" customFormat="1" ht="21.75" customHeight="1">
      <c r="B1656" s="132"/>
      <c r="C1656" s="133" t="s">
        <v>1714</v>
      </c>
      <c r="D1656" s="133" t="s">
        <v>140</v>
      </c>
      <c r="E1656" s="134" t="s">
        <v>1715</v>
      </c>
      <c r="F1656" s="135" t="s">
        <v>1716</v>
      </c>
      <c r="G1656" s="136" t="s">
        <v>429</v>
      </c>
      <c r="H1656" s="137">
        <v>6</v>
      </c>
      <c r="I1656" s="138"/>
      <c r="J1656" s="139">
        <f>ROUND(I1656*H1656,2)</f>
        <v>0</v>
      </c>
      <c r="K1656" s="135" t="s">
        <v>144</v>
      </c>
      <c r="L1656" s="32"/>
      <c r="M1656" s="140" t="s">
        <v>1</v>
      </c>
      <c r="N1656" s="141" t="s">
        <v>38</v>
      </c>
      <c r="P1656" s="142">
        <f>O1656*H1656</f>
        <v>0</v>
      </c>
      <c r="Q1656" s="142">
        <v>0</v>
      </c>
      <c r="R1656" s="142">
        <f>Q1656*H1656</f>
        <v>0</v>
      </c>
      <c r="S1656" s="142">
        <v>0</v>
      </c>
      <c r="T1656" s="143">
        <f>S1656*H1656</f>
        <v>0</v>
      </c>
      <c r="AR1656" s="144" t="s">
        <v>226</v>
      </c>
      <c r="AT1656" s="144" t="s">
        <v>140</v>
      </c>
      <c r="AU1656" s="144" t="s">
        <v>82</v>
      </c>
      <c r="AY1656" s="17" t="s">
        <v>138</v>
      </c>
      <c r="BE1656" s="145">
        <f>IF(N1656="základní",J1656,0)</f>
        <v>0</v>
      </c>
      <c r="BF1656" s="145">
        <f>IF(N1656="snížená",J1656,0)</f>
        <v>0</v>
      </c>
      <c r="BG1656" s="145">
        <f>IF(N1656="zákl. přenesená",J1656,0)</f>
        <v>0</v>
      </c>
      <c r="BH1656" s="145">
        <f>IF(N1656="sníž. přenesená",J1656,0)</f>
        <v>0</v>
      </c>
      <c r="BI1656" s="145">
        <f>IF(N1656="nulová",J1656,0)</f>
        <v>0</v>
      </c>
      <c r="BJ1656" s="17" t="s">
        <v>30</v>
      </c>
      <c r="BK1656" s="145">
        <f>ROUND(I1656*H1656,2)</f>
        <v>0</v>
      </c>
      <c r="BL1656" s="17" t="s">
        <v>226</v>
      </c>
      <c r="BM1656" s="144" t="s">
        <v>1717</v>
      </c>
    </row>
    <row r="1657" spans="2:65" s="12" customFormat="1">
      <c r="B1657" s="146"/>
      <c r="D1657" s="147" t="s">
        <v>147</v>
      </c>
      <c r="E1657" s="148" t="s">
        <v>1</v>
      </c>
      <c r="F1657" s="149" t="s">
        <v>1712</v>
      </c>
      <c r="H1657" s="148" t="s">
        <v>1</v>
      </c>
      <c r="I1657" s="150"/>
      <c r="L1657" s="146"/>
      <c r="M1657" s="151"/>
      <c r="T1657" s="152"/>
      <c r="AT1657" s="148" t="s">
        <v>147</v>
      </c>
      <c r="AU1657" s="148" t="s">
        <v>82</v>
      </c>
      <c r="AV1657" s="12" t="s">
        <v>30</v>
      </c>
      <c r="AW1657" s="12" t="s">
        <v>29</v>
      </c>
      <c r="AX1657" s="12" t="s">
        <v>73</v>
      </c>
      <c r="AY1657" s="148" t="s">
        <v>138</v>
      </c>
    </row>
    <row r="1658" spans="2:65" s="13" customFormat="1">
      <c r="B1658" s="153"/>
      <c r="D1658" s="147" t="s">
        <v>147</v>
      </c>
      <c r="E1658" s="154" t="s">
        <v>1</v>
      </c>
      <c r="F1658" s="155" t="s">
        <v>175</v>
      </c>
      <c r="H1658" s="156">
        <v>6</v>
      </c>
      <c r="I1658" s="157"/>
      <c r="L1658" s="153"/>
      <c r="M1658" s="158"/>
      <c r="T1658" s="159"/>
      <c r="AT1658" s="154" t="s">
        <v>147</v>
      </c>
      <c r="AU1658" s="154" t="s">
        <v>82</v>
      </c>
      <c r="AV1658" s="13" t="s">
        <v>82</v>
      </c>
      <c r="AW1658" s="13" t="s">
        <v>29</v>
      </c>
      <c r="AX1658" s="13" t="s">
        <v>30</v>
      </c>
      <c r="AY1658" s="154" t="s">
        <v>138</v>
      </c>
    </row>
    <row r="1659" spans="2:65" s="1" customFormat="1" ht="16.5" customHeight="1">
      <c r="B1659" s="132"/>
      <c r="C1659" s="133" t="s">
        <v>1718</v>
      </c>
      <c r="D1659" s="133" t="s">
        <v>140</v>
      </c>
      <c r="E1659" s="134" t="s">
        <v>1719</v>
      </c>
      <c r="F1659" s="135" t="s">
        <v>1720</v>
      </c>
      <c r="G1659" s="136" t="s">
        <v>178</v>
      </c>
      <c r="H1659" s="137">
        <v>127.6</v>
      </c>
      <c r="I1659" s="138"/>
      <c r="J1659" s="139">
        <f>ROUND(I1659*H1659,2)</f>
        <v>0</v>
      </c>
      <c r="K1659" s="135" t="s">
        <v>144</v>
      </c>
      <c r="L1659" s="32"/>
      <c r="M1659" s="140" t="s">
        <v>1</v>
      </c>
      <c r="N1659" s="141" t="s">
        <v>38</v>
      </c>
      <c r="P1659" s="142">
        <f>O1659*H1659</f>
        <v>0</v>
      </c>
      <c r="Q1659" s="142">
        <v>1.3500000000000001E-3</v>
      </c>
      <c r="R1659" s="142">
        <f>Q1659*H1659</f>
        <v>0.17226</v>
      </c>
      <c r="S1659" s="142">
        <v>0</v>
      </c>
      <c r="T1659" s="143">
        <f>S1659*H1659</f>
        <v>0</v>
      </c>
      <c r="AR1659" s="144" t="s">
        <v>226</v>
      </c>
      <c r="AT1659" s="144" t="s">
        <v>140</v>
      </c>
      <c r="AU1659" s="144" t="s">
        <v>82</v>
      </c>
      <c r="AY1659" s="17" t="s">
        <v>138</v>
      </c>
      <c r="BE1659" s="145">
        <f>IF(N1659="základní",J1659,0)</f>
        <v>0</v>
      </c>
      <c r="BF1659" s="145">
        <f>IF(N1659="snížená",J1659,0)</f>
        <v>0</v>
      </c>
      <c r="BG1659" s="145">
        <f>IF(N1659="zákl. přenesená",J1659,0)</f>
        <v>0</v>
      </c>
      <c r="BH1659" s="145">
        <f>IF(N1659="sníž. přenesená",J1659,0)</f>
        <v>0</v>
      </c>
      <c r="BI1659" s="145">
        <f>IF(N1659="nulová",J1659,0)</f>
        <v>0</v>
      </c>
      <c r="BJ1659" s="17" t="s">
        <v>30</v>
      </c>
      <c r="BK1659" s="145">
        <f>ROUND(I1659*H1659,2)</f>
        <v>0</v>
      </c>
      <c r="BL1659" s="17" t="s">
        <v>226</v>
      </c>
      <c r="BM1659" s="144" t="s">
        <v>1721</v>
      </c>
    </row>
    <row r="1660" spans="2:65" s="12" customFormat="1">
      <c r="B1660" s="146"/>
      <c r="D1660" s="147" t="s">
        <v>147</v>
      </c>
      <c r="E1660" s="148" t="s">
        <v>1</v>
      </c>
      <c r="F1660" s="149" t="s">
        <v>1722</v>
      </c>
      <c r="H1660" s="148" t="s">
        <v>1</v>
      </c>
      <c r="I1660" s="150"/>
      <c r="L1660" s="146"/>
      <c r="M1660" s="151"/>
      <c r="T1660" s="152"/>
      <c r="AT1660" s="148" t="s">
        <v>147</v>
      </c>
      <c r="AU1660" s="148" t="s">
        <v>82</v>
      </c>
      <c r="AV1660" s="12" t="s">
        <v>30</v>
      </c>
      <c r="AW1660" s="12" t="s">
        <v>29</v>
      </c>
      <c r="AX1660" s="12" t="s">
        <v>73</v>
      </c>
      <c r="AY1660" s="148" t="s">
        <v>138</v>
      </c>
    </row>
    <row r="1661" spans="2:65" s="13" customFormat="1">
      <c r="B1661" s="153"/>
      <c r="D1661" s="147" t="s">
        <v>147</v>
      </c>
      <c r="E1661" s="154" t="s">
        <v>1</v>
      </c>
      <c r="F1661" s="155" t="s">
        <v>1723</v>
      </c>
      <c r="H1661" s="156">
        <v>63.8</v>
      </c>
      <c r="I1661" s="157"/>
      <c r="L1661" s="153"/>
      <c r="M1661" s="158"/>
      <c r="T1661" s="159"/>
      <c r="AT1661" s="154" t="s">
        <v>147</v>
      </c>
      <c r="AU1661" s="154" t="s">
        <v>82</v>
      </c>
      <c r="AV1661" s="13" t="s">
        <v>82</v>
      </c>
      <c r="AW1661" s="13" t="s">
        <v>29</v>
      </c>
      <c r="AX1661" s="13" t="s">
        <v>73</v>
      </c>
      <c r="AY1661" s="154" t="s">
        <v>138</v>
      </c>
    </row>
    <row r="1662" spans="2:65" s="12" customFormat="1">
      <c r="B1662" s="146"/>
      <c r="D1662" s="147" t="s">
        <v>147</v>
      </c>
      <c r="E1662" s="148" t="s">
        <v>1</v>
      </c>
      <c r="F1662" s="149" t="s">
        <v>1724</v>
      </c>
      <c r="H1662" s="148" t="s">
        <v>1</v>
      </c>
      <c r="I1662" s="150"/>
      <c r="L1662" s="146"/>
      <c r="M1662" s="151"/>
      <c r="T1662" s="152"/>
      <c r="AT1662" s="148" t="s">
        <v>147</v>
      </c>
      <c r="AU1662" s="148" t="s">
        <v>82</v>
      </c>
      <c r="AV1662" s="12" t="s">
        <v>30</v>
      </c>
      <c r="AW1662" s="12" t="s">
        <v>29</v>
      </c>
      <c r="AX1662" s="12" t="s">
        <v>73</v>
      </c>
      <c r="AY1662" s="148" t="s">
        <v>138</v>
      </c>
    </row>
    <row r="1663" spans="2:65" s="13" customFormat="1">
      <c r="B1663" s="153"/>
      <c r="D1663" s="147" t="s">
        <v>147</v>
      </c>
      <c r="E1663" s="154" t="s">
        <v>1</v>
      </c>
      <c r="F1663" s="155" t="s">
        <v>1325</v>
      </c>
      <c r="H1663" s="156">
        <v>63.8</v>
      </c>
      <c r="I1663" s="157"/>
      <c r="L1663" s="153"/>
      <c r="M1663" s="158"/>
      <c r="T1663" s="159"/>
      <c r="AT1663" s="154" t="s">
        <v>147</v>
      </c>
      <c r="AU1663" s="154" t="s">
        <v>82</v>
      </c>
      <c r="AV1663" s="13" t="s">
        <v>82</v>
      </c>
      <c r="AW1663" s="13" t="s">
        <v>29</v>
      </c>
      <c r="AX1663" s="13" t="s">
        <v>73</v>
      </c>
      <c r="AY1663" s="154" t="s">
        <v>138</v>
      </c>
    </row>
    <row r="1664" spans="2:65" s="14" customFormat="1">
      <c r="B1664" s="160"/>
      <c r="D1664" s="147" t="s">
        <v>147</v>
      </c>
      <c r="E1664" s="161" t="s">
        <v>1</v>
      </c>
      <c r="F1664" s="162" t="s">
        <v>156</v>
      </c>
      <c r="H1664" s="163">
        <v>127.6</v>
      </c>
      <c r="I1664" s="164"/>
      <c r="L1664" s="160"/>
      <c r="M1664" s="165"/>
      <c r="T1664" s="166"/>
      <c r="AT1664" s="161" t="s">
        <v>147</v>
      </c>
      <c r="AU1664" s="161" t="s">
        <v>82</v>
      </c>
      <c r="AV1664" s="14" t="s">
        <v>145</v>
      </c>
      <c r="AW1664" s="14" t="s">
        <v>29</v>
      </c>
      <c r="AX1664" s="14" t="s">
        <v>30</v>
      </c>
      <c r="AY1664" s="161" t="s">
        <v>138</v>
      </c>
    </row>
    <row r="1665" spans="2:65" s="1" customFormat="1" ht="16.5" customHeight="1">
      <c r="B1665" s="132"/>
      <c r="C1665" s="133" t="s">
        <v>1725</v>
      </c>
      <c r="D1665" s="133" t="s">
        <v>140</v>
      </c>
      <c r="E1665" s="134" t="s">
        <v>1726</v>
      </c>
      <c r="F1665" s="135" t="s">
        <v>1727</v>
      </c>
      <c r="G1665" s="136" t="s">
        <v>429</v>
      </c>
      <c r="H1665" s="137">
        <v>3</v>
      </c>
      <c r="I1665" s="138"/>
      <c r="J1665" s="139">
        <f>ROUND(I1665*H1665,2)</f>
        <v>0</v>
      </c>
      <c r="K1665" s="135" t="s">
        <v>1</v>
      </c>
      <c r="L1665" s="32"/>
      <c r="M1665" s="140" t="s">
        <v>1</v>
      </c>
      <c r="N1665" s="141" t="s">
        <v>38</v>
      </c>
      <c r="P1665" s="142">
        <f>O1665*H1665</f>
        <v>0</v>
      </c>
      <c r="Q1665" s="142">
        <v>5.1000000000000004E-4</v>
      </c>
      <c r="R1665" s="142">
        <f>Q1665*H1665</f>
        <v>1.5300000000000001E-3</v>
      </c>
      <c r="S1665" s="142">
        <v>0</v>
      </c>
      <c r="T1665" s="143">
        <f>S1665*H1665</f>
        <v>0</v>
      </c>
      <c r="AR1665" s="144" t="s">
        <v>226</v>
      </c>
      <c r="AT1665" s="144" t="s">
        <v>140</v>
      </c>
      <c r="AU1665" s="144" t="s">
        <v>82</v>
      </c>
      <c r="AY1665" s="17" t="s">
        <v>138</v>
      </c>
      <c r="BE1665" s="145">
        <f>IF(N1665="základní",J1665,0)</f>
        <v>0</v>
      </c>
      <c r="BF1665" s="145">
        <f>IF(N1665="snížená",J1665,0)</f>
        <v>0</v>
      </c>
      <c r="BG1665" s="145">
        <f>IF(N1665="zákl. přenesená",J1665,0)</f>
        <v>0</v>
      </c>
      <c r="BH1665" s="145">
        <f>IF(N1665="sníž. přenesená",J1665,0)</f>
        <v>0</v>
      </c>
      <c r="BI1665" s="145">
        <f>IF(N1665="nulová",J1665,0)</f>
        <v>0</v>
      </c>
      <c r="BJ1665" s="17" t="s">
        <v>30</v>
      </c>
      <c r="BK1665" s="145">
        <f>ROUND(I1665*H1665,2)</f>
        <v>0</v>
      </c>
      <c r="BL1665" s="17" t="s">
        <v>226</v>
      </c>
      <c r="BM1665" s="144" t="s">
        <v>1728</v>
      </c>
    </row>
    <row r="1666" spans="2:65" s="12" customFormat="1">
      <c r="B1666" s="146"/>
      <c r="D1666" s="147" t="s">
        <v>147</v>
      </c>
      <c r="E1666" s="148" t="s">
        <v>1</v>
      </c>
      <c r="F1666" s="149" t="s">
        <v>1729</v>
      </c>
      <c r="H1666" s="148" t="s">
        <v>1</v>
      </c>
      <c r="I1666" s="150"/>
      <c r="L1666" s="146"/>
      <c r="M1666" s="151"/>
      <c r="T1666" s="152"/>
      <c r="AT1666" s="148" t="s">
        <v>147</v>
      </c>
      <c r="AU1666" s="148" t="s">
        <v>82</v>
      </c>
      <c r="AV1666" s="12" t="s">
        <v>30</v>
      </c>
      <c r="AW1666" s="12" t="s">
        <v>29</v>
      </c>
      <c r="AX1666" s="12" t="s">
        <v>73</v>
      </c>
      <c r="AY1666" s="148" t="s">
        <v>138</v>
      </c>
    </row>
    <row r="1667" spans="2:65" s="13" customFormat="1">
      <c r="B1667" s="153"/>
      <c r="D1667" s="147" t="s">
        <v>147</v>
      </c>
      <c r="E1667" s="154" t="s">
        <v>1</v>
      </c>
      <c r="F1667" s="155" t="s">
        <v>1730</v>
      </c>
      <c r="H1667" s="156">
        <v>3</v>
      </c>
      <c r="I1667" s="157"/>
      <c r="L1667" s="153"/>
      <c r="M1667" s="158"/>
      <c r="T1667" s="159"/>
      <c r="AT1667" s="154" t="s">
        <v>147</v>
      </c>
      <c r="AU1667" s="154" t="s">
        <v>82</v>
      </c>
      <c r="AV1667" s="13" t="s">
        <v>82</v>
      </c>
      <c r="AW1667" s="13" t="s">
        <v>29</v>
      </c>
      <c r="AX1667" s="13" t="s">
        <v>73</v>
      </c>
      <c r="AY1667" s="154" t="s">
        <v>138</v>
      </c>
    </row>
    <row r="1668" spans="2:65" s="14" customFormat="1">
      <c r="B1668" s="160"/>
      <c r="D1668" s="147" t="s">
        <v>147</v>
      </c>
      <c r="E1668" s="161" t="s">
        <v>1</v>
      </c>
      <c r="F1668" s="162" t="s">
        <v>156</v>
      </c>
      <c r="H1668" s="163">
        <v>3</v>
      </c>
      <c r="I1668" s="164"/>
      <c r="L1668" s="160"/>
      <c r="M1668" s="165"/>
      <c r="T1668" s="166"/>
      <c r="AT1668" s="161" t="s">
        <v>147</v>
      </c>
      <c r="AU1668" s="161" t="s">
        <v>82</v>
      </c>
      <c r="AV1668" s="14" t="s">
        <v>145</v>
      </c>
      <c r="AW1668" s="14" t="s">
        <v>29</v>
      </c>
      <c r="AX1668" s="14" t="s">
        <v>30</v>
      </c>
      <c r="AY1668" s="161" t="s">
        <v>138</v>
      </c>
    </row>
    <row r="1669" spans="2:65" s="1" customFormat="1" ht="16.5" customHeight="1">
      <c r="B1669" s="132"/>
      <c r="C1669" s="133" t="s">
        <v>1731</v>
      </c>
      <c r="D1669" s="133" t="s">
        <v>140</v>
      </c>
      <c r="E1669" s="134" t="s">
        <v>1732</v>
      </c>
      <c r="F1669" s="135" t="s">
        <v>1733</v>
      </c>
      <c r="G1669" s="136" t="s">
        <v>208</v>
      </c>
      <c r="H1669" s="137">
        <v>1.131</v>
      </c>
      <c r="I1669" s="138"/>
      <c r="J1669" s="139">
        <f>ROUND(I1669*H1669,2)</f>
        <v>0</v>
      </c>
      <c r="K1669" s="135" t="s">
        <v>144</v>
      </c>
      <c r="L1669" s="32"/>
      <c r="M1669" s="140" t="s">
        <v>1</v>
      </c>
      <c r="N1669" s="141" t="s">
        <v>38</v>
      </c>
      <c r="P1669" s="142">
        <f>O1669*H1669</f>
        <v>0</v>
      </c>
      <c r="Q1669" s="142">
        <v>0</v>
      </c>
      <c r="R1669" s="142">
        <f>Q1669*H1669</f>
        <v>0</v>
      </c>
      <c r="S1669" s="142">
        <v>0</v>
      </c>
      <c r="T1669" s="143">
        <f>S1669*H1669</f>
        <v>0</v>
      </c>
      <c r="AR1669" s="144" t="s">
        <v>226</v>
      </c>
      <c r="AT1669" s="144" t="s">
        <v>140</v>
      </c>
      <c r="AU1669" s="144" t="s">
        <v>82</v>
      </c>
      <c r="AY1669" s="17" t="s">
        <v>138</v>
      </c>
      <c r="BE1669" s="145">
        <f>IF(N1669="základní",J1669,0)</f>
        <v>0</v>
      </c>
      <c r="BF1669" s="145">
        <f>IF(N1669="snížená",J1669,0)</f>
        <v>0</v>
      </c>
      <c r="BG1669" s="145">
        <f>IF(N1669="zákl. přenesená",J1669,0)</f>
        <v>0</v>
      </c>
      <c r="BH1669" s="145">
        <f>IF(N1669="sníž. přenesená",J1669,0)</f>
        <v>0</v>
      </c>
      <c r="BI1669" s="145">
        <f>IF(N1669="nulová",J1669,0)</f>
        <v>0</v>
      </c>
      <c r="BJ1669" s="17" t="s">
        <v>30</v>
      </c>
      <c r="BK1669" s="145">
        <f>ROUND(I1669*H1669,2)</f>
        <v>0</v>
      </c>
      <c r="BL1669" s="17" t="s">
        <v>226</v>
      </c>
      <c r="BM1669" s="144" t="s">
        <v>1734</v>
      </c>
    </row>
    <row r="1670" spans="2:65" s="11" customFormat="1" ht="22.9" customHeight="1">
      <c r="B1670" s="120"/>
      <c r="D1670" s="121" t="s">
        <v>72</v>
      </c>
      <c r="E1670" s="130" t="s">
        <v>1735</v>
      </c>
      <c r="F1670" s="130" t="s">
        <v>1736</v>
      </c>
      <c r="I1670" s="123"/>
      <c r="J1670" s="131">
        <f>BK1670</f>
        <v>0</v>
      </c>
      <c r="L1670" s="120"/>
      <c r="M1670" s="125"/>
      <c r="P1670" s="126">
        <f>SUM(P1671:P1703)</f>
        <v>0</v>
      </c>
      <c r="R1670" s="126">
        <f>SUM(R1671:R1703)</f>
        <v>0</v>
      </c>
      <c r="T1670" s="127">
        <f>SUM(T1671:T1703)</f>
        <v>0</v>
      </c>
      <c r="AR1670" s="121" t="s">
        <v>82</v>
      </c>
      <c r="AT1670" s="128" t="s">
        <v>72</v>
      </c>
      <c r="AU1670" s="128" t="s">
        <v>30</v>
      </c>
      <c r="AY1670" s="121" t="s">
        <v>138</v>
      </c>
      <c r="BK1670" s="129">
        <f>SUM(BK1671:BK1703)</f>
        <v>0</v>
      </c>
    </row>
    <row r="1671" spans="2:65" s="1" customFormat="1" ht="16.5" customHeight="1">
      <c r="B1671" s="132"/>
      <c r="C1671" s="133" t="s">
        <v>1737</v>
      </c>
      <c r="D1671" s="133" t="s">
        <v>140</v>
      </c>
      <c r="E1671" s="134" t="s">
        <v>1738</v>
      </c>
      <c r="F1671" s="135" t="s">
        <v>1739</v>
      </c>
      <c r="G1671" s="136" t="s">
        <v>429</v>
      </c>
      <c r="H1671" s="137">
        <v>2</v>
      </c>
      <c r="I1671" s="138"/>
      <c r="J1671" s="139">
        <f>ROUND(I1671*H1671,2)</f>
        <v>0</v>
      </c>
      <c r="K1671" s="135" t="s">
        <v>1</v>
      </c>
      <c r="L1671" s="32"/>
      <c r="M1671" s="140" t="s">
        <v>1</v>
      </c>
      <c r="N1671" s="141" t="s">
        <v>38</v>
      </c>
      <c r="P1671" s="142">
        <f>O1671*H1671</f>
        <v>0</v>
      </c>
      <c r="Q1671" s="142">
        <v>0</v>
      </c>
      <c r="R1671" s="142">
        <f>Q1671*H1671</f>
        <v>0</v>
      </c>
      <c r="S1671" s="142">
        <v>0</v>
      </c>
      <c r="T1671" s="143">
        <f>S1671*H1671</f>
        <v>0</v>
      </c>
      <c r="AR1671" s="144" t="s">
        <v>226</v>
      </c>
      <c r="AT1671" s="144" t="s">
        <v>140</v>
      </c>
      <c r="AU1671" s="144" t="s">
        <v>82</v>
      </c>
      <c r="AY1671" s="17" t="s">
        <v>138</v>
      </c>
      <c r="BE1671" s="145">
        <f>IF(N1671="základní",J1671,0)</f>
        <v>0</v>
      </c>
      <c r="BF1671" s="145">
        <f>IF(N1671="snížená",J1671,0)</f>
        <v>0</v>
      </c>
      <c r="BG1671" s="145">
        <f>IF(N1671="zákl. přenesená",J1671,0)</f>
        <v>0</v>
      </c>
      <c r="BH1671" s="145">
        <f>IF(N1671="sníž. přenesená",J1671,0)</f>
        <v>0</v>
      </c>
      <c r="BI1671" s="145">
        <f>IF(N1671="nulová",J1671,0)</f>
        <v>0</v>
      </c>
      <c r="BJ1671" s="17" t="s">
        <v>30</v>
      </c>
      <c r="BK1671" s="145">
        <f>ROUND(I1671*H1671,2)</f>
        <v>0</v>
      </c>
      <c r="BL1671" s="17" t="s">
        <v>226</v>
      </c>
      <c r="BM1671" s="144" t="s">
        <v>1740</v>
      </c>
    </row>
    <row r="1672" spans="2:65" s="12" customFormat="1">
      <c r="B1672" s="146"/>
      <c r="D1672" s="147" t="s">
        <v>147</v>
      </c>
      <c r="E1672" s="148" t="s">
        <v>1</v>
      </c>
      <c r="F1672" s="149" t="s">
        <v>1741</v>
      </c>
      <c r="H1672" s="148" t="s">
        <v>1</v>
      </c>
      <c r="I1672" s="150"/>
      <c r="L1672" s="146"/>
      <c r="M1672" s="151"/>
      <c r="T1672" s="152"/>
      <c r="AT1672" s="148" t="s">
        <v>147</v>
      </c>
      <c r="AU1672" s="148" t="s">
        <v>82</v>
      </c>
      <c r="AV1672" s="12" t="s">
        <v>30</v>
      </c>
      <c r="AW1672" s="12" t="s">
        <v>29</v>
      </c>
      <c r="AX1672" s="12" t="s">
        <v>73</v>
      </c>
      <c r="AY1672" s="148" t="s">
        <v>138</v>
      </c>
    </row>
    <row r="1673" spans="2:65" s="13" customFormat="1">
      <c r="B1673" s="153"/>
      <c r="D1673" s="147" t="s">
        <v>147</v>
      </c>
      <c r="E1673" s="154" t="s">
        <v>1</v>
      </c>
      <c r="F1673" s="155" t="s">
        <v>82</v>
      </c>
      <c r="H1673" s="156">
        <v>2</v>
      </c>
      <c r="I1673" s="157"/>
      <c r="L1673" s="153"/>
      <c r="M1673" s="158"/>
      <c r="T1673" s="159"/>
      <c r="AT1673" s="154" t="s">
        <v>147</v>
      </c>
      <c r="AU1673" s="154" t="s">
        <v>82</v>
      </c>
      <c r="AV1673" s="13" t="s">
        <v>82</v>
      </c>
      <c r="AW1673" s="13" t="s">
        <v>29</v>
      </c>
      <c r="AX1673" s="13" t="s">
        <v>30</v>
      </c>
      <c r="AY1673" s="154" t="s">
        <v>138</v>
      </c>
    </row>
    <row r="1674" spans="2:65" s="1" customFormat="1" ht="16.5" customHeight="1">
      <c r="B1674" s="132"/>
      <c r="C1674" s="133" t="s">
        <v>1742</v>
      </c>
      <c r="D1674" s="133" t="s">
        <v>140</v>
      </c>
      <c r="E1674" s="134" t="s">
        <v>1743</v>
      </c>
      <c r="F1674" s="135" t="s">
        <v>1744</v>
      </c>
      <c r="G1674" s="136" t="s">
        <v>429</v>
      </c>
      <c r="H1674" s="137">
        <v>2</v>
      </c>
      <c r="I1674" s="138"/>
      <c r="J1674" s="139">
        <f>ROUND(I1674*H1674,2)</f>
        <v>0</v>
      </c>
      <c r="K1674" s="135" t="s">
        <v>1</v>
      </c>
      <c r="L1674" s="32"/>
      <c r="M1674" s="140" t="s">
        <v>1</v>
      </c>
      <c r="N1674" s="141" t="s">
        <v>38</v>
      </c>
      <c r="P1674" s="142">
        <f>O1674*H1674</f>
        <v>0</v>
      </c>
      <c r="Q1674" s="142">
        <v>0</v>
      </c>
      <c r="R1674" s="142">
        <f>Q1674*H1674</f>
        <v>0</v>
      </c>
      <c r="S1674" s="142">
        <v>0</v>
      </c>
      <c r="T1674" s="143">
        <f>S1674*H1674</f>
        <v>0</v>
      </c>
      <c r="AR1674" s="144" t="s">
        <v>226</v>
      </c>
      <c r="AT1674" s="144" t="s">
        <v>140</v>
      </c>
      <c r="AU1674" s="144" t="s">
        <v>82</v>
      </c>
      <c r="AY1674" s="17" t="s">
        <v>138</v>
      </c>
      <c r="BE1674" s="145">
        <f>IF(N1674="základní",J1674,0)</f>
        <v>0</v>
      </c>
      <c r="BF1674" s="145">
        <f>IF(N1674="snížená",J1674,0)</f>
        <v>0</v>
      </c>
      <c r="BG1674" s="145">
        <f>IF(N1674="zákl. přenesená",J1674,0)</f>
        <v>0</v>
      </c>
      <c r="BH1674" s="145">
        <f>IF(N1674="sníž. přenesená",J1674,0)</f>
        <v>0</v>
      </c>
      <c r="BI1674" s="145">
        <f>IF(N1674="nulová",J1674,0)</f>
        <v>0</v>
      </c>
      <c r="BJ1674" s="17" t="s">
        <v>30</v>
      </c>
      <c r="BK1674" s="145">
        <f>ROUND(I1674*H1674,2)</f>
        <v>0</v>
      </c>
      <c r="BL1674" s="17" t="s">
        <v>226</v>
      </c>
      <c r="BM1674" s="144" t="s">
        <v>1745</v>
      </c>
    </row>
    <row r="1675" spans="2:65" s="12" customFormat="1">
      <c r="B1675" s="146"/>
      <c r="D1675" s="147" t="s">
        <v>147</v>
      </c>
      <c r="E1675" s="148" t="s">
        <v>1</v>
      </c>
      <c r="F1675" s="149" t="s">
        <v>1741</v>
      </c>
      <c r="H1675" s="148" t="s">
        <v>1</v>
      </c>
      <c r="I1675" s="150"/>
      <c r="L1675" s="146"/>
      <c r="M1675" s="151"/>
      <c r="T1675" s="152"/>
      <c r="AT1675" s="148" t="s">
        <v>147</v>
      </c>
      <c r="AU1675" s="148" t="s">
        <v>82</v>
      </c>
      <c r="AV1675" s="12" t="s">
        <v>30</v>
      </c>
      <c r="AW1675" s="12" t="s">
        <v>29</v>
      </c>
      <c r="AX1675" s="12" t="s">
        <v>73</v>
      </c>
      <c r="AY1675" s="148" t="s">
        <v>138</v>
      </c>
    </row>
    <row r="1676" spans="2:65" s="13" customFormat="1">
      <c r="B1676" s="153"/>
      <c r="D1676" s="147" t="s">
        <v>147</v>
      </c>
      <c r="E1676" s="154" t="s">
        <v>1</v>
      </c>
      <c r="F1676" s="155" t="s">
        <v>82</v>
      </c>
      <c r="H1676" s="156">
        <v>2</v>
      </c>
      <c r="I1676" s="157"/>
      <c r="L1676" s="153"/>
      <c r="M1676" s="158"/>
      <c r="T1676" s="159"/>
      <c r="AT1676" s="154" t="s">
        <v>147</v>
      </c>
      <c r="AU1676" s="154" t="s">
        <v>82</v>
      </c>
      <c r="AV1676" s="13" t="s">
        <v>82</v>
      </c>
      <c r="AW1676" s="13" t="s">
        <v>29</v>
      </c>
      <c r="AX1676" s="13" t="s">
        <v>30</v>
      </c>
      <c r="AY1676" s="154" t="s">
        <v>138</v>
      </c>
    </row>
    <row r="1677" spans="2:65" s="1" customFormat="1" ht="24.25" customHeight="1">
      <c r="B1677" s="132"/>
      <c r="C1677" s="133" t="s">
        <v>1746</v>
      </c>
      <c r="D1677" s="133" t="s">
        <v>140</v>
      </c>
      <c r="E1677" s="134" t="s">
        <v>1747</v>
      </c>
      <c r="F1677" s="135" t="s">
        <v>1748</v>
      </c>
      <c r="G1677" s="136" t="s">
        <v>429</v>
      </c>
      <c r="H1677" s="137">
        <v>2</v>
      </c>
      <c r="I1677" s="138"/>
      <c r="J1677" s="139">
        <f>ROUND(I1677*H1677,2)</f>
        <v>0</v>
      </c>
      <c r="K1677" s="135" t="s">
        <v>1</v>
      </c>
      <c r="L1677" s="32"/>
      <c r="M1677" s="140" t="s">
        <v>1</v>
      </c>
      <c r="N1677" s="141" t="s">
        <v>38</v>
      </c>
      <c r="P1677" s="142">
        <f>O1677*H1677</f>
        <v>0</v>
      </c>
      <c r="Q1677" s="142">
        <v>0</v>
      </c>
      <c r="R1677" s="142">
        <f>Q1677*H1677</f>
        <v>0</v>
      </c>
      <c r="S1677" s="142">
        <v>0</v>
      </c>
      <c r="T1677" s="143">
        <f>S1677*H1677</f>
        <v>0</v>
      </c>
      <c r="AR1677" s="144" t="s">
        <v>226</v>
      </c>
      <c r="AT1677" s="144" t="s">
        <v>140</v>
      </c>
      <c r="AU1677" s="144" t="s">
        <v>82</v>
      </c>
      <c r="AY1677" s="17" t="s">
        <v>138</v>
      </c>
      <c r="BE1677" s="145">
        <f>IF(N1677="základní",J1677,0)</f>
        <v>0</v>
      </c>
      <c r="BF1677" s="145">
        <f>IF(N1677="snížená",J1677,0)</f>
        <v>0</v>
      </c>
      <c r="BG1677" s="145">
        <f>IF(N1677="zákl. přenesená",J1677,0)</f>
        <v>0</v>
      </c>
      <c r="BH1677" s="145">
        <f>IF(N1677="sníž. přenesená",J1677,0)</f>
        <v>0</v>
      </c>
      <c r="BI1677" s="145">
        <f>IF(N1677="nulová",J1677,0)</f>
        <v>0</v>
      </c>
      <c r="BJ1677" s="17" t="s">
        <v>30</v>
      </c>
      <c r="BK1677" s="145">
        <f>ROUND(I1677*H1677,2)</f>
        <v>0</v>
      </c>
      <c r="BL1677" s="17" t="s">
        <v>226</v>
      </c>
      <c r="BM1677" s="144" t="s">
        <v>1749</v>
      </c>
    </row>
    <row r="1678" spans="2:65" s="12" customFormat="1">
      <c r="B1678" s="146"/>
      <c r="D1678" s="147" t="s">
        <v>147</v>
      </c>
      <c r="E1678" s="148" t="s">
        <v>1</v>
      </c>
      <c r="F1678" s="149" t="s">
        <v>1741</v>
      </c>
      <c r="H1678" s="148" t="s">
        <v>1</v>
      </c>
      <c r="I1678" s="150"/>
      <c r="L1678" s="146"/>
      <c r="M1678" s="151"/>
      <c r="T1678" s="152"/>
      <c r="AT1678" s="148" t="s">
        <v>147</v>
      </c>
      <c r="AU1678" s="148" t="s">
        <v>82</v>
      </c>
      <c r="AV1678" s="12" t="s">
        <v>30</v>
      </c>
      <c r="AW1678" s="12" t="s">
        <v>29</v>
      </c>
      <c r="AX1678" s="12" t="s">
        <v>73</v>
      </c>
      <c r="AY1678" s="148" t="s">
        <v>138</v>
      </c>
    </row>
    <row r="1679" spans="2:65" s="13" customFormat="1">
      <c r="B1679" s="153"/>
      <c r="D1679" s="147" t="s">
        <v>147</v>
      </c>
      <c r="E1679" s="154" t="s">
        <v>1</v>
      </c>
      <c r="F1679" s="155" t="s">
        <v>82</v>
      </c>
      <c r="H1679" s="156">
        <v>2</v>
      </c>
      <c r="I1679" s="157"/>
      <c r="L1679" s="153"/>
      <c r="M1679" s="158"/>
      <c r="T1679" s="159"/>
      <c r="AT1679" s="154" t="s">
        <v>147</v>
      </c>
      <c r="AU1679" s="154" t="s">
        <v>82</v>
      </c>
      <c r="AV1679" s="13" t="s">
        <v>82</v>
      </c>
      <c r="AW1679" s="13" t="s">
        <v>29</v>
      </c>
      <c r="AX1679" s="13" t="s">
        <v>30</v>
      </c>
      <c r="AY1679" s="154" t="s">
        <v>138</v>
      </c>
    </row>
    <row r="1680" spans="2:65" s="1" customFormat="1" ht="16.5" customHeight="1">
      <c r="B1680" s="132"/>
      <c r="C1680" s="133" t="s">
        <v>1750</v>
      </c>
      <c r="D1680" s="133" t="s">
        <v>140</v>
      </c>
      <c r="E1680" s="134" t="s">
        <v>1751</v>
      </c>
      <c r="F1680" s="135" t="s">
        <v>1752</v>
      </c>
      <c r="G1680" s="136" t="s">
        <v>429</v>
      </c>
      <c r="H1680" s="137">
        <v>1</v>
      </c>
      <c r="I1680" s="138"/>
      <c r="J1680" s="139">
        <f>ROUND(I1680*H1680,2)</f>
        <v>0</v>
      </c>
      <c r="K1680" s="135" t="s">
        <v>1</v>
      </c>
      <c r="L1680" s="32"/>
      <c r="M1680" s="140" t="s">
        <v>1</v>
      </c>
      <c r="N1680" s="141" t="s">
        <v>38</v>
      </c>
      <c r="P1680" s="142">
        <f>O1680*H1680</f>
        <v>0</v>
      </c>
      <c r="Q1680" s="142">
        <v>0</v>
      </c>
      <c r="R1680" s="142">
        <f>Q1680*H1680</f>
        <v>0</v>
      </c>
      <c r="S1680" s="142">
        <v>0</v>
      </c>
      <c r="T1680" s="143">
        <f>S1680*H1680</f>
        <v>0</v>
      </c>
      <c r="AR1680" s="144" t="s">
        <v>226</v>
      </c>
      <c r="AT1680" s="144" t="s">
        <v>140</v>
      </c>
      <c r="AU1680" s="144" t="s">
        <v>82</v>
      </c>
      <c r="AY1680" s="17" t="s">
        <v>138</v>
      </c>
      <c r="BE1680" s="145">
        <f>IF(N1680="základní",J1680,0)</f>
        <v>0</v>
      </c>
      <c r="BF1680" s="145">
        <f>IF(N1680="snížená",J1680,0)</f>
        <v>0</v>
      </c>
      <c r="BG1680" s="145">
        <f>IF(N1680="zákl. přenesená",J1680,0)</f>
        <v>0</v>
      </c>
      <c r="BH1680" s="145">
        <f>IF(N1680="sníž. přenesená",J1680,0)</f>
        <v>0</v>
      </c>
      <c r="BI1680" s="145">
        <f>IF(N1680="nulová",J1680,0)</f>
        <v>0</v>
      </c>
      <c r="BJ1680" s="17" t="s">
        <v>30</v>
      </c>
      <c r="BK1680" s="145">
        <f>ROUND(I1680*H1680,2)</f>
        <v>0</v>
      </c>
      <c r="BL1680" s="17" t="s">
        <v>226</v>
      </c>
      <c r="BM1680" s="144" t="s">
        <v>1753</v>
      </c>
    </row>
    <row r="1681" spans="2:65" s="12" customFormat="1">
      <c r="B1681" s="146"/>
      <c r="D1681" s="147" t="s">
        <v>147</v>
      </c>
      <c r="E1681" s="148" t="s">
        <v>1</v>
      </c>
      <c r="F1681" s="149" t="s">
        <v>1741</v>
      </c>
      <c r="H1681" s="148" t="s">
        <v>1</v>
      </c>
      <c r="I1681" s="150"/>
      <c r="L1681" s="146"/>
      <c r="M1681" s="151"/>
      <c r="T1681" s="152"/>
      <c r="AT1681" s="148" t="s">
        <v>147</v>
      </c>
      <c r="AU1681" s="148" t="s">
        <v>82</v>
      </c>
      <c r="AV1681" s="12" t="s">
        <v>30</v>
      </c>
      <c r="AW1681" s="12" t="s">
        <v>29</v>
      </c>
      <c r="AX1681" s="12" t="s">
        <v>73</v>
      </c>
      <c r="AY1681" s="148" t="s">
        <v>138</v>
      </c>
    </row>
    <row r="1682" spans="2:65" s="13" customFormat="1">
      <c r="B1682" s="153"/>
      <c r="D1682" s="147" t="s">
        <v>147</v>
      </c>
      <c r="E1682" s="154" t="s">
        <v>1</v>
      </c>
      <c r="F1682" s="155" t="s">
        <v>30</v>
      </c>
      <c r="H1682" s="156">
        <v>1</v>
      </c>
      <c r="I1682" s="157"/>
      <c r="L1682" s="153"/>
      <c r="M1682" s="158"/>
      <c r="T1682" s="159"/>
      <c r="AT1682" s="154" t="s">
        <v>147</v>
      </c>
      <c r="AU1682" s="154" t="s">
        <v>82</v>
      </c>
      <c r="AV1682" s="13" t="s">
        <v>82</v>
      </c>
      <c r="AW1682" s="13" t="s">
        <v>29</v>
      </c>
      <c r="AX1682" s="13" t="s">
        <v>30</v>
      </c>
      <c r="AY1682" s="154" t="s">
        <v>138</v>
      </c>
    </row>
    <row r="1683" spans="2:65" s="1" customFormat="1" ht="16.5" customHeight="1">
      <c r="B1683" s="132"/>
      <c r="C1683" s="133" t="s">
        <v>1754</v>
      </c>
      <c r="D1683" s="133" t="s">
        <v>140</v>
      </c>
      <c r="E1683" s="134" t="s">
        <v>1755</v>
      </c>
      <c r="F1683" s="135" t="s">
        <v>1756</v>
      </c>
      <c r="G1683" s="136" t="s">
        <v>384</v>
      </c>
      <c r="H1683" s="137">
        <v>1</v>
      </c>
      <c r="I1683" s="138"/>
      <c r="J1683" s="139">
        <f>ROUND(I1683*H1683,2)</f>
        <v>0</v>
      </c>
      <c r="K1683" s="135" t="s">
        <v>1</v>
      </c>
      <c r="L1683" s="32"/>
      <c r="M1683" s="140" t="s">
        <v>1</v>
      </c>
      <c r="N1683" s="141" t="s">
        <v>38</v>
      </c>
      <c r="P1683" s="142">
        <f>O1683*H1683</f>
        <v>0</v>
      </c>
      <c r="Q1683" s="142">
        <v>0</v>
      </c>
      <c r="R1683" s="142">
        <f>Q1683*H1683</f>
        <v>0</v>
      </c>
      <c r="S1683" s="142">
        <v>0</v>
      </c>
      <c r="T1683" s="143">
        <f>S1683*H1683</f>
        <v>0</v>
      </c>
      <c r="AR1683" s="144" t="s">
        <v>226</v>
      </c>
      <c r="AT1683" s="144" t="s">
        <v>140</v>
      </c>
      <c r="AU1683" s="144" t="s">
        <v>82</v>
      </c>
      <c r="AY1683" s="17" t="s">
        <v>138</v>
      </c>
      <c r="BE1683" s="145">
        <f>IF(N1683="základní",J1683,0)</f>
        <v>0</v>
      </c>
      <c r="BF1683" s="145">
        <f>IF(N1683="snížená",J1683,0)</f>
        <v>0</v>
      </c>
      <c r="BG1683" s="145">
        <f>IF(N1683="zákl. přenesená",J1683,0)</f>
        <v>0</v>
      </c>
      <c r="BH1683" s="145">
        <f>IF(N1683="sníž. přenesená",J1683,0)</f>
        <v>0</v>
      </c>
      <c r="BI1683" s="145">
        <f>IF(N1683="nulová",J1683,0)</f>
        <v>0</v>
      </c>
      <c r="BJ1683" s="17" t="s">
        <v>30</v>
      </c>
      <c r="BK1683" s="145">
        <f>ROUND(I1683*H1683,2)</f>
        <v>0</v>
      </c>
      <c r="BL1683" s="17" t="s">
        <v>226</v>
      </c>
      <c r="BM1683" s="144" t="s">
        <v>1757</v>
      </c>
    </row>
    <row r="1684" spans="2:65" s="12" customFormat="1">
      <c r="B1684" s="146"/>
      <c r="D1684" s="147" t="s">
        <v>147</v>
      </c>
      <c r="E1684" s="148" t="s">
        <v>1</v>
      </c>
      <c r="F1684" s="149" t="s">
        <v>1741</v>
      </c>
      <c r="H1684" s="148" t="s">
        <v>1</v>
      </c>
      <c r="I1684" s="150"/>
      <c r="L1684" s="146"/>
      <c r="M1684" s="151"/>
      <c r="T1684" s="152"/>
      <c r="AT1684" s="148" t="s">
        <v>147</v>
      </c>
      <c r="AU1684" s="148" t="s">
        <v>82</v>
      </c>
      <c r="AV1684" s="12" t="s">
        <v>30</v>
      </c>
      <c r="AW1684" s="12" t="s">
        <v>29</v>
      </c>
      <c r="AX1684" s="12" t="s">
        <v>73</v>
      </c>
      <c r="AY1684" s="148" t="s">
        <v>138</v>
      </c>
    </row>
    <row r="1685" spans="2:65" s="13" customFormat="1">
      <c r="B1685" s="153"/>
      <c r="D1685" s="147" t="s">
        <v>147</v>
      </c>
      <c r="E1685" s="154" t="s">
        <v>1</v>
      </c>
      <c r="F1685" s="155" t="s">
        <v>30</v>
      </c>
      <c r="H1685" s="156">
        <v>1</v>
      </c>
      <c r="I1685" s="157"/>
      <c r="L1685" s="153"/>
      <c r="M1685" s="158"/>
      <c r="T1685" s="159"/>
      <c r="AT1685" s="154" t="s">
        <v>147</v>
      </c>
      <c r="AU1685" s="154" t="s">
        <v>82</v>
      </c>
      <c r="AV1685" s="13" t="s">
        <v>82</v>
      </c>
      <c r="AW1685" s="13" t="s">
        <v>29</v>
      </c>
      <c r="AX1685" s="13" t="s">
        <v>30</v>
      </c>
      <c r="AY1685" s="154" t="s">
        <v>138</v>
      </c>
    </row>
    <row r="1686" spans="2:65" s="1" customFormat="1" ht="16.5" customHeight="1">
      <c r="B1686" s="132"/>
      <c r="C1686" s="133" t="s">
        <v>1758</v>
      </c>
      <c r="D1686" s="133" t="s">
        <v>140</v>
      </c>
      <c r="E1686" s="134" t="s">
        <v>1759</v>
      </c>
      <c r="F1686" s="135" t="s">
        <v>1760</v>
      </c>
      <c r="G1686" s="136" t="s">
        <v>384</v>
      </c>
      <c r="H1686" s="137">
        <v>2</v>
      </c>
      <c r="I1686" s="138"/>
      <c r="J1686" s="139">
        <f>ROUND(I1686*H1686,2)</f>
        <v>0</v>
      </c>
      <c r="K1686" s="135" t="s">
        <v>1</v>
      </c>
      <c r="L1686" s="32"/>
      <c r="M1686" s="140" t="s">
        <v>1</v>
      </c>
      <c r="N1686" s="141" t="s">
        <v>38</v>
      </c>
      <c r="P1686" s="142">
        <f>O1686*H1686</f>
        <v>0</v>
      </c>
      <c r="Q1686" s="142">
        <v>0</v>
      </c>
      <c r="R1686" s="142">
        <f>Q1686*H1686</f>
        <v>0</v>
      </c>
      <c r="S1686" s="142">
        <v>0</v>
      </c>
      <c r="T1686" s="143">
        <f>S1686*H1686</f>
        <v>0</v>
      </c>
      <c r="AR1686" s="144" t="s">
        <v>226</v>
      </c>
      <c r="AT1686" s="144" t="s">
        <v>140</v>
      </c>
      <c r="AU1686" s="144" t="s">
        <v>82</v>
      </c>
      <c r="AY1686" s="17" t="s">
        <v>138</v>
      </c>
      <c r="BE1686" s="145">
        <f>IF(N1686="základní",J1686,0)</f>
        <v>0</v>
      </c>
      <c r="BF1686" s="145">
        <f>IF(N1686="snížená",J1686,0)</f>
        <v>0</v>
      </c>
      <c r="BG1686" s="145">
        <f>IF(N1686="zákl. přenesená",J1686,0)</f>
        <v>0</v>
      </c>
      <c r="BH1686" s="145">
        <f>IF(N1686="sníž. přenesená",J1686,0)</f>
        <v>0</v>
      </c>
      <c r="BI1686" s="145">
        <f>IF(N1686="nulová",J1686,0)</f>
        <v>0</v>
      </c>
      <c r="BJ1686" s="17" t="s">
        <v>30</v>
      </c>
      <c r="BK1686" s="145">
        <f>ROUND(I1686*H1686,2)</f>
        <v>0</v>
      </c>
      <c r="BL1686" s="17" t="s">
        <v>226</v>
      </c>
      <c r="BM1686" s="144" t="s">
        <v>1761</v>
      </c>
    </row>
    <row r="1687" spans="2:65" s="12" customFormat="1">
      <c r="B1687" s="146"/>
      <c r="D1687" s="147" t="s">
        <v>147</v>
      </c>
      <c r="E1687" s="148" t="s">
        <v>1</v>
      </c>
      <c r="F1687" s="149" t="s">
        <v>1741</v>
      </c>
      <c r="H1687" s="148" t="s">
        <v>1</v>
      </c>
      <c r="I1687" s="150"/>
      <c r="L1687" s="146"/>
      <c r="M1687" s="151"/>
      <c r="T1687" s="152"/>
      <c r="AT1687" s="148" t="s">
        <v>147</v>
      </c>
      <c r="AU1687" s="148" t="s">
        <v>82</v>
      </c>
      <c r="AV1687" s="12" t="s">
        <v>30</v>
      </c>
      <c r="AW1687" s="12" t="s">
        <v>29</v>
      </c>
      <c r="AX1687" s="12" t="s">
        <v>73</v>
      </c>
      <c r="AY1687" s="148" t="s">
        <v>138</v>
      </c>
    </row>
    <row r="1688" spans="2:65" s="13" customFormat="1">
      <c r="B1688" s="153"/>
      <c r="D1688" s="147" t="s">
        <v>147</v>
      </c>
      <c r="E1688" s="154" t="s">
        <v>1</v>
      </c>
      <c r="F1688" s="155" t="s">
        <v>82</v>
      </c>
      <c r="H1688" s="156">
        <v>2</v>
      </c>
      <c r="I1688" s="157"/>
      <c r="L1688" s="153"/>
      <c r="M1688" s="158"/>
      <c r="T1688" s="159"/>
      <c r="AT1688" s="154" t="s">
        <v>147</v>
      </c>
      <c r="AU1688" s="154" t="s">
        <v>82</v>
      </c>
      <c r="AV1688" s="13" t="s">
        <v>82</v>
      </c>
      <c r="AW1688" s="13" t="s">
        <v>29</v>
      </c>
      <c r="AX1688" s="13" t="s">
        <v>30</v>
      </c>
      <c r="AY1688" s="154" t="s">
        <v>138</v>
      </c>
    </row>
    <row r="1689" spans="2:65" s="1" customFormat="1" ht="16.5" customHeight="1">
      <c r="B1689" s="132"/>
      <c r="C1689" s="133" t="s">
        <v>1762</v>
      </c>
      <c r="D1689" s="133" t="s">
        <v>140</v>
      </c>
      <c r="E1689" s="134" t="s">
        <v>1763</v>
      </c>
      <c r="F1689" s="135" t="s">
        <v>1764</v>
      </c>
      <c r="G1689" s="136" t="s">
        <v>429</v>
      </c>
      <c r="H1689" s="137">
        <v>2</v>
      </c>
      <c r="I1689" s="138"/>
      <c r="J1689" s="139">
        <f>ROUND(I1689*H1689,2)</f>
        <v>0</v>
      </c>
      <c r="K1689" s="135" t="s">
        <v>1</v>
      </c>
      <c r="L1689" s="32"/>
      <c r="M1689" s="140" t="s">
        <v>1</v>
      </c>
      <c r="N1689" s="141" t="s">
        <v>38</v>
      </c>
      <c r="P1689" s="142">
        <f>O1689*H1689</f>
        <v>0</v>
      </c>
      <c r="Q1689" s="142">
        <v>0</v>
      </c>
      <c r="R1689" s="142">
        <f>Q1689*H1689</f>
        <v>0</v>
      </c>
      <c r="S1689" s="142">
        <v>0</v>
      </c>
      <c r="T1689" s="143">
        <f>S1689*H1689</f>
        <v>0</v>
      </c>
      <c r="AR1689" s="144" t="s">
        <v>226</v>
      </c>
      <c r="AT1689" s="144" t="s">
        <v>140</v>
      </c>
      <c r="AU1689" s="144" t="s">
        <v>82</v>
      </c>
      <c r="AY1689" s="17" t="s">
        <v>138</v>
      </c>
      <c r="BE1689" s="145">
        <f>IF(N1689="základní",J1689,0)</f>
        <v>0</v>
      </c>
      <c r="BF1689" s="145">
        <f>IF(N1689="snížená",J1689,0)</f>
        <v>0</v>
      </c>
      <c r="BG1689" s="145">
        <f>IF(N1689="zákl. přenesená",J1689,0)</f>
        <v>0</v>
      </c>
      <c r="BH1689" s="145">
        <f>IF(N1689="sníž. přenesená",J1689,0)</f>
        <v>0</v>
      </c>
      <c r="BI1689" s="145">
        <f>IF(N1689="nulová",J1689,0)</f>
        <v>0</v>
      </c>
      <c r="BJ1689" s="17" t="s">
        <v>30</v>
      </c>
      <c r="BK1689" s="145">
        <f>ROUND(I1689*H1689,2)</f>
        <v>0</v>
      </c>
      <c r="BL1689" s="17" t="s">
        <v>226</v>
      </c>
      <c r="BM1689" s="144" t="s">
        <v>1765</v>
      </c>
    </row>
    <row r="1690" spans="2:65" s="12" customFormat="1">
      <c r="B1690" s="146"/>
      <c r="D1690" s="147" t="s">
        <v>147</v>
      </c>
      <c r="E1690" s="148" t="s">
        <v>1</v>
      </c>
      <c r="F1690" s="149" t="s">
        <v>1741</v>
      </c>
      <c r="H1690" s="148" t="s">
        <v>1</v>
      </c>
      <c r="I1690" s="150"/>
      <c r="L1690" s="146"/>
      <c r="M1690" s="151"/>
      <c r="T1690" s="152"/>
      <c r="AT1690" s="148" t="s">
        <v>147</v>
      </c>
      <c r="AU1690" s="148" t="s">
        <v>82</v>
      </c>
      <c r="AV1690" s="12" t="s">
        <v>30</v>
      </c>
      <c r="AW1690" s="12" t="s">
        <v>29</v>
      </c>
      <c r="AX1690" s="12" t="s">
        <v>73</v>
      </c>
      <c r="AY1690" s="148" t="s">
        <v>138</v>
      </c>
    </row>
    <row r="1691" spans="2:65" s="13" customFormat="1">
      <c r="B1691" s="153"/>
      <c r="D1691" s="147" t="s">
        <v>147</v>
      </c>
      <c r="E1691" s="154" t="s">
        <v>1</v>
      </c>
      <c r="F1691" s="155" t="s">
        <v>82</v>
      </c>
      <c r="H1691" s="156">
        <v>2</v>
      </c>
      <c r="I1691" s="157"/>
      <c r="L1691" s="153"/>
      <c r="M1691" s="158"/>
      <c r="T1691" s="159"/>
      <c r="AT1691" s="154" t="s">
        <v>147</v>
      </c>
      <c r="AU1691" s="154" t="s">
        <v>82</v>
      </c>
      <c r="AV1691" s="13" t="s">
        <v>82</v>
      </c>
      <c r="AW1691" s="13" t="s">
        <v>29</v>
      </c>
      <c r="AX1691" s="13" t="s">
        <v>30</v>
      </c>
      <c r="AY1691" s="154" t="s">
        <v>138</v>
      </c>
    </row>
    <row r="1692" spans="2:65" s="1" customFormat="1" ht="16.5" customHeight="1">
      <c r="B1692" s="132"/>
      <c r="C1692" s="133" t="s">
        <v>1766</v>
      </c>
      <c r="D1692" s="133" t="s">
        <v>140</v>
      </c>
      <c r="E1692" s="134" t="s">
        <v>1767</v>
      </c>
      <c r="F1692" s="135" t="s">
        <v>1768</v>
      </c>
      <c r="G1692" s="136" t="s">
        <v>429</v>
      </c>
      <c r="H1692" s="137">
        <v>2</v>
      </c>
      <c r="I1692" s="138"/>
      <c r="J1692" s="139">
        <f>ROUND(I1692*H1692,2)</f>
        <v>0</v>
      </c>
      <c r="K1692" s="135" t="s">
        <v>1</v>
      </c>
      <c r="L1692" s="32"/>
      <c r="M1692" s="140" t="s">
        <v>1</v>
      </c>
      <c r="N1692" s="141" t="s">
        <v>38</v>
      </c>
      <c r="P1692" s="142">
        <f>O1692*H1692</f>
        <v>0</v>
      </c>
      <c r="Q1692" s="142">
        <v>0</v>
      </c>
      <c r="R1692" s="142">
        <f>Q1692*H1692</f>
        <v>0</v>
      </c>
      <c r="S1692" s="142">
        <v>0</v>
      </c>
      <c r="T1692" s="143">
        <f>S1692*H1692</f>
        <v>0</v>
      </c>
      <c r="AR1692" s="144" t="s">
        <v>226</v>
      </c>
      <c r="AT1692" s="144" t="s">
        <v>140</v>
      </c>
      <c r="AU1692" s="144" t="s">
        <v>82</v>
      </c>
      <c r="AY1692" s="17" t="s">
        <v>138</v>
      </c>
      <c r="BE1692" s="145">
        <f>IF(N1692="základní",J1692,0)</f>
        <v>0</v>
      </c>
      <c r="BF1692" s="145">
        <f>IF(N1692="snížená",J1692,0)</f>
        <v>0</v>
      </c>
      <c r="BG1692" s="145">
        <f>IF(N1692="zákl. přenesená",J1692,0)</f>
        <v>0</v>
      </c>
      <c r="BH1692" s="145">
        <f>IF(N1692="sníž. přenesená",J1692,0)</f>
        <v>0</v>
      </c>
      <c r="BI1692" s="145">
        <f>IF(N1692="nulová",J1692,0)</f>
        <v>0</v>
      </c>
      <c r="BJ1692" s="17" t="s">
        <v>30</v>
      </c>
      <c r="BK1692" s="145">
        <f>ROUND(I1692*H1692,2)</f>
        <v>0</v>
      </c>
      <c r="BL1692" s="17" t="s">
        <v>226</v>
      </c>
      <c r="BM1692" s="144" t="s">
        <v>1769</v>
      </c>
    </row>
    <row r="1693" spans="2:65" s="12" customFormat="1">
      <c r="B1693" s="146"/>
      <c r="D1693" s="147" t="s">
        <v>147</v>
      </c>
      <c r="E1693" s="148" t="s">
        <v>1</v>
      </c>
      <c r="F1693" s="149" t="s">
        <v>1741</v>
      </c>
      <c r="H1693" s="148" t="s">
        <v>1</v>
      </c>
      <c r="I1693" s="150"/>
      <c r="L1693" s="146"/>
      <c r="M1693" s="151"/>
      <c r="T1693" s="152"/>
      <c r="AT1693" s="148" t="s">
        <v>147</v>
      </c>
      <c r="AU1693" s="148" t="s">
        <v>82</v>
      </c>
      <c r="AV1693" s="12" t="s">
        <v>30</v>
      </c>
      <c r="AW1693" s="12" t="s">
        <v>29</v>
      </c>
      <c r="AX1693" s="12" t="s">
        <v>73</v>
      </c>
      <c r="AY1693" s="148" t="s">
        <v>138</v>
      </c>
    </row>
    <row r="1694" spans="2:65" s="13" customFormat="1">
      <c r="B1694" s="153"/>
      <c r="D1694" s="147" t="s">
        <v>147</v>
      </c>
      <c r="E1694" s="154" t="s">
        <v>1</v>
      </c>
      <c r="F1694" s="155" t="s">
        <v>82</v>
      </c>
      <c r="H1694" s="156">
        <v>2</v>
      </c>
      <c r="I1694" s="157"/>
      <c r="L1694" s="153"/>
      <c r="M1694" s="158"/>
      <c r="T1694" s="159"/>
      <c r="AT1694" s="154" t="s">
        <v>147</v>
      </c>
      <c r="AU1694" s="154" t="s">
        <v>82</v>
      </c>
      <c r="AV1694" s="13" t="s">
        <v>82</v>
      </c>
      <c r="AW1694" s="13" t="s">
        <v>29</v>
      </c>
      <c r="AX1694" s="13" t="s">
        <v>30</v>
      </c>
      <c r="AY1694" s="154" t="s">
        <v>138</v>
      </c>
    </row>
    <row r="1695" spans="2:65" s="1" customFormat="1" ht="21.75" customHeight="1">
      <c r="B1695" s="132"/>
      <c r="C1695" s="133" t="s">
        <v>1770</v>
      </c>
      <c r="D1695" s="133" t="s">
        <v>140</v>
      </c>
      <c r="E1695" s="134" t="s">
        <v>1771</v>
      </c>
      <c r="F1695" s="135" t="s">
        <v>1772</v>
      </c>
      <c r="G1695" s="136" t="s">
        <v>429</v>
      </c>
      <c r="H1695" s="137">
        <v>9</v>
      </c>
      <c r="I1695" s="138"/>
      <c r="J1695" s="139">
        <f>ROUND(I1695*H1695,2)</f>
        <v>0</v>
      </c>
      <c r="K1695" s="135" t="s">
        <v>1</v>
      </c>
      <c r="L1695" s="32"/>
      <c r="M1695" s="140" t="s">
        <v>1</v>
      </c>
      <c r="N1695" s="141" t="s">
        <v>38</v>
      </c>
      <c r="P1695" s="142">
        <f>O1695*H1695</f>
        <v>0</v>
      </c>
      <c r="Q1695" s="142">
        <v>0</v>
      </c>
      <c r="R1695" s="142">
        <f>Q1695*H1695</f>
        <v>0</v>
      </c>
      <c r="S1695" s="142">
        <v>0</v>
      </c>
      <c r="T1695" s="143">
        <f>S1695*H1695</f>
        <v>0</v>
      </c>
      <c r="AR1695" s="144" t="s">
        <v>226</v>
      </c>
      <c r="AT1695" s="144" t="s">
        <v>140</v>
      </c>
      <c r="AU1695" s="144" t="s">
        <v>82</v>
      </c>
      <c r="AY1695" s="17" t="s">
        <v>138</v>
      </c>
      <c r="BE1695" s="145">
        <f>IF(N1695="základní",J1695,0)</f>
        <v>0</v>
      </c>
      <c r="BF1695" s="145">
        <f>IF(N1695="snížená",J1695,0)</f>
        <v>0</v>
      </c>
      <c r="BG1695" s="145">
        <f>IF(N1695="zákl. přenesená",J1695,0)</f>
        <v>0</v>
      </c>
      <c r="BH1695" s="145">
        <f>IF(N1695="sníž. přenesená",J1695,0)</f>
        <v>0</v>
      </c>
      <c r="BI1695" s="145">
        <f>IF(N1695="nulová",J1695,0)</f>
        <v>0</v>
      </c>
      <c r="BJ1695" s="17" t="s">
        <v>30</v>
      </c>
      <c r="BK1695" s="145">
        <f>ROUND(I1695*H1695,2)</f>
        <v>0</v>
      </c>
      <c r="BL1695" s="17" t="s">
        <v>226</v>
      </c>
      <c r="BM1695" s="144" t="s">
        <v>1773</v>
      </c>
    </row>
    <row r="1696" spans="2:65" s="12" customFormat="1">
      <c r="B1696" s="146"/>
      <c r="D1696" s="147" t="s">
        <v>147</v>
      </c>
      <c r="E1696" s="148" t="s">
        <v>1</v>
      </c>
      <c r="F1696" s="149" t="s">
        <v>1741</v>
      </c>
      <c r="H1696" s="148" t="s">
        <v>1</v>
      </c>
      <c r="I1696" s="150"/>
      <c r="L1696" s="146"/>
      <c r="M1696" s="151"/>
      <c r="T1696" s="152"/>
      <c r="AT1696" s="148" t="s">
        <v>147</v>
      </c>
      <c r="AU1696" s="148" t="s">
        <v>82</v>
      </c>
      <c r="AV1696" s="12" t="s">
        <v>30</v>
      </c>
      <c r="AW1696" s="12" t="s">
        <v>29</v>
      </c>
      <c r="AX1696" s="12" t="s">
        <v>73</v>
      </c>
      <c r="AY1696" s="148" t="s">
        <v>138</v>
      </c>
    </row>
    <row r="1697" spans="2:65" s="13" customFormat="1">
      <c r="B1697" s="153"/>
      <c r="D1697" s="147" t="s">
        <v>147</v>
      </c>
      <c r="E1697" s="154" t="s">
        <v>1</v>
      </c>
      <c r="F1697" s="155" t="s">
        <v>193</v>
      </c>
      <c r="H1697" s="156">
        <v>9</v>
      </c>
      <c r="I1697" s="157"/>
      <c r="L1697" s="153"/>
      <c r="M1697" s="158"/>
      <c r="T1697" s="159"/>
      <c r="AT1697" s="154" t="s">
        <v>147</v>
      </c>
      <c r="AU1697" s="154" t="s">
        <v>82</v>
      </c>
      <c r="AV1697" s="13" t="s">
        <v>82</v>
      </c>
      <c r="AW1697" s="13" t="s">
        <v>29</v>
      </c>
      <c r="AX1697" s="13" t="s">
        <v>30</v>
      </c>
      <c r="AY1697" s="154" t="s">
        <v>138</v>
      </c>
    </row>
    <row r="1698" spans="2:65" s="1" customFormat="1" ht="16.5" customHeight="1">
      <c r="B1698" s="132"/>
      <c r="C1698" s="133" t="s">
        <v>1774</v>
      </c>
      <c r="D1698" s="133" t="s">
        <v>140</v>
      </c>
      <c r="E1698" s="134" t="s">
        <v>1775</v>
      </c>
      <c r="F1698" s="135" t="s">
        <v>1776</v>
      </c>
      <c r="G1698" s="136" t="s">
        <v>429</v>
      </c>
      <c r="H1698" s="137">
        <v>1</v>
      </c>
      <c r="I1698" s="138"/>
      <c r="J1698" s="139">
        <f>ROUND(I1698*H1698,2)</f>
        <v>0</v>
      </c>
      <c r="K1698" s="135" t="s">
        <v>1</v>
      </c>
      <c r="L1698" s="32"/>
      <c r="M1698" s="140" t="s">
        <v>1</v>
      </c>
      <c r="N1698" s="141" t="s">
        <v>38</v>
      </c>
      <c r="P1698" s="142">
        <f>O1698*H1698</f>
        <v>0</v>
      </c>
      <c r="Q1698" s="142">
        <v>0</v>
      </c>
      <c r="R1698" s="142">
        <f>Q1698*H1698</f>
        <v>0</v>
      </c>
      <c r="S1698" s="142">
        <v>0</v>
      </c>
      <c r="T1698" s="143">
        <f>S1698*H1698</f>
        <v>0</v>
      </c>
      <c r="AR1698" s="144" t="s">
        <v>226</v>
      </c>
      <c r="AT1698" s="144" t="s">
        <v>140</v>
      </c>
      <c r="AU1698" s="144" t="s">
        <v>82</v>
      </c>
      <c r="AY1698" s="17" t="s">
        <v>138</v>
      </c>
      <c r="BE1698" s="145">
        <f>IF(N1698="základní",J1698,0)</f>
        <v>0</v>
      </c>
      <c r="BF1698" s="145">
        <f>IF(N1698="snížená",J1698,0)</f>
        <v>0</v>
      </c>
      <c r="BG1698" s="145">
        <f>IF(N1698="zákl. přenesená",J1698,0)</f>
        <v>0</v>
      </c>
      <c r="BH1698" s="145">
        <f>IF(N1698="sníž. přenesená",J1698,0)</f>
        <v>0</v>
      </c>
      <c r="BI1698" s="145">
        <f>IF(N1698="nulová",J1698,0)</f>
        <v>0</v>
      </c>
      <c r="BJ1698" s="17" t="s">
        <v>30</v>
      </c>
      <c r="BK1698" s="145">
        <f>ROUND(I1698*H1698,2)</f>
        <v>0</v>
      </c>
      <c r="BL1698" s="17" t="s">
        <v>226</v>
      </c>
      <c r="BM1698" s="144" t="s">
        <v>1777</v>
      </c>
    </row>
    <row r="1699" spans="2:65" s="12" customFormat="1">
      <c r="B1699" s="146"/>
      <c r="D1699" s="147" t="s">
        <v>147</v>
      </c>
      <c r="E1699" s="148" t="s">
        <v>1</v>
      </c>
      <c r="F1699" s="149" t="s">
        <v>1741</v>
      </c>
      <c r="H1699" s="148" t="s">
        <v>1</v>
      </c>
      <c r="I1699" s="150"/>
      <c r="L1699" s="146"/>
      <c r="M1699" s="151"/>
      <c r="T1699" s="152"/>
      <c r="AT1699" s="148" t="s">
        <v>147</v>
      </c>
      <c r="AU1699" s="148" t="s">
        <v>82</v>
      </c>
      <c r="AV1699" s="12" t="s">
        <v>30</v>
      </c>
      <c r="AW1699" s="12" t="s">
        <v>29</v>
      </c>
      <c r="AX1699" s="12" t="s">
        <v>73</v>
      </c>
      <c r="AY1699" s="148" t="s">
        <v>138</v>
      </c>
    </row>
    <row r="1700" spans="2:65" s="13" customFormat="1">
      <c r="B1700" s="153"/>
      <c r="D1700" s="147" t="s">
        <v>147</v>
      </c>
      <c r="E1700" s="154" t="s">
        <v>1</v>
      </c>
      <c r="F1700" s="155" t="s">
        <v>30</v>
      </c>
      <c r="H1700" s="156">
        <v>1</v>
      </c>
      <c r="I1700" s="157"/>
      <c r="L1700" s="153"/>
      <c r="M1700" s="158"/>
      <c r="T1700" s="159"/>
      <c r="AT1700" s="154" t="s">
        <v>147</v>
      </c>
      <c r="AU1700" s="154" t="s">
        <v>82</v>
      </c>
      <c r="AV1700" s="13" t="s">
        <v>82</v>
      </c>
      <c r="AW1700" s="13" t="s">
        <v>29</v>
      </c>
      <c r="AX1700" s="13" t="s">
        <v>30</v>
      </c>
      <c r="AY1700" s="154" t="s">
        <v>138</v>
      </c>
    </row>
    <row r="1701" spans="2:65" s="1" customFormat="1" ht="16.5" customHeight="1">
      <c r="B1701" s="132"/>
      <c r="C1701" s="133" t="s">
        <v>1778</v>
      </c>
      <c r="D1701" s="133" t="s">
        <v>140</v>
      </c>
      <c r="E1701" s="134" t="s">
        <v>1779</v>
      </c>
      <c r="F1701" s="135" t="s">
        <v>1780</v>
      </c>
      <c r="G1701" s="136" t="s">
        <v>384</v>
      </c>
      <c r="H1701" s="137">
        <v>1</v>
      </c>
      <c r="I1701" s="138"/>
      <c r="J1701" s="139">
        <f>ROUND(I1701*H1701,2)</f>
        <v>0</v>
      </c>
      <c r="K1701" s="135" t="s">
        <v>1</v>
      </c>
      <c r="L1701" s="32"/>
      <c r="M1701" s="140" t="s">
        <v>1</v>
      </c>
      <c r="N1701" s="141" t="s">
        <v>38</v>
      </c>
      <c r="P1701" s="142">
        <f>O1701*H1701</f>
        <v>0</v>
      </c>
      <c r="Q1701" s="142">
        <v>0</v>
      </c>
      <c r="R1701" s="142">
        <f>Q1701*H1701</f>
        <v>0</v>
      </c>
      <c r="S1701" s="142">
        <v>0</v>
      </c>
      <c r="T1701" s="143">
        <f>S1701*H1701</f>
        <v>0</v>
      </c>
      <c r="AR1701" s="144" t="s">
        <v>226</v>
      </c>
      <c r="AT1701" s="144" t="s">
        <v>140</v>
      </c>
      <c r="AU1701" s="144" t="s">
        <v>82</v>
      </c>
      <c r="AY1701" s="17" t="s">
        <v>138</v>
      </c>
      <c r="BE1701" s="145">
        <f>IF(N1701="základní",J1701,0)</f>
        <v>0</v>
      </c>
      <c r="BF1701" s="145">
        <f>IF(N1701="snížená",J1701,0)</f>
        <v>0</v>
      </c>
      <c r="BG1701" s="145">
        <f>IF(N1701="zákl. přenesená",J1701,0)</f>
        <v>0</v>
      </c>
      <c r="BH1701" s="145">
        <f>IF(N1701="sníž. přenesená",J1701,0)</f>
        <v>0</v>
      </c>
      <c r="BI1701" s="145">
        <f>IF(N1701="nulová",J1701,0)</f>
        <v>0</v>
      </c>
      <c r="BJ1701" s="17" t="s">
        <v>30</v>
      </c>
      <c r="BK1701" s="145">
        <f>ROUND(I1701*H1701,2)</f>
        <v>0</v>
      </c>
      <c r="BL1701" s="17" t="s">
        <v>226</v>
      </c>
      <c r="BM1701" s="144" t="s">
        <v>1781</v>
      </c>
    </row>
    <row r="1702" spans="2:65" s="12" customFormat="1">
      <c r="B1702" s="146"/>
      <c r="D1702" s="147" t="s">
        <v>147</v>
      </c>
      <c r="E1702" s="148" t="s">
        <v>1</v>
      </c>
      <c r="F1702" s="149" t="s">
        <v>1741</v>
      </c>
      <c r="H1702" s="148" t="s">
        <v>1</v>
      </c>
      <c r="I1702" s="150"/>
      <c r="L1702" s="146"/>
      <c r="M1702" s="151"/>
      <c r="T1702" s="152"/>
      <c r="AT1702" s="148" t="s">
        <v>147</v>
      </c>
      <c r="AU1702" s="148" t="s">
        <v>82</v>
      </c>
      <c r="AV1702" s="12" t="s">
        <v>30</v>
      </c>
      <c r="AW1702" s="12" t="s">
        <v>29</v>
      </c>
      <c r="AX1702" s="12" t="s">
        <v>73</v>
      </c>
      <c r="AY1702" s="148" t="s">
        <v>138</v>
      </c>
    </row>
    <row r="1703" spans="2:65" s="13" customFormat="1">
      <c r="B1703" s="153"/>
      <c r="D1703" s="147" t="s">
        <v>147</v>
      </c>
      <c r="E1703" s="154" t="s">
        <v>1</v>
      </c>
      <c r="F1703" s="155" t="s">
        <v>30</v>
      </c>
      <c r="H1703" s="156">
        <v>1</v>
      </c>
      <c r="I1703" s="157"/>
      <c r="L1703" s="153"/>
      <c r="M1703" s="158"/>
      <c r="T1703" s="159"/>
      <c r="AT1703" s="154" t="s">
        <v>147</v>
      </c>
      <c r="AU1703" s="154" t="s">
        <v>82</v>
      </c>
      <c r="AV1703" s="13" t="s">
        <v>82</v>
      </c>
      <c r="AW1703" s="13" t="s">
        <v>29</v>
      </c>
      <c r="AX1703" s="13" t="s">
        <v>30</v>
      </c>
      <c r="AY1703" s="154" t="s">
        <v>138</v>
      </c>
    </row>
    <row r="1704" spans="2:65" s="11" customFormat="1" ht="22.9" customHeight="1">
      <c r="B1704" s="120"/>
      <c r="D1704" s="121" t="s">
        <v>72</v>
      </c>
      <c r="E1704" s="130" t="s">
        <v>1782</v>
      </c>
      <c r="F1704" s="130" t="s">
        <v>1783</v>
      </c>
      <c r="I1704" s="123"/>
      <c r="J1704" s="131">
        <f>BK1704</f>
        <v>0</v>
      </c>
      <c r="L1704" s="120"/>
      <c r="M1704" s="125"/>
      <c r="P1704" s="126">
        <f>SUM(P1705:P1822)</f>
        <v>0</v>
      </c>
      <c r="R1704" s="126">
        <f>SUM(R1705:R1822)</f>
        <v>2.4233120300000004</v>
      </c>
      <c r="T1704" s="127">
        <f>SUM(T1705:T1822)</f>
        <v>0</v>
      </c>
      <c r="AR1704" s="121" t="s">
        <v>82</v>
      </c>
      <c r="AT1704" s="128" t="s">
        <v>72</v>
      </c>
      <c r="AU1704" s="128" t="s">
        <v>30</v>
      </c>
      <c r="AY1704" s="121" t="s">
        <v>138</v>
      </c>
      <c r="BK1704" s="129">
        <f>SUM(BK1705:BK1822)</f>
        <v>0</v>
      </c>
    </row>
    <row r="1705" spans="2:65" s="1" customFormat="1" ht="16.5" customHeight="1">
      <c r="B1705" s="132"/>
      <c r="C1705" s="133" t="s">
        <v>1784</v>
      </c>
      <c r="D1705" s="133" t="s">
        <v>140</v>
      </c>
      <c r="E1705" s="134" t="s">
        <v>1785</v>
      </c>
      <c r="F1705" s="135" t="s">
        <v>1786</v>
      </c>
      <c r="G1705" s="136" t="s">
        <v>143</v>
      </c>
      <c r="H1705" s="137">
        <v>101.41800000000001</v>
      </c>
      <c r="I1705" s="138"/>
      <c r="J1705" s="139">
        <f>ROUND(I1705*H1705,2)</f>
        <v>0</v>
      </c>
      <c r="K1705" s="135" t="s">
        <v>144</v>
      </c>
      <c r="L1705" s="32"/>
      <c r="M1705" s="140" t="s">
        <v>1</v>
      </c>
      <c r="N1705" s="141" t="s">
        <v>38</v>
      </c>
      <c r="P1705" s="142">
        <f>O1705*H1705</f>
        <v>0</v>
      </c>
      <c r="Q1705" s="142">
        <v>9.6699999999999998E-3</v>
      </c>
      <c r="R1705" s="142">
        <f>Q1705*H1705</f>
        <v>0.98071206</v>
      </c>
      <c r="S1705" s="142">
        <v>0</v>
      </c>
      <c r="T1705" s="143">
        <f>S1705*H1705</f>
        <v>0</v>
      </c>
      <c r="AR1705" s="144" t="s">
        <v>226</v>
      </c>
      <c r="AT1705" s="144" t="s">
        <v>140</v>
      </c>
      <c r="AU1705" s="144" t="s">
        <v>82</v>
      </c>
      <c r="AY1705" s="17" t="s">
        <v>138</v>
      </c>
      <c r="BE1705" s="145">
        <f>IF(N1705="základní",J1705,0)</f>
        <v>0</v>
      </c>
      <c r="BF1705" s="145">
        <f>IF(N1705="snížená",J1705,0)</f>
        <v>0</v>
      </c>
      <c r="BG1705" s="145">
        <f>IF(N1705="zákl. přenesená",J1705,0)</f>
        <v>0</v>
      </c>
      <c r="BH1705" s="145">
        <f>IF(N1705="sníž. přenesená",J1705,0)</f>
        <v>0</v>
      </c>
      <c r="BI1705" s="145">
        <f>IF(N1705="nulová",J1705,0)</f>
        <v>0</v>
      </c>
      <c r="BJ1705" s="17" t="s">
        <v>30</v>
      </c>
      <c r="BK1705" s="145">
        <f>ROUND(I1705*H1705,2)</f>
        <v>0</v>
      </c>
      <c r="BL1705" s="17" t="s">
        <v>226</v>
      </c>
      <c r="BM1705" s="144" t="s">
        <v>1787</v>
      </c>
    </row>
    <row r="1706" spans="2:65" s="13" customFormat="1">
      <c r="B1706" s="153"/>
      <c r="D1706" s="147" t="s">
        <v>147</v>
      </c>
      <c r="E1706" s="154" t="s">
        <v>1</v>
      </c>
      <c r="F1706" s="155" t="s">
        <v>592</v>
      </c>
      <c r="H1706" s="156">
        <v>26.324999999999999</v>
      </c>
      <c r="I1706" s="157"/>
      <c r="L1706" s="153"/>
      <c r="M1706" s="158"/>
      <c r="T1706" s="159"/>
      <c r="AT1706" s="154" t="s">
        <v>147</v>
      </c>
      <c r="AU1706" s="154" t="s">
        <v>82</v>
      </c>
      <c r="AV1706" s="13" t="s">
        <v>82</v>
      </c>
      <c r="AW1706" s="13" t="s">
        <v>29</v>
      </c>
      <c r="AX1706" s="13" t="s">
        <v>73</v>
      </c>
      <c r="AY1706" s="154" t="s">
        <v>138</v>
      </c>
    </row>
    <row r="1707" spans="2:65" s="13" customFormat="1">
      <c r="B1707" s="153"/>
      <c r="D1707" s="147" t="s">
        <v>147</v>
      </c>
      <c r="E1707" s="154" t="s">
        <v>1</v>
      </c>
      <c r="F1707" s="155" t="s">
        <v>594</v>
      </c>
      <c r="H1707" s="156">
        <v>23.625</v>
      </c>
      <c r="I1707" s="157"/>
      <c r="L1707" s="153"/>
      <c r="M1707" s="158"/>
      <c r="T1707" s="159"/>
      <c r="AT1707" s="154" t="s">
        <v>147</v>
      </c>
      <c r="AU1707" s="154" t="s">
        <v>82</v>
      </c>
      <c r="AV1707" s="13" t="s">
        <v>82</v>
      </c>
      <c r="AW1707" s="13" t="s">
        <v>29</v>
      </c>
      <c r="AX1707" s="13" t="s">
        <v>73</v>
      </c>
      <c r="AY1707" s="154" t="s">
        <v>138</v>
      </c>
    </row>
    <row r="1708" spans="2:65" s="13" customFormat="1">
      <c r="B1708" s="153"/>
      <c r="D1708" s="147" t="s">
        <v>147</v>
      </c>
      <c r="E1708" s="154" t="s">
        <v>1</v>
      </c>
      <c r="F1708" s="155" t="s">
        <v>595</v>
      </c>
      <c r="H1708" s="156">
        <v>20.047999999999998</v>
      </c>
      <c r="I1708" s="157"/>
      <c r="L1708" s="153"/>
      <c r="M1708" s="158"/>
      <c r="T1708" s="159"/>
      <c r="AT1708" s="154" t="s">
        <v>147</v>
      </c>
      <c r="AU1708" s="154" t="s">
        <v>82</v>
      </c>
      <c r="AV1708" s="13" t="s">
        <v>82</v>
      </c>
      <c r="AW1708" s="13" t="s">
        <v>29</v>
      </c>
      <c r="AX1708" s="13" t="s">
        <v>73</v>
      </c>
      <c r="AY1708" s="154" t="s">
        <v>138</v>
      </c>
    </row>
    <row r="1709" spans="2:65" s="13" customFormat="1">
      <c r="B1709" s="153"/>
      <c r="D1709" s="147" t="s">
        <v>147</v>
      </c>
      <c r="E1709" s="154" t="s">
        <v>1</v>
      </c>
      <c r="F1709" s="155" t="s">
        <v>858</v>
      </c>
      <c r="H1709" s="156">
        <v>7.02</v>
      </c>
      <c r="I1709" s="157"/>
      <c r="L1709" s="153"/>
      <c r="M1709" s="158"/>
      <c r="T1709" s="159"/>
      <c r="AT1709" s="154" t="s">
        <v>147</v>
      </c>
      <c r="AU1709" s="154" t="s">
        <v>82</v>
      </c>
      <c r="AV1709" s="13" t="s">
        <v>82</v>
      </c>
      <c r="AW1709" s="13" t="s">
        <v>29</v>
      </c>
      <c r="AX1709" s="13" t="s">
        <v>73</v>
      </c>
      <c r="AY1709" s="154" t="s">
        <v>138</v>
      </c>
    </row>
    <row r="1710" spans="2:65" s="13" customFormat="1">
      <c r="B1710" s="153"/>
      <c r="D1710" s="147" t="s">
        <v>147</v>
      </c>
      <c r="E1710" s="154" t="s">
        <v>1</v>
      </c>
      <c r="F1710" s="155" t="s">
        <v>599</v>
      </c>
      <c r="H1710" s="156">
        <v>5.59</v>
      </c>
      <c r="I1710" s="157"/>
      <c r="L1710" s="153"/>
      <c r="M1710" s="158"/>
      <c r="T1710" s="159"/>
      <c r="AT1710" s="154" t="s">
        <v>147</v>
      </c>
      <c r="AU1710" s="154" t="s">
        <v>82</v>
      </c>
      <c r="AV1710" s="13" t="s">
        <v>82</v>
      </c>
      <c r="AW1710" s="13" t="s">
        <v>29</v>
      </c>
      <c r="AX1710" s="13" t="s">
        <v>73</v>
      </c>
      <c r="AY1710" s="154" t="s">
        <v>138</v>
      </c>
    </row>
    <row r="1711" spans="2:65" s="13" customFormat="1">
      <c r="B1711" s="153"/>
      <c r="D1711" s="147" t="s">
        <v>147</v>
      </c>
      <c r="E1711" s="154" t="s">
        <v>1</v>
      </c>
      <c r="F1711" s="155" t="s">
        <v>601</v>
      </c>
      <c r="H1711" s="156">
        <v>10.53</v>
      </c>
      <c r="I1711" s="157"/>
      <c r="L1711" s="153"/>
      <c r="M1711" s="158"/>
      <c r="T1711" s="159"/>
      <c r="AT1711" s="154" t="s">
        <v>147</v>
      </c>
      <c r="AU1711" s="154" t="s">
        <v>82</v>
      </c>
      <c r="AV1711" s="13" t="s">
        <v>82</v>
      </c>
      <c r="AW1711" s="13" t="s">
        <v>29</v>
      </c>
      <c r="AX1711" s="13" t="s">
        <v>73</v>
      </c>
      <c r="AY1711" s="154" t="s">
        <v>138</v>
      </c>
    </row>
    <row r="1712" spans="2:65" s="13" customFormat="1">
      <c r="B1712" s="153"/>
      <c r="D1712" s="147" t="s">
        <v>147</v>
      </c>
      <c r="E1712" s="154" t="s">
        <v>1</v>
      </c>
      <c r="F1712" s="155" t="s">
        <v>603</v>
      </c>
      <c r="H1712" s="156">
        <v>8.2799999999999994</v>
      </c>
      <c r="I1712" s="157"/>
      <c r="L1712" s="153"/>
      <c r="M1712" s="158"/>
      <c r="T1712" s="159"/>
      <c r="AT1712" s="154" t="s">
        <v>147</v>
      </c>
      <c r="AU1712" s="154" t="s">
        <v>82</v>
      </c>
      <c r="AV1712" s="13" t="s">
        <v>82</v>
      </c>
      <c r="AW1712" s="13" t="s">
        <v>29</v>
      </c>
      <c r="AX1712" s="13" t="s">
        <v>73</v>
      </c>
      <c r="AY1712" s="154" t="s">
        <v>138</v>
      </c>
    </row>
    <row r="1713" spans="2:65" s="14" customFormat="1">
      <c r="B1713" s="160"/>
      <c r="D1713" s="147" t="s">
        <v>147</v>
      </c>
      <c r="E1713" s="161" t="s">
        <v>1</v>
      </c>
      <c r="F1713" s="162" t="s">
        <v>156</v>
      </c>
      <c r="H1713" s="163">
        <v>101.41800000000001</v>
      </c>
      <c r="I1713" s="164"/>
      <c r="L1713" s="160"/>
      <c r="M1713" s="165"/>
      <c r="T1713" s="166"/>
      <c r="AT1713" s="161" t="s">
        <v>147</v>
      </c>
      <c r="AU1713" s="161" t="s">
        <v>82</v>
      </c>
      <c r="AV1713" s="14" t="s">
        <v>145</v>
      </c>
      <c r="AW1713" s="14" t="s">
        <v>29</v>
      </c>
      <c r="AX1713" s="14" t="s">
        <v>30</v>
      </c>
      <c r="AY1713" s="161" t="s">
        <v>138</v>
      </c>
    </row>
    <row r="1714" spans="2:65" s="1" customFormat="1" ht="16.5" customHeight="1">
      <c r="B1714" s="132"/>
      <c r="C1714" s="133" t="s">
        <v>1788</v>
      </c>
      <c r="D1714" s="133" t="s">
        <v>140</v>
      </c>
      <c r="E1714" s="134" t="s">
        <v>1789</v>
      </c>
      <c r="F1714" s="135" t="s">
        <v>1790</v>
      </c>
      <c r="G1714" s="136" t="s">
        <v>143</v>
      </c>
      <c r="H1714" s="137">
        <v>25.538</v>
      </c>
      <c r="I1714" s="138"/>
      <c r="J1714" s="139">
        <f>ROUND(I1714*H1714,2)</f>
        <v>0</v>
      </c>
      <c r="K1714" s="135" t="s">
        <v>144</v>
      </c>
      <c r="L1714" s="32"/>
      <c r="M1714" s="140" t="s">
        <v>1</v>
      </c>
      <c r="N1714" s="141" t="s">
        <v>38</v>
      </c>
      <c r="P1714" s="142">
        <f>O1714*H1714</f>
        <v>0</v>
      </c>
      <c r="Q1714" s="142">
        <v>0</v>
      </c>
      <c r="R1714" s="142">
        <f>Q1714*H1714</f>
        <v>0</v>
      </c>
      <c r="S1714" s="142">
        <v>0</v>
      </c>
      <c r="T1714" s="143">
        <f>S1714*H1714</f>
        <v>0</v>
      </c>
      <c r="AR1714" s="144" t="s">
        <v>226</v>
      </c>
      <c r="AT1714" s="144" t="s">
        <v>140</v>
      </c>
      <c r="AU1714" s="144" t="s">
        <v>82</v>
      </c>
      <c r="AY1714" s="17" t="s">
        <v>138</v>
      </c>
      <c r="BE1714" s="145">
        <f>IF(N1714="základní",J1714,0)</f>
        <v>0</v>
      </c>
      <c r="BF1714" s="145">
        <f>IF(N1714="snížená",J1714,0)</f>
        <v>0</v>
      </c>
      <c r="BG1714" s="145">
        <f>IF(N1714="zákl. přenesená",J1714,0)</f>
        <v>0</v>
      </c>
      <c r="BH1714" s="145">
        <f>IF(N1714="sníž. přenesená",J1714,0)</f>
        <v>0</v>
      </c>
      <c r="BI1714" s="145">
        <f>IF(N1714="nulová",J1714,0)</f>
        <v>0</v>
      </c>
      <c r="BJ1714" s="17" t="s">
        <v>30</v>
      </c>
      <c r="BK1714" s="145">
        <f>ROUND(I1714*H1714,2)</f>
        <v>0</v>
      </c>
      <c r="BL1714" s="17" t="s">
        <v>226</v>
      </c>
      <c r="BM1714" s="144" t="s">
        <v>1791</v>
      </c>
    </row>
    <row r="1715" spans="2:65" s="12" customFormat="1">
      <c r="B1715" s="146"/>
      <c r="D1715" s="147" t="s">
        <v>147</v>
      </c>
      <c r="E1715" s="148" t="s">
        <v>1</v>
      </c>
      <c r="F1715" s="149" t="s">
        <v>1349</v>
      </c>
      <c r="H1715" s="148" t="s">
        <v>1</v>
      </c>
      <c r="I1715" s="150"/>
      <c r="L1715" s="146"/>
      <c r="M1715" s="151"/>
      <c r="T1715" s="152"/>
      <c r="AT1715" s="148" t="s">
        <v>147</v>
      </c>
      <c r="AU1715" s="148" t="s">
        <v>82</v>
      </c>
      <c r="AV1715" s="12" t="s">
        <v>30</v>
      </c>
      <c r="AW1715" s="12" t="s">
        <v>29</v>
      </c>
      <c r="AX1715" s="12" t="s">
        <v>73</v>
      </c>
      <c r="AY1715" s="148" t="s">
        <v>138</v>
      </c>
    </row>
    <row r="1716" spans="2:65" s="13" customFormat="1">
      <c r="B1716" s="153"/>
      <c r="D1716" s="147" t="s">
        <v>147</v>
      </c>
      <c r="E1716" s="154" t="s">
        <v>1</v>
      </c>
      <c r="F1716" s="155" t="s">
        <v>1525</v>
      </c>
      <c r="H1716" s="156">
        <v>4</v>
      </c>
      <c r="I1716" s="157"/>
      <c r="L1716" s="153"/>
      <c r="M1716" s="158"/>
      <c r="T1716" s="159"/>
      <c r="AT1716" s="154" t="s">
        <v>147</v>
      </c>
      <c r="AU1716" s="154" t="s">
        <v>82</v>
      </c>
      <c r="AV1716" s="13" t="s">
        <v>82</v>
      </c>
      <c r="AW1716" s="13" t="s">
        <v>29</v>
      </c>
      <c r="AX1716" s="13" t="s">
        <v>73</v>
      </c>
      <c r="AY1716" s="154" t="s">
        <v>138</v>
      </c>
    </row>
    <row r="1717" spans="2:65" s="13" customFormat="1">
      <c r="B1717" s="153"/>
      <c r="D1717" s="147" t="s">
        <v>147</v>
      </c>
      <c r="E1717" s="154" t="s">
        <v>1</v>
      </c>
      <c r="F1717" s="155" t="s">
        <v>1526</v>
      </c>
      <c r="H1717" s="156">
        <v>0.6</v>
      </c>
      <c r="I1717" s="157"/>
      <c r="L1717" s="153"/>
      <c r="M1717" s="158"/>
      <c r="T1717" s="159"/>
      <c r="AT1717" s="154" t="s">
        <v>147</v>
      </c>
      <c r="AU1717" s="154" t="s">
        <v>82</v>
      </c>
      <c r="AV1717" s="13" t="s">
        <v>82</v>
      </c>
      <c r="AW1717" s="13" t="s">
        <v>29</v>
      </c>
      <c r="AX1717" s="13" t="s">
        <v>73</v>
      </c>
      <c r="AY1717" s="154" t="s">
        <v>138</v>
      </c>
    </row>
    <row r="1718" spans="2:65" s="15" customFormat="1">
      <c r="B1718" s="167"/>
      <c r="D1718" s="147" t="s">
        <v>147</v>
      </c>
      <c r="E1718" s="168" t="s">
        <v>1</v>
      </c>
      <c r="F1718" s="169" t="s">
        <v>250</v>
      </c>
      <c r="H1718" s="170">
        <v>4.5999999999999996</v>
      </c>
      <c r="I1718" s="171"/>
      <c r="L1718" s="167"/>
      <c r="M1718" s="172"/>
      <c r="T1718" s="173"/>
      <c r="AT1718" s="168" t="s">
        <v>147</v>
      </c>
      <c r="AU1718" s="168" t="s">
        <v>82</v>
      </c>
      <c r="AV1718" s="15" t="s">
        <v>162</v>
      </c>
      <c r="AW1718" s="15" t="s">
        <v>29</v>
      </c>
      <c r="AX1718" s="15" t="s">
        <v>73</v>
      </c>
      <c r="AY1718" s="168" t="s">
        <v>138</v>
      </c>
    </row>
    <row r="1719" spans="2:65" s="12" customFormat="1">
      <c r="B1719" s="146"/>
      <c r="D1719" s="147" t="s">
        <v>147</v>
      </c>
      <c r="E1719" s="148" t="s">
        <v>1</v>
      </c>
      <c r="F1719" s="149" t="s">
        <v>1792</v>
      </c>
      <c r="H1719" s="148" t="s">
        <v>1</v>
      </c>
      <c r="I1719" s="150"/>
      <c r="L1719" s="146"/>
      <c r="M1719" s="151"/>
      <c r="T1719" s="152"/>
      <c r="AT1719" s="148" t="s">
        <v>147</v>
      </c>
      <c r="AU1719" s="148" t="s">
        <v>82</v>
      </c>
      <c r="AV1719" s="12" t="s">
        <v>30</v>
      </c>
      <c r="AW1719" s="12" t="s">
        <v>29</v>
      </c>
      <c r="AX1719" s="12" t="s">
        <v>73</v>
      </c>
      <c r="AY1719" s="148" t="s">
        <v>138</v>
      </c>
    </row>
    <row r="1720" spans="2:65" s="13" customFormat="1">
      <c r="B1720" s="153"/>
      <c r="D1720" s="147" t="s">
        <v>147</v>
      </c>
      <c r="E1720" s="154" t="s">
        <v>1</v>
      </c>
      <c r="F1720" s="155" t="s">
        <v>1793</v>
      </c>
      <c r="H1720" s="156">
        <v>3.431</v>
      </c>
      <c r="I1720" s="157"/>
      <c r="L1720" s="153"/>
      <c r="M1720" s="158"/>
      <c r="T1720" s="159"/>
      <c r="AT1720" s="154" t="s">
        <v>147</v>
      </c>
      <c r="AU1720" s="154" t="s">
        <v>82</v>
      </c>
      <c r="AV1720" s="13" t="s">
        <v>82</v>
      </c>
      <c r="AW1720" s="13" t="s">
        <v>29</v>
      </c>
      <c r="AX1720" s="13" t="s">
        <v>73</v>
      </c>
      <c r="AY1720" s="154" t="s">
        <v>138</v>
      </c>
    </row>
    <row r="1721" spans="2:65" s="13" customFormat="1">
      <c r="B1721" s="153"/>
      <c r="D1721" s="147" t="s">
        <v>147</v>
      </c>
      <c r="E1721" s="154" t="s">
        <v>1</v>
      </c>
      <c r="F1721" s="155" t="s">
        <v>1794</v>
      </c>
      <c r="H1721" s="156">
        <v>4.7880000000000003</v>
      </c>
      <c r="I1721" s="157"/>
      <c r="L1721" s="153"/>
      <c r="M1721" s="158"/>
      <c r="T1721" s="159"/>
      <c r="AT1721" s="154" t="s">
        <v>147</v>
      </c>
      <c r="AU1721" s="154" t="s">
        <v>82</v>
      </c>
      <c r="AV1721" s="13" t="s">
        <v>82</v>
      </c>
      <c r="AW1721" s="13" t="s">
        <v>29</v>
      </c>
      <c r="AX1721" s="13" t="s">
        <v>73</v>
      </c>
      <c r="AY1721" s="154" t="s">
        <v>138</v>
      </c>
    </row>
    <row r="1722" spans="2:65" s="13" customFormat="1">
      <c r="B1722" s="153"/>
      <c r="D1722" s="147" t="s">
        <v>147</v>
      </c>
      <c r="E1722" s="154" t="s">
        <v>1</v>
      </c>
      <c r="F1722" s="155" t="s">
        <v>1795</v>
      </c>
      <c r="H1722" s="156">
        <v>4.5</v>
      </c>
      <c r="I1722" s="157"/>
      <c r="L1722" s="153"/>
      <c r="M1722" s="158"/>
      <c r="T1722" s="159"/>
      <c r="AT1722" s="154" t="s">
        <v>147</v>
      </c>
      <c r="AU1722" s="154" t="s">
        <v>82</v>
      </c>
      <c r="AV1722" s="13" t="s">
        <v>82</v>
      </c>
      <c r="AW1722" s="13" t="s">
        <v>29</v>
      </c>
      <c r="AX1722" s="13" t="s">
        <v>73</v>
      </c>
      <c r="AY1722" s="154" t="s">
        <v>138</v>
      </c>
    </row>
    <row r="1723" spans="2:65" s="13" customFormat="1">
      <c r="B1723" s="153"/>
      <c r="D1723" s="147" t="s">
        <v>147</v>
      </c>
      <c r="E1723" s="154" t="s">
        <v>1</v>
      </c>
      <c r="F1723" s="155" t="s">
        <v>1793</v>
      </c>
      <c r="H1723" s="156">
        <v>3.431</v>
      </c>
      <c r="I1723" s="157"/>
      <c r="L1723" s="153"/>
      <c r="M1723" s="158"/>
      <c r="T1723" s="159"/>
      <c r="AT1723" s="154" t="s">
        <v>147</v>
      </c>
      <c r="AU1723" s="154" t="s">
        <v>82</v>
      </c>
      <c r="AV1723" s="13" t="s">
        <v>82</v>
      </c>
      <c r="AW1723" s="13" t="s">
        <v>29</v>
      </c>
      <c r="AX1723" s="13" t="s">
        <v>73</v>
      </c>
      <c r="AY1723" s="154" t="s">
        <v>138</v>
      </c>
    </row>
    <row r="1724" spans="2:65" s="13" customFormat="1">
      <c r="B1724" s="153"/>
      <c r="D1724" s="147" t="s">
        <v>147</v>
      </c>
      <c r="E1724" s="154" t="s">
        <v>1</v>
      </c>
      <c r="F1724" s="155" t="s">
        <v>1794</v>
      </c>
      <c r="H1724" s="156">
        <v>4.7880000000000003</v>
      </c>
      <c r="I1724" s="157"/>
      <c r="L1724" s="153"/>
      <c r="M1724" s="158"/>
      <c r="T1724" s="159"/>
      <c r="AT1724" s="154" t="s">
        <v>147</v>
      </c>
      <c r="AU1724" s="154" t="s">
        <v>82</v>
      </c>
      <c r="AV1724" s="13" t="s">
        <v>82</v>
      </c>
      <c r="AW1724" s="13" t="s">
        <v>29</v>
      </c>
      <c r="AX1724" s="13" t="s">
        <v>73</v>
      </c>
      <c r="AY1724" s="154" t="s">
        <v>138</v>
      </c>
    </row>
    <row r="1725" spans="2:65" s="15" customFormat="1">
      <c r="B1725" s="167"/>
      <c r="D1725" s="147" t="s">
        <v>147</v>
      </c>
      <c r="E1725" s="168" t="s">
        <v>1</v>
      </c>
      <c r="F1725" s="169" t="s">
        <v>250</v>
      </c>
      <c r="H1725" s="170">
        <v>20.937999999999999</v>
      </c>
      <c r="I1725" s="171"/>
      <c r="L1725" s="167"/>
      <c r="M1725" s="172"/>
      <c r="T1725" s="173"/>
      <c r="AT1725" s="168" t="s">
        <v>147</v>
      </c>
      <c r="AU1725" s="168" t="s">
        <v>82</v>
      </c>
      <c r="AV1725" s="15" t="s">
        <v>162</v>
      </c>
      <c r="AW1725" s="15" t="s">
        <v>29</v>
      </c>
      <c r="AX1725" s="15" t="s">
        <v>73</v>
      </c>
      <c r="AY1725" s="168" t="s">
        <v>138</v>
      </c>
    </row>
    <row r="1726" spans="2:65" s="14" customFormat="1">
      <c r="B1726" s="160"/>
      <c r="D1726" s="147" t="s">
        <v>147</v>
      </c>
      <c r="E1726" s="161" t="s">
        <v>1</v>
      </c>
      <c r="F1726" s="162" t="s">
        <v>156</v>
      </c>
      <c r="H1726" s="163">
        <v>25.538</v>
      </c>
      <c r="I1726" s="164"/>
      <c r="L1726" s="160"/>
      <c r="M1726" s="165"/>
      <c r="T1726" s="166"/>
      <c r="AT1726" s="161" t="s">
        <v>147</v>
      </c>
      <c r="AU1726" s="161" t="s">
        <v>82</v>
      </c>
      <c r="AV1726" s="14" t="s">
        <v>145</v>
      </c>
      <c r="AW1726" s="14" t="s">
        <v>29</v>
      </c>
      <c r="AX1726" s="14" t="s">
        <v>30</v>
      </c>
      <c r="AY1726" s="161" t="s">
        <v>138</v>
      </c>
    </row>
    <row r="1727" spans="2:65" s="1" customFormat="1" ht="16.5" customHeight="1">
      <c r="B1727" s="132"/>
      <c r="C1727" s="133" t="s">
        <v>1796</v>
      </c>
      <c r="D1727" s="133" t="s">
        <v>140</v>
      </c>
      <c r="E1727" s="134" t="s">
        <v>1797</v>
      </c>
      <c r="F1727" s="135" t="s">
        <v>1798</v>
      </c>
      <c r="G1727" s="136" t="s">
        <v>143</v>
      </c>
      <c r="H1727" s="137">
        <v>25.539000000000001</v>
      </c>
      <c r="I1727" s="138"/>
      <c r="J1727" s="139">
        <f>ROUND(I1727*H1727,2)</f>
        <v>0</v>
      </c>
      <c r="K1727" s="135" t="s">
        <v>144</v>
      </c>
      <c r="L1727" s="32"/>
      <c r="M1727" s="140" t="s">
        <v>1</v>
      </c>
      <c r="N1727" s="141" t="s">
        <v>38</v>
      </c>
      <c r="P1727" s="142">
        <f>O1727*H1727</f>
        <v>0</v>
      </c>
      <c r="Q1727" s="142">
        <v>0</v>
      </c>
      <c r="R1727" s="142">
        <f>Q1727*H1727</f>
        <v>0</v>
      </c>
      <c r="S1727" s="142">
        <v>0</v>
      </c>
      <c r="T1727" s="143">
        <f>S1727*H1727</f>
        <v>0</v>
      </c>
      <c r="AR1727" s="144" t="s">
        <v>226</v>
      </c>
      <c r="AT1727" s="144" t="s">
        <v>140</v>
      </c>
      <c r="AU1727" s="144" t="s">
        <v>82</v>
      </c>
      <c r="AY1727" s="17" t="s">
        <v>138</v>
      </c>
      <c r="BE1727" s="145">
        <f>IF(N1727="základní",J1727,0)</f>
        <v>0</v>
      </c>
      <c r="BF1727" s="145">
        <f>IF(N1727="snížená",J1727,0)</f>
        <v>0</v>
      </c>
      <c r="BG1727" s="145">
        <f>IF(N1727="zákl. přenesená",J1727,0)</f>
        <v>0</v>
      </c>
      <c r="BH1727" s="145">
        <f>IF(N1727="sníž. přenesená",J1727,0)</f>
        <v>0</v>
      </c>
      <c r="BI1727" s="145">
        <f>IF(N1727="nulová",J1727,0)</f>
        <v>0</v>
      </c>
      <c r="BJ1727" s="17" t="s">
        <v>30</v>
      </c>
      <c r="BK1727" s="145">
        <f>ROUND(I1727*H1727,2)</f>
        <v>0</v>
      </c>
      <c r="BL1727" s="17" t="s">
        <v>226</v>
      </c>
      <c r="BM1727" s="144" t="s">
        <v>1799</v>
      </c>
    </row>
    <row r="1728" spans="2:65" s="12" customFormat="1">
      <c r="B1728" s="146"/>
      <c r="D1728" s="147" t="s">
        <v>147</v>
      </c>
      <c r="E1728" s="148" t="s">
        <v>1</v>
      </c>
      <c r="F1728" s="149" t="s">
        <v>1349</v>
      </c>
      <c r="H1728" s="148" t="s">
        <v>1</v>
      </c>
      <c r="I1728" s="150"/>
      <c r="L1728" s="146"/>
      <c r="M1728" s="151"/>
      <c r="T1728" s="152"/>
      <c r="AT1728" s="148" t="s">
        <v>147</v>
      </c>
      <c r="AU1728" s="148" t="s">
        <v>82</v>
      </c>
      <c r="AV1728" s="12" t="s">
        <v>30</v>
      </c>
      <c r="AW1728" s="12" t="s">
        <v>29</v>
      </c>
      <c r="AX1728" s="12" t="s">
        <v>73</v>
      </c>
      <c r="AY1728" s="148" t="s">
        <v>138</v>
      </c>
    </row>
    <row r="1729" spans="2:65" s="13" customFormat="1">
      <c r="B1729" s="153"/>
      <c r="D1729" s="147" t="s">
        <v>147</v>
      </c>
      <c r="E1729" s="154" t="s">
        <v>1</v>
      </c>
      <c r="F1729" s="155" t="s">
        <v>1800</v>
      </c>
      <c r="H1729" s="156">
        <v>4.5999999999999996</v>
      </c>
      <c r="I1729" s="157"/>
      <c r="L1729" s="153"/>
      <c r="M1729" s="158"/>
      <c r="T1729" s="159"/>
      <c r="AT1729" s="154" t="s">
        <v>147</v>
      </c>
      <c r="AU1729" s="154" t="s">
        <v>82</v>
      </c>
      <c r="AV1729" s="13" t="s">
        <v>82</v>
      </c>
      <c r="AW1729" s="13" t="s">
        <v>29</v>
      </c>
      <c r="AX1729" s="13" t="s">
        <v>73</v>
      </c>
      <c r="AY1729" s="154" t="s">
        <v>138</v>
      </c>
    </row>
    <row r="1730" spans="2:65" s="12" customFormat="1">
      <c r="B1730" s="146"/>
      <c r="D1730" s="147" t="s">
        <v>147</v>
      </c>
      <c r="E1730" s="148" t="s">
        <v>1</v>
      </c>
      <c r="F1730" s="149" t="s">
        <v>1792</v>
      </c>
      <c r="H1730" s="148" t="s">
        <v>1</v>
      </c>
      <c r="I1730" s="150"/>
      <c r="L1730" s="146"/>
      <c r="M1730" s="151"/>
      <c r="T1730" s="152"/>
      <c r="AT1730" s="148" t="s">
        <v>147</v>
      </c>
      <c r="AU1730" s="148" t="s">
        <v>82</v>
      </c>
      <c r="AV1730" s="12" t="s">
        <v>30</v>
      </c>
      <c r="AW1730" s="12" t="s">
        <v>29</v>
      </c>
      <c r="AX1730" s="12" t="s">
        <v>73</v>
      </c>
      <c r="AY1730" s="148" t="s">
        <v>138</v>
      </c>
    </row>
    <row r="1731" spans="2:65" s="13" customFormat="1">
      <c r="B1731" s="153"/>
      <c r="D1731" s="147" t="s">
        <v>147</v>
      </c>
      <c r="E1731" s="154" t="s">
        <v>1</v>
      </c>
      <c r="F1731" s="155" t="s">
        <v>1801</v>
      </c>
      <c r="H1731" s="156">
        <v>20.939</v>
      </c>
      <c r="I1731" s="157"/>
      <c r="L1731" s="153"/>
      <c r="M1731" s="158"/>
      <c r="T1731" s="159"/>
      <c r="AT1731" s="154" t="s">
        <v>147</v>
      </c>
      <c r="AU1731" s="154" t="s">
        <v>82</v>
      </c>
      <c r="AV1731" s="13" t="s">
        <v>82</v>
      </c>
      <c r="AW1731" s="13" t="s">
        <v>29</v>
      </c>
      <c r="AX1731" s="13" t="s">
        <v>73</v>
      </c>
      <c r="AY1731" s="154" t="s">
        <v>138</v>
      </c>
    </row>
    <row r="1732" spans="2:65" s="14" customFormat="1">
      <c r="B1732" s="160"/>
      <c r="D1732" s="147" t="s">
        <v>147</v>
      </c>
      <c r="E1732" s="161" t="s">
        <v>1</v>
      </c>
      <c r="F1732" s="162" t="s">
        <v>156</v>
      </c>
      <c r="H1732" s="163">
        <v>25.539000000000001</v>
      </c>
      <c r="I1732" s="164"/>
      <c r="L1732" s="160"/>
      <c r="M1732" s="165"/>
      <c r="T1732" s="166"/>
      <c r="AT1732" s="161" t="s">
        <v>147</v>
      </c>
      <c r="AU1732" s="161" t="s">
        <v>82</v>
      </c>
      <c r="AV1732" s="14" t="s">
        <v>145</v>
      </c>
      <c r="AW1732" s="14" t="s">
        <v>29</v>
      </c>
      <c r="AX1732" s="14" t="s">
        <v>30</v>
      </c>
      <c r="AY1732" s="161" t="s">
        <v>138</v>
      </c>
    </row>
    <row r="1733" spans="2:65" s="1" customFormat="1" ht="16.5" customHeight="1">
      <c r="B1733" s="132"/>
      <c r="C1733" s="133" t="s">
        <v>1802</v>
      </c>
      <c r="D1733" s="133" t="s">
        <v>140</v>
      </c>
      <c r="E1733" s="134" t="s">
        <v>868</v>
      </c>
      <c r="F1733" s="135" t="s">
        <v>869</v>
      </c>
      <c r="G1733" s="136" t="s">
        <v>143</v>
      </c>
      <c r="H1733" s="137">
        <v>25.539000000000001</v>
      </c>
      <c r="I1733" s="138"/>
      <c r="J1733" s="139">
        <f>ROUND(I1733*H1733,2)</f>
        <v>0</v>
      </c>
      <c r="K1733" s="135" t="s">
        <v>144</v>
      </c>
      <c r="L1733" s="32"/>
      <c r="M1733" s="140" t="s">
        <v>1</v>
      </c>
      <c r="N1733" s="141" t="s">
        <v>38</v>
      </c>
      <c r="P1733" s="142">
        <f>O1733*H1733</f>
        <v>0</v>
      </c>
      <c r="Q1733" s="142">
        <v>2.9999999999999997E-4</v>
      </c>
      <c r="R1733" s="142">
        <f>Q1733*H1733</f>
        <v>7.6616999999999996E-3</v>
      </c>
      <c r="S1733" s="142">
        <v>0</v>
      </c>
      <c r="T1733" s="143">
        <f>S1733*H1733</f>
        <v>0</v>
      </c>
      <c r="AR1733" s="144" t="s">
        <v>226</v>
      </c>
      <c r="AT1733" s="144" t="s">
        <v>140</v>
      </c>
      <c r="AU1733" s="144" t="s">
        <v>82</v>
      </c>
      <c r="AY1733" s="17" t="s">
        <v>138</v>
      </c>
      <c r="BE1733" s="145">
        <f>IF(N1733="základní",J1733,0)</f>
        <v>0</v>
      </c>
      <c r="BF1733" s="145">
        <f>IF(N1733="snížená",J1733,0)</f>
        <v>0</v>
      </c>
      <c r="BG1733" s="145">
        <f>IF(N1733="zákl. přenesená",J1733,0)</f>
        <v>0</v>
      </c>
      <c r="BH1733" s="145">
        <f>IF(N1733="sníž. přenesená",J1733,0)</f>
        <v>0</v>
      </c>
      <c r="BI1733" s="145">
        <f>IF(N1733="nulová",J1733,0)</f>
        <v>0</v>
      </c>
      <c r="BJ1733" s="17" t="s">
        <v>30</v>
      </c>
      <c r="BK1733" s="145">
        <f>ROUND(I1733*H1733,2)</f>
        <v>0</v>
      </c>
      <c r="BL1733" s="17" t="s">
        <v>226</v>
      </c>
      <c r="BM1733" s="144" t="s">
        <v>1803</v>
      </c>
    </row>
    <row r="1734" spans="2:65" s="12" customFormat="1">
      <c r="B1734" s="146"/>
      <c r="D1734" s="147" t="s">
        <v>147</v>
      </c>
      <c r="E1734" s="148" t="s">
        <v>1</v>
      </c>
      <c r="F1734" s="149" t="s">
        <v>1349</v>
      </c>
      <c r="H1734" s="148" t="s">
        <v>1</v>
      </c>
      <c r="I1734" s="150"/>
      <c r="L1734" s="146"/>
      <c r="M1734" s="151"/>
      <c r="T1734" s="152"/>
      <c r="AT1734" s="148" t="s">
        <v>147</v>
      </c>
      <c r="AU1734" s="148" t="s">
        <v>82</v>
      </c>
      <c r="AV1734" s="12" t="s">
        <v>30</v>
      </c>
      <c r="AW1734" s="12" t="s">
        <v>29</v>
      </c>
      <c r="AX1734" s="12" t="s">
        <v>73</v>
      </c>
      <c r="AY1734" s="148" t="s">
        <v>138</v>
      </c>
    </row>
    <row r="1735" spans="2:65" s="13" customFormat="1">
      <c r="B1735" s="153"/>
      <c r="D1735" s="147" t="s">
        <v>147</v>
      </c>
      <c r="E1735" s="154" t="s">
        <v>1</v>
      </c>
      <c r="F1735" s="155" t="s">
        <v>1800</v>
      </c>
      <c r="H1735" s="156">
        <v>4.5999999999999996</v>
      </c>
      <c r="I1735" s="157"/>
      <c r="L1735" s="153"/>
      <c r="M1735" s="158"/>
      <c r="T1735" s="159"/>
      <c r="AT1735" s="154" t="s">
        <v>147</v>
      </c>
      <c r="AU1735" s="154" t="s">
        <v>82</v>
      </c>
      <c r="AV1735" s="13" t="s">
        <v>82</v>
      </c>
      <c r="AW1735" s="13" t="s">
        <v>29</v>
      </c>
      <c r="AX1735" s="13" t="s">
        <v>73</v>
      </c>
      <c r="AY1735" s="154" t="s">
        <v>138</v>
      </c>
    </row>
    <row r="1736" spans="2:65" s="12" customFormat="1">
      <c r="B1736" s="146"/>
      <c r="D1736" s="147" t="s">
        <v>147</v>
      </c>
      <c r="E1736" s="148" t="s">
        <v>1</v>
      </c>
      <c r="F1736" s="149" t="s">
        <v>1792</v>
      </c>
      <c r="H1736" s="148" t="s">
        <v>1</v>
      </c>
      <c r="I1736" s="150"/>
      <c r="L1736" s="146"/>
      <c r="M1736" s="151"/>
      <c r="T1736" s="152"/>
      <c r="AT1736" s="148" t="s">
        <v>147</v>
      </c>
      <c r="AU1736" s="148" t="s">
        <v>82</v>
      </c>
      <c r="AV1736" s="12" t="s">
        <v>30</v>
      </c>
      <c r="AW1736" s="12" t="s">
        <v>29</v>
      </c>
      <c r="AX1736" s="12" t="s">
        <v>73</v>
      </c>
      <c r="AY1736" s="148" t="s">
        <v>138</v>
      </c>
    </row>
    <row r="1737" spans="2:65" s="13" customFormat="1">
      <c r="B1737" s="153"/>
      <c r="D1737" s="147" t="s">
        <v>147</v>
      </c>
      <c r="E1737" s="154" t="s">
        <v>1</v>
      </c>
      <c r="F1737" s="155" t="s">
        <v>1801</v>
      </c>
      <c r="H1737" s="156">
        <v>20.939</v>
      </c>
      <c r="I1737" s="157"/>
      <c r="L1737" s="153"/>
      <c r="M1737" s="158"/>
      <c r="T1737" s="159"/>
      <c r="AT1737" s="154" t="s">
        <v>147</v>
      </c>
      <c r="AU1737" s="154" t="s">
        <v>82</v>
      </c>
      <c r="AV1737" s="13" t="s">
        <v>82</v>
      </c>
      <c r="AW1737" s="13" t="s">
        <v>29</v>
      </c>
      <c r="AX1737" s="13" t="s">
        <v>73</v>
      </c>
      <c r="AY1737" s="154" t="s">
        <v>138</v>
      </c>
    </row>
    <row r="1738" spans="2:65" s="14" customFormat="1">
      <c r="B1738" s="160"/>
      <c r="D1738" s="147" t="s">
        <v>147</v>
      </c>
      <c r="E1738" s="161" t="s">
        <v>1</v>
      </c>
      <c r="F1738" s="162" t="s">
        <v>156</v>
      </c>
      <c r="H1738" s="163">
        <v>25.539000000000001</v>
      </c>
      <c r="I1738" s="164"/>
      <c r="L1738" s="160"/>
      <c r="M1738" s="165"/>
      <c r="T1738" s="166"/>
      <c r="AT1738" s="161" t="s">
        <v>147</v>
      </c>
      <c r="AU1738" s="161" t="s">
        <v>82</v>
      </c>
      <c r="AV1738" s="14" t="s">
        <v>145</v>
      </c>
      <c r="AW1738" s="14" t="s">
        <v>29</v>
      </c>
      <c r="AX1738" s="14" t="s">
        <v>30</v>
      </c>
      <c r="AY1738" s="161" t="s">
        <v>138</v>
      </c>
    </row>
    <row r="1739" spans="2:65" s="1" customFormat="1" ht="16.5" customHeight="1">
      <c r="B1739" s="132"/>
      <c r="C1739" s="133" t="s">
        <v>1804</v>
      </c>
      <c r="D1739" s="133" t="s">
        <v>140</v>
      </c>
      <c r="E1739" s="134" t="s">
        <v>1805</v>
      </c>
      <c r="F1739" s="135" t="s">
        <v>1806</v>
      </c>
      <c r="G1739" s="136" t="s">
        <v>143</v>
      </c>
      <c r="H1739" s="137">
        <v>25.539000000000001</v>
      </c>
      <c r="I1739" s="138"/>
      <c r="J1739" s="139">
        <f>ROUND(I1739*H1739,2)</f>
        <v>0</v>
      </c>
      <c r="K1739" s="135" t="s">
        <v>144</v>
      </c>
      <c r="L1739" s="32"/>
      <c r="M1739" s="140" t="s">
        <v>1</v>
      </c>
      <c r="N1739" s="141" t="s">
        <v>38</v>
      </c>
      <c r="P1739" s="142">
        <f>O1739*H1739</f>
        <v>0</v>
      </c>
      <c r="Q1739" s="142">
        <v>5.3800000000000002E-3</v>
      </c>
      <c r="R1739" s="142">
        <f>Q1739*H1739</f>
        <v>0.13739982000000001</v>
      </c>
      <c r="S1739" s="142">
        <v>0</v>
      </c>
      <c r="T1739" s="143">
        <f>S1739*H1739</f>
        <v>0</v>
      </c>
      <c r="AR1739" s="144" t="s">
        <v>226</v>
      </c>
      <c r="AT1739" s="144" t="s">
        <v>140</v>
      </c>
      <c r="AU1739" s="144" t="s">
        <v>82</v>
      </c>
      <c r="AY1739" s="17" t="s">
        <v>138</v>
      </c>
      <c r="BE1739" s="145">
        <f>IF(N1739="základní",J1739,0)</f>
        <v>0</v>
      </c>
      <c r="BF1739" s="145">
        <f>IF(N1739="snížená",J1739,0)</f>
        <v>0</v>
      </c>
      <c r="BG1739" s="145">
        <f>IF(N1739="zákl. přenesená",J1739,0)</f>
        <v>0</v>
      </c>
      <c r="BH1739" s="145">
        <f>IF(N1739="sníž. přenesená",J1739,0)</f>
        <v>0</v>
      </c>
      <c r="BI1739" s="145">
        <f>IF(N1739="nulová",J1739,0)</f>
        <v>0</v>
      </c>
      <c r="BJ1739" s="17" t="s">
        <v>30</v>
      </c>
      <c r="BK1739" s="145">
        <f>ROUND(I1739*H1739,2)</f>
        <v>0</v>
      </c>
      <c r="BL1739" s="17" t="s">
        <v>226</v>
      </c>
      <c r="BM1739" s="144" t="s">
        <v>1807</v>
      </c>
    </row>
    <row r="1740" spans="2:65" s="12" customFormat="1">
      <c r="B1740" s="146"/>
      <c r="D1740" s="147" t="s">
        <v>147</v>
      </c>
      <c r="E1740" s="148" t="s">
        <v>1</v>
      </c>
      <c r="F1740" s="149" t="s">
        <v>1349</v>
      </c>
      <c r="H1740" s="148" t="s">
        <v>1</v>
      </c>
      <c r="I1740" s="150"/>
      <c r="L1740" s="146"/>
      <c r="M1740" s="151"/>
      <c r="T1740" s="152"/>
      <c r="AT1740" s="148" t="s">
        <v>147</v>
      </c>
      <c r="AU1740" s="148" t="s">
        <v>82</v>
      </c>
      <c r="AV1740" s="12" t="s">
        <v>30</v>
      </c>
      <c r="AW1740" s="12" t="s">
        <v>29</v>
      </c>
      <c r="AX1740" s="12" t="s">
        <v>73</v>
      </c>
      <c r="AY1740" s="148" t="s">
        <v>138</v>
      </c>
    </row>
    <row r="1741" spans="2:65" s="13" customFormat="1">
      <c r="B1741" s="153"/>
      <c r="D1741" s="147" t="s">
        <v>147</v>
      </c>
      <c r="E1741" s="154" t="s">
        <v>1</v>
      </c>
      <c r="F1741" s="155" t="s">
        <v>1800</v>
      </c>
      <c r="H1741" s="156">
        <v>4.5999999999999996</v>
      </c>
      <c r="I1741" s="157"/>
      <c r="L1741" s="153"/>
      <c r="M1741" s="158"/>
      <c r="T1741" s="159"/>
      <c r="AT1741" s="154" t="s">
        <v>147</v>
      </c>
      <c r="AU1741" s="154" t="s">
        <v>82</v>
      </c>
      <c r="AV1741" s="13" t="s">
        <v>82</v>
      </c>
      <c r="AW1741" s="13" t="s">
        <v>29</v>
      </c>
      <c r="AX1741" s="13" t="s">
        <v>73</v>
      </c>
      <c r="AY1741" s="154" t="s">
        <v>138</v>
      </c>
    </row>
    <row r="1742" spans="2:65" s="12" customFormat="1">
      <c r="B1742" s="146"/>
      <c r="D1742" s="147" t="s">
        <v>147</v>
      </c>
      <c r="E1742" s="148" t="s">
        <v>1</v>
      </c>
      <c r="F1742" s="149" t="s">
        <v>1792</v>
      </c>
      <c r="H1742" s="148" t="s">
        <v>1</v>
      </c>
      <c r="I1742" s="150"/>
      <c r="L1742" s="146"/>
      <c r="M1742" s="151"/>
      <c r="T1742" s="152"/>
      <c r="AT1742" s="148" t="s">
        <v>147</v>
      </c>
      <c r="AU1742" s="148" t="s">
        <v>82</v>
      </c>
      <c r="AV1742" s="12" t="s">
        <v>30</v>
      </c>
      <c r="AW1742" s="12" t="s">
        <v>29</v>
      </c>
      <c r="AX1742" s="12" t="s">
        <v>73</v>
      </c>
      <c r="AY1742" s="148" t="s">
        <v>138</v>
      </c>
    </row>
    <row r="1743" spans="2:65" s="13" customFormat="1">
      <c r="B1743" s="153"/>
      <c r="D1743" s="147" t="s">
        <v>147</v>
      </c>
      <c r="E1743" s="154" t="s">
        <v>1</v>
      </c>
      <c r="F1743" s="155" t="s">
        <v>1801</v>
      </c>
      <c r="H1743" s="156">
        <v>20.939</v>
      </c>
      <c r="I1743" s="157"/>
      <c r="L1743" s="153"/>
      <c r="M1743" s="158"/>
      <c r="T1743" s="159"/>
      <c r="AT1743" s="154" t="s">
        <v>147</v>
      </c>
      <c r="AU1743" s="154" t="s">
        <v>82</v>
      </c>
      <c r="AV1743" s="13" t="s">
        <v>82</v>
      </c>
      <c r="AW1743" s="13" t="s">
        <v>29</v>
      </c>
      <c r="AX1743" s="13" t="s">
        <v>73</v>
      </c>
      <c r="AY1743" s="154" t="s">
        <v>138</v>
      </c>
    </row>
    <row r="1744" spans="2:65" s="14" customFormat="1">
      <c r="B1744" s="160"/>
      <c r="D1744" s="147" t="s">
        <v>147</v>
      </c>
      <c r="E1744" s="161" t="s">
        <v>1</v>
      </c>
      <c r="F1744" s="162" t="s">
        <v>156</v>
      </c>
      <c r="H1744" s="163">
        <v>25.539000000000001</v>
      </c>
      <c r="I1744" s="164"/>
      <c r="L1744" s="160"/>
      <c r="M1744" s="165"/>
      <c r="T1744" s="166"/>
      <c r="AT1744" s="161" t="s">
        <v>147</v>
      </c>
      <c r="AU1744" s="161" t="s">
        <v>82</v>
      </c>
      <c r="AV1744" s="14" t="s">
        <v>145</v>
      </c>
      <c r="AW1744" s="14" t="s">
        <v>29</v>
      </c>
      <c r="AX1744" s="14" t="s">
        <v>30</v>
      </c>
      <c r="AY1744" s="161" t="s">
        <v>138</v>
      </c>
    </row>
    <row r="1745" spans="2:65" s="1" customFormat="1" ht="16.5" customHeight="1">
      <c r="B1745" s="132"/>
      <c r="C1745" s="133" t="s">
        <v>1808</v>
      </c>
      <c r="D1745" s="133" t="s">
        <v>140</v>
      </c>
      <c r="E1745" s="134" t="s">
        <v>1809</v>
      </c>
      <c r="F1745" s="135" t="s">
        <v>1810</v>
      </c>
      <c r="G1745" s="136" t="s">
        <v>178</v>
      </c>
      <c r="H1745" s="137">
        <v>5</v>
      </c>
      <c r="I1745" s="138"/>
      <c r="J1745" s="139">
        <f>ROUND(I1745*H1745,2)</f>
        <v>0</v>
      </c>
      <c r="K1745" s="135" t="s">
        <v>144</v>
      </c>
      <c r="L1745" s="32"/>
      <c r="M1745" s="140" t="s">
        <v>1</v>
      </c>
      <c r="N1745" s="141" t="s">
        <v>38</v>
      </c>
      <c r="P1745" s="142">
        <f>O1745*H1745</f>
        <v>0</v>
      </c>
      <c r="Q1745" s="142">
        <v>3.4000000000000002E-4</v>
      </c>
      <c r="R1745" s="142">
        <f>Q1745*H1745</f>
        <v>1.7000000000000001E-3</v>
      </c>
      <c r="S1745" s="142">
        <v>0</v>
      </c>
      <c r="T1745" s="143">
        <f>S1745*H1745</f>
        <v>0</v>
      </c>
      <c r="AR1745" s="144" t="s">
        <v>226</v>
      </c>
      <c r="AT1745" s="144" t="s">
        <v>140</v>
      </c>
      <c r="AU1745" s="144" t="s">
        <v>82</v>
      </c>
      <c r="AY1745" s="17" t="s">
        <v>138</v>
      </c>
      <c r="BE1745" s="145">
        <f>IF(N1745="základní",J1745,0)</f>
        <v>0</v>
      </c>
      <c r="BF1745" s="145">
        <f>IF(N1745="snížená",J1745,0)</f>
        <v>0</v>
      </c>
      <c r="BG1745" s="145">
        <f>IF(N1745="zákl. přenesená",J1745,0)</f>
        <v>0</v>
      </c>
      <c r="BH1745" s="145">
        <f>IF(N1745="sníž. přenesená",J1745,0)</f>
        <v>0</v>
      </c>
      <c r="BI1745" s="145">
        <f>IF(N1745="nulová",J1745,0)</f>
        <v>0</v>
      </c>
      <c r="BJ1745" s="17" t="s">
        <v>30</v>
      </c>
      <c r="BK1745" s="145">
        <f>ROUND(I1745*H1745,2)</f>
        <v>0</v>
      </c>
      <c r="BL1745" s="17" t="s">
        <v>226</v>
      </c>
      <c r="BM1745" s="144" t="s">
        <v>1811</v>
      </c>
    </row>
    <row r="1746" spans="2:65" s="12" customFormat="1">
      <c r="B1746" s="146"/>
      <c r="D1746" s="147" t="s">
        <v>147</v>
      </c>
      <c r="E1746" s="148" t="s">
        <v>1</v>
      </c>
      <c r="F1746" s="149" t="s">
        <v>1349</v>
      </c>
      <c r="H1746" s="148" t="s">
        <v>1</v>
      </c>
      <c r="I1746" s="150"/>
      <c r="L1746" s="146"/>
      <c r="M1746" s="151"/>
      <c r="T1746" s="152"/>
      <c r="AT1746" s="148" t="s">
        <v>147</v>
      </c>
      <c r="AU1746" s="148" t="s">
        <v>82</v>
      </c>
      <c r="AV1746" s="12" t="s">
        <v>30</v>
      </c>
      <c r="AW1746" s="12" t="s">
        <v>29</v>
      </c>
      <c r="AX1746" s="12" t="s">
        <v>73</v>
      </c>
      <c r="AY1746" s="148" t="s">
        <v>138</v>
      </c>
    </row>
    <row r="1747" spans="2:65" s="13" customFormat="1">
      <c r="B1747" s="153"/>
      <c r="D1747" s="147" t="s">
        <v>147</v>
      </c>
      <c r="E1747" s="154" t="s">
        <v>1</v>
      </c>
      <c r="F1747" s="155" t="s">
        <v>1812</v>
      </c>
      <c r="H1747" s="156">
        <v>5</v>
      </c>
      <c r="I1747" s="157"/>
      <c r="L1747" s="153"/>
      <c r="M1747" s="158"/>
      <c r="T1747" s="159"/>
      <c r="AT1747" s="154" t="s">
        <v>147</v>
      </c>
      <c r="AU1747" s="154" t="s">
        <v>82</v>
      </c>
      <c r="AV1747" s="13" t="s">
        <v>82</v>
      </c>
      <c r="AW1747" s="13" t="s">
        <v>29</v>
      </c>
      <c r="AX1747" s="13" t="s">
        <v>30</v>
      </c>
      <c r="AY1747" s="154" t="s">
        <v>138</v>
      </c>
    </row>
    <row r="1748" spans="2:65" s="1" customFormat="1" ht="16.5" customHeight="1">
      <c r="B1748" s="132"/>
      <c r="C1748" s="174" t="s">
        <v>1813</v>
      </c>
      <c r="D1748" s="174" t="s">
        <v>322</v>
      </c>
      <c r="E1748" s="175" t="s">
        <v>1814</v>
      </c>
      <c r="F1748" s="176" t="s">
        <v>1815</v>
      </c>
      <c r="G1748" s="177" t="s">
        <v>178</v>
      </c>
      <c r="H1748" s="178">
        <v>5.5</v>
      </c>
      <c r="I1748" s="179"/>
      <c r="J1748" s="180">
        <f>ROUND(I1748*H1748,2)</f>
        <v>0</v>
      </c>
      <c r="K1748" s="176" t="s">
        <v>144</v>
      </c>
      <c r="L1748" s="181"/>
      <c r="M1748" s="182" t="s">
        <v>1</v>
      </c>
      <c r="N1748" s="183" t="s">
        <v>38</v>
      </c>
      <c r="P1748" s="142">
        <f>O1748*H1748</f>
        <v>0</v>
      </c>
      <c r="Q1748" s="142">
        <v>3.6000000000000002E-4</v>
      </c>
      <c r="R1748" s="142">
        <f>Q1748*H1748</f>
        <v>1.98E-3</v>
      </c>
      <c r="S1748" s="142">
        <v>0</v>
      </c>
      <c r="T1748" s="143">
        <f>S1748*H1748</f>
        <v>0</v>
      </c>
      <c r="AR1748" s="144" t="s">
        <v>343</v>
      </c>
      <c r="AT1748" s="144" t="s">
        <v>322</v>
      </c>
      <c r="AU1748" s="144" t="s">
        <v>82</v>
      </c>
      <c r="AY1748" s="17" t="s">
        <v>138</v>
      </c>
      <c r="BE1748" s="145">
        <f>IF(N1748="základní",J1748,0)</f>
        <v>0</v>
      </c>
      <c r="BF1748" s="145">
        <f>IF(N1748="snížená",J1748,0)</f>
        <v>0</v>
      </c>
      <c r="BG1748" s="145">
        <f>IF(N1748="zákl. přenesená",J1748,0)</f>
        <v>0</v>
      </c>
      <c r="BH1748" s="145">
        <f>IF(N1748="sníž. přenesená",J1748,0)</f>
        <v>0</v>
      </c>
      <c r="BI1748" s="145">
        <f>IF(N1748="nulová",J1748,0)</f>
        <v>0</v>
      </c>
      <c r="BJ1748" s="17" t="s">
        <v>30</v>
      </c>
      <c r="BK1748" s="145">
        <f>ROUND(I1748*H1748,2)</f>
        <v>0</v>
      </c>
      <c r="BL1748" s="17" t="s">
        <v>226</v>
      </c>
      <c r="BM1748" s="144" t="s">
        <v>1816</v>
      </c>
    </row>
    <row r="1749" spans="2:65" s="12" customFormat="1">
      <c r="B1749" s="146"/>
      <c r="D1749" s="147" t="s">
        <v>147</v>
      </c>
      <c r="E1749" s="148" t="s">
        <v>1</v>
      </c>
      <c r="F1749" s="149" t="s">
        <v>1349</v>
      </c>
      <c r="H1749" s="148" t="s">
        <v>1</v>
      </c>
      <c r="I1749" s="150"/>
      <c r="L1749" s="146"/>
      <c r="M1749" s="151"/>
      <c r="T1749" s="152"/>
      <c r="AT1749" s="148" t="s">
        <v>147</v>
      </c>
      <c r="AU1749" s="148" t="s">
        <v>82</v>
      </c>
      <c r="AV1749" s="12" t="s">
        <v>30</v>
      </c>
      <c r="AW1749" s="12" t="s">
        <v>29</v>
      </c>
      <c r="AX1749" s="12" t="s">
        <v>73</v>
      </c>
      <c r="AY1749" s="148" t="s">
        <v>138</v>
      </c>
    </row>
    <row r="1750" spans="2:65" s="13" customFormat="1">
      <c r="B1750" s="153"/>
      <c r="D1750" s="147" t="s">
        <v>147</v>
      </c>
      <c r="E1750" s="154" t="s">
        <v>1</v>
      </c>
      <c r="F1750" s="155" t="s">
        <v>1817</v>
      </c>
      <c r="H1750" s="156">
        <v>5.5</v>
      </c>
      <c r="I1750" s="157"/>
      <c r="L1750" s="153"/>
      <c r="M1750" s="158"/>
      <c r="T1750" s="159"/>
      <c r="AT1750" s="154" t="s">
        <v>147</v>
      </c>
      <c r="AU1750" s="154" t="s">
        <v>82</v>
      </c>
      <c r="AV1750" s="13" t="s">
        <v>82</v>
      </c>
      <c r="AW1750" s="13" t="s">
        <v>29</v>
      </c>
      <c r="AX1750" s="13" t="s">
        <v>30</v>
      </c>
      <c r="AY1750" s="154" t="s">
        <v>138</v>
      </c>
    </row>
    <row r="1751" spans="2:65" s="1" customFormat="1" ht="16.5" customHeight="1">
      <c r="B1751" s="132"/>
      <c r="C1751" s="133" t="s">
        <v>1818</v>
      </c>
      <c r="D1751" s="133" t="s">
        <v>140</v>
      </c>
      <c r="E1751" s="134" t="s">
        <v>1819</v>
      </c>
      <c r="F1751" s="135" t="s">
        <v>1820</v>
      </c>
      <c r="G1751" s="136" t="s">
        <v>178</v>
      </c>
      <c r="H1751" s="137">
        <v>14.7</v>
      </c>
      <c r="I1751" s="138"/>
      <c r="J1751" s="139">
        <f>ROUND(I1751*H1751,2)</f>
        <v>0</v>
      </c>
      <c r="K1751" s="135" t="s">
        <v>144</v>
      </c>
      <c r="L1751" s="32"/>
      <c r="M1751" s="140" t="s">
        <v>1</v>
      </c>
      <c r="N1751" s="141" t="s">
        <v>38</v>
      </c>
      <c r="P1751" s="142">
        <f>O1751*H1751</f>
        <v>0</v>
      </c>
      <c r="Q1751" s="142">
        <v>3.4000000000000002E-4</v>
      </c>
      <c r="R1751" s="142">
        <f>Q1751*H1751</f>
        <v>4.9979999999999998E-3</v>
      </c>
      <c r="S1751" s="142">
        <v>0</v>
      </c>
      <c r="T1751" s="143">
        <f>S1751*H1751</f>
        <v>0</v>
      </c>
      <c r="AR1751" s="144" t="s">
        <v>226</v>
      </c>
      <c r="AT1751" s="144" t="s">
        <v>140</v>
      </c>
      <c r="AU1751" s="144" t="s">
        <v>82</v>
      </c>
      <c r="AY1751" s="17" t="s">
        <v>138</v>
      </c>
      <c r="BE1751" s="145">
        <f>IF(N1751="základní",J1751,0)</f>
        <v>0</v>
      </c>
      <c r="BF1751" s="145">
        <f>IF(N1751="snížená",J1751,0)</f>
        <v>0</v>
      </c>
      <c r="BG1751" s="145">
        <f>IF(N1751="zákl. přenesená",J1751,0)</f>
        <v>0</v>
      </c>
      <c r="BH1751" s="145">
        <f>IF(N1751="sníž. přenesená",J1751,0)</f>
        <v>0</v>
      </c>
      <c r="BI1751" s="145">
        <f>IF(N1751="nulová",J1751,0)</f>
        <v>0</v>
      </c>
      <c r="BJ1751" s="17" t="s">
        <v>30</v>
      </c>
      <c r="BK1751" s="145">
        <f>ROUND(I1751*H1751,2)</f>
        <v>0</v>
      </c>
      <c r="BL1751" s="17" t="s">
        <v>226</v>
      </c>
      <c r="BM1751" s="144" t="s">
        <v>1821</v>
      </c>
    </row>
    <row r="1752" spans="2:65" s="12" customFormat="1">
      <c r="B1752" s="146"/>
      <c r="D1752" s="147" t="s">
        <v>147</v>
      </c>
      <c r="E1752" s="148" t="s">
        <v>1</v>
      </c>
      <c r="F1752" s="149" t="s">
        <v>185</v>
      </c>
      <c r="H1752" s="148" t="s">
        <v>1</v>
      </c>
      <c r="I1752" s="150"/>
      <c r="L1752" s="146"/>
      <c r="M1752" s="151"/>
      <c r="T1752" s="152"/>
      <c r="AT1752" s="148" t="s">
        <v>147</v>
      </c>
      <c r="AU1752" s="148" t="s">
        <v>82</v>
      </c>
      <c r="AV1752" s="12" t="s">
        <v>30</v>
      </c>
      <c r="AW1752" s="12" t="s">
        <v>29</v>
      </c>
      <c r="AX1752" s="12" t="s">
        <v>73</v>
      </c>
      <c r="AY1752" s="148" t="s">
        <v>138</v>
      </c>
    </row>
    <row r="1753" spans="2:65" s="13" customFormat="1">
      <c r="B1753" s="153"/>
      <c r="D1753" s="147" t="s">
        <v>147</v>
      </c>
      <c r="E1753" s="154" t="s">
        <v>1</v>
      </c>
      <c r="F1753" s="155" t="s">
        <v>205</v>
      </c>
      <c r="H1753" s="156">
        <v>14.7</v>
      </c>
      <c r="I1753" s="157"/>
      <c r="L1753" s="153"/>
      <c r="M1753" s="158"/>
      <c r="T1753" s="159"/>
      <c r="AT1753" s="154" t="s">
        <v>147</v>
      </c>
      <c r="AU1753" s="154" t="s">
        <v>82</v>
      </c>
      <c r="AV1753" s="13" t="s">
        <v>82</v>
      </c>
      <c r="AW1753" s="13" t="s">
        <v>29</v>
      </c>
      <c r="AX1753" s="13" t="s">
        <v>30</v>
      </c>
      <c r="AY1753" s="154" t="s">
        <v>138</v>
      </c>
    </row>
    <row r="1754" spans="2:65" s="1" customFormat="1" ht="16.5" customHeight="1">
      <c r="B1754" s="132"/>
      <c r="C1754" s="174" t="s">
        <v>1822</v>
      </c>
      <c r="D1754" s="174" t="s">
        <v>322</v>
      </c>
      <c r="E1754" s="175" t="s">
        <v>1823</v>
      </c>
      <c r="F1754" s="176" t="s">
        <v>1824</v>
      </c>
      <c r="G1754" s="177" t="s">
        <v>178</v>
      </c>
      <c r="H1754" s="178">
        <v>15</v>
      </c>
      <c r="I1754" s="179"/>
      <c r="J1754" s="180">
        <f>ROUND(I1754*H1754,2)</f>
        <v>0</v>
      </c>
      <c r="K1754" s="176" t="s">
        <v>144</v>
      </c>
      <c r="L1754" s="181"/>
      <c r="M1754" s="182" t="s">
        <v>1</v>
      </c>
      <c r="N1754" s="183" t="s">
        <v>38</v>
      </c>
      <c r="P1754" s="142">
        <f>O1754*H1754</f>
        <v>0</v>
      </c>
      <c r="Q1754" s="142">
        <v>9.1E-4</v>
      </c>
      <c r="R1754" s="142">
        <f>Q1754*H1754</f>
        <v>1.3650000000000001E-2</v>
      </c>
      <c r="S1754" s="142">
        <v>0</v>
      </c>
      <c r="T1754" s="143">
        <f>S1754*H1754</f>
        <v>0</v>
      </c>
      <c r="AR1754" s="144" t="s">
        <v>343</v>
      </c>
      <c r="AT1754" s="144" t="s">
        <v>322</v>
      </c>
      <c r="AU1754" s="144" t="s">
        <v>82</v>
      </c>
      <c r="AY1754" s="17" t="s">
        <v>138</v>
      </c>
      <c r="BE1754" s="145">
        <f>IF(N1754="základní",J1754,0)</f>
        <v>0</v>
      </c>
      <c r="BF1754" s="145">
        <f>IF(N1754="snížená",J1754,0)</f>
        <v>0</v>
      </c>
      <c r="BG1754" s="145">
        <f>IF(N1754="zákl. přenesená",J1754,0)</f>
        <v>0</v>
      </c>
      <c r="BH1754" s="145">
        <f>IF(N1754="sníž. přenesená",J1754,0)</f>
        <v>0</v>
      </c>
      <c r="BI1754" s="145">
        <f>IF(N1754="nulová",J1754,0)</f>
        <v>0</v>
      </c>
      <c r="BJ1754" s="17" t="s">
        <v>30</v>
      </c>
      <c r="BK1754" s="145">
        <f>ROUND(I1754*H1754,2)</f>
        <v>0</v>
      </c>
      <c r="BL1754" s="17" t="s">
        <v>226</v>
      </c>
      <c r="BM1754" s="144" t="s">
        <v>1825</v>
      </c>
    </row>
    <row r="1755" spans="2:65" s="12" customFormat="1">
      <c r="B1755" s="146"/>
      <c r="D1755" s="147" t="s">
        <v>147</v>
      </c>
      <c r="E1755" s="148" t="s">
        <v>1</v>
      </c>
      <c r="F1755" s="149" t="s">
        <v>1826</v>
      </c>
      <c r="H1755" s="148" t="s">
        <v>1</v>
      </c>
      <c r="I1755" s="150"/>
      <c r="L1755" s="146"/>
      <c r="M1755" s="151"/>
      <c r="T1755" s="152"/>
      <c r="AT1755" s="148" t="s">
        <v>147</v>
      </c>
      <c r="AU1755" s="148" t="s">
        <v>82</v>
      </c>
      <c r="AV1755" s="12" t="s">
        <v>30</v>
      </c>
      <c r="AW1755" s="12" t="s">
        <v>29</v>
      </c>
      <c r="AX1755" s="12" t="s">
        <v>73</v>
      </c>
      <c r="AY1755" s="148" t="s">
        <v>138</v>
      </c>
    </row>
    <row r="1756" spans="2:65" s="13" customFormat="1">
      <c r="B1756" s="153"/>
      <c r="D1756" s="147" t="s">
        <v>147</v>
      </c>
      <c r="E1756" s="154" t="s">
        <v>1</v>
      </c>
      <c r="F1756" s="155" t="s">
        <v>1827</v>
      </c>
      <c r="H1756" s="156">
        <v>15</v>
      </c>
      <c r="I1756" s="157"/>
      <c r="L1756" s="153"/>
      <c r="M1756" s="158"/>
      <c r="T1756" s="159"/>
      <c r="AT1756" s="154" t="s">
        <v>147</v>
      </c>
      <c r="AU1756" s="154" t="s">
        <v>82</v>
      </c>
      <c r="AV1756" s="13" t="s">
        <v>82</v>
      </c>
      <c r="AW1756" s="13" t="s">
        <v>29</v>
      </c>
      <c r="AX1756" s="13" t="s">
        <v>30</v>
      </c>
      <c r="AY1756" s="154" t="s">
        <v>138</v>
      </c>
    </row>
    <row r="1757" spans="2:65" s="1" customFormat="1" ht="24.25" customHeight="1">
      <c r="B1757" s="132"/>
      <c r="C1757" s="133" t="s">
        <v>1828</v>
      </c>
      <c r="D1757" s="133" t="s">
        <v>140</v>
      </c>
      <c r="E1757" s="134" t="s">
        <v>1829</v>
      </c>
      <c r="F1757" s="135" t="s">
        <v>1830</v>
      </c>
      <c r="G1757" s="136" t="s">
        <v>143</v>
      </c>
      <c r="H1757" s="137">
        <v>19.934999999999999</v>
      </c>
      <c r="I1757" s="138"/>
      <c r="J1757" s="139">
        <f>ROUND(I1757*H1757,2)</f>
        <v>0</v>
      </c>
      <c r="K1757" s="135" t="s">
        <v>1</v>
      </c>
      <c r="L1757" s="32"/>
      <c r="M1757" s="140" t="s">
        <v>1</v>
      </c>
      <c r="N1757" s="141" t="s">
        <v>38</v>
      </c>
      <c r="P1757" s="142">
        <f>O1757*H1757</f>
        <v>0</v>
      </c>
      <c r="Q1757" s="142">
        <v>6.1700000000000001E-3</v>
      </c>
      <c r="R1757" s="142">
        <f>Q1757*H1757</f>
        <v>0.12299895</v>
      </c>
      <c r="S1757" s="142">
        <v>0</v>
      </c>
      <c r="T1757" s="143">
        <f>S1757*H1757</f>
        <v>0</v>
      </c>
      <c r="AR1757" s="144" t="s">
        <v>226</v>
      </c>
      <c r="AT1757" s="144" t="s">
        <v>140</v>
      </c>
      <c r="AU1757" s="144" t="s">
        <v>82</v>
      </c>
      <c r="AY1757" s="17" t="s">
        <v>138</v>
      </c>
      <c r="BE1757" s="145">
        <f>IF(N1757="základní",J1757,0)</f>
        <v>0</v>
      </c>
      <c r="BF1757" s="145">
        <f>IF(N1757="snížená",J1757,0)</f>
        <v>0</v>
      </c>
      <c r="BG1757" s="145">
        <f>IF(N1757="zákl. přenesená",J1757,0)</f>
        <v>0</v>
      </c>
      <c r="BH1757" s="145">
        <f>IF(N1757="sníž. přenesená",J1757,0)</f>
        <v>0</v>
      </c>
      <c r="BI1757" s="145">
        <f>IF(N1757="nulová",J1757,0)</f>
        <v>0</v>
      </c>
      <c r="BJ1757" s="17" t="s">
        <v>30</v>
      </c>
      <c r="BK1757" s="145">
        <f>ROUND(I1757*H1757,2)</f>
        <v>0</v>
      </c>
      <c r="BL1757" s="17" t="s">
        <v>226</v>
      </c>
      <c r="BM1757" s="144" t="s">
        <v>1831</v>
      </c>
    </row>
    <row r="1758" spans="2:65" s="12" customFormat="1">
      <c r="B1758" s="146"/>
      <c r="D1758" s="147" t="s">
        <v>147</v>
      </c>
      <c r="E1758" s="148" t="s">
        <v>1</v>
      </c>
      <c r="F1758" s="149" t="s">
        <v>185</v>
      </c>
      <c r="H1758" s="148" t="s">
        <v>1</v>
      </c>
      <c r="I1758" s="150"/>
      <c r="L1758" s="146"/>
      <c r="M1758" s="151"/>
      <c r="T1758" s="152"/>
      <c r="AT1758" s="148" t="s">
        <v>147</v>
      </c>
      <c r="AU1758" s="148" t="s">
        <v>82</v>
      </c>
      <c r="AV1758" s="12" t="s">
        <v>30</v>
      </c>
      <c r="AW1758" s="12" t="s">
        <v>29</v>
      </c>
      <c r="AX1758" s="12" t="s">
        <v>73</v>
      </c>
      <c r="AY1758" s="148" t="s">
        <v>138</v>
      </c>
    </row>
    <row r="1759" spans="2:65" s="13" customFormat="1">
      <c r="B1759" s="153"/>
      <c r="D1759" s="147" t="s">
        <v>147</v>
      </c>
      <c r="E1759" s="154" t="s">
        <v>1</v>
      </c>
      <c r="F1759" s="155" t="s">
        <v>186</v>
      </c>
      <c r="H1759" s="156">
        <v>15.435</v>
      </c>
      <c r="I1759" s="157"/>
      <c r="L1759" s="153"/>
      <c r="M1759" s="158"/>
      <c r="T1759" s="159"/>
      <c r="AT1759" s="154" t="s">
        <v>147</v>
      </c>
      <c r="AU1759" s="154" t="s">
        <v>82</v>
      </c>
      <c r="AV1759" s="13" t="s">
        <v>82</v>
      </c>
      <c r="AW1759" s="13" t="s">
        <v>29</v>
      </c>
      <c r="AX1759" s="13" t="s">
        <v>73</v>
      </c>
      <c r="AY1759" s="154" t="s">
        <v>138</v>
      </c>
    </row>
    <row r="1760" spans="2:65" s="12" customFormat="1">
      <c r="B1760" s="146"/>
      <c r="D1760" s="147" t="s">
        <v>147</v>
      </c>
      <c r="E1760" s="148" t="s">
        <v>1</v>
      </c>
      <c r="F1760" s="149" t="s">
        <v>1792</v>
      </c>
      <c r="H1760" s="148" t="s">
        <v>1</v>
      </c>
      <c r="I1760" s="150"/>
      <c r="L1760" s="146"/>
      <c r="M1760" s="151"/>
      <c r="T1760" s="152"/>
      <c r="AT1760" s="148" t="s">
        <v>147</v>
      </c>
      <c r="AU1760" s="148" t="s">
        <v>82</v>
      </c>
      <c r="AV1760" s="12" t="s">
        <v>30</v>
      </c>
      <c r="AW1760" s="12" t="s">
        <v>29</v>
      </c>
      <c r="AX1760" s="12" t="s">
        <v>73</v>
      </c>
      <c r="AY1760" s="148" t="s">
        <v>138</v>
      </c>
    </row>
    <row r="1761" spans="2:65" s="13" customFormat="1">
      <c r="B1761" s="153"/>
      <c r="D1761" s="147" t="s">
        <v>147</v>
      </c>
      <c r="E1761" s="154" t="s">
        <v>1</v>
      </c>
      <c r="F1761" s="155" t="s">
        <v>586</v>
      </c>
      <c r="H1761" s="156">
        <v>4.5</v>
      </c>
      <c r="I1761" s="157"/>
      <c r="L1761" s="153"/>
      <c r="M1761" s="158"/>
      <c r="T1761" s="159"/>
      <c r="AT1761" s="154" t="s">
        <v>147</v>
      </c>
      <c r="AU1761" s="154" t="s">
        <v>82</v>
      </c>
      <c r="AV1761" s="13" t="s">
        <v>82</v>
      </c>
      <c r="AW1761" s="13" t="s">
        <v>29</v>
      </c>
      <c r="AX1761" s="13" t="s">
        <v>73</v>
      </c>
      <c r="AY1761" s="154" t="s">
        <v>138</v>
      </c>
    </row>
    <row r="1762" spans="2:65" s="14" customFormat="1">
      <c r="B1762" s="160"/>
      <c r="D1762" s="147" t="s">
        <v>147</v>
      </c>
      <c r="E1762" s="161" t="s">
        <v>1</v>
      </c>
      <c r="F1762" s="162" t="s">
        <v>156</v>
      </c>
      <c r="H1762" s="163">
        <v>19.934999999999999</v>
      </c>
      <c r="I1762" s="164"/>
      <c r="L1762" s="160"/>
      <c r="M1762" s="165"/>
      <c r="T1762" s="166"/>
      <c r="AT1762" s="161" t="s">
        <v>147</v>
      </c>
      <c r="AU1762" s="161" t="s">
        <v>82</v>
      </c>
      <c r="AV1762" s="14" t="s">
        <v>145</v>
      </c>
      <c r="AW1762" s="14" t="s">
        <v>29</v>
      </c>
      <c r="AX1762" s="14" t="s">
        <v>30</v>
      </c>
      <c r="AY1762" s="161" t="s">
        <v>138</v>
      </c>
    </row>
    <row r="1763" spans="2:65" s="1" customFormat="1" ht="24.25" customHeight="1">
      <c r="B1763" s="132"/>
      <c r="C1763" s="133" t="s">
        <v>1832</v>
      </c>
      <c r="D1763" s="133" t="s">
        <v>140</v>
      </c>
      <c r="E1763" s="134" t="s">
        <v>1833</v>
      </c>
      <c r="F1763" s="135" t="s">
        <v>1834</v>
      </c>
      <c r="G1763" s="136" t="s">
        <v>178</v>
      </c>
      <c r="H1763" s="137">
        <v>11.9</v>
      </c>
      <c r="I1763" s="138"/>
      <c r="J1763" s="139">
        <f>ROUND(I1763*H1763,2)</f>
        <v>0</v>
      </c>
      <c r="K1763" s="135" t="s">
        <v>1</v>
      </c>
      <c r="L1763" s="32"/>
      <c r="M1763" s="140" t="s">
        <v>1</v>
      </c>
      <c r="N1763" s="141" t="s">
        <v>38</v>
      </c>
      <c r="P1763" s="142">
        <f>O1763*H1763</f>
        <v>0</v>
      </c>
      <c r="Q1763" s="142">
        <v>5.8E-4</v>
      </c>
      <c r="R1763" s="142">
        <f>Q1763*H1763</f>
        <v>6.9020000000000001E-3</v>
      </c>
      <c r="S1763" s="142">
        <v>0</v>
      </c>
      <c r="T1763" s="143">
        <f>S1763*H1763</f>
        <v>0</v>
      </c>
      <c r="AR1763" s="144" t="s">
        <v>226</v>
      </c>
      <c r="AT1763" s="144" t="s">
        <v>140</v>
      </c>
      <c r="AU1763" s="144" t="s">
        <v>82</v>
      </c>
      <c r="AY1763" s="17" t="s">
        <v>138</v>
      </c>
      <c r="BE1763" s="145">
        <f>IF(N1763="základní",J1763,0)</f>
        <v>0</v>
      </c>
      <c r="BF1763" s="145">
        <f>IF(N1763="snížená",J1763,0)</f>
        <v>0</v>
      </c>
      <c r="BG1763" s="145">
        <f>IF(N1763="zákl. přenesená",J1763,0)</f>
        <v>0</v>
      </c>
      <c r="BH1763" s="145">
        <f>IF(N1763="sníž. přenesená",J1763,0)</f>
        <v>0</v>
      </c>
      <c r="BI1763" s="145">
        <f>IF(N1763="nulová",J1763,0)</f>
        <v>0</v>
      </c>
      <c r="BJ1763" s="17" t="s">
        <v>30</v>
      </c>
      <c r="BK1763" s="145">
        <f>ROUND(I1763*H1763,2)</f>
        <v>0</v>
      </c>
      <c r="BL1763" s="17" t="s">
        <v>226</v>
      </c>
      <c r="BM1763" s="144" t="s">
        <v>1835</v>
      </c>
    </row>
    <row r="1764" spans="2:65" s="12" customFormat="1">
      <c r="B1764" s="146"/>
      <c r="D1764" s="147" t="s">
        <v>147</v>
      </c>
      <c r="E1764" s="148" t="s">
        <v>1</v>
      </c>
      <c r="F1764" s="149" t="s">
        <v>185</v>
      </c>
      <c r="H1764" s="148" t="s">
        <v>1</v>
      </c>
      <c r="I1764" s="150"/>
      <c r="L1764" s="146"/>
      <c r="M1764" s="151"/>
      <c r="T1764" s="152"/>
      <c r="AT1764" s="148" t="s">
        <v>147</v>
      </c>
      <c r="AU1764" s="148" t="s">
        <v>82</v>
      </c>
      <c r="AV1764" s="12" t="s">
        <v>30</v>
      </c>
      <c r="AW1764" s="12" t="s">
        <v>29</v>
      </c>
      <c r="AX1764" s="12" t="s">
        <v>73</v>
      </c>
      <c r="AY1764" s="148" t="s">
        <v>138</v>
      </c>
    </row>
    <row r="1765" spans="2:65" s="13" customFormat="1">
      <c r="B1765" s="153"/>
      <c r="D1765" s="147" t="s">
        <v>147</v>
      </c>
      <c r="E1765" s="154" t="s">
        <v>1</v>
      </c>
      <c r="F1765" s="155" t="s">
        <v>1836</v>
      </c>
      <c r="H1765" s="156">
        <v>4.3499999999999996</v>
      </c>
      <c r="I1765" s="157"/>
      <c r="L1765" s="153"/>
      <c r="M1765" s="158"/>
      <c r="T1765" s="159"/>
      <c r="AT1765" s="154" t="s">
        <v>147</v>
      </c>
      <c r="AU1765" s="154" t="s">
        <v>82</v>
      </c>
      <c r="AV1765" s="13" t="s">
        <v>82</v>
      </c>
      <c r="AW1765" s="13" t="s">
        <v>29</v>
      </c>
      <c r="AX1765" s="13" t="s">
        <v>73</v>
      </c>
      <c r="AY1765" s="154" t="s">
        <v>138</v>
      </c>
    </row>
    <row r="1766" spans="2:65" s="12" customFormat="1">
      <c r="B1766" s="146"/>
      <c r="D1766" s="147" t="s">
        <v>147</v>
      </c>
      <c r="E1766" s="148" t="s">
        <v>1</v>
      </c>
      <c r="F1766" s="149" t="s">
        <v>1349</v>
      </c>
      <c r="H1766" s="148" t="s">
        <v>1</v>
      </c>
      <c r="I1766" s="150"/>
      <c r="L1766" s="146"/>
      <c r="M1766" s="151"/>
      <c r="T1766" s="152"/>
      <c r="AT1766" s="148" t="s">
        <v>147</v>
      </c>
      <c r="AU1766" s="148" t="s">
        <v>82</v>
      </c>
      <c r="AV1766" s="12" t="s">
        <v>30</v>
      </c>
      <c r="AW1766" s="12" t="s">
        <v>29</v>
      </c>
      <c r="AX1766" s="12" t="s">
        <v>73</v>
      </c>
      <c r="AY1766" s="148" t="s">
        <v>138</v>
      </c>
    </row>
    <row r="1767" spans="2:65" s="13" customFormat="1">
      <c r="B1767" s="153"/>
      <c r="D1767" s="147" t="s">
        <v>147</v>
      </c>
      <c r="E1767" s="154" t="s">
        <v>1</v>
      </c>
      <c r="F1767" s="155" t="s">
        <v>1837</v>
      </c>
      <c r="H1767" s="156">
        <v>1.55</v>
      </c>
      <c r="I1767" s="157"/>
      <c r="L1767" s="153"/>
      <c r="M1767" s="158"/>
      <c r="T1767" s="159"/>
      <c r="AT1767" s="154" t="s">
        <v>147</v>
      </c>
      <c r="AU1767" s="154" t="s">
        <v>82</v>
      </c>
      <c r="AV1767" s="13" t="s">
        <v>82</v>
      </c>
      <c r="AW1767" s="13" t="s">
        <v>29</v>
      </c>
      <c r="AX1767" s="13" t="s">
        <v>73</v>
      </c>
      <c r="AY1767" s="154" t="s">
        <v>138</v>
      </c>
    </row>
    <row r="1768" spans="2:65" s="12" customFormat="1">
      <c r="B1768" s="146"/>
      <c r="D1768" s="147" t="s">
        <v>147</v>
      </c>
      <c r="E1768" s="148" t="s">
        <v>1</v>
      </c>
      <c r="F1768" s="149" t="s">
        <v>1792</v>
      </c>
      <c r="H1768" s="148" t="s">
        <v>1</v>
      </c>
      <c r="I1768" s="150"/>
      <c r="L1768" s="146"/>
      <c r="M1768" s="151"/>
      <c r="T1768" s="152"/>
      <c r="AT1768" s="148" t="s">
        <v>147</v>
      </c>
      <c r="AU1768" s="148" t="s">
        <v>82</v>
      </c>
      <c r="AV1768" s="12" t="s">
        <v>30</v>
      </c>
      <c r="AW1768" s="12" t="s">
        <v>29</v>
      </c>
      <c r="AX1768" s="12" t="s">
        <v>73</v>
      </c>
      <c r="AY1768" s="148" t="s">
        <v>138</v>
      </c>
    </row>
    <row r="1769" spans="2:65" s="13" customFormat="1">
      <c r="B1769" s="153"/>
      <c r="D1769" s="147" t="s">
        <v>147</v>
      </c>
      <c r="E1769" s="154" t="s">
        <v>1</v>
      </c>
      <c r="F1769" s="155" t="s">
        <v>1838</v>
      </c>
      <c r="H1769" s="156">
        <v>6</v>
      </c>
      <c r="I1769" s="157"/>
      <c r="L1769" s="153"/>
      <c r="M1769" s="158"/>
      <c r="T1769" s="159"/>
      <c r="AT1769" s="154" t="s">
        <v>147</v>
      </c>
      <c r="AU1769" s="154" t="s">
        <v>82</v>
      </c>
      <c r="AV1769" s="13" t="s">
        <v>82</v>
      </c>
      <c r="AW1769" s="13" t="s">
        <v>29</v>
      </c>
      <c r="AX1769" s="13" t="s">
        <v>73</v>
      </c>
      <c r="AY1769" s="154" t="s">
        <v>138</v>
      </c>
    </row>
    <row r="1770" spans="2:65" s="14" customFormat="1">
      <c r="B1770" s="160"/>
      <c r="D1770" s="147" t="s">
        <v>147</v>
      </c>
      <c r="E1770" s="161" t="s">
        <v>1</v>
      </c>
      <c r="F1770" s="162" t="s">
        <v>156</v>
      </c>
      <c r="H1770" s="163">
        <v>11.9</v>
      </c>
      <c r="I1770" s="164"/>
      <c r="L1770" s="160"/>
      <c r="M1770" s="165"/>
      <c r="T1770" s="166"/>
      <c r="AT1770" s="161" t="s">
        <v>147</v>
      </c>
      <c r="AU1770" s="161" t="s">
        <v>82</v>
      </c>
      <c r="AV1770" s="14" t="s">
        <v>145</v>
      </c>
      <c r="AW1770" s="14" t="s">
        <v>29</v>
      </c>
      <c r="AX1770" s="14" t="s">
        <v>30</v>
      </c>
      <c r="AY1770" s="161" t="s">
        <v>138</v>
      </c>
    </row>
    <row r="1771" spans="2:65" s="1" customFormat="1" ht="24.25" customHeight="1">
      <c r="B1771" s="132"/>
      <c r="C1771" s="133" t="s">
        <v>1839</v>
      </c>
      <c r="D1771" s="133" t="s">
        <v>140</v>
      </c>
      <c r="E1771" s="134" t="s">
        <v>1840</v>
      </c>
      <c r="F1771" s="135" t="s">
        <v>1841</v>
      </c>
      <c r="G1771" s="136" t="s">
        <v>178</v>
      </c>
      <c r="H1771" s="137">
        <v>8.6</v>
      </c>
      <c r="I1771" s="138"/>
      <c r="J1771" s="139">
        <f>ROUND(I1771*H1771,2)</f>
        <v>0</v>
      </c>
      <c r="K1771" s="135" t="s">
        <v>1</v>
      </c>
      <c r="L1771" s="32"/>
      <c r="M1771" s="140" t="s">
        <v>1</v>
      </c>
      <c r="N1771" s="141" t="s">
        <v>38</v>
      </c>
      <c r="P1771" s="142">
        <f>O1771*H1771</f>
        <v>0</v>
      </c>
      <c r="Q1771" s="142">
        <v>5.8E-4</v>
      </c>
      <c r="R1771" s="142">
        <f>Q1771*H1771</f>
        <v>4.9880000000000002E-3</v>
      </c>
      <c r="S1771" s="142">
        <v>0</v>
      </c>
      <c r="T1771" s="143">
        <f>S1771*H1771</f>
        <v>0</v>
      </c>
      <c r="AR1771" s="144" t="s">
        <v>226</v>
      </c>
      <c r="AT1771" s="144" t="s">
        <v>140</v>
      </c>
      <c r="AU1771" s="144" t="s">
        <v>82</v>
      </c>
      <c r="AY1771" s="17" t="s">
        <v>138</v>
      </c>
      <c r="BE1771" s="145">
        <f>IF(N1771="základní",J1771,0)</f>
        <v>0</v>
      </c>
      <c r="BF1771" s="145">
        <f>IF(N1771="snížená",J1771,0)</f>
        <v>0</v>
      </c>
      <c r="BG1771" s="145">
        <f>IF(N1771="zákl. přenesená",J1771,0)</f>
        <v>0</v>
      </c>
      <c r="BH1771" s="145">
        <f>IF(N1771="sníž. přenesená",J1771,0)</f>
        <v>0</v>
      </c>
      <c r="BI1771" s="145">
        <f>IF(N1771="nulová",J1771,0)</f>
        <v>0</v>
      </c>
      <c r="BJ1771" s="17" t="s">
        <v>30</v>
      </c>
      <c r="BK1771" s="145">
        <f>ROUND(I1771*H1771,2)</f>
        <v>0</v>
      </c>
      <c r="BL1771" s="17" t="s">
        <v>226</v>
      </c>
      <c r="BM1771" s="144" t="s">
        <v>1842</v>
      </c>
    </row>
    <row r="1772" spans="2:65" s="12" customFormat="1">
      <c r="B1772" s="146"/>
      <c r="D1772" s="147" t="s">
        <v>147</v>
      </c>
      <c r="E1772" s="148" t="s">
        <v>1</v>
      </c>
      <c r="F1772" s="149" t="s">
        <v>1792</v>
      </c>
      <c r="H1772" s="148" t="s">
        <v>1</v>
      </c>
      <c r="I1772" s="150"/>
      <c r="L1772" s="146"/>
      <c r="M1772" s="151"/>
      <c r="T1772" s="152"/>
      <c r="AT1772" s="148" t="s">
        <v>147</v>
      </c>
      <c r="AU1772" s="148" t="s">
        <v>82</v>
      </c>
      <c r="AV1772" s="12" t="s">
        <v>30</v>
      </c>
      <c r="AW1772" s="12" t="s">
        <v>29</v>
      </c>
      <c r="AX1772" s="12" t="s">
        <v>73</v>
      </c>
      <c r="AY1772" s="148" t="s">
        <v>138</v>
      </c>
    </row>
    <row r="1773" spans="2:65" s="13" customFormat="1">
      <c r="B1773" s="153"/>
      <c r="D1773" s="147" t="s">
        <v>147</v>
      </c>
      <c r="E1773" s="154" t="s">
        <v>1</v>
      </c>
      <c r="F1773" s="155" t="s">
        <v>1843</v>
      </c>
      <c r="H1773" s="156">
        <v>8.6</v>
      </c>
      <c r="I1773" s="157"/>
      <c r="L1773" s="153"/>
      <c r="M1773" s="158"/>
      <c r="T1773" s="159"/>
      <c r="AT1773" s="154" t="s">
        <v>147</v>
      </c>
      <c r="AU1773" s="154" t="s">
        <v>82</v>
      </c>
      <c r="AV1773" s="13" t="s">
        <v>82</v>
      </c>
      <c r="AW1773" s="13" t="s">
        <v>29</v>
      </c>
      <c r="AX1773" s="13" t="s">
        <v>73</v>
      </c>
      <c r="AY1773" s="154" t="s">
        <v>138</v>
      </c>
    </row>
    <row r="1774" spans="2:65" s="14" customFormat="1">
      <c r="B1774" s="160"/>
      <c r="D1774" s="147" t="s">
        <v>147</v>
      </c>
      <c r="E1774" s="161" t="s">
        <v>1</v>
      </c>
      <c r="F1774" s="162" t="s">
        <v>156</v>
      </c>
      <c r="H1774" s="163">
        <v>8.6</v>
      </c>
      <c r="I1774" s="164"/>
      <c r="L1774" s="160"/>
      <c r="M1774" s="165"/>
      <c r="T1774" s="166"/>
      <c r="AT1774" s="161" t="s">
        <v>147</v>
      </c>
      <c r="AU1774" s="161" t="s">
        <v>82</v>
      </c>
      <c r="AV1774" s="14" t="s">
        <v>145</v>
      </c>
      <c r="AW1774" s="14" t="s">
        <v>29</v>
      </c>
      <c r="AX1774" s="14" t="s">
        <v>30</v>
      </c>
      <c r="AY1774" s="161" t="s">
        <v>138</v>
      </c>
    </row>
    <row r="1775" spans="2:65" s="1" customFormat="1" ht="16.5" customHeight="1">
      <c r="B1775" s="132"/>
      <c r="C1775" s="174" t="s">
        <v>1844</v>
      </c>
      <c r="D1775" s="174" t="s">
        <v>322</v>
      </c>
      <c r="E1775" s="175" t="s">
        <v>1845</v>
      </c>
      <c r="F1775" s="176" t="s">
        <v>1846</v>
      </c>
      <c r="G1775" s="177" t="s">
        <v>143</v>
      </c>
      <c r="H1775" s="178">
        <v>45.652000000000001</v>
      </c>
      <c r="I1775" s="179"/>
      <c r="J1775" s="180">
        <f>ROUND(I1775*H1775,2)</f>
        <v>0</v>
      </c>
      <c r="K1775" s="176" t="s">
        <v>1</v>
      </c>
      <c r="L1775" s="181"/>
      <c r="M1775" s="182" t="s">
        <v>1</v>
      </c>
      <c r="N1775" s="183" t="s">
        <v>38</v>
      </c>
      <c r="P1775" s="142">
        <f>O1775*H1775</f>
        <v>0</v>
      </c>
      <c r="Q1775" s="142">
        <v>2.1999999999999999E-2</v>
      </c>
      <c r="R1775" s="142">
        <f>Q1775*H1775</f>
        <v>1.0043439999999999</v>
      </c>
      <c r="S1775" s="142">
        <v>0</v>
      </c>
      <c r="T1775" s="143">
        <f>S1775*H1775</f>
        <v>0</v>
      </c>
      <c r="AR1775" s="144" t="s">
        <v>343</v>
      </c>
      <c r="AT1775" s="144" t="s">
        <v>322</v>
      </c>
      <c r="AU1775" s="144" t="s">
        <v>82</v>
      </c>
      <c r="AY1775" s="17" t="s">
        <v>138</v>
      </c>
      <c r="BE1775" s="145">
        <f>IF(N1775="základní",J1775,0)</f>
        <v>0</v>
      </c>
      <c r="BF1775" s="145">
        <f>IF(N1775="snížená",J1775,0)</f>
        <v>0</v>
      </c>
      <c r="BG1775" s="145">
        <f>IF(N1775="zákl. přenesená",J1775,0)</f>
        <v>0</v>
      </c>
      <c r="BH1775" s="145">
        <f>IF(N1775="sníž. přenesená",J1775,0)</f>
        <v>0</v>
      </c>
      <c r="BI1775" s="145">
        <f>IF(N1775="nulová",J1775,0)</f>
        <v>0</v>
      </c>
      <c r="BJ1775" s="17" t="s">
        <v>30</v>
      </c>
      <c r="BK1775" s="145">
        <f>ROUND(I1775*H1775,2)</f>
        <v>0</v>
      </c>
      <c r="BL1775" s="17" t="s">
        <v>226</v>
      </c>
      <c r="BM1775" s="144" t="s">
        <v>1847</v>
      </c>
    </row>
    <row r="1776" spans="2:65" s="12" customFormat="1">
      <c r="B1776" s="146"/>
      <c r="D1776" s="147" t="s">
        <v>147</v>
      </c>
      <c r="E1776" s="148" t="s">
        <v>1</v>
      </c>
      <c r="F1776" s="149" t="s">
        <v>185</v>
      </c>
      <c r="H1776" s="148" t="s">
        <v>1</v>
      </c>
      <c r="I1776" s="150"/>
      <c r="L1776" s="146"/>
      <c r="M1776" s="151"/>
      <c r="T1776" s="152"/>
      <c r="AT1776" s="148" t="s">
        <v>147</v>
      </c>
      <c r="AU1776" s="148" t="s">
        <v>82</v>
      </c>
      <c r="AV1776" s="12" t="s">
        <v>30</v>
      </c>
      <c r="AW1776" s="12" t="s">
        <v>29</v>
      </c>
      <c r="AX1776" s="12" t="s">
        <v>73</v>
      </c>
      <c r="AY1776" s="148" t="s">
        <v>138</v>
      </c>
    </row>
    <row r="1777" spans="2:65" s="13" customFormat="1">
      <c r="B1777" s="153"/>
      <c r="D1777" s="147" t="s">
        <v>147</v>
      </c>
      <c r="E1777" s="154" t="s">
        <v>1</v>
      </c>
      <c r="F1777" s="155" t="s">
        <v>1848</v>
      </c>
      <c r="H1777" s="156">
        <v>15.898</v>
      </c>
      <c r="I1777" s="157"/>
      <c r="L1777" s="153"/>
      <c r="M1777" s="158"/>
      <c r="T1777" s="159"/>
      <c r="AT1777" s="154" t="s">
        <v>147</v>
      </c>
      <c r="AU1777" s="154" t="s">
        <v>82</v>
      </c>
      <c r="AV1777" s="13" t="s">
        <v>82</v>
      </c>
      <c r="AW1777" s="13" t="s">
        <v>29</v>
      </c>
      <c r="AX1777" s="13" t="s">
        <v>73</v>
      </c>
      <c r="AY1777" s="154" t="s">
        <v>138</v>
      </c>
    </row>
    <row r="1778" spans="2:65" s="13" customFormat="1">
      <c r="B1778" s="153"/>
      <c r="D1778" s="147" t="s">
        <v>147</v>
      </c>
      <c r="E1778" s="154" t="s">
        <v>1</v>
      </c>
      <c r="F1778" s="155" t="s">
        <v>1849</v>
      </c>
      <c r="H1778" s="156">
        <v>0.45700000000000002</v>
      </c>
      <c r="I1778" s="157"/>
      <c r="L1778" s="153"/>
      <c r="M1778" s="158"/>
      <c r="T1778" s="159"/>
      <c r="AT1778" s="154" t="s">
        <v>147</v>
      </c>
      <c r="AU1778" s="154" t="s">
        <v>82</v>
      </c>
      <c r="AV1778" s="13" t="s">
        <v>82</v>
      </c>
      <c r="AW1778" s="13" t="s">
        <v>29</v>
      </c>
      <c r="AX1778" s="13" t="s">
        <v>73</v>
      </c>
      <c r="AY1778" s="154" t="s">
        <v>138</v>
      </c>
    </row>
    <row r="1779" spans="2:65" s="12" customFormat="1">
      <c r="B1779" s="146"/>
      <c r="D1779" s="147" t="s">
        <v>147</v>
      </c>
      <c r="E1779" s="148" t="s">
        <v>1</v>
      </c>
      <c r="F1779" s="149" t="s">
        <v>1349</v>
      </c>
      <c r="H1779" s="148" t="s">
        <v>1</v>
      </c>
      <c r="I1779" s="150"/>
      <c r="L1779" s="146"/>
      <c r="M1779" s="151"/>
      <c r="T1779" s="152"/>
      <c r="AT1779" s="148" t="s">
        <v>147</v>
      </c>
      <c r="AU1779" s="148" t="s">
        <v>82</v>
      </c>
      <c r="AV1779" s="12" t="s">
        <v>30</v>
      </c>
      <c r="AW1779" s="12" t="s">
        <v>29</v>
      </c>
      <c r="AX1779" s="12" t="s">
        <v>73</v>
      </c>
      <c r="AY1779" s="148" t="s">
        <v>138</v>
      </c>
    </row>
    <row r="1780" spans="2:65" s="13" customFormat="1">
      <c r="B1780" s="153"/>
      <c r="D1780" s="147" t="s">
        <v>147</v>
      </c>
      <c r="E1780" s="154" t="s">
        <v>1</v>
      </c>
      <c r="F1780" s="155" t="s">
        <v>1850</v>
      </c>
      <c r="H1780" s="156">
        <v>0.16</v>
      </c>
      <c r="I1780" s="157"/>
      <c r="L1780" s="153"/>
      <c r="M1780" s="158"/>
      <c r="T1780" s="159"/>
      <c r="AT1780" s="154" t="s">
        <v>147</v>
      </c>
      <c r="AU1780" s="154" t="s">
        <v>82</v>
      </c>
      <c r="AV1780" s="13" t="s">
        <v>82</v>
      </c>
      <c r="AW1780" s="13" t="s">
        <v>29</v>
      </c>
      <c r="AX1780" s="13" t="s">
        <v>73</v>
      </c>
      <c r="AY1780" s="154" t="s">
        <v>138</v>
      </c>
    </row>
    <row r="1781" spans="2:65" s="13" customFormat="1">
      <c r="B1781" s="153"/>
      <c r="D1781" s="147" t="s">
        <v>147</v>
      </c>
      <c r="E1781" s="154" t="s">
        <v>1</v>
      </c>
      <c r="F1781" s="155" t="s">
        <v>1851</v>
      </c>
      <c r="H1781" s="156">
        <v>0.61799999999999999</v>
      </c>
      <c r="I1781" s="157"/>
      <c r="L1781" s="153"/>
      <c r="M1781" s="158"/>
      <c r="T1781" s="159"/>
      <c r="AT1781" s="154" t="s">
        <v>147</v>
      </c>
      <c r="AU1781" s="154" t="s">
        <v>82</v>
      </c>
      <c r="AV1781" s="13" t="s">
        <v>82</v>
      </c>
      <c r="AW1781" s="13" t="s">
        <v>29</v>
      </c>
      <c r="AX1781" s="13" t="s">
        <v>73</v>
      </c>
      <c r="AY1781" s="154" t="s">
        <v>138</v>
      </c>
    </row>
    <row r="1782" spans="2:65" s="13" customFormat="1">
      <c r="B1782" s="153"/>
      <c r="D1782" s="147" t="s">
        <v>147</v>
      </c>
      <c r="E1782" s="154" t="s">
        <v>1</v>
      </c>
      <c r="F1782" s="155" t="s">
        <v>1852</v>
      </c>
      <c r="H1782" s="156">
        <v>1.5449999999999999</v>
      </c>
      <c r="I1782" s="157"/>
      <c r="L1782" s="153"/>
      <c r="M1782" s="158"/>
      <c r="T1782" s="159"/>
      <c r="AT1782" s="154" t="s">
        <v>147</v>
      </c>
      <c r="AU1782" s="154" t="s">
        <v>82</v>
      </c>
      <c r="AV1782" s="13" t="s">
        <v>82</v>
      </c>
      <c r="AW1782" s="13" t="s">
        <v>29</v>
      </c>
      <c r="AX1782" s="13" t="s">
        <v>73</v>
      </c>
      <c r="AY1782" s="154" t="s">
        <v>138</v>
      </c>
    </row>
    <row r="1783" spans="2:65" s="13" customFormat="1">
      <c r="B1783" s="153"/>
      <c r="D1783" s="147" t="s">
        <v>147</v>
      </c>
      <c r="E1783" s="154" t="s">
        <v>1</v>
      </c>
      <c r="F1783" s="155" t="s">
        <v>1853</v>
      </c>
      <c r="H1783" s="156">
        <v>1.03</v>
      </c>
      <c r="I1783" s="157"/>
      <c r="L1783" s="153"/>
      <c r="M1783" s="158"/>
      <c r="T1783" s="159"/>
      <c r="AT1783" s="154" t="s">
        <v>147</v>
      </c>
      <c r="AU1783" s="154" t="s">
        <v>82</v>
      </c>
      <c r="AV1783" s="13" t="s">
        <v>82</v>
      </c>
      <c r="AW1783" s="13" t="s">
        <v>29</v>
      </c>
      <c r="AX1783" s="13" t="s">
        <v>73</v>
      </c>
      <c r="AY1783" s="154" t="s">
        <v>138</v>
      </c>
    </row>
    <row r="1784" spans="2:65" s="13" customFormat="1">
      <c r="B1784" s="153"/>
      <c r="D1784" s="147" t="s">
        <v>147</v>
      </c>
      <c r="E1784" s="154" t="s">
        <v>1</v>
      </c>
      <c r="F1784" s="155" t="s">
        <v>1854</v>
      </c>
      <c r="H1784" s="156">
        <v>1.5449999999999999</v>
      </c>
      <c r="I1784" s="157"/>
      <c r="L1784" s="153"/>
      <c r="M1784" s="158"/>
      <c r="T1784" s="159"/>
      <c r="AT1784" s="154" t="s">
        <v>147</v>
      </c>
      <c r="AU1784" s="154" t="s">
        <v>82</v>
      </c>
      <c r="AV1784" s="13" t="s">
        <v>82</v>
      </c>
      <c r="AW1784" s="13" t="s">
        <v>29</v>
      </c>
      <c r="AX1784" s="13" t="s">
        <v>73</v>
      </c>
      <c r="AY1784" s="154" t="s">
        <v>138</v>
      </c>
    </row>
    <row r="1785" spans="2:65" s="12" customFormat="1">
      <c r="B1785" s="146"/>
      <c r="D1785" s="147" t="s">
        <v>147</v>
      </c>
      <c r="E1785" s="148" t="s">
        <v>1</v>
      </c>
      <c r="F1785" s="149" t="s">
        <v>1792</v>
      </c>
      <c r="H1785" s="148" t="s">
        <v>1</v>
      </c>
      <c r="I1785" s="150"/>
      <c r="L1785" s="146"/>
      <c r="M1785" s="151"/>
      <c r="T1785" s="152"/>
      <c r="AT1785" s="148" t="s">
        <v>147</v>
      </c>
      <c r="AU1785" s="148" t="s">
        <v>82</v>
      </c>
      <c r="AV1785" s="12" t="s">
        <v>30</v>
      </c>
      <c r="AW1785" s="12" t="s">
        <v>29</v>
      </c>
      <c r="AX1785" s="12" t="s">
        <v>73</v>
      </c>
      <c r="AY1785" s="148" t="s">
        <v>138</v>
      </c>
    </row>
    <row r="1786" spans="2:65" s="13" customFormat="1">
      <c r="B1786" s="153"/>
      <c r="D1786" s="147" t="s">
        <v>147</v>
      </c>
      <c r="E1786" s="154" t="s">
        <v>1</v>
      </c>
      <c r="F1786" s="155" t="s">
        <v>1855</v>
      </c>
      <c r="H1786" s="156">
        <v>21.565999999999999</v>
      </c>
      <c r="I1786" s="157"/>
      <c r="L1786" s="153"/>
      <c r="M1786" s="158"/>
      <c r="T1786" s="159"/>
      <c r="AT1786" s="154" t="s">
        <v>147</v>
      </c>
      <c r="AU1786" s="154" t="s">
        <v>82</v>
      </c>
      <c r="AV1786" s="13" t="s">
        <v>82</v>
      </c>
      <c r="AW1786" s="13" t="s">
        <v>29</v>
      </c>
      <c r="AX1786" s="13" t="s">
        <v>73</v>
      </c>
      <c r="AY1786" s="154" t="s">
        <v>138</v>
      </c>
    </row>
    <row r="1787" spans="2:65" s="13" customFormat="1">
      <c r="B1787" s="153"/>
      <c r="D1787" s="147" t="s">
        <v>147</v>
      </c>
      <c r="E1787" s="154" t="s">
        <v>1</v>
      </c>
      <c r="F1787" s="155" t="s">
        <v>1856</v>
      </c>
      <c r="H1787" s="156">
        <v>0.61799999999999999</v>
      </c>
      <c r="I1787" s="157"/>
      <c r="L1787" s="153"/>
      <c r="M1787" s="158"/>
      <c r="T1787" s="159"/>
      <c r="AT1787" s="154" t="s">
        <v>147</v>
      </c>
      <c r="AU1787" s="154" t="s">
        <v>82</v>
      </c>
      <c r="AV1787" s="13" t="s">
        <v>82</v>
      </c>
      <c r="AW1787" s="13" t="s">
        <v>29</v>
      </c>
      <c r="AX1787" s="13" t="s">
        <v>73</v>
      </c>
      <c r="AY1787" s="154" t="s">
        <v>138</v>
      </c>
    </row>
    <row r="1788" spans="2:65" s="13" customFormat="1">
      <c r="B1788" s="153"/>
      <c r="D1788" s="147" t="s">
        <v>147</v>
      </c>
      <c r="E1788" s="154" t="s">
        <v>1</v>
      </c>
      <c r="F1788" s="155" t="s">
        <v>1857</v>
      </c>
      <c r="H1788" s="156">
        <v>2.2149999999999999</v>
      </c>
      <c r="I1788" s="157"/>
      <c r="L1788" s="153"/>
      <c r="M1788" s="158"/>
      <c r="T1788" s="159"/>
      <c r="AT1788" s="154" t="s">
        <v>147</v>
      </c>
      <c r="AU1788" s="154" t="s">
        <v>82</v>
      </c>
      <c r="AV1788" s="13" t="s">
        <v>82</v>
      </c>
      <c r="AW1788" s="13" t="s">
        <v>29</v>
      </c>
      <c r="AX1788" s="13" t="s">
        <v>73</v>
      </c>
      <c r="AY1788" s="154" t="s">
        <v>138</v>
      </c>
    </row>
    <row r="1789" spans="2:65" s="14" customFormat="1">
      <c r="B1789" s="160"/>
      <c r="D1789" s="147" t="s">
        <v>147</v>
      </c>
      <c r="E1789" s="161" t="s">
        <v>1</v>
      </c>
      <c r="F1789" s="162" t="s">
        <v>156</v>
      </c>
      <c r="H1789" s="163">
        <v>45.652000000000001</v>
      </c>
      <c r="I1789" s="164"/>
      <c r="L1789" s="160"/>
      <c r="M1789" s="165"/>
      <c r="T1789" s="166"/>
      <c r="AT1789" s="161" t="s">
        <v>147</v>
      </c>
      <c r="AU1789" s="161" t="s">
        <v>82</v>
      </c>
      <c r="AV1789" s="14" t="s">
        <v>145</v>
      </c>
      <c r="AW1789" s="14" t="s">
        <v>29</v>
      </c>
      <c r="AX1789" s="14" t="s">
        <v>30</v>
      </c>
      <c r="AY1789" s="161" t="s">
        <v>138</v>
      </c>
    </row>
    <row r="1790" spans="2:65" s="1" customFormat="1" ht="24.25" customHeight="1">
      <c r="B1790" s="132"/>
      <c r="C1790" s="133" t="s">
        <v>1858</v>
      </c>
      <c r="D1790" s="133" t="s">
        <v>140</v>
      </c>
      <c r="E1790" s="134" t="s">
        <v>1859</v>
      </c>
      <c r="F1790" s="135" t="s">
        <v>1860</v>
      </c>
      <c r="G1790" s="136" t="s">
        <v>178</v>
      </c>
      <c r="H1790" s="137">
        <v>38.6</v>
      </c>
      <c r="I1790" s="138"/>
      <c r="J1790" s="139">
        <f>ROUND(I1790*H1790,2)</f>
        <v>0</v>
      </c>
      <c r="K1790" s="135" t="s">
        <v>1</v>
      </c>
      <c r="L1790" s="32"/>
      <c r="M1790" s="140" t="s">
        <v>1</v>
      </c>
      <c r="N1790" s="141" t="s">
        <v>38</v>
      </c>
      <c r="P1790" s="142">
        <f>O1790*H1790</f>
        <v>0</v>
      </c>
      <c r="Q1790" s="142">
        <v>1.7700000000000001E-3</v>
      </c>
      <c r="R1790" s="142">
        <f>Q1790*H1790</f>
        <v>6.8322000000000008E-2</v>
      </c>
      <c r="S1790" s="142">
        <v>0</v>
      </c>
      <c r="T1790" s="143">
        <f>S1790*H1790</f>
        <v>0</v>
      </c>
      <c r="AR1790" s="144" t="s">
        <v>226</v>
      </c>
      <c r="AT1790" s="144" t="s">
        <v>140</v>
      </c>
      <c r="AU1790" s="144" t="s">
        <v>82</v>
      </c>
      <c r="AY1790" s="17" t="s">
        <v>138</v>
      </c>
      <c r="BE1790" s="145">
        <f>IF(N1790="základní",J1790,0)</f>
        <v>0</v>
      </c>
      <c r="BF1790" s="145">
        <f>IF(N1790="snížená",J1790,0)</f>
        <v>0</v>
      </c>
      <c r="BG1790" s="145">
        <f>IF(N1790="zákl. přenesená",J1790,0)</f>
        <v>0</v>
      </c>
      <c r="BH1790" s="145">
        <f>IF(N1790="sníž. přenesená",J1790,0)</f>
        <v>0</v>
      </c>
      <c r="BI1790" s="145">
        <f>IF(N1790="nulová",J1790,0)</f>
        <v>0</v>
      </c>
      <c r="BJ1790" s="17" t="s">
        <v>30</v>
      </c>
      <c r="BK1790" s="145">
        <f>ROUND(I1790*H1790,2)</f>
        <v>0</v>
      </c>
      <c r="BL1790" s="17" t="s">
        <v>226</v>
      </c>
      <c r="BM1790" s="144" t="s">
        <v>1861</v>
      </c>
    </row>
    <row r="1791" spans="2:65" s="12" customFormat="1">
      <c r="B1791" s="146"/>
      <c r="D1791" s="147" t="s">
        <v>147</v>
      </c>
      <c r="E1791" s="148" t="s">
        <v>1</v>
      </c>
      <c r="F1791" s="149" t="s">
        <v>1349</v>
      </c>
      <c r="H1791" s="148" t="s">
        <v>1</v>
      </c>
      <c r="I1791" s="150"/>
      <c r="L1791" s="146"/>
      <c r="M1791" s="151"/>
      <c r="T1791" s="152"/>
      <c r="AT1791" s="148" t="s">
        <v>147</v>
      </c>
      <c r="AU1791" s="148" t="s">
        <v>82</v>
      </c>
      <c r="AV1791" s="12" t="s">
        <v>30</v>
      </c>
      <c r="AW1791" s="12" t="s">
        <v>29</v>
      </c>
      <c r="AX1791" s="12" t="s">
        <v>73</v>
      </c>
      <c r="AY1791" s="148" t="s">
        <v>138</v>
      </c>
    </row>
    <row r="1792" spans="2:65" s="13" customFormat="1">
      <c r="B1792" s="153"/>
      <c r="D1792" s="147" t="s">
        <v>147</v>
      </c>
      <c r="E1792" s="154" t="s">
        <v>1</v>
      </c>
      <c r="F1792" s="155" t="s">
        <v>1812</v>
      </c>
      <c r="H1792" s="156">
        <v>5</v>
      </c>
      <c r="I1792" s="157"/>
      <c r="L1792" s="153"/>
      <c r="M1792" s="158"/>
      <c r="T1792" s="159"/>
      <c r="AT1792" s="154" t="s">
        <v>147</v>
      </c>
      <c r="AU1792" s="154" t="s">
        <v>82</v>
      </c>
      <c r="AV1792" s="13" t="s">
        <v>82</v>
      </c>
      <c r="AW1792" s="13" t="s">
        <v>29</v>
      </c>
      <c r="AX1792" s="13" t="s">
        <v>73</v>
      </c>
      <c r="AY1792" s="154" t="s">
        <v>138</v>
      </c>
    </row>
    <row r="1793" spans="2:65" s="12" customFormat="1">
      <c r="B1793" s="146"/>
      <c r="D1793" s="147" t="s">
        <v>147</v>
      </c>
      <c r="E1793" s="148" t="s">
        <v>1</v>
      </c>
      <c r="F1793" s="149" t="s">
        <v>1792</v>
      </c>
      <c r="H1793" s="148" t="s">
        <v>1</v>
      </c>
      <c r="I1793" s="150"/>
      <c r="L1793" s="146"/>
      <c r="M1793" s="151"/>
      <c r="T1793" s="152"/>
      <c r="AT1793" s="148" t="s">
        <v>147</v>
      </c>
      <c r="AU1793" s="148" t="s">
        <v>82</v>
      </c>
      <c r="AV1793" s="12" t="s">
        <v>30</v>
      </c>
      <c r="AW1793" s="12" t="s">
        <v>29</v>
      </c>
      <c r="AX1793" s="12" t="s">
        <v>73</v>
      </c>
      <c r="AY1793" s="148" t="s">
        <v>138</v>
      </c>
    </row>
    <row r="1794" spans="2:65" s="13" customFormat="1">
      <c r="B1794" s="153"/>
      <c r="D1794" s="147" t="s">
        <v>147</v>
      </c>
      <c r="E1794" s="154" t="s">
        <v>1</v>
      </c>
      <c r="F1794" s="155" t="s">
        <v>1862</v>
      </c>
      <c r="H1794" s="156">
        <v>33.6</v>
      </c>
      <c r="I1794" s="157"/>
      <c r="L1794" s="153"/>
      <c r="M1794" s="158"/>
      <c r="T1794" s="159"/>
      <c r="AT1794" s="154" t="s">
        <v>147</v>
      </c>
      <c r="AU1794" s="154" t="s">
        <v>82</v>
      </c>
      <c r="AV1794" s="13" t="s">
        <v>82</v>
      </c>
      <c r="AW1794" s="13" t="s">
        <v>29</v>
      </c>
      <c r="AX1794" s="13" t="s">
        <v>73</v>
      </c>
      <c r="AY1794" s="154" t="s">
        <v>138</v>
      </c>
    </row>
    <row r="1795" spans="2:65" s="14" customFormat="1">
      <c r="B1795" s="160"/>
      <c r="D1795" s="147" t="s">
        <v>147</v>
      </c>
      <c r="E1795" s="161" t="s">
        <v>1</v>
      </c>
      <c r="F1795" s="162" t="s">
        <v>156</v>
      </c>
      <c r="H1795" s="163">
        <v>38.6</v>
      </c>
      <c r="I1795" s="164"/>
      <c r="L1795" s="160"/>
      <c r="M1795" s="165"/>
      <c r="T1795" s="166"/>
      <c r="AT1795" s="161" t="s">
        <v>147</v>
      </c>
      <c r="AU1795" s="161" t="s">
        <v>82</v>
      </c>
      <c r="AV1795" s="14" t="s">
        <v>145</v>
      </c>
      <c r="AW1795" s="14" t="s">
        <v>29</v>
      </c>
      <c r="AX1795" s="14" t="s">
        <v>30</v>
      </c>
      <c r="AY1795" s="161" t="s">
        <v>138</v>
      </c>
    </row>
    <row r="1796" spans="2:65" s="1" customFormat="1" ht="24.25" customHeight="1">
      <c r="B1796" s="132"/>
      <c r="C1796" s="133" t="s">
        <v>1863</v>
      </c>
      <c r="D1796" s="133" t="s">
        <v>140</v>
      </c>
      <c r="E1796" s="134" t="s">
        <v>1864</v>
      </c>
      <c r="F1796" s="135" t="s">
        <v>1865</v>
      </c>
      <c r="G1796" s="136" t="s">
        <v>178</v>
      </c>
      <c r="H1796" s="137">
        <v>2.5</v>
      </c>
      <c r="I1796" s="138"/>
      <c r="J1796" s="139">
        <f>ROUND(I1796*H1796,2)</f>
        <v>0</v>
      </c>
      <c r="K1796" s="135" t="s">
        <v>1</v>
      </c>
      <c r="L1796" s="32"/>
      <c r="M1796" s="140" t="s">
        <v>1</v>
      </c>
      <c r="N1796" s="141" t="s">
        <v>38</v>
      </c>
      <c r="P1796" s="142">
        <f>O1796*H1796</f>
        <v>0</v>
      </c>
      <c r="Q1796" s="142">
        <v>2.1900000000000001E-3</v>
      </c>
      <c r="R1796" s="142">
        <f>Q1796*H1796</f>
        <v>5.4750000000000007E-3</v>
      </c>
      <c r="S1796" s="142">
        <v>0</v>
      </c>
      <c r="T1796" s="143">
        <f>S1796*H1796</f>
        <v>0</v>
      </c>
      <c r="AR1796" s="144" t="s">
        <v>226</v>
      </c>
      <c r="AT1796" s="144" t="s">
        <v>140</v>
      </c>
      <c r="AU1796" s="144" t="s">
        <v>82</v>
      </c>
      <c r="AY1796" s="17" t="s">
        <v>138</v>
      </c>
      <c r="BE1796" s="145">
        <f>IF(N1796="základní",J1796,0)</f>
        <v>0</v>
      </c>
      <c r="BF1796" s="145">
        <f>IF(N1796="snížená",J1796,0)</f>
        <v>0</v>
      </c>
      <c r="BG1796" s="145">
        <f>IF(N1796="zákl. přenesená",J1796,0)</f>
        <v>0</v>
      </c>
      <c r="BH1796" s="145">
        <f>IF(N1796="sníž. přenesená",J1796,0)</f>
        <v>0</v>
      </c>
      <c r="BI1796" s="145">
        <f>IF(N1796="nulová",J1796,0)</f>
        <v>0</v>
      </c>
      <c r="BJ1796" s="17" t="s">
        <v>30</v>
      </c>
      <c r="BK1796" s="145">
        <f>ROUND(I1796*H1796,2)</f>
        <v>0</v>
      </c>
      <c r="BL1796" s="17" t="s">
        <v>226</v>
      </c>
      <c r="BM1796" s="144" t="s">
        <v>1866</v>
      </c>
    </row>
    <row r="1797" spans="2:65" s="12" customFormat="1">
      <c r="B1797" s="146"/>
      <c r="D1797" s="147" t="s">
        <v>147</v>
      </c>
      <c r="E1797" s="148" t="s">
        <v>1</v>
      </c>
      <c r="F1797" s="149" t="s">
        <v>1349</v>
      </c>
      <c r="H1797" s="148" t="s">
        <v>1</v>
      </c>
      <c r="I1797" s="150"/>
      <c r="L1797" s="146"/>
      <c r="M1797" s="151"/>
      <c r="T1797" s="152"/>
      <c r="AT1797" s="148" t="s">
        <v>147</v>
      </c>
      <c r="AU1797" s="148" t="s">
        <v>82</v>
      </c>
      <c r="AV1797" s="12" t="s">
        <v>30</v>
      </c>
      <c r="AW1797" s="12" t="s">
        <v>29</v>
      </c>
      <c r="AX1797" s="12" t="s">
        <v>73</v>
      </c>
      <c r="AY1797" s="148" t="s">
        <v>138</v>
      </c>
    </row>
    <row r="1798" spans="2:65" s="13" customFormat="1">
      <c r="B1798" s="153"/>
      <c r="D1798" s="147" t="s">
        <v>147</v>
      </c>
      <c r="E1798" s="154" t="s">
        <v>1</v>
      </c>
      <c r="F1798" s="155" t="s">
        <v>1355</v>
      </c>
      <c r="H1798" s="156">
        <v>2.5</v>
      </c>
      <c r="I1798" s="157"/>
      <c r="L1798" s="153"/>
      <c r="M1798" s="158"/>
      <c r="T1798" s="159"/>
      <c r="AT1798" s="154" t="s">
        <v>147</v>
      </c>
      <c r="AU1798" s="154" t="s">
        <v>82</v>
      </c>
      <c r="AV1798" s="13" t="s">
        <v>82</v>
      </c>
      <c r="AW1798" s="13" t="s">
        <v>29</v>
      </c>
      <c r="AX1798" s="13" t="s">
        <v>30</v>
      </c>
      <c r="AY1798" s="154" t="s">
        <v>138</v>
      </c>
    </row>
    <row r="1799" spans="2:65" s="1" customFormat="1" ht="24.25" customHeight="1">
      <c r="B1799" s="132"/>
      <c r="C1799" s="133" t="s">
        <v>1867</v>
      </c>
      <c r="D1799" s="133" t="s">
        <v>140</v>
      </c>
      <c r="E1799" s="134" t="s">
        <v>1868</v>
      </c>
      <c r="F1799" s="135" t="s">
        <v>1869</v>
      </c>
      <c r="G1799" s="136" t="s">
        <v>178</v>
      </c>
      <c r="H1799" s="137">
        <v>41.4</v>
      </c>
      <c r="I1799" s="138"/>
      <c r="J1799" s="139">
        <f>ROUND(I1799*H1799,2)</f>
        <v>0</v>
      </c>
      <c r="K1799" s="135" t="s">
        <v>1</v>
      </c>
      <c r="L1799" s="32"/>
      <c r="M1799" s="140" t="s">
        <v>1</v>
      </c>
      <c r="N1799" s="141" t="s">
        <v>38</v>
      </c>
      <c r="P1799" s="142">
        <f>O1799*H1799</f>
        <v>0</v>
      </c>
      <c r="Q1799" s="142">
        <v>1.2800000000000001E-3</v>
      </c>
      <c r="R1799" s="142">
        <f>Q1799*H1799</f>
        <v>5.2992000000000004E-2</v>
      </c>
      <c r="S1799" s="142">
        <v>0</v>
      </c>
      <c r="T1799" s="143">
        <f>S1799*H1799</f>
        <v>0</v>
      </c>
      <c r="AR1799" s="144" t="s">
        <v>226</v>
      </c>
      <c r="AT1799" s="144" t="s">
        <v>140</v>
      </c>
      <c r="AU1799" s="144" t="s">
        <v>82</v>
      </c>
      <c r="AY1799" s="17" t="s">
        <v>138</v>
      </c>
      <c r="BE1799" s="145">
        <f>IF(N1799="základní",J1799,0)</f>
        <v>0</v>
      </c>
      <c r="BF1799" s="145">
        <f>IF(N1799="snížená",J1799,0)</f>
        <v>0</v>
      </c>
      <c r="BG1799" s="145">
        <f>IF(N1799="zákl. přenesená",J1799,0)</f>
        <v>0</v>
      </c>
      <c r="BH1799" s="145">
        <f>IF(N1799="sníž. přenesená",J1799,0)</f>
        <v>0</v>
      </c>
      <c r="BI1799" s="145">
        <f>IF(N1799="nulová",J1799,0)</f>
        <v>0</v>
      </c>
      <c r="BJ1799" s="17" t="s">
        <v>30</v>
      </c>
      <c r="BK1799" s="145">
        <f>ROUND(I1799*H1799,2)</f>
        <v>0</v>
      </c>
      <c r="BL1799" s="17" t="s">
        <v>226</v>
      </c>
      <c r="BM1799" s="144" t="s">
        <v>1870</v>
      </c>
    </row>
    <row r="1800" spans="2:65" s="12" customFormat="1">
      <c r="B1800" s="146"/>
      <c r="D1800" s="147" t="s">
        <v>147</v>
      </c>
      <c r="E1800" s="148" t="s">
        <v>1</v>
      </c>
      <c r="F1800" s="149" t="s">
        <v>1349</v>
      </c>
      <c r="H1800" s="148" t="s">
        <v>1</v>
      </c>
      <c r="I1800" s="150"/>
      <c r="L1800" s="146"/>
      <c r="M1800" s="151"/>
      <c r="T1800" s="152"/>
      <c r="AT1800" s="148" t="s">
        <v>147</v>
      </c>
      <c r="AU1800" s="148" t="s">
        <v>82</v>
      </c>
      <c r="AV1800" s="12" t="s">
        <v>30</v>
      </c>
      <c r="AW1800" s="12" t="s">
        <v>29</v>
      </c>
      <c r="AX1800" s="12" t="s">
        <v>73</v>
      </c>
      <c r="AY1800" s="148" t="s">
        <v>138</v>
      </c>
    </row>
    <row r="1801" spans="2:65" s="13" customFormat="1">
      <c r="B1801" s="153"/>
      <c r="D1801" s="147" t="s">
        <v>147</v>
      </c>
      <c r="E1801" s="154" t="s">
        <v>1</v>
      </c>
      <c r="F1801" s="155" t="s">
        <v>1812</v>
      </c>
      <c r="H1801" s="156">
        <v>5</v>
      </c>
      <c r="I1801" s="157"/>
      <c r="L1801" s="153"/>
      <c r="M1801" s="158"/>
      <c r="T1801" s="159"/>
      <c r="AT1801" s="154" t="s">
        <v>147</v>
      </c>
      <c r="AU1801" s="154" t="s">
        <v>82</v>
      </c>
      <c r="AV1801" s="13" t="s">
        <v>82</v>
      </c>
      <c r="AW1801" s="13" t="s">
        <v>29</v>
      </c>
      <c r="AX1801" s="13" t="s">
        <v>73</v>
      </c>
      <c r="AY1801" s="154" t="s">
        <v>138</v>
      </c>
    </row>
    <row r="1802" spans="2:65" s="12" customFormat="1">
      <c r="B1802" s="146"/>
      <c r="D1802" s="147" t="s">
        <v>147</v>
      </c>
      <c r="E1802" s="148" t="s">
        <v>1</v>
      </c>
      <c r="F1802" s="149" t="s">
        <v>1792</v>
      </c>
      <c r="H1802" s="148" t="s">
        <v>1</v>
      </c>
      <c r="I1802" s="150"/>
      <c r="L1802" s="146"/>
      <c r="M1802" s="151"/>
      <c r="T1802" s="152"/>
      <c r="AT1802" s="148" t="s">
        <v>147</v>
      </c>
      <c r="AU1802" s="148" t="s">
        <v>82</v>
      </c>
      <c r="AV1802" s="12" t="s">
        <v>30</v>
      </c>
      <c r="AW1802" s="12" t="s">
        <v>29</v>
      </c>
      <c r="AX1802" s="12" t="s">
        <v>73</v>
      </c>
      <c r="AY1802" s="148" t="s">
        <v>138</v>
      </c>
    </row>
    <row r="1803" spans="2:65" s="13" customFormat="1">
      <c r="B1803" s="153"/>
      <c r="D1803" s="147" t="s">
        <v>147</v>
      </c>
      <c r="E1803" s="154" t="s">
        <v>1</v>
      </c>
      <c r="F1803" s="155" t="s">
        <v>1871</v>
      </c>
      <c r="H1803" s="156">
        <v>36.4</v>
      </c>
      <c r="I1803" s="157"/>
      <c r="L1803" s="153"/>
      <c r="M1803" s="158"/>
      <c r="T1803" s="159"/>
      <c r="AT1803" s="154" t="s">
        <v>147</v>
      </c>
      <c r="AU1803" s="154" t="s">
        <v>82</v>
      </c>
      <c r="AV1803" s="13" t="s">
        <v>82</v>
      </c>
      <c r="AW1803" s="13" t="s">
        <v>29</v>
      </c>
      <c r="AX1803" s="13" t="s">
        <v>73</v>
      </c>
      <c r="AY1803" s="154" t="s">
        <v>138</v>
      </c>
    </row>
    <row r="1804" spans="2:65" s="14" customFormat="1">
      <c r="B1804" s="160"/>
      <c r="D1804" s="147" t="s">
        <v>147</v>
      </c>
      <c r="E1804" s="161" t="s">
        <v>1</v>
      </c>
      <c r="F1804" s="162" t="s">
        <v>156</v>
      </c>
      <c r="H1804" s="163">
        <v>41.4</v>
      </c>
      <c r="I1804" s="164"/>
      <c r="L1804" s="160"/>
      <c r="M1804" s="165"/>
      <c r="T1804" s="166"/>
      <c r="AT1804" s="161" t="s">
        <v>147</v>
      </c>
      <c r="AU1804" s="161" t="s">
        <v>82</v>
      </c>
      <c r="AV1804" s="14" t="s">
        <v>145</v>
      </c>
      <c r="AW1804" s="14" t="s">
        <v>29</v>
      </c>
      <c r="AX1804" s="14" t="s">
        <v>30</v>
      </c>
      <c r="AY1804" s="161" t="s">
        <v>138</v>
      </c>
    </row>
    <row r="1805" spans="2:65" s="1" customFormat="1" ht="16.5" customHeight="1">
      <c r="B1805" s="132"/>
      <c r="C1805" s="133" t="s">
        <v>1872</v>
      </c>
      <c r="D1805" s="133" t="s">
        <v>140</v>
      </c>
      <c r="E1805" s="134" t="s">
        <v>1873</v>
      </c>
      <c r="F1805" s="135" t="s">
        <v>1874</v>
      </c>
      <c r="G1805" s="136" t="s">
        <v>178</v>
      </c>
      <c r="H1805" s="137">
        <v>65.650000000000006</v>
      </c>
      <c r="I1805" s="138"/>
      <c r="J1805" s="139">
        <f>ROUND(I1805*H1805,2)</f>
        <v>0</v>
      </c>
      <c r="K1805" s="135" t="s">
        <v>144</v>
      </c>
      <c r="L1805" s="32"/>
      <c r="M1805" s="140" t="s">
        <v>1</v>
      </c>
      <c r="N1805" s="141" t="s">
        <v>38</v>
      </c>
      <c r="P1805" s="142">
        <f>O1805*H1805</f>
        <v>0</v>
      </c>
      <c r="Q1805" s="142">
        <v>9.0000000000000006E-5</v>
      </c>
      <c r="R1805" s="142">
        <f>Q1805*H1805</f>
        <v>5.9085000000000006E-3</v>
      </c>
      <c r="S1805" s="142">
        <v>0</v>
      </c>
      <c r="T1805" s="143">
        <f>S1805*H1805</f>
        <v>0</v>
      </c>
      <c r="AR1805" s="144" t="s">
        <v>226</v>
      </c>
      <c r="AT1805" s="144" t="s">
        <v>140</v>
      </c>
      <c r="AU1805" s="144" t="s">
        <v>82</v>
      </c>
      <c r="AY1805" s="17" t="s">
        <v>138</v>
      </c>
      <c r="BE1805" s="145">
        <f>IF(N1805="základní",J1805,0)</f>
        <v>0</v>
      </c>
      <c r="BF1805" s="145">
        <f>IF(N1805="snížená",J1805,0)</f>
        <v>0</v>
      </c>
      <c r="BG1805" s="145">
        <f>IF(N1805="zákl. přenesená",J1805,0)</f>
        <v>0</v>
      </c>
      <c r="BH1805" s="145">
        <f>IF(N1805="sníž. přenesená",J1805,0)</f>
        <v>0</v>
      </c>
      <c r="BI1805" s="145">
        <f>IF(N1805="nulová",J1805,0)</f>
        <v>0</v>
      </c>
      <c r="BJ1805" s="17" t="s">
        <v>30</v>
      </c>
      <c r="BK1805" s="145">
        <f>ROUND(I1805*H1805,2)</f>
        <v>0</v>
      </c>
      <c r="BL1805" s="17" t="s">
        <v>226</v>
      </c>
      <c r="BM1805" s="144" t="s">
        <v>1875</v>
      </c>
    </row>
    <row r="1806" spans="2:65" s="12" customFormat="1">
      <c r="B1806" s="146"/>
      <c r="D1806" s="147" t="s">
        <v>147</v>
      </c>
      <c r="E1806" s="148" t="s">
        <v>1</v>
      </c>
      <c r="F1806" s="149" t="s">
        <v>185</v>
      </c>
      <c r="H1806" s="148" t="s">
        <v>1</v>
      </c>
      <c r="I1806" s="150"/>
      <c r="L1806" s="146"/>
      <c r="M1806" s="151"/>
      <c r="T1806" s="152"/>
      <c r="AT1806" s="148" t="s">
        <v>147</v>
      </c>
      <c r="AU1806" s="148" t="s">
        <v>82</v>
      </c>
      <c r="AV1806" s="12" t="s">
        <v>30</v>
      </c>
      <c r="AW1806" s="12" t="s">
        <v>29</v>
      </c>
      <c r="AX1806" s="12" t="s">
        <v>73</v>
      </c>
      <c r="AY1806" s="148" t="s">
        <v>138</v>
      </c>
    </row>
    <row r="1807" spans="2:65" s="13" customFormat="1">
      <c r="B1807" s="153"/>
      <c r="D1807" s="147" t="s">
        <v>147</v>
      </c>
      <c r="E1807" s="154" t="s">
        <v>1</v>
      </c>
      <c r="F1807" s="155" t="s">
        <v>1532</v>
      </c>
      <c r="H1807" s="156">
        <v>15.75</v>
      </c>
      <c r="I1807" s="157"/>
      <c r="L1807" s="153"/>
      <c r="M1807" s="158"/>
      <c r="T1807" s="159"/>
      <c r="AT1807" s="154" t="s">
        <v>147</v>
      </c>
      <c r="AU1807" s="154" t="s">
        <v>82</v>
      </c>
      <c r="AV1807" s="13" t="s">
        <v>82</v>
      </c>
      <c r="AW1807" s="13" t="s">
        <v>29</v>
      </c>
      <c r="AX1807" s="13" t="s">
        <v>73</v>
      </c>
      <c r="AY1807" s="154" t="s">
        <v>138</v>
      </c>
    </row>
    <row r="1808" spans="2:65" s="12" customFormat="1">
      <c r="B1808" s="146"/>
      <c r="D1808" s="147" t="s">
        <v>147</v>
      </c>
      <c r="E1808" s="148" t="s">
        <v>1</v>
      </c>
      <c r="F1808" s="149" t="s">
        <v>1349</v>
      </c>
      <c r="H1808" s="148" t="s">
        <v>1</v>
      </c>
      <c r="I1808" s="150"/>
      <c r="L1808" s="146"/>
      <c r="M1808" s="151"/>
      <c r="T1808" s="152"/>
      <c r="AT1808" s="148" t="s">
        <v>147</v>
      </c>
      <c r="AU1808" s="148" t="s">
        <v>82</v>
      </c>
      <c r="AV1808" s="12" t="s">
        <v>30</v>
      </c>
      <c r="AW1808" s="12" t="s">
        <v>29</v>
      </c>
      <c r="AX1808" s="12" t="s">
        <v>73</v>
      </c>
      <c r="AY1808" s="148" t="s">
        <v>138</v>
      </c>
    </row>
    <row r="1809" spans="2:65" s="13" customFormat="1">
      <c r="B1809" s="153"/>
      <c r="D1809" s="147" t="s">
        <v>147</v>
      </c>
      <c r="E1809" s="154" t="s">
        <v>1</v>
      </c>
      <c r="F1809" s="155" t="s">
        <v>1533</v>
      </c>
      <c r="H1809" s="156">
        <v>7.5</v>
      </c>
      <c r="I1809" s="157"/>
      <c r="L1809" s="153"/>
      <c r="M1809" s="158"/>
      <c r="T1809" s="159"/>
      <c r="AT1809" s="154" t="s">
        <v>147</v>
      </c>
      <c r="AU1809" s="154" t="s">
        <v>82</v>
      </c>
      <c r="AV1809" s="13" t="s">
        <v>82</v>
      </c>
      <c r="AW1809" s="13" t="s">
        <v>29</v>
      </c>
      <c r="AX1809" s="13" t="s">
        <v>73</v>
      </c>
      <c r="AY1809" s="154" t="s">
        <v>138</v>
      </c>
    </row>
    <row r="1810" spans="2:65" s="12" customFormat="1">
      <c r="B1810" s="146"/>
      <c r="D1810" s="147" t="s">
        <v>147</v>
      </c>
      <c r="E1810" s="148" t="s">
        <v>1</v>
      </c>
      <c r="F1810" s="149" t="s">
        <v>1792</v>
      </c>
      <c r="H1810" s="148" t="s">
        <v>1</v>
      </c>
      <c r="I1810" s="150"/>
      <c r="L1810" s="146"/>
      <c r="M1810" s="151"/>
      <c r="T1810" s="152"/>
      <c r="AT1810" s="148" t="s">
        <v>147</v>
      </c>
      <c r="AU1810" s="148" t="s">
        <v>82</v>
      </c>
      <c r="AV1810" s="12" t="s">
        <v>30</v>
      </c>
      <c r="AW1810" s="12" t="s">
        <v>29</v>
      </c>
      <c r="AX1810" s="12" t="s">
        <v>73</v>
      </c>
      <c r="AY1810" s="148" t="s">
        <v>138</v>
      </c>
    </row>
    <row r="1811" spans="2:65" s="13" customFormat="1">
      <c r="B1811" s="153"/>
      <c r="D1811" s="147" t="s">
        <v>147</v>
      </c>
      <c r="E1811" s="154" t="s">
        <v>1</v>
      </c>
      <c r="F1811" s="155" t="s">
        <v>1876</v>
      </c>
      <c r="H1811" s="156">
        <v>36.4</v>
      </c>
      <c r="I1811" s="157"/>
      <c r="L1811" s="153"/>
      <c r="M1811" s="158"/>
      <c r="T1811" s="159"/>
      <c r="AT1811" s="154" t="s">
        <v>147</v>
      </c>
      <c r="AU1811" s="154" t="s">
        <v>82</v>
      </c>
      <c r="AV1811" s="13" t="s">
        <v>82</v>
      </c>
      <c r="AW1811" s="13" t="s">
        <v>29</v>
      </c>
      <c r="AX1811" s="13" t="s">
        <v>73</v>
      </c>
      <c r="AY1811" s="154" t="s">
        <v>138</v>
      </c>
    </row>
    <row r="1812" spans="2:65" s="13" customFormat="1">
      <c r="B1812" s="153"/>
      <c r="D1812" s="147" t="s">
        <v>147</v>
      </c>
      <c r="E1812" s="154" t="s">
        <v>1</v>
      </c>
      <c r="F1812" s="155" t="s">
        <v>1838</v>
      </c>
      <c r="H1812" s="156">
        <v>6</v>
      </c>
      <c r="I1812" s="157"/>
      <c r="L1812" s="153"/>
      <c r="M1812" s="158"/>
      <c r="T1812" s="159"/>
      <c r="AT1812" s="154" t="s">
        <v>147</v>
      </c>
      <c r="AU1812" s="154" t="s">
        <v>82</v>
      </c>
      <c r="AV1812" s="13" t="s">
        <v>82</v>
      </c>
      <c r="AW1812" s="13" t="s">
        <v>29</v>
      </c>
      <c r="AX1812" s="13" t="s">
        <v>73</v>
      </c>
      <c r="AY1812" s="154" t="s">
        <v>138</v>
      </c>
    </row>
    <row r="1813" spans="2:65" s="14" customFormat="1">
      <c r="B1813" s="160"/>
      <c r="D1813" s="147" t="s">
        <v>147</v>
      </c>
      <c r="E1813" s="161" t="s">
        <v>1</v>
      </c>
      <c r="F1813" s="162" t="s">
        <v>156</v>
      </c>
      <c r="H1813" s="163">
        <v>65.650000000000006</v>
      </c>
      <c r="I1813" s="164"/>
      <c r="L1813" s="160"/>
      <c r="M1813" s="165"/>
      <c r="T1813" s="166"/>
      <c r="AT1813" s="161" t="s">
        <v>147</v>
      </c>
      <c r="AU1813" s="161" t="s">
        <v>82</v>
      </c>
      <c r="AV1813" s="14" t="s">
        <v>145</v>
      </c>
      <c r="AW1813" s="14" t="s">
        <v>29</v>
      </c>
      <c r="AX1813" s="14" t="s">
        <v>30</v>
      </c>
      <c r="AY1813" s="161" t="s">
        <v>138</v>
      </c>
    </row>
    <row r="1814" spans="2:65" s="1" customFormat="1" ht="16.5" customHeight="1">
      <c r="B1814" s="132"/>
      <c r="C1814" s="133" t="s">
        <v>1877</v>
      </c>
      <c r="D1814" s="133" t="s">
        <v>140</v>
      </c>
      <c r="E1814" s="134" t="s">
        <v>1878</v>
      </c>
      <c r="F1814" s="135" t="s">
        <v>1879</v>
      </c>
      <c r="G1814" s="136" t="s">
        <v>178</v>
      </c>
      <c r="H1814" s="137">
        <v>20.5</v>
      </c>
      <c r="I1814" s="138"/>
      <c r="J1814" s="139">
        <f>ROUND(I1814*H1814,2)</f>
        <v>0</v>
      </c>
      <c r="K1814" s="135" t="s">
        <v>144</v>
      </c>
      <c r="L1814" s="32"/>
      <c r="M1814" s="140" t="s">
        <v>1</v>
      </c>
      <c r="N1814" s="141" t="s">
        <v>38</v>
      </c>
      <c r="P1814" s="142">
        <f>O1814*H1814</f>
        <v>0</v>
      </c>
      <c r="Q1814" s="142">
        <v>1.6000000000000001E-4</v>
      </c>
      <c r="R1814" s="142">
        <f>Q1814*H1814</f>
        <v>3.2800000000000004E-3</v>
      </c>
      <c r="S1814" s="142">
        <v>0</v>
      </c>
      <c r="T1814" s="143">
        <f>S1814*H1814</f>
        <v>0</v>
      </c>
      <c r="AR1814" s="144" t="s">
        <v>226</v>
      </c>
      <c r="AT1814" s="144" t="s">
        <v>140</v>
      </c>
      <c r="AU1814" s="144" t="s">
        <v>82</v>
      </c>
      <c r="AY1814" s="17" t="s">
        <v>138</v>
      </c>
      <c r="BE1814" s="145">
        <f>IF(N1814="základní",J1814,0)</f>
        <v>0</v>
      </c>
      <c r="BF1814" s="145">
        <f>IF(N1814="snížená",J1814,0)</f>
        <v>0</v>
      </c>
      <c r="BG1814" s="145">
        <f>IF(N1814="zákl. přenesená",J1814,0)</f>
        <v>0</v>
      </c>
      <c r="BH1814" s="145">
        <f>IF(N1814="sníž. přenesená",J1814,0)</f>
        <v>0</v>
      </c>
      <c r="BI1814" s="145">
        <f>IF(N1814="nulová",J1814,0)</f>
        <v>0</v>
      </c>
      <c r="BJ1814" s="17" t="s">
        <v>30</v>
      </c>
      <c r="BK1814" s="145">
        <f>ROUND(I1814*H1814,2)</f>
        <v>0</v>
      </c>
      <c r="BL1814" s="17" t="s">
        <v>226</v>
      </c>
      <c r="BM1814" s="144" t="s">
        <v>1880</v>
      </c>
    </row>
    <row r="1815" spans="2:65" s="12" customFormat="1">
      <c r="B1815" s="146"/>
      <c r="D1815" s="147" t="s">
        <v>147</v>
      </c>
      <c r="E1815" s="148" t="s">
        <v>1</v>
      </c>
      <c r="F1815" s="149" t="s">
        <v>185</v>
      </c>
      <c r="H1815" s="148" t="s">
        <v>1</v>
      </c>
      <c r="I1815" s="150"/>
      <c r="L1815" s="146"/>
      <c r="M1815" s="151"/>
      <c r="T1815" s="152"/>
      <c r="AT1815" s="148" t="s">
        <v>147</v>
      </c>
      <c r="AU1815" s="148" t="s">
        <v>82</v>
      </c>
      <c r="AV1815" s="12" t="s">
        <v>30</v>
      </c>
      <c r="AW1815" s="12" t="s">
        <v>29</v>
      </c>
      <c r="AX1815" s="12" t="s">
        <v>73</v>
      </c>
      <c r="AY1815" s="148" t="s">
        <v>138</v>
      </c>
    </row>
    <row r="1816" spans="2:65" s="13" customFormat="1">
      <c r="B1816" s="153"/>
      <c r="D1816" s="147" t="s">
        <v>147</v>
      </c>
      <c r="E1816" s="154" t="s">
        <v>1</v>
      </c>
      <c r="F1816" s="155" t="s">
        <v>1836</v>
      </c>
      <c r="H1816" s="156">
        <v>4.3499999999999996</v>
      </c>
      <c r="I1816" s="157"/>
      <c r="L1816" s="153"/>
      <c r="M1816" s="158"/>
      <c r="T1816" s="159"/>
      <c r="AT1816" s="154" t="s">
        <v>147</v>
      </c>
      <c r="AU1816" s="154" t="s">
        <v>82</v>
      </c>
      <c r="AV1816" s="13" t="s">
        <v>82</v>
      </c>
      <c r="AW1816" s="13" t="s">
        <v>29</v>
      </c>
      <c r="AX1816" s="13" t="s">
        <v>73</v>
      </c>
      <c r="AY1816" s="154" t="s">
        <v>138</v>
      </c>
    </row>
    <row r="1817" spans="2:65" s="12" customFormat="1">
      <c r="B1817" s="146"/>
      <c r="D1817" s="147" t="s">
        <v>147</v>
      </c>
      <c r="E1817" s="148" t="s">
        <v>1</v>
      </c>
      <c r="F1817" s="149" t="s">
        <v>1349</v>
      </c>
      <c r="H1817" s="148" t="s">
        <v>1</v>
      </c>
      <c r="I1817" s="150"/>
      <c r="L1817" s="146"/>
      <c r="M1817" s="151"/>
      <c r="T1817" s="152"/>
      <c r="AT1817" s="148" t="s">
        <v>147</v>
      </c>
      <c r="AU1817" s="148" t="s">
        <v>82</v>
      </c>
      <c r="AV1817" s="12" t="s">
        <v>30</v>
      </c>
      <c r="AW1817" s="12" t="s">
        <v>29</v>
      </c>
      <c r="AX1817" s="12" t="s">
        <v>73</v>
      </c>
      <c r="AY1817" s="148" t="s">
        <v>138</v>
      </c>
    </row>
    <row r="1818" spans="2:65" s="13" customFormat="1">
      <c r="B1818" s="153"/>
      <c r="D1818" s="147" t="s">
        <v>147</v>
      </c>
      <c r="E1818" s="154" t="s">
        <v>1</v>
      </c>
      <c r="F1818" s="155" t="s">
        <v>1881</v>
      </c>
      <c r="H1818" s="156">
        <v>1.55</v>
      </c>
      <c r="I1818" s="157"/>
      <c r="L1818" s="153"/>
      <c r="M1818" s="158"/>
      <c r="T1818" s="159"/>
      <c r="AT1818" s="154" t="s">
        <v>147</v>
      </c>
      <c r="AU1818" s="154" t="s">
        <v>82</v>
      </c>
      <c r="AV1818" s="13" t="s">
        <v>82</v>
      </c>
      <c r="AW1818" s="13" t="s">
        <v>29</v>
      </c>
      <c r="AX1818" s="13" t="s">
        <v>73</v>
      </c>
      <c r="AY1818" s="154" t="s">
        <v>138</v>
      </c>
    </row>
    <row r="1819" spans="2:65" s="12" customFormat="1">
      <c r="B1819" s="146"/>
      <c r="D1819" s="147" t="s">
        <v>147</v>
      </c>
      <c r="E1819" s="148" t="s">
        <v>1</v>
      </c>
      <c r="F1819" s="149" t="s">
        <v>1792</v>
      </c>
      <c r="H1819" s="148" t="s">
        <v>1</v>
      </c>
      <c r="I1819" s="150"/>
      <c r="L1819" s="146"/>
      <c r="M1819" s="151"/>
      <c r="T1819" s="152"/>
      <c r="AT1819" s="148" t="s">
        <v>147</v>
      </c>
      <c r="AU1819" s="148" t="s">
        <v>82</v>
      </c>
      <c r="AV1819" s="12" t="s">
        <v>30</v>
      </c>
      <c r="AW1819" s="12" t="s">
        <v>29</v>
      </c>
      <c r="AX1819" s="12" t="s">
        <v>73</v>
      </c>
      <c r="AY1819" s="148" t="s">
        <v>138</v>
      </c>
    </row>
    <row r="1820" spans="2:65" s="13" customFormat="1">
      <c r="B1820" s="153"/>
      <c r="D1820" s="147" t="s">
        <v>147</v>
      </c>
      <c r="E1820" s="154" t="s">
        <v>1</v>
      </c>
      <c r="F1820" s="155" t="s">
        <v>1882</v>
      </c>
      <c r="H1820" s="156">
        <v>14.6</v>
      </c>
      <c r="I1820" s="157"/>
      <c r="L1820" s="153"/>
      <c r="M1820" s="158"/>
      <c r="T1820" s="159"/>
      <c r="AT1820" s="154" t="s">
        <v>147</v>
      </c>
      <c r="AU1820" s="154" t="s">
        <v>82</v>
      </c>
      <c r="AV1820" s="13" t="s">
        <v>82</v>
      </c>
      <c r="AW1820" s="13" t="s">
        <v>29</v>
      </c>
      <c r="AX1820" s="13" t="s">
        <v>73</v>
      </c>
      <c r="AY1820" s="154" t="s">
        <v>138</v>
      </c>
    </row>
    <row r="1821" spans="2:65" s="14" customFormat="1">
      <c r="B1821" s="160"/>
      <c r="D1821" s="147" t="s">
        <v>147</v>
      </c>
      <c r="E1821" s="161" t="s">
        <v>1</v>
      </c>
      <c r="F1821" s="162" t="s">
        <v>156</v>
      </c>
      <c r="H1821" s="163">
        <v>20.5</v>
      </c>
      <c r="I1821" s="164"/>
      <c r="L1821" s="160"/>
      <c r="M1821" s="165"/>
      <c r="T1821" s="166"/>
      <c r="AT1821" s="161" t="s">
        <v>147</v>
      </c>
      <c r="AU1821" s="161" t="s">
        <v>82</v>
      </c>
      <c r="AV1821" s="14" t="s">
        <v>145</v>
      </c>
      <c r="AW1821" s="14" t="s">
        <v>29</v>
      </c>
      <c r="AX1821" s="14" t="s">
        <v>30</v>
      </c>
      <c r="AY1821" s="161" t="s">
        <v>138</v>
      </c>
    </row>
    <row r="1822" spans="2:65" s="1" customFormat="1" ht="16.5" customHeight="1">
      <c r="B1822" s="132"/>
      <c r="C1822" s="133" t="s">
        <v>1883</v>
      </c>
      <c r="D1822" s="133" t="s">
        <v>140</v>
      </c>
      <c r="E1822" s="134" t="s">
        <v>1884</v>
      </c>
      <c r="F1822" s="135" t="s">
        <v>1885</v>
      </c>
      <c r="G1822" s="136" t="s">
        <v>208</v>
      </c>
      <c r="H1822" s="137">
        <v>2.423</v>
      </c>
      <c r="I1822" s="138"/>
      <c r="J1822" s="139">
        <f>ROUND(I1822*H1822,2)</f>
        <v>0</v>
      </c>
      <c r="K1822" s="135" t="s">
        <v>144</v>
      </c>
      <c r="L1822" s="32"/>
      <c r="M1822" s="140" t="s">
        <v>1</v>
      </c>
      <c r="N1822" s="141" t="s">
        <v>38</v>
      </c>
      <c r="P1822" s="142">
        <f>O1822*H1822</f>
        <v>0</v>
      </c>
      <c r="Q1822" s="142">
        <v>0</v>
      </c>
      <c r="R1822" s="142">
        <f>Q1822*H1822</f>
        <v>0</v>
      </c>
      <c r="S1822" s="142">
        <v>0</v>
      </c>
      <c r="T1822" s="143">
        <f>S1822*H1822</f>
        <v>0</v>
      </c>
      <c r="AR1822" s="144" t="s">
        <v>226</v>
      </c>
      <c r="AT1822" s="144" t="s">
        <v>140</v>
      </c>
      <c r="AU1822" s="144" t="s">
        <v>82</v>
      </c>
      <c r="AY1822" s="17" t="s">
        <v>138</v>
      </c>
      <c r="BE1822" s="145">
        <f>IF(N1822="základní",J1822,0)</f>
        <v>0</v>
      </c>
      <c r="BF1822" s="145">
        <f>IF(N1822="snížená",J1822,0)</f>
        <v>0</v>
      </c>
      <c r="BG1822" s="145">
        <f>IF(N1822="zákl. přenesená",J1822,0)</f>
        <v>0</v>
      </c>
      <c r="BH1822" s="145">
        <f>IF(N1822="sníž. přenesená",J1822,0)</f>
        <v>0</v>
      </c>
      <c r="BI1822" s="145">
        <f>IF(N1822="nulová",J1822,0)</f>
        <v>0</v>
      </c>
      <c r="BJ1822" s="17" t="s">
        <v>30</v>
      </c>
      <c r="BK1822" s="145">
        <f>ROUND(I1822*H1822,2)</f>
        <v>0</v>
      </c>
      <c r="BL1822" s="17" t="s">
        <v>226</v>
      </c>
      <c r="BM1822" s="144" t="s">
        <v>1886</v>
      </c>
    </row>
    <row r="1823" spans="2:65" s="11" customFormat="1" ht="22.9" customHeight="1">
      <c r="B1823" s="120"/>
      <c r="D1823" s="121" t="s">
        <v>72</v>
      </c>
      <c r="E1823" s="130" t="s">
        <v>1887</v>
      </c>
      <c r="F1823" s="130" t="s">
        <v>1888</v>
      </c>
      <c r="I1823" s="123"/>
      <c r="J1823" s="131">
        <f>BK1823</f>
        <v>0</v>
      </c>
      <c r="L1823" s="120"/>
      <c r="M1823" s="125"/>
      <c r="P1823" s="126">
        <f>SUM(P1824:P1879)</f>
        <v>0</v>
      </c>
      <c r="R1823" s="126">
        <f>SUM(R1824:R1879)</f>
        <v>2.1468173999999998</v>
      </c>
      <c r="T1823" s="127">
        <f>SUM(T1824:T1879)</f>
        <v>0</v>
      </c>
      <c r="AR1823" s="121" t="s">
        <v>82</v>
      </c>
      <c r="AT1823" s="128" t="s">
        <v>72</v>
      </c>
      <c r="AU1823" s="128" t="s">
        <v>30</v>
      </c>
      <c r="AY1823" s="121" t="s">
        <v>138</v>
      </c>
      <c r="BK1823" s="129">
        <f>SUM(BK1824:BK1879)</f>
        <v>0</v>
      </c>
    </row>
    <row r="1824" spans="2:65" s="1" customFormat="1" ht="16.5" customHeight="1">
      <c r="B1824" s="132"/>
      <c r="C1824" s="133" t="s">
        <v>1889</v>
      </c>
      <c r="D1824" s="133" t="s">
        <v>140</v>
      </c>
      <c r="E1824" s="134" t="s">
        <v>1890</v>
      </c>
      <c r="F1824" s="135" t="s">
        <v>1891</v>
      </c>
      <c r="G1824" s="136" t="s">
        <v>143</v>
      </c>
      <c r="H1824" s="137">
        <v>219.06299999999999</v>
      </c>
      <c r="I1824" s="138"/>
      <c r="J1824" s="139">
        <f>ROUND(I1824*H1824,2)</f>
        <v>0</v>
      </c>
      <c r="K1824" s="135" t="s">
        <v>144</v>
      </c>
      <c r="L1824" s="32"/>
      <c r="M1824" s="140" t="s">
        <v>1</v>
      </c>
      <c r="N1824" s="141" t="s">
        <v>38</v>
      </c>
      <c r="P1824" s="142">
        <f>O1824*H1824</f>
        <v>0</v>
      </c>
      <c r="Q1824" s="142">
        <v>0</v>
      </c>
      <c r="R1824" s="142">
        <f>Q1824*H1824</f>
        <v>0</v>
      </c>
      <c r="S1824" s="142">
        <v>0</v>
      </c>
      <c r="T1824" s="143">
        <f>S1824*H1824</f>
        <v>0</v>
      </c>
      <c r="AR1824" s="144" t="s">
        <v>226</v>
      </c>
      <c r="AT1824" s="144" t="s">
        <v>140</v>
      </c>
      <c r="AU1824" s="144" t="s">
        <v>82</v>
      </c>
      <c r="AY1824" s="17" t="s">
        <v>138</v>
      </c>
      <c r="BE1824" s="145">
        <f>IF(N1824="základní",J1824,0)</f>
        <v>0</v>
      </c>
      <c r="BF1824" s="145">
        <f>IF(N1824="snížená",J1824,0)</f>
        <v>0</v>
      </c>
      <c r="BG1824" s="145">
        <f>IF(N1824="zákl. přenesená",J1824,0)</f>
        <v>0</v>
      </c>
      <c r="BH1824" s="145">
        <f>IF(N1824="sníž. přenesená",J1824,0)</f>
        <v>0</v>
      </c>
      <c r="BI1824" s="145">
        <f>IF(N1824="nulová",J1824,0)</f>
        <v>0</v>
      </c>
      <c r="BJ1824" s="17" t="s">
        <v>30</v>
      </c>
      <c r="BK1824" s="145">
        <f>ROUND(I1824*H1824,2)</f>
        <v>0</v>
      </c>
      <c r="BL1824" s="17" t="s">
        <v>226</v>
      </c>
      <c r="BM1824" s="144" t="s">
        <v>1892</v>
      </c>
    </row>
    <row r="1825" spans="2:51" s="12" customFormat="1">
      <c r="B1825" s="146"/>
      <c r="D1825" s="147" t="s">
        <v>147</v>
      </c>
      <c r="E1825" s="148" t="s">
        <v>1</v>
      </c>
      <c r="F1825" s="149" t="s">
        <v>614</v>
      </c>
      <c r="H1825" s="148" t="s">
        <v>1</v>
      </c>
      <c r="I1825" s="150"/>
      <c r="L1825" s="146"/>
      <c r="M1825" s="151"/>
      <c r="T1825" s="152"/>
      <c r="AT1825" s="148" t="s">
        <v>147</v>
      </c>
      <c r="AU1825" s="148" t="s">
        <v>82</v>
      </c>
      <c r="AV1825" s="12" t="s">
        <v>30</v>
      </c>
      <c r="AW1825" s="12" t="s">
        <v>29</v>
      </c>
      <c r="AX1825" s="12" t="s">
        <v>73</v>
      </c>
      <c r="AY1825" s="148" t="s">
        <v>138</v>
      </c>
    </row>
    <row r="1826" spans="2:51" s="13" customFormat="1">
      <c r="B1826" s="153"/>
      <c r="D1826" s="147" t="s">
        <v>147</v>
      </c>
      <c r="E1826" s="154" t="s">
        <v>1</v>
      </c>
      <c r="F1826" s="155" t="s">
        <v>1893</v>
      </c>
      <c r="H1826" s="156">
        <v>1.35</v>
      </c>
      <c r="I1826" s="157"/>
      <c r="L1826" s="153"/>
      <c r="M1826" s="158"/>
      <c r="T1826" s="159"/>
      <c r="AT1826" s="154" t="s">
        <v>147</v>
      </c>
      <c r="AU1826" s="154" t="s">
        <v>82</v>
      </c>
      <c r="AV1826" s="13" t="s">
        <v>82</v>
      </c>
      <c r="AW1826" s="13" t="s">
        <v>29</v>
      </c>
      <c r="AX1826" s="13" t="s">
        <v>73</v>
      </c>
      <c r="AY1826" s="154" t="s">
        <v>138</v>
      </c>
    </row>
    <row r="1827" spans="2:51" s="13" customFormat="1">
      <c r="B1827" s="153"/>
      <c r="D1827" s="147" t="s">
        <v>147</v>
      </c>
      <c r="E1827" s="154" t="s">
        <v>1</v>
      </c>
      <c r="F1827" s="155" t="s">
        <v>1894</v>
      </c>
      <c r="H1827" s="156">
        <v>0.32</v>
      </c>
      <c r="I1827" s="157"/>
      <c r="L1827" s="153"/>
      <c r="M1827" s="158"/>
      <c r="T1827" s="159"/>
      <c r="AT1827" s="154" t="s">
        <v>147</v>
      </c>
      <c r="AU1827" s="154" t="s">
        <v>82</v>
      </c>
      <c r="AV1827" s="13" t="s">
        <v>82</v>
      </c>
      <c r="AW1827" s="13" t="s">
        <v>29</v>
      </c>
      <c r="AX1827" s="13" t="s">
        <v>73</v>
      </c>
      <c r="AY1827" s="154" t="s">
        <v>138</v>
      </c>
    </row>
    <row r="1828" spans="2:51" s="12" customFormat="1">
      <c r="B1828" s="146"/>
      <c r="D1828" s="147" t="s">
        <v>147</v>
      </c>
      <c r="E1828" s="148" t="s">
        <v>1</v>
      </c>
      <c r="F1828" s="149" t="s">
        <v>848</v>
      </c>
      <c r="H1828" s="148" t="s">
        <v>1</v>
      </c>
      <c r="I1828" s="150"/>
      <c r="L1828" s="146"/>
      <c r="M1828" s="151"/>
      <c r="T1828" s="152"/>
      <c r="AT1828" s="148" t="s">
        <v>147</v>
      </c>
      <c r="AU1828" s="148" t="s">
        <v>82</v>
      </c>
      <c r="AV1828" s="12" t="s">
        <v>30</v>
      </c>
      <c r="AW1828" s="12" t="s">
        <v>29</v>
      </c>
      <c r="AX1828" s="12" t="s">
        <v>73</v>
      </c>
      <c r="AY1828" s="148" t="s">
        <v>138</v>
      </c>
    </row>
    <row r="1829" spans="2:51" s="13" customFormat="1">
      <c r="B1829" s="153"/>
      <c r="D1829" s="147" t="s">
        <v>147</v>
      </c>
      <c r="E1829" s="154" t="s">
        <v>1</v>
      </c>
      <c r="F1829" s="155" t="s">
        <v>849</v>
      </c>
      <c r="H1829" s="156">
        <v>108.88500000000001</v>
      </c>
      <c r="I1829" s="157"/>
      <c r="L1829" s="153"/>
      <c r="M1829" s="158"/>
      <c r="T1829" s="159"/>
      <c r="AT1829" s="154" t="s">
        <v>147</v>
      </c>
      <c r="AU1829" s="154" t="s">
        <v>82</v>
      </c>
      <c r="AV1829" s="13" t="s">
        <v>82</v>
      </c>
      <c r="AW1829" s="13" t="s">
        <v>29</v>
      </c>
      <c r="AX1829" s="13" t="s">
        <v>73</v>
      </c>
      <c r="AY1829" s="154" t="s">
        <v>138</v>
      </c>
    </row>
    <row r="1830" spans="2:51" s="13" customFormat="1">
      <c r="B1830" s="153"/>
      <c r="D1830" s="147" t="s">
        <v>147</v>
      </c>
      <c r="E1830" s="154" t="s">
        <v>1</v>
      </c>
      <c r="F1830" s="155" t="s">
        <v>850</v>
      </c>
      <c r="H1830" s="156">
        <v>-34.979999999999997</v>
      </c>
      <c r="I1830" s="157"/>
      <c r="L1830" s="153"/>
      <c r="M1830" s="158"/>
      <c r="T1830" s="159"/>
      <c r="AT1830" s="154" t="s">
        <v>147</v>
      </c>
      <c r="AU1830" s="154" t="s">
        <v>82</v>
      </c>
      <c r="AV1830" s="13" t="s">
        <v>82</v>
      </c>
      <c r="AW1830" s="13" t="s">
        <v>29</v>
      </c>
      <c r="AX1830" s="13" t="s">
        <v>73</v>
      </c>
      <c r="AY1830" s="154" t="s">
        <v>138</v>
      </c>
    </row>
    <row r="1831" spans="2:51" s="13" customFormat="1">
      <c r="B1831" s="153"/>
      <c r="D1831" s="147" t="s">
        <v>147</v>
      </c>
      <c r="E1831" s="154" t="s">
        <v>1</v>
      </c>
      <c r="F1831" s="155" t="s">
        <v>1895</v>
      </c>
      <c r="H1831" s="156">
        <v>3.0619999999999998</v>
      </c>
      <c r="I1831" s="157"/>
      <c r="L1831" s="153"/>
      <c r="M1831" s="158"/>
      <c r="T1831" s="159"/>
      <c r="AT1831" s="154" t="s">
        <v>147</v>
      </c>
      <c r="AU1831" s="154" t="s">
        <v>82</v>
      </c>
      <c r="AV1831" s="13" t="s">
        <v>82</v>
      </c>
      <c r="AW1831" s="13" t="s">
        <v>29</v>
      </c>
      <c r="AX1831" s="13" t="s">
        <v>73</v>
      </c>
      <c r="AY1831" s="154" t="s">
        <v>138</v>
      </c>
    </row>
    <row r="1832" spans="2:51" s="12" customFormat="1">
      <c r="B1832" s="146"/>
      <c r="D1832" s="147" t="s">
        <v>147</v>
      </c>
      <c r="E1832" s="148" t="s">
        <v>1</v>
      </c>
      <c r="F1832" s="149" t="s">
        <v>851</v>
      </c>
      <c r="H1832" s="148" t="s">
        <v>1</v>
      </c>
      <c r="I1832" s="150"/>
      <c r="L1832" s="146"/>
      <c r="M1832" s="151"/>
      <c r="T1832" s="152"/>
      <c r="AT1832" s="148" t="s">
        <v>147</v>
      </c>
      <c r="AU1832" s="148" t="s">
        <v>82</v>
      </c>
      <c r="AV1832" s="12" t="s">
        <v>30</v>
      </c>
      <c r="AW1832" s="12" t="s">
        <v>29</v>
      </c>
      <c r="AX1832" s="12" t="s">
        <v>73</v>
      </c>
      <c r="AY1832" s="148" t="s">
        <v>138</v>
      </c>
    </row>
    <row r="1833" spans="2:51" s="13" customFormat="1">
      <c r="B1833" s="153"/>
      <c r="D1833" s="147" t="s">
        <v>147</v>
      </c>
      <c r="E1833" s="154" t="s">
        <v>1</v>
      </c>
      <c r="F1833" s="155" t="s">
        <v>852</v>
      </c>
      <c r="H1833" s="156">
        <v>26.751000000000001</v>
      </c>
      <c r="I1833" s="157"/>
      <c r="L1833" s="153"/>
      <c r="M1833" s="158"/>
      <c r="T1833" s="159"/>
      <c r="AT1833" s="154" t="s">
        <v>147</v>
      </c>
      <c r="AU1833" s="154" t="s">
        <v>82</v>
      </c>
      <c r="AV1833" s="13" t="s">
        <v>82</v>
      </c>
      <c r="AW1833" s="13" t="s">
        <v>29</v>
      </c>
      <c r="AX1833" s="13" t="s">
        <v>73</v>
      </c>
      <c r="AY1833" s="154" t="s">
        <v>138</v>
      </c>
    </row>
    <row r="1834" spans="2:51" s="13" customFormat="1">
      <c r="B1834" s="153"/>
      <c r="D1834" s="147" t="s">
        <v>147</v>
      </c>
      <c r="E1834" s="154" t="s">
        <v>1</v>
      </c>
      <c r="F1834" s="155" t="s">
        <v>1896</v>
      </c>
      <c r="H1834" s="156">
        <v>1.4870000000000001</v>
      </c>
      <c r="I1834" s="157"/>
      <c r="L1834" s="153"/>
      <c r="M1834" s="158"/>
      <c r="T1834" s="159"/>
      <c r="AT1834" s="154" t="s">
        <v>147</v>
      </c>
      <c r="AU1834" s="154" t="s">
        <v>82</v>
      </c>
      <c r="AV1834" s="13" t="s">
        <v>82</v>
      </c>
      <c r="AW1834" s="13" t="s">
        <v>29</v>
      </c>
      <c r="AX1834" s="13" t="s">
        <v>73</v>
      </c>
      <c r="AY1834" s="154" t="s">
        <v>138</v>
      </c>
    </row>
    <row r="1835" spans="2:51" s="13" customFormat="1">
      <c r="B1835" s="153"/>
      <c r="D1835" s="147" t="s">
        <v>147</v>
      </c>
      <c r="E1835" s="154" t="s">
        <v>1</v>
      </c>
      <c r="F1835" s="155" t="s">
        <v>1897</v>
      </c>
      <c r="H1835" s="156">
        <v>0.59</v>
      </c>
      <c r="I1835" s="157"/>
      <c r="L1835" s="153"/>
      <c r="M1835" s="158"/>
      <c r="T1835" s="159"/>
      <c r="AT1835" s="154" t="s">
        <v>147</v>
      </c>
      <c r="AU1835" s="154" t="s">
        <v>82</v>
      </c>
      <c r="AV1835" s="13" t="s">
        <v>82</v>
      </c>
      <c r="AW1835" s="13" t="s">
        <v>29</v>
      </c>
      <c r="AX1835" s="13" t="s">
        <v>73</v>
      </c>
      <c r="AY1835" s="154" t="s">
        <v>138</v>
      </c>
    </row>
    <row r="1836" spans="2:51" s="13" customFormat="1">
      <c r="B1836" s="153"/>
      <c r="D1836" s="147" t="s">
        <v>147</v>
      </c>
      <c r="E1836" s="154" t="s">
        <v>1</v>
      </c>
      <c r="F1836" s="155" t="s">
        <v>592</v>
      </c>
      <c r="H1836" s="156">
        <v>26.324999999999999</v>
      </c>
      <c r="I1836" s="157"/>
      <c r="L1836" s="153"/>
      <c r="M1836" s="158"/>
      <c r="T1836" s="159"/>
      <c r="AT1836" s="154" t="s">
        <v>147</v>
      </c>
      <c r="AU1836" s="154" t="s">
        <v>82</v>
      </c>
      <c r="AV1836" s="13" t="s">
        <v>82</v>
      </c>
      <c r="AW1836" s="13" t="s">
        <v>29</v>
      </c>
      <c r="AX1836" s="13" t="s">
        <v>73</v>
      </c>
      <c r="AY1836" s="154" t="s">
        <v>138</v>
      </c>
    </row>
    <row r="1837" spans="2:51" s="13" customFormat="1">
      <c r="B1837" s="153"/>
      <c r="D1837" s="147" t="s">
        <v>147</v>
      </c>
      <c r="E1837" s="154" t="s">
        <v>1</v>
      </c>
      <c r="F1837" s="155" t="s">
        <v>1898</v>
      </c>
      <c r="H1837" s="156">
        <v>1.92</v>
      </c>
      <c r="I1837" s="157"/>
      <c r="L1837" s="153"/>
      <c r="M1837" s="158"/>
      <c r="T1837" s="159"/>
      <c r="AT1837" s="154" t="s">
        <v>147</v>
      </c>
      <c r="AU1837" s="154" t="s">
        <v>82</v>
      </c>
      <c r="AV1837" s="13" t="s">
        <v>82</v>
      </c>
      <c r="AW1837" s="13" t="s">
        <v>29</v>
      </c>
      <c r="AX1837" s="13" t="s">
        <v>73</v>
      </c>
      <c r="AY1837" s="154" t="s">
        <v>138</v>
      </c>
    </row>
    <row r="1838" spans="2:51" s="13" customFormat="1">
      <c r="B1838" s="153"/>
      <c r="D1838" s="147" t="s">
        <v>147</v>
      </c>
      <c r="E1838" s="154" t="s">
        <v>1</v>
      </c>
      <c r="F1838" s="155" t="s">
        <v>594</v>
      </c>
      <c r="H1838" s="156">
        <v>23.625</v>
      </c>
      <c r="I1838" s="157"/>
      <c r="L1838" s="153"/>
      <c r="M1838" s="158"/>
      <c r="T1838" s="159"/>
      <c r="AT1838" s="154" t="s">
        <v>147</v>
      </c>
      <c r="AU1838" s="154" t="s">
        <v>82</v>
      </c>
      <c r="AV1838" s="13" t="s">
        <v>82</v>
      </c>
      <c r="AW1838" s="13" t="s">
        <v>29</v>
      </c>
      <c r="AX1838" s="13" t="s">
        <v>73</v>
      </c>
      <c r="AY1838" s="154" t="s">
        <v>138</v>
      </c>
    </row>
    <row r="1839" spans="2:51" s="13" customFormat="1">
      <c r="B1839" s="153"/>
      <c r="D1839" s="147" t="s">
        <v>147</v>
      </c>
      <c r="E1839" s="154" t="s">
        <v>1</v>
      </c>
      <c r="F1839" s="155" t="s">
        <v>1899</v>
      </c>
      <c r="H1839" s="156">
        <v>1.86</v>
      </c>
      <c r="I1839" s="157"/>
      <c r="L1839" s="153"/>
      <c r="M1839" s="158"/>
      <c r="T1839" s="159"/>
      <c r="AT1839" s="154" t="s">
        <v>147</v>
      </c>
      <c r="AU1839" s="154" t="s">
        <v>82</v>
      </c>
      <c r="AV1839" s="13" t="s">
        <v>82</v>
      </c>
      <c r="AW1839" s="13" t="s">
        <v>29</v>
      </c>
      <c r="AX1839" s="13" t="s">
        <v>73</v>
      </c>
      <c r="AY1839" s="154" t="s">
        <v>138</v>
      </c>
    </row>
    <row r="1840" spans="2:51" s="13" customFormat="1">
      <c r="B1840" s="153"/>
      <c r="D1840" s="147" t="s">
        <v>147</v>
      </c>
      <c r="E1840" s="154" t="s">
        <v>1</v>
      </c>
      <c r="F1840" s="155" t="s">
        <v>595</v>
      </c>
      <c r="H1840" s="156">
        <v>20.047999999999998</v>
      </c>
      <c r="I1840" s="157"/>
      <c r="L1840" s="153"/>
      <c r="M1840" s="158"/>
      <c r="T1840" s="159"/>
      <c r="AT1840" s="154" t="s">
        <v>147</v>
      </c>
      <c r="AU1840" s="154" t="s">
        <v>82</v>
      </c>
      <c r="AV1840" s="13" t="s">
        <v>82</v>
      </c>
      <c r="AW1840" s="13" t="s">
        <v>29</v>
      </c>
      <c r="AX1840" s="13" t="s">
        <v>73</v>
      </c>
      <c r="AY1840" s="154" t="s">
        <v>138</v>
      </c>
    </row>
    <row r="1841" spans="2:65" s="13" customFormat="1">
      <c r="B1841" s="153"/>
      <c r="D1841" s="147" t="s">
        <v>147</v>
      </c>
      <c r="E1841" s="154" t="s">
        <v>1</v>
      </c>
      <c r="F1841" s="155" t="s">
        <v>1900</v>
      </c>
      <c r="H1841" s="156">
        <v>2.4300000000000002</v>
      </c>
      <c r="I1841" s="157"/>
      <c r="L1841" s="153"/>
      <c r="M1841" s="158"/>
      <c r="T1841" s="159"/>
      <c r="AT1841" s="154" t="s">
        <v>147</v>
      </c>
      <c r="AU1841" s="154" t="s">
        <v>82</v>
      </c>
      <c r="AV1841" s="13" t="s">
        <v>82</v>
      </c>
      <c r="AW1841" s="13" t="s">
        <v>29</v>
      </c>
      <c r="AX1841" s="13" t="s">
        <v>73</v>
      </c>
      <c r="AY1841" s="154" t="s">
        <v>138</v>
      </c>
    </row>
    <row r="1842" spans="2:65" s="13" customFormat="1">
      <c r="B1842" s="153"/>
      <c r="D1842" s="147" t="s">
        <v>147</v>
      </c>
      <c r="E1842" s="154" t="s">
        <v>1</v>
      </c>
      <c r="F1842" s="155" t="s">
        <v>858</v>
      </c>
      <c r="H1842" s="156">
        <v>7.02</v>
      </c>
      <c r="I1842" s="157"/>
      <c r="L1842" s="153"/>
      <c r="M1842" s="158"/>
      <c r="T1842" s="159"/>
      <c r="AT1842" s="154" t="s">
        <v>147</v>
      </c>
      <c r="AU1842" s="154" t="s">
        <v>82</v>
      </c>
      <c r="AV1842" s="13" t="s">
        <v>82</v>
      </c>
      <c r="AW1842" s="13" t="s">
        <v>29</v>
      </c>
      <c r="AX1842" s="13" t="s">
        <v>73</v>
      </c>
      <c r="AY1842" s="154" t="s">
        <v>138</v>
      </c>
    </row>
    <row r="1843" spans="2:65" s="13" customFormat="1">
      <c r="B1843" s="153"/>
      <c r="D1843" s="147" t="s">
        <v>147</v>
      </c>
      <c r="E1843" s="154" t="s">
        <v>1</v>
      </c>
      <c r="F1843" s="155" t="s">
        <v>1901</v>
      </c>
      <c r="H1843" s="156">
        <v>0.78</v>
      </c>
      <c r="I1843" s="157"/>
      <c r="L1843" s="153"/>
      <c r="M1843" s="158"/>
      <c r="T1843" s="159"/>
      <c r="AT1843" s="154" t="s">
        <v>147</v>
      </c>
      <c r="AU1843" s="154" t="s">
        <v>82</v>
      </c>
      <c r="AV1843" s="13" t="s">
        <v>82</v>
      </c>
      <c r="AW1843" s="13" t="s">
        <v>29</v>
      </c>
      <c r="AX1843" s="13" t="s">
        <v>73</v>
      </c>
      <c r="AY1843" s="154" t="s">
        <v>138</v>
      </c>
    </row>
    <row r="1844" spans="2:65" s="13" customFormat="1">
      <c r="B1844" s="153"/>
      <c r="D1844" s="147" t="s">
        <v>147</v>
      </c>
      <c r="E1844" s="154" t="s">
        <v>1</v>
      </c>
      <c r="F1844" s="155" t="s">
        <v>599</v>
      </c>
      <c r="H1844" s="156">
        <v>5.59</v>
      </c>
      <c r="I1844" s="157"/>
      <c r="L1844" s="153"/>
      <c r="M1844" s="158"/>
      <c r="T1844" s="159"/>
      <c r="AT1844" s="154" t="s">
        <v>147</v>
      </c>
      <c r="AU1844" s="154" t="s">
        <v>82</v>
      </c>
      <c r="AV1844" s="13" t="s">
        <v>82</v>
      </c>
      <c r="AW1844" s="13" t="s">
        <v>29</v>
      </c>
      <c r="AX1844" s="13" t="s">
        <v>73</v>
      </c>
      <c r="AY1844" s="154" t="s">
        <v>138</v>
      </c>
    </row>
    <row r="1845" spans="2:65" s="13" customFormat="1">
      <c r="B1845" s="153"/>
      <c r="D1845" s="147" t="s">
        <v>147</v>
      </c>
      <c r="E1845" s="154" t="s">
        <v>1</v>
      </c>
      <c r="F1845" s="155" t="s">
        <v>1902</v>
      </c>
      <c r="H1845" s="156">
        <v>0.86</v>
      </c>
      <c r="I1845" s="157"/>
      <c r="L1845" s="153"/>
      <c r="M1845" s="158"/>
      <c r="T1845" s="159"/>
      <c r="AT1845" s="154" t="s">
        <v>147</v>
      </c>
      <c r="AU1845" s="154" t="s">
        <v>82</v>
      </c>
      <c r="AV1845" s="13" t="s">
        <v>82</v>
      </c>
      <c r="AW1845" s="13" t="s">
        <v>29</v>
      </c>
      <c r="AX1845" s="13" t="s">
        <v>73</v>
      </c>
      <c r="AY1845" s="154" t="s">
        <v>138</v>
      </c>
    </row>
    <row r="1846" spans="2:65" s="13" customFormat="1">
      <c r="B1846" s="153"/>
      <c r="D1846" s="147" t="s">
        <v>147</v>
      </c>
      <c r="E1846" s="154" t="s">
        <v>1</v>
      </c>
      <c r="F1846" s="155" t="s">
        <v>601</v>
      </c>
      <c r="H1846" s="156">
        <v>10.53</v>
      </c>
      <c r="I1846" s="157"/>
      <c r="L1846" s="153"/>
      <c r="M1846" s="158"/>
      <c r="T1846" s="159"/>
      <c r="AT1846" s="154" t="s">
        <v>147</v>
      </c>
      <c r="AU1846" s="154" t="s">
        <v>82</v>
      </c>
      <c r="AV1846" s="13" t="s">
        <v>82</v>
      </c>
      <c r="AW1846" s="13" t="s">
        <v>29</v>
      </c>
      <c r="AX1846" s="13" t="s">
        <v>73</v>
      </c>
      <c r="AY1846" s="154" t="s">
        <v>138</v>
      </c>
    </row>
    <row r="1847" spans="2:65" s="13" customFormat="1">
      <c r="B1847" s="153"/>
      <c r="D1847" s="147" t="s">
        <v>147</v>
      </c>
      <c r="E1847" s="154" t="s">
        <v>1</v>
      </c>
      <c r="F1847" s="155" t="s">
        <v>1903</v>
      </c>
      <c r="H1847" s="156">
        <v>1.24</v>
      </c>
      <c r="I1847" s="157"/>
      <c r="L1847" s="153"/>
      <c r="M1847" s="158"/>
      <c r="T1847" s="159"/>
      <c r="AT1847" s="154" t="s">
        <v>147</v>
      </c>
      <c r="AU1847" s="154" t="s">
        <v>82</v>
      </c>
      <c r="AV1847" s="13" t="s">
        <v>82</v>
      </c>
      <c r="AW1847" s="13" t="s">
        <v>29</v>
      </c>
      <c r="AX1847" s="13" t="s">
        <v>73</v>
      </c>
      <c r="AY1847" s="154" t="s">
        <v>138</v>
      </c>
    </row>
    <row r="1848" spans="2:65" s="13" customFormat="1">
      <c r="B1848" s="153"/>
      <c r="D1848" s="147" t="s">
        <v>147</v>
      </c>
      <c r="E1848" s="154" t="s">
        <v>1</v>
      </c>
      <c r="F1848" s="155" t="s">
        <v>603</v>
      </c>
      <c r="H1848" s="156">
        <v>8.2799999999999994</v>
      </c>
      <c r="I1848" s="157"/>
      <c r="L1848" s="153"/>
      <c r="M1848" s="158"/>
      <c r="T1848" s="159"/>
      <c r="AT1848" s="154" t="s">
        <v>147</v>
      </c>
      <c r="AU1848" s="154" t="s">
        <v>82</v>
      </c>
      <c r="AV1848" s="13" t="s">
        <v>82</v>
      </c>
      <c r="AW1848" s="13" t="s">
        <v>29</v>
      </c>
      <c r="AX1848" s="13" t="s">
        <v>73</v>
      </c>
      <c r="AY1848" s="154" t="s">
        <v>138</v>
      </c>
    </row>
    <row r="1849" spans="2:65" s="13" customFormat="1">
      <c r="B1849" s="153"/>
      <c r="D1849" s="147" t="s">
        <v>147</v>
      </c>
      <c r="E1849" s="154" t="s">
        <v>1</v>
      </c>
      <c r="F1849" s="155" t="s">
        <v>1904</v>
      </c>
      <c r="H1849" s="156">
        <v>1.0900000000000001</v>
      </c>
      <c r="I1849" s="157"/>
      <c r="L1849" s="153"/>
      <c r="M1849" s="158"/>
      <c r="T1849" s="159"/>
      <c r="AT1849" s="154" t="s">
        <v>147</v>
      </c>
      <c r="AU1849" s="154" t="s">
        <v>82</v>
      </c>
      <c r="AV1849" s="13" t="s">
        <v>82</v>
      </c>
      <c r="AW1849" s="13" t="s">
        <v>29</v>
      </c>
      <c r="AX1849" s="13" t="s">
        <v>73</v>
      </c>
      <c r="AY1849" s="154" t="s">
        <v>138</v>
      </c>
    </row>
    <row r="1850" spans="2:65" s="14" customFormat="1">
      <c r="B1850" s="160"/>
      <c r="D1850" s="147" t="s">
        <v>147</v>
      </c>
      <c r="E1850" s="161" t="s">
        <v>1</v>
      </c>
      <c r="F1850" s="162" t="s">
        <v>156</v>
      </c>
      <c r="H1850" s="163">
        <v>219.06299999999999</v>
      </c>
      <c r="I1850" s="164"/>
      <c r="L1850" s="160"/>
      <c r="M1850" s="165"/>
      <c r="T1850" s="166"/>
      <c r="AT1850" s="161" t="s">
        <v>147</v>
      </c>
      <c r="AU1850" s="161" t="s">
        <v>82</v>
      </c>
      <c r="AV1850" s="14" t="s">
        <v>145</v>
      </c>
      <c r="AW1850" s="14" t="s">
        <v>29</v>
      </c>
      <c r="AX1850" s="14" t="s">
        <v>30</v>
      </c>
      <c r="AY1850" s="161" t="s">
        <v>138</v>
      </c>
    </row>
    <row r="1851" spans="2:65" s="1" customFormat="1" ht="16.5" customHeight="1">
      <c r="B1851" s="132"/>
      <c r="C1851" s="133" t="s">
        <v>1905</v>
      </c>
      <c r="D1851" s="133" t="s">
        <v>140</v>
      </c>
      <c r="E1851" s="134" t="s">
        <v>1906</v>
      </c>
      <c r="F1851" s="135" t="s">
        <v>1907</v>
      </c>
      <c r="G1851" s="136" t="s">
        <v>143</v>
      </c>
      <c r="H1851" s="137">
        <v>219.06299999999999</v>
      </c>
      <c r="I1851" s="138"/>
      <c r="J1851" s="139">
        <f>ROUND(I1851*H1851,2)</f>
        <v>0</v>
      </c>
      <c r="K1851" s="135" t="s">
        <v>1</v>
      </c>
      <c r="L1851" s="32"/>
      <c r="M1851" s="140" t="s">
        <v>1</v>
      </c>
      <c r="N1851" s="141" t="s">
        <v>38</v>
      </c>
      <c r="P1851" s="142">
        <f>O1851*H1851</f>
        <v>0</v>
      </c>
      <c r="Q1851" s="142">
        <v>2.9999999999999997E-4</v>
      </c>
      <c r="R1851" s="142">
        <f>Q1851*H1851</f>
        <v>6.5718899999999997E-2</v>
      </c>
      <c r="S1851" s="142">
        <v>0</v>
      </c>
      <c r="T1851" s="143">
        <f>S1851*H1851</f>
        <v>0</v>
      </c>
      <c r="AR1851" s="144" t="s">
        <v>226</v>
      </c>
      <c r="AT1851" s="144" t="s">
        <v>140</v>
      </c>
      <c r="AU1851" s="144" t="s">
        <v>82</v>
      </c>
      <c r="AY1851" s="17" t="s">
        <v>138</v>
      </c>
      <c r="BE1851" s="145">
        <f>IF(N1851="základní",J1851,0)</f>
        <v>0</v>
      </c>
      <c r="BF1851" s="145">
        <f>IF(N1851="snížená",J1851,0)</f>
        <v>0</v>
      </c>
      <c r="BG1851" s="145">
        <f>IF(N1851="zákl. přenesená",J1851,0)</f>
        <v>0</v>
      </c>
      <c r="BH1851" s="145">
        <f>IF(N1851="sníž. přenesená",J1851,0)</f>
        <v>0</v>
      </c>
      <c r="BI1851" s="145">
        <f>IF(N1851="nulová",J1851,0)</f>
        <v>0</v>
      </c>
      <c r="BJ1851" s="17" t="s">
        <v>30</v>
      </c>
      <c r="BK1851" s="145">
        <f>ROUND(I1851*H1851,2)</f>
        <v>0</v>
      </c>
      <c r="BL1851" s="17" t="s">
        <v>226</v>
      </c>
      <c r="BM1851" s="144" t="s">
        <v>1908</v>
      </c>
    </row>
    <row r="1852" spans="2:65" s="13" customFormat="1">
      <c r="B1852" s="153"/>
      <c r="D1852" s="147" t="s">
        <v>147</v>
      </c>
      <c r="E1852" s="154" t="s">
        <v>1</v>
      </c>
      <c r="F1852" s="155" t="s">
        <v>1909</v>
      </c>
      <c r="H1852" s="156">
        <v>219.06299999999999</v>
      </c>
      <c r="I1852" s="157"/>
      <c r="L1852" s="153"/>
      <c r="M1852" s="158"/>
      <c r="T1852" s="159"/>
      <c r="AT1852" s="154" t="s">
        <v>147</v>
      </c>
      <c r="AU1852" s="154" t="s">
        <v>82</v>
      </c>
      <c r="AV1852" s="13" t="s">
        <v>82</v>
      </c>
      <c r="AW1852" s="13" t="s">
        <v>29</v>
      </c>
      <c r="AX1852" s="13" t="s">
        <v>30</v>
      </c>
      <c r="AY1852" s="154" t="s">
        <v>138</v>
      </c>
    </row>
    <row r="1853" spans="2:65" s="1" customFormat="1" ht="16.5" customHeight="1">
      <c r="B1853" s="132"/>
      <c r="C1853" s="133" t="s">
        <v>1910</v>
      </c>
      <c r="D1853" s="133" t="s">
        <v>140</v>
      </c>
      <c r="E1853" s="134" t="s">
        <v>1911</v>
      </c>
      <c r="F1853" s="135" t="s">
        <v>1912</v>
      </c>
      <c r="G1853" s="136" t="s">
        <v>143</v>
      </c>
      <c r="H1853" s="137">
        <v>219.06299999999999</v>
      </c>
      <c r="I1853" s="138"/>
      <c r="J1853" s="139">
        <f>ROUND(I1853*H1853,2)</f>
        <v>0</v>
      </c>
      <c r="K1853" s="135" t="s">
        <v>1</v>
      </c>
      <c r="L1853" s="32"/>
      <c r="M1853" s="140" t="s">
        <v>1</v>
      </c>
      <c r="N1853" s="141" t="s">
        <v>38</v>
      </c>
      <c r="P1853" s="142">
        <f>O1853*H1853</f>
        <v>0</v>
      </c>
      <c r="Q1853" s="142">
        <v>9.4999999999999998E-3</v>
      </c>
      <c r="R1853" s="142">
        <f>Q1853*H1853</f>
        <v>2.0810985</v>
      </c>
      <c r="S1853" s="142">
        <v>0</v>
      </c>
      <c r="T1853" s="143">
        <f>S1853*H1853</f>
        <v>0</v>
      </c>
      <c r="AR1853" s="144" t="s">
        <v>226</v>
      </c>
      <c r="AT1853" s="144" t="s">
        <v>140</v>
      </c>
      <c r="AU1853" s="144" t="s">
        <v>82</v>
      </c>
      <c r="AY1853" s="17" t="s">
        <v>138</v>
      </c>
      <c r="BE1853" s="145">
        <f>IF(N1853="základní",J1853,0)</f>
        <v>0</v>
      </c>
      <c r="BF1853" s="145">
        <f>IF(N1853="snížená",J1853,0)</f>
        <v>0</v>
      </c>
      <c r="BG1853" s="145">
        <f>IF(N1853="zákl. přenesená",J1853,0)</f>
        <v>0</v>
      </c>
      <c r="BH1853" s="145">
        <f>IF(N1853="sníž. přenesená",J1853,0)</f>
        <v>0</v>
      </c>
      <c r="BI1853" s="145">
        <f>IF(N1853="nulová",J1853,0)</f>
        <v>0</v>
      </c>
      <c r="BJ1853" s="17" t="s">
        <v>30</v>
      </c>
      <c r="BK1853" s="145">
        <f>ROUND(I1853*H1853,2)</f>
        <v>0</v>
      </c>
      <c r="BL1853" s="17" t="s">
        <v>226</v>
      </c>
      <c r="BM1853" s="144" t="s">
        <v>1913</v>
      </c>
    </row>
    <row r="1854" spans="2:65" s="12" customFormat="1">
      <c r="B1854" s="146"/>
      <c r="D1854" s="147" t="s">
        <v>147</v>
      </c>
      <c r="E1854" s="148" t="s">
        <v>1</v>
      </c>
      <c r="F1854" s="149" t="s">
        <v>1914</v>
      </c>
      <c r="H1854" s="148" t="s">
        <v>1</v>
      </c>
      <c r="I1854" s="150"/>
      <c r="L1854" s="146"/>
      <c r="M1854" s="151"/>
      <c r="T1854" s="152"/>
      <c r="AT1854" s="148" t="s">
        <v>147</v>
      </c>
      <c r="AU1854" s="148" t="s">
        <v>82</v>
      </c>
      <c r="AV1854" s="12" t="s">
        <v>30</v>
      </c>
      <c r="AW1854" s="12" t="s">
        <v>29</v>
      </c>
      <c r="AX1854" s="12" t="s">
        <v>73</v>
      </c>
      <c r="AY1854" s="148" t="s">
        <v>138</v>
      </c>
    </row>
    <row r="1855" spans="2:65" s="13" customFormat="1">
      <c r="B1855" s="153"/>
      <c r="D1855" s="147" t="s">
        <v>147</v>
      </c>
      <c r="E1855" s="154" t="s">
        <v>1</v>
      </c>
      <c r="F1855" s="155" t="s">
        <v>1909</v>
      </c>
      <c r="H1855" s="156">
        <v>219.06299999999999</v>
      </c>
      <c r="I1855" s="157"/>
      <c r="L1855" s="153"/>
      <c r="M1855" s="158"/>
      <c r="T1855" s="159"/>
      <c r="AT1855" s="154" t="s">
        <v>147</v>
      </c>
      <c r="AU1855" s="154" t="s">
        <v>82</v>
      </c>
      <c r="AV1855" s="13" t="s">
        <v>82</v>
      </c>
      <c r="AW1855" s="13" t="s">
        <v>29</v>
      </c>
      <c r="AX1855" s="13" t="s">
        <v>30</v>
      </c>
      <c r="AY1855" s="154" t="s">
        <v>138</v>
      </c>
    </row>
    <row r="1856" spans="2:65" s="1" customFormat="1" ht="16.5" customHeight="1">
      <c r="B1856" s="132"/>
      <c r="C1856" s="133" t="s">
        <v>1915</v>
      </c>
      <c r="D1856" s="133" t="s">
        <v>140</v>
      </c>
      <c r="E1856" s="134" t="s">
        <v>1916</v>
      </c>
      <c r="F1856" s="135" t="s">
        <v>1917</v>
      </c>
      <c r="G1856" s="136" t="s">
        <v>178</v>
      </c>
      <c r="H1856" s="137">
        <v>156.38499999999999</v>
      </c>
      <c r="I1856" s="138"/>
      <c r="J1856" s="139">
        <f>ROUND(I1856*H1856,2)</f>
        <v>0</v>
      </c>
      <c r="K1856" s="135" t="s">
        <v>144</v>
      </c>
      <c r="L1856" s="32"/>
      <c r="M1856" s="140" t="s">
        <v>1</v>
      </c>
      <c r="N1856" s="141" t="s">
        <v>38</v>
      </c>
      <c r="P1856" s="142">
        <f>O1856*H1856</f>
        <v>0</v>
      </c>
      <c r="Q1856" s="142">
        <v>0</v>
      </c>
      <c r="R1856" s="142">
        <f>Q1856*H1856</f>
        <v>0</v>
      </c>
      <c r="S1856" s="142">
        <v>0</v>
      </c>
      <c r="T1856" s="143">
        <f>S1856*H1856</f>
        <v>0</v>
      </c>
      <c r="AR1856" s="144" t="s">
        <v>226</v>
      </c>
      <c r="AT1856" s="144" t="s">
        <v>140</v>
      </c>
      <c r="AU1856" s="144" t="s">
        <v>82</v>
      </c>
      <c r="AY1856" s="17" t="s">
        <v>138</v>
      </c>
      <c r="BE1856" s="145">
        <f>IF(N1856="základní",J1856,0)</f>
        <v>0</v>
      </c>
      <c r="BF1856" s="145">
        <f>IF(N1856="snížená",J1856,0)</f>
        <v>0</v>
      </c>
      <c r="BG1856" s="145">
        <f>IF(N1856="zákl. přenesená",J1856,0)</f>
        <v>0</v>
      </c>
      <c r="BH1856" s="145">
        <f>IF(N1856="sníž. přenesená",J1856,0)</f>
        <v>0</v>
      </c>
      <c r="BI1856" s="145">
        <f>IF(N1856="nulová",J1856,0)</f>
        <v>0</v>
      </c>
      <c r="BJ1856" s="17" t="s">
        <v>30</v>
      </c>
      <c r="BK1856" s="145">
        <f>ROUND(I1856*H1856,2)</f>
        <v>0</v>
      </c>
      <c r="BL1856" s="17" t="s">
        <v>226</v>
      </c>
      <c r="BM1856" s="144" t="s">
        <v>1918</v>
      </c>
    </row>
    <row r="1857" spans="2:51" s="12" customFormat="1">
      <c r="B1857" s="146"/>
      <c r="D1857" s="147" t="s">
        <v>147</v>
      </c>
      <c r="E1857" s="148" t="s">
        <v>1</v>
      </c>
      <c r="F1857" s="149" t="s">
        <v>614</v>
      </c>
      <c r="H1857" s="148" t="s">
        <v>1</v>
      </c>
      <c r="I1857" s="150"/>
      <c r="L1857" s="146"/>
      <c r="M1857" s="151"/>
      <c r="T1857" s="152"/>
      <c r="AT1857" s="148" t="s">
        <v>147</v>
      </c>
      <c r="AU1857" s="148" t="s">
        <v>82</v>
      </c>
      <c r="AV1857" s="12" t="s">
        <v>30</v>
      </c>
      <c r="AW1857" s="12" t="s">
        <v>29</v>
      </c>
      <c r="AX1857" s="12" t="s">
        <v>73</v>
      </c>
      <c r="AY1857" s="148" t="s">
        <v>138</v>
      </c>
    </row>
    <row r="1858" spans="2:51" s="13" customFormat="1">
      <c r="B1858" s="153"/>
      <c r="D1858" s="147" t="s">
        <v>147</v>
      </c>
      <c r="E1858" s="154" t="s">
        <v>1</v>
      </c>
      <c r="F1858" s="155" t="s">
        <v>1919</v>
      </c>
      <c r="H1858" s="156">
        <v>3.2</v>
      </c>
      <c r="I1858" s="157"/>
      <c r="L1858" s="153"/>
      <c r="M1858" s="158"/>
      <c r="T1858" s="159"/>
      <c r="AT1858" s="154" t="s">
        <v>147</v>
      </c>
      <c r="AU1858" s="154" t="s">
        <v>82</v>
      </c>
      <c r="AV1858" s="13" t="s">
        <v>82</v>
      </c>
      <c r="AW1858" s="13" t="s">
        <v>29</v>
      </c>
      <c r="AX1858" s="13" t="s">
        <v>73</v>
      </c>
      <c r="AY1858" s="154" t="s">
        <v>138</v>
      </c>
    </row>
    <row r="1859" spans="2:51" s="12" customFormat="1">
      <c r="B1859" s="146"/>
      <c r="D1859" s="147" t="s">
        <v>147</v>
      </c>
      <c r="E1859" s="148" t="s">
        <v>1</v>
      </c>
      <c r="F1859" s="149" t="s">
        <v>423</v>
      </c>
      <c r="H1859" s="148" t="s">
        <v>1</v>
      </c>
      <c r="I1859" s="150"/>
      <c r="L1859" s="146"/>
      <c r="M1859" s="151"/>
      <c r="T1859" s="152"/>
      <c r="AT1859" s="148" t="s">
        <v>147</v>
      </c>
      <c r="AU1859" s="148" t="s">
        <v>82</v>
      </c>
      <c r="AV1859" s="12" t="s">
        <v>30</v>
      </c>
      <c r="AW1859" s="12" t="s">
        <v>29</v>
      </c>
      <c r="AX1859" s="12" t="s">
        <v>73</v>
      </c>
      <c r="AY1859" s="148" t="s">
        <v>138</v>
      </c>
    </row>
    <row r="1860" spans="2:51" s="13" customFormat="1">
      <c r="B1860" s="153"/>
      <c r="D1860" s="147" t="s">
        <v>147</v>
      </c>
      <c r="E1860" s="154" t="s">
        <v>1</v>
      </c>
      <c r="F1860" s="155" t="s">
        <v>1920</v>
      </c>
      <c r="H1860" s="156">
        <v>30.62</v>
      </c>
      <c r="I1860" s="157"/>
      <c r="L1860" s="153"/>
      <c r="M1860" s="158"/>
      <c r="T1860" s="159"/>
      <c r="AT1860" s="154" t="s">
        <v>147</v>
      </c>
      <c r="AU1860" s="154" t="s">
        <v>82</v>
      </c>
      <c r="AV1860" s="13" t="s">
        <v>82</v>
      </c>
      <c r="AW1860" s="13" t="s">
        <v>29</v>
      </c>
      <c r="AX1860" s="13" t="s">
        <v>73</v>
      </c>
      <c r="AY1860" s="154" t="s">
        <v>138</v>
      </c>
    </row>
    <row r="1861" spans="2:51" s="12" customFormat="1">
      <c r="B1861" s="146"/>
      <c r="D1861" s="147" t="s">
        <v>147</v>
      </c>
      <c r="E1861" s="148" t="s">
        <v>1</v>
      </c>
      <c r="F1861" s="149" t="s">
        <v>1921</v>
      </c>
      <c r="H1861" s="148" t="s">
        <v>1</v>
      </c>
      <c r="I1861" s="150"/>
      <c r="L1861" s="146"/>
      <c r="M1861" s="151"/>
      <c r="T1861" s="152"/>
      <c r="AT1861" s="148" t="s">
        <v>147</v>
      </c>
      <c r="AU1861" s="148" t="s">
        <v>82</v>
      </c>
      <c r="AV1861" s="12" t="s">
        <v>30</v>
      </c>
      <c r="AW1861" s="12" t="s">
        <v>29</v>
      </c>
      <c r="AX1861" s="12" t="s">
        <v>73</v>
      </c>
      <c r="AY1861" s="148" t="s">
        <v>138</v>
      </c>
    </row>
    <row r="1862" spans="2:51" s="13" customFormat="1">
      <c r="B1862" s="153"/>
      <c r="D1862" s="147" t="s">
        <v>147</v>
      </c>
      <c r="E1862" s="154" t="s">
        <v>1</v>
      </c>
      <c r="F1862" s="155" t="s">
        <v>1922</v>
      </c>
      <c r="H1862" s="156">
        <v>14.865</v>
      </c>
      <c r="I1862" s="157"/>
      <c r="L1862" s="153"/>
      <c r="M1862" s="158"/>
      <c r="T1862" s="159"/>
      <c r="AT1862" s="154" t="s">
        <v>147</v>
      </c>
      <c r="AU1862" s="154" t="s">
        <v>82</v>
      </c>
      <c r="AV1862" s="13" t="s">
        <v>82</v>
      </c>
      <c r="AW1862" s="13" t="s">
        <v>29</v>
      </c>
      <c r="AX1862" s="13" t="s">
        <v>73</v>
      </c>
      <c r="AY1862" s="154" t="s">
        <v>138</v>
      </c>
    </row>
    <row r="1863" spans="2:51" s="13" customFormat="1">
      <c r="B1863" s="153"/>
      <c r="D1863" s="147" t="s">
        <v>147</v>
      </c>
      <c r="E1863" s="154" t="s">
        <v>1</v>
      </c>
      <c r="F1863" s="155" t="s">
        <v>1923</v>
      </c>
      <c r="H1863" s="156">
        <v>5.9</v>
      </c>
      <c r="I1863" s="157"/>
      <c r="L1863" s="153"/>
      <c r="M1863" s="158"/>
      <c r="T1863" s="159"/>
      <c r="AT1863" s="154" t="s">
        <v>147</v>
      </c>
      <c r="AU1863" s="154" t="s">
        <v>82</v>
      </c>
      <c r="AV1863" s="13" t="s">
        <v>82</v>
      </c>
      <c r="AW1863" s="13" t="s">
        <v>29</v>
      </c>
      <c r="AX1863" s="13" t="s">
        <v>73</v>
      </c>
      <c r="AY1863" s="154" t="s">
        <v>138</v>
      </c>
    </row>
    <row r="1864" spans="2:51" s="12" customFormat="1">
      <c r="B1864" s="146"/>
      <c r="D1864" s="147" t="s">
        <v>147</v>
      </c>
      <c r="E1864" s="148" t="s">
        <v>1</v>
      </c>
      <c r="F1864" s="149" t="s">
        <v>1924</v>
      </c>
      <c r="H1864" s="148" t="s">
        <v>1</v>
      </c>
      <c r="I1864" s="150"/>
      <c r="L1864" s="146"/>
      <c r="M1864" s="151"/>
      <c r="T1864" s="152"/>
      <c r="AT1864" s="148" t="s">
        <v>147</v>
      </c>
      <c r="AU1864" s="148" t="s">
        <v>82</v>
      </c>
      <c r="AV1864" s="12" t="s">
        <v>30</v>
      </c>
      <c r="AW1864" s="12" t="s">
        <v>29</v>
      </c>
      <c r="AX1864" s="12" t="s">
        <v>73</v>
      </c>
      <c r="AY1864" s="148" t="s">
        <v>138</v>
      </c>
    </row>
    <row r="1865" spans="2:51" s="13" customFormat="1">
      <c r="B1865" s="153"/>
      <c r="D1865" s="147" t="s">
        <v>147</v>
      </c>
      <c r="E1865" s="154" t="s">
        <v>1</v>
      </c>
      <c r="F1865" s="155" t="s">
        <v>1925</v>
      </c>
      <c r="H1865" s="156">
        <v>19.2</v>
      </c>
      <c r="I1865" s="157"/>
      <c r="L1865" s="153"/>
      <c r="M1865" s="158"/>
      <c r="T1865" s="159"/>
      <c r="AT1865" s="154" t="s">
        <v>147</v>
      </c>
      <c r="AU1865" s="154" t="s">
        <v>82</v>
      </c>
      <c r="AV1865" s="13" t="s">
        <v>82</v>
      </c>
      <c r="AW1865" s="13" t="s">
        <v>29</v>
      </c>
      <c r="AX1865" s="13" t="s">
        <v>73</v>
      </c>
      <c r="AY1865" s="154" t="s">
        <v>138</v>
      </c>
    </row>
    <row r="1866" spans="2:51" s="12" customFormat="1">
      <c r="B1866" s="146"/>
      <c r="D1866" s="147" t="s">
        <v>147</v>
      </c>
      <c r="E1866" s="148" t="s">
        <v>1</v>
      </c>
      <c r="F1866" s="149" t="s">
        <v>410</v>
      </c>
      <c r="H1866" s="148" t="s">
        <v>1</v>
      </c>
      <c r="I1866" s="150"/>
      <c r="L1866" s="146"/>
      <c r="M1866" s="151"/>
      <c r="T1866" s="152"/>
      <c r="AT1866" s="148" t="s">
        <v>147</v>
      </c>
      <c r="AU1866" s="148" t="s">
        <v>82</v>
      </c>
      <c r="AV1866" s="12" t="s">
        <v>30</v>
      </c>
      <c r="AW1866" s="12" t="s">
        <v>29</v>
      </c>
      <c r="AX1866" s="12" t="s">
        <v>73</v>
      </c>
      <c r="AY1866" s="148" t="s">
        <v>138</v>
      </c>
    </row>
    <row r="1867" spans="2:51" s="13" customFormat="1">
      <c r="B1867" s="153"/>
      <c r="D1867" s="147" t="s">
        <v>147</v>
      </c>
      <c r="E1867" s="154" t="s">
        <v>1</v>
      </c>
      <c r="F1867" s="155" t="s">
        <v>1926</v>
      </c>
      <c r="H1867" s="156">
        <v>18.600000000000001</v>
      </c>
      <c r="I1867" s="157"/>
      <c r="L1867" s="153"/>
      <c r="M1867" s="158"/>
      <c r="T1867" s="159"/>
      <c r="AT1867" s="154" t="s">
        <v>147</v>
      </c>
      <c r="AU1867" s="154" t="s">
        <v>82</v>
      </c>
      <c r="AV1867" s="13" t="s">
        <v>82</v>
      </c>
      <c r="AW1867" s="13" t="s">
        <v>29</v>
      </c>
      <c r="AX1867" s="13" t="s">
        <v>73</v>
      </c>
      <c r="AY1867" s="154" t="s">
        <v>138</v>
      </c>
    </row>
    <row r="1868" spans="2:51" s="12" customFormat="1">
      <c r="B1868" s="146"/>
      <c r="D1868" s="147" t="s">
        <v>147</v>
      </c>
      <c r="E1868" s="148" t="s">
        <v>1</v>
      </c>
      <c r="F1868" s="149" t="s">
        <v>1927</v>
      </c>
      <c r="H1868" s="148" t="s">
        <v>1</v>
      </c>
      <c r="I1868" s="150"/>
      <c r="L1868" s="146"/>
      <c r="M1868" s="151"/>
      <c r="T1868" s="152"/>
      <c r="AT1868" s="148" t="s">
        <v>147</v>
      </c>
      <c r="AU1868" s="148" t="s">
        <v>82</v>
      </c>
      <c r="AV1868" s="12" t="s">
        <v>30</v>
      </c>
      <c r="AW1868" s="12" t="s">
        <v>29</v>
      </c>
      <c r="AX1868" s="12" t="s">
        <v>73</v>
      </c>
      <c r="AY1868" s="148" t="s">
        <v>138</v>
      </c>
    </row>
    <row r="1869" spans="2:51" s="13" customFormat="1">
      <c r="B1869" s="153"/>
      <c r="D1869" s="147" t="s">
        <v>147</v>
      </c>
      <c r="E1869" s="154" t="s">
        <v>1</v>
      </c>
      <c r="F1869" s="155" t="s">
        <v>1928</v>
      </c>
      <c r="H1869" s="156">
        <v>24.3</v>
      </c>
      <c r="I1869" s="157"/>
      <c r="L1869" s="153"/>
      <c r="M1869" s="158"/>
      <c r="T1869" s="159"/>
      <c r="AT1869" s="154" t="s">
        <v>147</v>
      </c>
      <c r="AU1869" s="154" t="s">
        <v>82</v>
      </c>
      <c r="AV1869" s="13" t="s">
        <v>82</v>
      </c>
      <c r="AW1869" s="13" t="s">
        <v>29</v>
      </c>
      <c r="AX1869" s="13" t="s">
        <v>73</v>
      </c>
      <c r="AY1869" s="154" t="s">
        <v>138</v>
      </c>
    </row>
    <row r="1870" spans="2:51" s="12" customFormat="1">
      <c r="B1870" s="146"/>
      <c r="D1870" s="147" t="s">
        <v>147</v>
      </c>
      <c r="E1870" s="148" t="s">
        <v>1</v>
      </c>
      <c r="F1870" s="149" t="s">
        <v>412</v>
      </c>
      <c r="H1870" s="148" t="s">
        <v>1</v>
      </c>
      <c r="I1870" s="150"/>
      <c r="L1870" s="146"/>
      <c r="M1870" s="151"/>
      <c r="T1870" s="152"/>
      <c r="AT1870" s="148" t="s">
        <v>147</v>
      </c>
      <c r="AU1870" s="148" t="s">
        <v>82</v>
      </c>
      <c r="AV1870" s="12" t="s">
        <v>30</v>
      </c>
      <c r="AW1870" s="12" t="s">
        <v>29</v>
      </c>
      <c r="AX1870" s="12" t="s">
        <v>73</v>
      </c>
      <c r="AY1870" s="148" t="s">
        <v>138</v>
      </c>
    </row>
    <row r="1871" spans="2:51" s="13" customFormat="1">
      <c r="B1871" s="153"/>
      <c r="D1871" s="147" t="s">
        <v>147</v>
      </c>
      <c r="E1871" s="154" t="s">
        <v>1</v>
      </c>
      <c r="F1871" s="155" t="s">
        <v>1929</v>
      </c>
      <c r="H1871" s="156">
        <v>7.8</v>
      </c>
      <c r="I1871" s="157"/>
      <c r="L1871" s="153"/>
      <c r="M1871" s="158"/>
      <c r="T1871" s="159"/>
      <c r="AT1871" s="154" t="s">
        <v>147</v>
      </c>
      <c r="AU1871" s="154" t="s">
        <v>82</v>
      </c>
      <c r="AV1871" s="13" t="s">
        <v>82</v>
      </c>
      <c r="AW1871" s="13" t="s">
        <v>29</v>
      </c>
      <c r="AX1871" s="13" t="s">
        <v>73</v>
      </c>
      <c r="AY1871" s="154" t="s">
        <v>138</v>
      </c>
    </row>
    <row r="1872" spans="2:51" s="12" customFormat="1">
      <c r="B1872" s="146"/>
      <c r="D1872" s="147" t="s">
        <v>147</v>
      </c>
      <c r="E1872" s="148" t="s">
        <v>1</v>
      </c>
      <c r="F1872" s="149" t="s">
        <v>1930</v>
      </c>
      <c r="H1872" s="148" t="s">
        <v>1</v>
      </c>
      <c r="I1872" s="150"/>
      <c r="L1872" s="146"/>
      <c r="M1872" s="151"/>
      <c r="T1872" s="152"/>
      <c r="AT1872" s="148" t="s">
        <v>147</v>
      </c>
      <c r="AU1872" s="148" t="s">
        <v>82</v>
      </c>
      <c r="AV1872" s="12" t="s">
        <v>30</v>
      </c>
      <c r="AW1872" s="12" t="s">
        <v>29</v>
      </c>
      <c r="AX1872" s="12" t="s">
        <v>73</v>
      </c>
      <c r="AY1872" s="148" t="s">
        <v>138</v>
      </c>
    </row>
    <row r="1873" spans="2:65" s="13" customFormat="1">
      <c r="B1873" s="153"/>
      <c r="D1873" s="147" t="s">
        <v>147</v>
      </c>
      <c r="E1873" s="154" t="s">
        <v>1</v>
      </c>
      <c r="F1873" s="155" t="s">
        <v>1931</v>
      </c>
      <c r="H1873" s="156">
        <v>8.6</v>
      </c>
      <c r="I1873" s="157"/>
      <c r="L1873" s="153"/>
      <c r="M1873" s="158"/>
      <c r="T1873" s="159"/>
      <c r="AT1873" s="154" t="s">
        <v>147</v>
      </c>
      <c r="AU1873" s="154" t="s">
        <v>82</v>
      </c>
      <c r="AV1873" s="13" t="s">
        <v>82</v>
      </c>
      <c r="AW1873" s="13" t="s">
        <v>29</v>
      </c>
      <c r="AX1873" s="13" t="s">
        <v>73</v>
      </c>
      <c r="AY1873" s="154" t="s">
        <v>138</v>
      </c>
    </row>
    <row r="1874" spans="2:65" s="12" customFormat="1">
      <c r="B1874" s="146"/>
      <c r="D1874" s="147" t="s">
        <v>147</v>
      </c>
      <c r="E1874" s="148" t="s">
        <v>1</v>
      </c>
      <c r="F1874" s="149" t="s">
        <v>504</v>
      </c>
      <c r="H1874" s="148" t="s">
        <v>1</v>
      </c>
      <c r="I1874" s="150"/>
      <c r="L1874" s="146"/>
      <c r="M1874" s="151"/>
      <c r="T1874" s="152"/>
      <c r="AT1874" s="148" t="s">
        <v>147</v>
      </c>
      <c r="AU1874" s="148" t="s">
        <v>82</v>
      </c>
      <c r="AV1874" s="12" t="s">
        <v>30</v>
      </c>
      <c r="AW1874" s="12" t="s">
        <v>29</v>
      </c>
      <c r="AX1874" s="12" t="s">
        <v>73</v>
      </c>
      <c r="AY1874" s="148" t="s">
        <v>138</v>
      </c>
    </row>
    <row r="1875" spans="2:65" s="13" customFormat="1">
      <c r="B1875" s="153"/>
      <c r="D1875" s="147" t="s">
        <v>147</v>
      </c>
      <c r="E1875" s="154" t="s">
        <v>1</v>
      </c>
      <c r="F1875" s="155" t="s">
        <v>1932</v>
      </c>
      <c r="H1875" s="156">
        <v>12.4</v>
      </c>
      <c r="I1875" s="157"/>
      <c r="L1875" s="153"/>
      <c r="M1875" s="158"/>
      <c r="T1875" s="159"/>
      <c r="AT1875" s="154" t="s">
        <v>147</v>
      </c>
      <c r="AU1875" s="154" t="s">
        <v>82</v>
      </c>
      <c r="AV1875" s="13" t="s">
        <v>82</v>
      </c>
      <c r="AW1875" s="13" t="s">
        <v>29</v>
      </c>
      <c r="AX1875" s="13" t="s">
        <v>73</v>
      </c>
      <c r="AY1875" s="154" t="s">
        <v>138</v>
      </c>
    </row>
    <row r="1876" spans="2:65" s="12" customFormat="1">
      <c r="B1876" s="146"/>
      <c r="D1876" s="147" t="s">
        <v>147</v>
      </c>
      <c r="E1876" s="148" t="s">
        <v>1</v>
      </c>
      <c r="F1876" s="149" t="s">
        <v>503</v>
      </c>
      <c r="H1876" s="148" t="s">
        <v>1</v>
      </c>
      <c r="I1876" s="150"/>
      <c r="L1876" s="146"/>
      <c r="M1876" s="151"/>
      <c r="T1876" s="152"/>
      <c r="AT1876" s="148" t="s">
        <v>147</v>
      </c>
      <c r="AU1876" s="148" t="s">
        <v>82</v>
      </c>
      <c r="AV1876" s="12" t="s">
        <v>30</v>
      </c>
      <c r="AW1876" s="12" t="s">
        <v>29</v>
      </c>
      <c r="AX1876" s="12" t="s">
        <v>73</v>
      </c>
      <c r="AY1876" s="148" t="s">
        <v>138</v>
      </c>
    </row>
    <row r="1877" spans="2:65" s="13" customFormat="1">
      <c r="B1877" s="153"/>
      <c r="D1877" s="147" t="s">
        <v>147</v>
      </c>
      <c r="E1877" s="154" t="s">
        <v>1</v>
      </c>
      <c r="F1877" s="155" t="s">
        <v>1933</v>
      </c>
      <c r="H1877" s="156">
        <v>10.9</v>
      </c>
      <c r="I1877" s="157"/>
      <c r="L1877" s="153"/>
      <c r="M1877" s="158"/>
      <c r="T1877" s="159"/>
      <c r="AT1877" s="154" t="s">
        <v>147</v>
      </c>
      <c r="AU1877" s="154" t="s">
        <v>82</v>
      </c>
      <c r="AV1877" s="13" t="s">
        <v>82</v>
      </c>
      <c r="AW1877" s="13" t="s">
        <v>29</v>
      </c>
      <c r="AX1877" s="13" t="s">
        <v>73</v>
      </c>
      <c r="AY1877" s="154" t="s">
        <v>138</v>
      </c>
    </row>
    <row r="1878" spans="2:65" s="14" customFormat="1">
      <c r="B1878" s="160"/>
      <c r="D1878" s="147" t="s">
        <v>147</v>
      </c>
      <c r="E1878" s="161" t="s">
        <v>1</v>
      </c>
      <c r="F1878" s="162" t="s">
        <v>156</v>
      </c>
      <c r="H1878" s="163">
        <v>156.38499999999999</v>
      </c>
      <c r="I1878" s="164"/>
      <c r="L1878" s="160"/>
      <c r="M1878" s="165"/>
      <c r="T1878" s="166"/>
      <c r="AT1878" s="161" t="s">
        <v>147</v>
      </c>
      <c r="AU1878" s="161" t="s">
        <v>82</v>
      </c>
      <c r="AV1878" s="14" t="s">
        <v>145</v>
      </c>
      <c r="AW1878" s="14" t="s">
        <v>29</v>
      </c>
      <c r="AX1878" s="14" t="s">
        <v>30</v>
      </c>
      <c r="AY1878" s="161" t="s">
        <v>138</v>
      </c>
    </row>
    <row r="1879" spans="2:65" s="1" customFormat="1" ht="16.5" customHeight="1">
      <c r="B1879" s="132"/>
      <c r="C1879" s="133" t="s">
        <v>1934</v>
      </c>
      <c r="D1879" s="133" t="s">
        <v>140</v>
      </c>
      <c r="E1879" s="134" t="s">
        <v>1935</v>
      </c>
      <c r="F1879" s="135" t="s">
        <v>1936</v>
      </c>
      <c r="G1879" s="136" t="s">
        <v>208</v>
      </c>
      <c r="H1879" s="137">
        <v>2.1469999999999998</v>
      </c>
      <c r="I1879" s="138"/>
      <c r="J1879" s="139">
        <f>ROUND(I1879*H1879,2)</f>
        <v>0</v>
      </c>
      <c r="K1879" s="135" t="s">
        <v>144</v>
      </c>
      <c r="L1879" s="32"/>
      <c r="M1879" s="140" t="s">
        <v>1</v>
      </c>
      <c r="N1879" s="141" t="s">
        <v>38</v>
      </c>
      <c r="P1879" s="142">
        <f>O1879*H1879</f>
        <v>0</v>
      </c>
      <c r="Q1879" s="142">
        <v>0</v>
      </c>
      <c r="R1879" s="142">
        <f>Q1879*H1879</f>
        <v>0</v>
      </c>
      <c r="S1879" s="142">
        <v>0</v>
      </c>
      <c r="T1879" s="143">
        <f>S1879*H1879</f>
        <v>0</v>
      </c>
      <c r="AR1879" s="144" t="s">
        <v>226</v>
      </c>
      <c r="AT1879" s="144" t="s">
        <v>140</v>
      </c>
      <c r="AU1879" s="144" t="s">
        <v>82</v>
      </c>
      <c r="AY1879" s="17" t="s">
        <v>138</v>
      </c>
      <c r="BE1879" s="145">
        <f>IF(N1879="základní",J1879,0)</f>
        <v>0</v>
      </c>
      <c r="BF1879" s="145">
        <f>IF(N1879="snížená",J1879,0)</f>
        <v>0</v>
      </c>
      <c r="BG1879" s="145">
        <f>IF(N1879="zákl. přenesená",J1879,0)</f>
        <v>0</v>
      </c>
      <c r="BH1879" s="145">
        <f>IF(N1879="sníž. přenesená",J1879,0)</f>
        <v>0</v>
      </c>
      <c r="BI1879" s="145">
        <f>IF(N1879="nulová",J1879,0)</f>
        <v>0</v>
      </c>
      <c r="BJ1879" s="17" t="s">
        <v>30</v>
      </c>
      <c r="BK1879" s="145">
        <f>ROUND(I1879*H1879,2)</f>
        <v>0</v>
      </c>
      <c r="BL1879" s="17" t="s">
        <v>226</v>
      </c>
      <c r="BM1879" s="144" t="s">
        <v>1937</v>
      </c>
    </row>
    <row r="1880" spans="2:65" s="11" customFormat="1" ht="22.9" customHeight="1">
      <c r="B1880" s="120"/>
      <c r="D1880" s="121" t="s">
        <v>72</v>
      </c>
      <c r="E1880" s="130" t="s">
        <v>1938</v>
      </c>
      <c r="F1880" s="130" t="s">
        <v>1939</v>
      </c>
      <c r="I1880" s="123"/>
      <c r="J1880" s="131">
        <f>BK1880</f>
        <v>0</v>
      </c>
      <c r="L1880" s="120"/>
      <c r="M1880" s="125"/>
      <c r="P1880" s="126">
        <f>SUM(P1881:P1919)</f>
        <v>0</v>
      </c>
      <c r="R1880" s="126">
        <f>SUM(R1881:R1919)</f>
        <v>16.054043419999999</v>
      </c>
      <c r="T1880" s="127">
        <f>SUM(T1881:T1919)</f>
        <v>0</v>
      </c>
      <c r="AR1880" s="121" t="s">
        <v>82</v>
      </c>
      <c r="AT1880" s="128" t="s">
        <v>72</v>
      </c>
      <c r="AU1880" s="128" t="s">
        <v>30</v>
      </c>
      <c r="AY1880" s="121" t="s">
        <v>138</v>
      </c>
      <c r="BK1880" s="129">
        <f>SUM(BK1881:BK1919)</f>
        <v>0</v>
      </c>
    </row>
    <row r="1881" spans="2:65" s="1" customFormat="1" ht="24.25" customHeight="1">
      <c r="B1881" s="132"/>
      <c r="C1881" s="133" t="s">
        <v>1940</v>
      </c>
      <c r="D1881" s="133" t="s">
        <v>140</v>
      </c>
      <c r="E1881" s="134" t="s">
        <v>1941</v>
      </c>
      <c r="F1881" s="135" t="s">
        <v>1942</v>
      </c>
      <c r="G1881" s="136" t="s">
        <v>143</v>
      </c>
      <c r="H1881" s="137">
        <v>0.6</v>
      </c>
      <c r="I1881" s="138"/>
      <c r="J1881" s="139">
        <f>ROUND(I1881*H1881,2)</f>
        <v>0</v>
      </c>
      <c r="K1881" s="135" t="s">
        <v>1</v>
      </c>
      <c r="L1881" s="32"/>
      <c r="M1881" s="140" t="s">
        <v>1</v>
      </c>
      <c r="N1881" s="141" t="s">
        <v>38</v>
      </c>
      <c r="P1881" s="142">
        <f>O1881*H1881</f>
        <v>0</v>
      </c>
      <c r="Q1881" s="142">
        <v>5.3800000000000002E-3</v>
      </c>
      <c r="R1881" s="142">
        <f>Q1881*H1881</f>
        <v>3.228E-3</v>
      </c>
      <c r="S1881" s="142">
        <v>0</v>
      </c>
      <c r="T1881" s="143">
        <f>S1881*H1881</f>
        <v>0</v>
      </c>
      <c r="AR1881" s="144" t="s">
        <v>226</v>
      </c>
      <c r="AT1881" s="144" t="s">
        <v>140</v>
      </c>
      <c r="AU1881" s="144" t="s">
        <v>82</v>
      </c>
      <c r="AY1881" s="17" t="s">
        <v>138</v>
      </c>
      <c r="BE1881" s="145">
        <f>IF(N1881="základní",J1881,0)</f>
        <v>0</v>
      </c>
      <c r="BF1881" s="145">
        <f>IF(N1881="snížená",J1881,0)</f>
        <v>0</v>
      </c>
      <c r="BG1881" s="145">
        <f>IF(N1881="zákl. přenesená",J1881,0)</f>
        <v>0</v>
      </c>
      <c r="BH1881" s="145">
        <f>IF(N1881="sníž. přenesená",J1881,0)</f>
        <v>0</v>
      </c>
      <c r="BI1881" s="145">
        <f>IF(N1881="nulová",J1881,0)</f>
        <v>0</v>
      </c>
      <c r="BJ1881" s="17" t="s">
        <v>30</v>
      </c>
      <c r="BK1881" s="145">
        <f>ROUND(I1881*H1881,2)</f>
        <v>0</v>
      </c>
      <c r="BL1881" s="17" t="s">
        <v>226</v>
      </c>
      <c r="BM1881" s="144" t="s">
        <v>1943</v>
      </c>
    </row>
    <row r="1882" spans="2:65" s="12" customFormat="1">
      <c r="B1882" s="146"/>
      <c r="D1882" s="147" t="s">
        <v>147</v>
      </c>
      <c r="E1882" s="148" t="s">
        <v>1</v>
      </c>
      <c r="F1882" s="149" t="s">
        <v>1349</v>
      </c>
      <c r="H1882" s="148" t="s">
        <v>1</v>
      </c>
      <c r="I1882" s="150"/>
      <c r="L1882" s="146"/>
      <c r="M1882" s="151"/>
      <c r="T1882" s="152"/>
      <c r="AT1882" s="148" t="s">
        <v>147</v>
      </c>
      <c r="AU1882" s="148" t="s">
        <v>82</v>
      </c>
      <c r="AV1882" s="12" t="s">
        <v>30</v>
      </c>
      <c r="AW1882" s="12" t="s">
        <v>29</v>
      </c>
      <c r="AX1882" s="12" t="s">
        <v>73</v>
      </c>
      <c r="AY1882" s="148" t="s">
        <v>138</v>
      </c>
    </row>
    <row r="1883" spans="2:65" s="13" customFormat="1">
      <c r="B1883" s="153"/>
      <c r="D1883" s="147" t="s">
        <v>147</v>
      </c>
      <c r="E1883" s="154" t="s">
        <v>1</v>
      </c>
      <c r="F1883" s="155" t="s">
        <v>1526</v>
      </c>
      <c r="H1883" s="156">
        <v>0.6</v>
      </c>
      <c r="I1883" s="157"/>
      <c r="L1883" s="153"/>
      <c r="M1883" s="158"/>
      <c r="T1883" s="159"/>
      <c r="AT1883" s="154" t="s">
        <v>147</v>
      </c>
      <c r="AU1883" s="154" t="s">
        <v>82</v>
      </c>
      <c r="AV1883" s="13" t="s">
        <v>82</v>
      </c>
      <c r="AW1883" s="13" t="s">
        <v>29</v>
      </c>
      <c r="AX1883" s="13" t="s">
        <v>30</v>
      </c>
      <c r="AY1883" s="154" t="s">
        <v>138</v>
      </c>
    </row>
    <row r="1884" spans="2:65" s="1" customFormat="1" ht="16.5" customHeight="1">
      <c r="B1884" s="132"/>
      <c r="C1884" s="174" t="s">
        <v>1944</v>
      </c>
      <c r="D1884" s="174" t="s">
        <v>322</v>
      </c>
      <c r="E1884" s="175" t="s">
        <v>1945</v>
      </c>
      <c r="F1884" s="176" t="s">
        <v>1846</v>
      </c>
      <c r="G1884" s="177" t="s">
        <v>143</v>
      </c>
      <c r="H1884" s="178">
        <v>0.68</v>
      </c>
      <c r="I1884" s="179"/>
      <c r="J1884" s="180">
        <f>ROUND(I1884*H1884,2)</f>
        <v>0</v>
      </c>
      <c r="K1884" s="176" t="s">
        <v>1</v>
      </c>
      <c r="L1884" s="181"/>
      <c r="M1884" s="182" t="s">
        <v>1</v>
      </c>
      <c r="N1884" s="183" t="s">
        <v>38</v>
      </c>
      <c r="P1884" s="142">
        <f>O1884*H1884</f>
        <v>0</v>
      </c>
      <c r="Q1884" s="142">
        <v>2.1999999999999999E-2</v>
      </c>
      <c r="R1884" s="142">
        <f>Q1884*H1884</f>
        <v>1.4959999999999999E-2</v>
      </c>
      <c r="S1884" s="142">
        <v>0</v>
      </c>
      <c r="T1884" s="143">
        <f>S1884*H1884</f>
        <v>0</v>
      </c>
      <c r="AR1884" s="144" t="s">
        <v>343</v>
      </c>
      <c r="AT1884" s="144" t="s">
        <v>322</v>
      </c>
      <c r="AU1884" s="144" t="s">
        <v>82</v>
      </c>
      <c r="AY1884" s="17" t="s">
        <v>138</v>
      </c>
      <c r="BE1884" s="145">
        <f>IF(N1884="základní",J1884,0)</f>
        <v>0</v>
      </c>
      <c r="BF1884" s="145">
        <f>IF(N1884="snížená",J1884,0)</f>
        <v>0</v>
      </c>
      <c r="BG1884" s="145">
        <f>IF(N1884="zákl. přenesená",J1884,0)</f>
        <v>0</v>
      </c>
      <c r="BH1884" s="145">
        <f>IF(N1884="sníž. přenesená",J1884,0)</f>
        <v>0</v>
      </c>
      <c r="BI1884" s="145">
        <f>IF(N1884="nulová",J1884,0)</f>
        <v>0</v>
      </c>
      <c r="BJ1884" s="17" t="s">
        <v>30</v>
      </c>
      <c r="BK1884" s="145">
        <f>ROUND(I1884*H1884,2)</f>
        <v>0</v>
      </c>
      <c r="BL1884" s="17" t="s">
        <v>226</v>
      </c>
      <c r="BM1884" s="144" t="s">
        <v>1946</v>
      </c>
    </row>
    <row r="1885" spans="2:65" s="13" customFormat="1">
      <c r="B1885" s="153"/>
      <c r="D1885" s="147" t="s">
        <v>147</v>
      </c>
      <c r="E1885" s="154" t="s">
        <v>1</v>
      </c>
      <c r="F1885" s="155" t="s">
        <v>1851</v>
      </c>
      <c r="H1885" s="156">
        <v>0.61799999999999999</v>
      </c>
      <c r="I1885" s="157"/>
      <c r="L1885" s="153"/>
      <c r="M1885" s="158"/>
      <c r="T1885" s="159"/>
      <c r="AT1885" s="154" t="s">
        <v>147</v>
      </c>
      <c r="AU1885" s="154" t="s">
        <v>82</v>
      </c>
      <c r="AV1885" s="13" t="s">
        <v>82</v>
      </c>
      <c r="AW1885" s="13" t="s">
        <v>29</v>
      </c>
      <c r="AX1885" s="13" t="s">
        <v>30</v>
      </c>
      <c r="AY1885" s="154" t="s">
        <v>138</v>
      </c>
    </row>
    <row r="1886" spans="2:65" s="13" customFormat="1">
      <c r="B1886" s="153"/>
      <c r="D1886" s="147" t="s">
        <v>147</v>
      </c>
      <c r="F1886" s="155" t="s">
        <v>1947</v>
      </c>
      <c r="H1886" s="156">
        <v>0.68</v>
      </c>
      <c r="I1886" s="157"/>
      <c r="L1886" s="153"/>
      <c r="M1886" s="158"/>
      <c r="T1886" s="159"/>
      <c r="AT1886" s="154" t="s">
        <v>147</v>
      </c>
      <c r="AU1886" s="154" t="s">
        <v>82</v>
      </c>
      <c r="AV1886" s="13" t="s">
        <v>82</v>
      </c>
      <c r="AW1886" s="13" t="s">
        <v>3</v>
      </c>
      <c r="AX1886" s="13" t="s">
        <v>30</v>
      </c>
      <c r="AY1886" s="154" t="s">
        <v>138</v>
      </c>
    </row>
    <row r="1887" spans="2:65" s="1" customFormat="1" ht="16.5" customHeight="1">
      <c r="B1887" s="132"/>
      <c r="C1887" s="133" t="s">
        <v>1948</v>
      </c>
      <c r="D1887" s="133" t="s">
        <v>140</v>
      </c>
      <c r="E1887" s="134" t="s">
        <v>1949</v>
      </c>
      <c r="F1887" s="135" t="s">
        <v>1950</v>
      </c>
      <c r="G1887" s="136" t="s">
        <v>429</v>
      </c>
      <c r="H1887" s="137">
        <v>12</v>
      </c>
      <c r="I1887" s="138"/>
      <c r="J1887" s="139">
        <f>ROUND(I1887*H1887,2)</f>
        <v>0</v>
      </c>
      <c r="K1887" s="135" t="s">
        <v>1</v>
      </c>
      <c r="L1887" s="32"/>
      <c r="M1887" s="140" t="s">
        <v>1</v>
      </c>
      <c r="N1887" s="141" t="s">
        <v>38</v>
      </c>
      <c r="P1887" s="142">
        <f>O1887*H1887</f>
        <v>0</v>
      </c>
      <c r="Q1887" s="142">
        <v>0</v>
      </c>
      <c r="R1887" s="142">
        <f>Q1887*H1887</f>
        <v>0</v>
      </c>
      <c r="S1887" s="142">
        <v>0</v>
      </c>
      <c r="T1887" s="143">
        <f>S1887*H1887</f>
        <v>0</v>
      </c>
      <c r="AR1887" s="144" t="s">
        <v>226</v>
      </c>
      <c r="AT1887" s="144" t="s">
        <v>140</v>
      </c>
      <c r="AU1887" s="144" t="s">
        <v>82</v>
      </c>
      <c r="AY1887" s="17" t="s">
        <v>138</v>
      </c>
      <c r="BE1887" s="145">
        <f>IF(N1887="základní",J1887,0)</f>
        <v>0</v>
      </c>
      <c r="BF1887" s="145">
        <f>IF(N1887="snížená",J1887,0)</f>
        <v>0</v>
      </c>
      <c r="BG1887" s="145">
        <f>IF(N1887="zákl. přenesená",J1887,0)</f>
        <v>0</v>
      </c>
      <c r="BH1887" s="145">
        <f>IF(N1887="sníž. přenesená",J1887,0)</f>
        <v>0</v>
      </c>
      <c r="BI1887" s="145">
        <f>IF(N1887="nulová",J1887,0)</f>
        <v>0</v>
      </c>
      <c r="BJ1887" s="17" t="s">
        <v>30</v>
      </c>
      <c r="BK1887" s="145">
        <f>ROUND(I1887*H1887,2)</f>
        <v>0</v>
      </c>
      <c r="BL1887" s="17" t="s">
        <v>226</v>
      </c>
      <c r="BM1887" s="144" t="s">
        <v>1951</v>
      </c>
    </row>
    <row r="1888" spans="2:65" s="12" customFormat="1">
      <c r="B1888" s="146"/>
      <c r="D1888" s="147" t="s">
        <v>147</v>
      </c>
      <c r="E1888" s="148" t="s">
        <v>1</v>
      </c>
      <c r="F1888" s="149" t="s">
        <v>1952</v>
      </c>
      <c r="H1888" s="148" t="s">
        <v>1</v>
      </c>
      <c r="I1888" s="150"/>
      <c r="L1888" s="146"/>
      <c r="M1888" s="151"/>
      <c r="T1888" s="152"/>
      <c r="AT1888" s="148" t="s">
        <v>147</v>
      </c>
      <c r="AU1888" s="148" t="s">
        <v>82</v>
      </c>
      <c r="AV1888" s="12" t="s">
        <v>30</v>
      </c>
      <c r="AW1888" s="12" t="s">
        <v>29</v>
      </c>
      <c r="AX1888" s="12" t="s">
        <v>73</v>
      </c>
      <c r="AY1888" s="148" t="s">
        <v>138</v>
      </c>
    </row>
    <row r="1889" spans="2:65" s="12" customFormat="1">
      <c r="B1889" s="146"/>
      <c r="D1889" s="147" t="s">
        <v>147</v>
      </c>
      <c r="E1889" s="148" t="s">
        <v>1</v>
      </c>
      <c r="F1889" s="149" t="s">
        <v>1953</v>
      </c>
      <c r="H1889" s="148" t="s">
        <v>1</v>
      </c>
      <c r="I1889" s="150"/>
      <c r="L1889" s="146"/>
      <c r="M1889" s="151"/>
      <c r="T1889" s="152"/>
      <c r="AT1889" s="148" t="s">
        <v>147</v>
      </c>
      <c r="AU1889" s="148" t="s">
        <v>82</v>
      </c>
      <c r="AV1889" s="12" t="s">
        <v>30</v>
      </c>
      <c r="AW1889" s="12" t="s">
        <v>29</v>
      </c>
      <c r="AX1889" s="12" t="s">
        <v>73</v>
      </c>
      <c r="AY1889" s="148" t="s">
        <v>138</v>
      </c>
    </row>
    <row r="1890" spans="2:65" s="12" customFormat="1">
      <c r="B1890" s="146"/>
      <c r="D1890" s="147" t="s">
        <v>147</v>
      </c>
      <c r="E1890" s="148" t="s">
        <v>1</v>
      </c>
      <c r="F1890" s="149" t="s">
        <v>1954</v>
      </c>
      <c r="H1890" s="148" t="s">
        <v>1</v>
      </c>
      <c r="I1890" s="150"/>
      <c r="L1890" s="146"/>
      <c r="M1890" s="151"/>
      <c r="T1890" s="152"/>
      <c r="AT1890" s="148" t="s">
        <v>147</v>
      </c>
      <c r="AU1890" s="148" t="s">
        <v>82</v>
      </c>
      <c r="AV1890" s="12" t="s">
        <v>30</v>
      </c>
      <c r="AW1890" s="12" t="s">
        <v>29</v>
      </c>
      <c r="AX1890" s="12" t="s">
        <v>73</v>
      </c>
      <c r="AY1890" s="148" t="s">
        <v>138</v>
      </c>
    </row>
    <row r="1891" spans="2:65" s="12" customFormat="1">
      <c r="B1891" s="146"/>
      <c r="D1891" s="147" t="s">
        <v>147</v>
      </c>
      <c r="E1891" s="148" t="s">
        <v>1</v>
      </c>
      <c r="F1891" s="149" t="s">
        <v>1955</v>
      </c>
      <c r="H1891" s="148" t="s">
        <v>1</v>
      </c>
      <c r="I1891" s="150"/>
      <c r="L1891" s="146"/>
      <c r="M1891" s="151"/>
      <c r="T1891" s="152"/>
      <c r="AT1891" s="148" t="s">
        <v>147</v>
      </c>
      <c r="AU1891" s="148" t="s">
        <v>82</v>
      </c>
      <c r="AV1891" s="12" t="s">
        <v>30</v>
      </c>
      <c r="AW1891" s="12" t="s">
        <v>29</v>
      </c>
      <c r="AX1891" s="12" t="s">
        <v>73</v>
      </c>
      <c r="AY1891" s="148" t="s">
        <v>138</v>
      </c>
    </row>
    <row r="1892" spans="2:65" s="12" customFormat="1">
      <c r="B1892" s="146"/>
      <c r="D1892" s="147" t="s">
        <v>147</v>
      </c>
      <c r="E1892" s="148" t="s">
        <v>1</v>
      </c>
      <c r="F1892" s="149" t="s">
        <v>1956</v>
      </c>
      <c r="H1892" s="148" t="s">
        <v>1</v>
      </c>
      <c r="I1892" s="150"/>
      <c r="L1892" s="146"/>
      <c r="M1892" s="151"/>
      <c r="T1892" s="152"/>
      <c r="AT1892" s="148" t="s">
        <v>147</v>
      </c>
      <c r="AU1892" s="148" t="s">
        <v>82</v>
      </c>
      <c r="AV1892" s="12" t="s">
        <v>30</v>
      </c>
      <c r="AW1892" s="12" t="s">
        <v>29</v>
      </c>
      <c r="AX1892" s="12" t="s">
        <v>73</v>
      </c>
      <c r="AY1892" s="148" t="s">
        <v>138</v>
      </c>
    </row>
    <row r="1893" spans="2:65" s="12" customFormat="1">
      <c r="B1893" s="146"/>
      <c r="D1893" s="147" t="s">
        <v>147</v>
      </c>
      <c r="E1893" s="148" t="s">
        <v>1</v>
      </c>
      <c r="F1893" s="149" t="s">
        <v>1957</v>
      </c>
      <c r="H1893" s="148" t="s">
        <v>1</v>
      </c>
      <c r="I1893" s="150"/>
      <c r="L1893" s="146"/>
      <c r="M1893" s="151"/>
      <c r="T1893" s="152"/>
      <c r="AT1893" s="148" t="s">
        <v>147</v>
      </c>
      <c r="AU1893" s="148" t="s">
        <v>82</v>
      </c>
      <c r="AV1893" s="12" t="s">
        <v>30</v>
      </c>
      <c r="AW1893" s="12" t="s">
        <v>29</v>
      </c>
      <c r="AX1893" s="12" t="s">
        <v>73</v>
      </c>
      <c r="AY1893" s="148" t="s">
        <v>138</v>
      </c>
    </row>
    <row r="1894" spans="2:65" s="12" customFormat="1">
      <c r="B1894" s="146"/>
      <c r="D1894" s="147" t="s">
        <v>147</v>
      </c>
      <c r="E1894" s="148" t="s">
        <v>1</v>
      </c>
      <c r="F1894" s="149" t="s">
        <v>1958</v>
      </c>
      <c r="H1894" s="148" t="s">
        <v>1</v>
      </c>
      <c r="I1894" s="150"/>
      <c r="L1894" s="146"/>
      <c r="M1894" s="151"/>
      <c r="T1894" s="152"/>
      <c r="AT1894" s="148" t="s">
        <v>147</v>
      </c>
      <c r="AU1894" s="148" t="s">
        <v>82</v>
      </c>
      <c r="AV1894" s="12" t="s">
        <v>30</v>
      </c>
      <c r="AW1894" s="12" t="s">
        <v>29</v>
      </c>
      <c r="AX1894" s="12" t="s">
        <v>73</v>
      </c>
      <c r="AY1894" s="148" t="s">
        <v>138</v>
      </c>
    </row>
    <row r="1895" spans="2:65" s="13" customFormat="1">
      <c r="B1895" s="153"/>
      <c r="D1895" s="147" t="s">
        <v>147</v>
      </c>
      <c r="E1895" s="154" t="s">
        <v>1</v>
      </c>
      <c r="F1895" s="155" t="s">
        <v>8</v>
      </c>
      <c r="H1895" s="156">
        <v>12</v>
      </c>
      <c r="I1895" s="157"/>
      <c r="L1895" s="153"/>
      <c r="M1895" s="158"/>
      <c r="T1895" s="159"/>
      <c r="AT1895" s="154" t="s">
        <v>147</v>
      </c>
      <c r="AU1895" s="154" t="s">
        <v>82</v>
      </c>
      <c r="AV1895" s="13" t="s">
        <v>82</v>
      </c>
      <c r="AW1895" s="13" t="s">
        <v>29</v>
      </c>
      <c r="AX1895" s="13" t="s">
        <v>30</v>
      </c>
      <c r="AY1895" s="154" t="s">
        <v>138</v>
      </c>
    </row>
    <row r="1896" spans="2:65" s="1" customFormat="1" ht="16.5" customHeight="1">
      <c r="B1896" s="132"/>
      <c r="C1896" s="133" t="s">
        <v>1959</v>
      </c>
      <c r="D1896" s="133" t="s">
        <v>140</v>
      </c>
      <c r="E1896" s="134" t="s">
        <v>1960</v>
      </c>
      <c r="F1896" s="135" t="s">
        <v>1961</v>
      </c>
      <c r="G1896" s="136" t="s">
        <v>143</v>
      </c>
      <c r="H1896" s="137">
        <v>277.59399999999999</v>
      </c>
      <c r="I1896" s="138"/>
      <c r="J1896" s="139">
        <f>ROUND(I1896*H1896,2)</f>
        <v>0</v>
      </c>
      <c r="K1896" s="135" t="s">
        <v>144</v>
      </c>
      <c r="L1896" s="32"/>
      <c r="M1896" s="140" t="s">
        <v>1</v>
      </c>
      <c r="N1896" s="141" t="s">
        <v>38</v>
      </c>
      <c r="P1896" s="142">
        <f>O1896*H1896</f>
        <v>0</v>
      </c>
      <c r="Q1896" s="142">
        <v>2.9999999999999997E-4</v>
      </c>
      <c r="R1896" s="142">
        <f>Q1896*H1896</f>
        <v>8.3278199999999997E-2</v>
      </c>
      <c r="S1896" s="142">
        <v>0</v>
      </c>
      <c r="T1896" s="143">
        <f>S1896*H1896</f>
        <v>0</v>
      </c>
      <c r="AR1896" s="144" t="s">
        <v>226</v>
      </c>
      <c r="AT1896" s="144" t="s">
        <v>140</v>
      </c>
      <c r="AU1896" s="144" t="s">
        <v>82</v>
      </c>
      <c r="AY1896" s="17" t="s">
        <v>138</v>
      </c>
      <c r="BE1896" s="145">
        <f>IF(N1896="základní",J1896,0)</f>
        <v>0</v>
      </c>
      <c r="BF1896" s="145">
        <f>IF(N1896="snížená",J1896,0)</f>
        <v>0</v>
      </c>
      <c r="BG1896" s="145">
        <f>IF(N1896="zákl. přenesená",J1896,0)</f>
        <v>0</v>
      </c>
      <c r="BH1896" s="145">
        <f>IF(N1896="sníž. přenesená",J1896,0)</f>
        <v>0</v>
      </c>
      <c r="BI1896" s="145">
        <f>IF(N1896="nulová",J1896,0)</f>
        <v>0</v>
      </c>
      <c r="BJ1896" s="17" t="s">
        <v>30</v>
      </c>
      <c r="BK1896" s="145">
        <f>ROUND(I1896*H1896,2)</f>
        <v>0</v>
      </c>
      <c r="BL1896" s="17" t="s">
        <v>226</v>
      </c>
      <c r="BM1896" s="144" t="s">
        <v>1962</v>
      </c>
    </row>
    <row r="1897" spans="2:65" s="12" customFormat="1">
      <c r="B1897" s="146"/>
      <c r="D1897" s="147" t="s">
        <v>147</v>
      </c>
      <c r="E1897" s="148" t="s">
        <v>1</v>
      </c>
      <c r="F1897" s="149" t="s">
        <v>721</v>
      </c>
      <c r="H1897" s="148" t="s">
        <v>1</v>
      </c>
      <c r="I1897" s="150"/>
      <c r="L1897" s="146"/>
      <c r="M1897" s="151"/>
      <c r="T1897" s="152"/>
      <c r="AT1897" s="148" t="s">
        <v>147</v>
      </c>
      <c r="AU1897" s="148" t="s">
        <v>82</v>
      </c>
      <c r="AV1897" s="12" t="s">
        <v>30</v>
      </c>
      <c r="AW1897" s="12" t="s">
        <v>29</v>
      </c>
      <c r="AX1897" s="12" t="s">
        <v>73</v>
      </c>
      <c r="AY1897" s="148" t="s">
        <v>138</v>
      </c>
    </row>
    <row r="1898" spans="2:65" s="13" customFormat="1">
      <c r="B1898" s="153"/>
      <c r="D1898" s="147" t="s">
        <v>147</v>
      </c>
      <c r="E1898" s="154" t="s">
        <v>1</v>
      </c>
      <c r="F1898" s="155" t="s">
        <v>722</v>
      </c>
      <c r="H1898" s="156">
        <v>33.164999999999999</v>
      </c>
      <c r="I1898" s="157"/>
      <c r="L1898" s="153"/>
      <c r="M1898" s="158"/>
      <c r="T1898" s="159"/>
      <c r="AT1898" s="154" t="s">
        <v>147</v>
      </c>
      <c r="AU1898" s="154" t="s">
        <v>82</v>
      </c>
      <c r="AV1898" s="13" t="s">
        <v>82</v>
      </c>
      <c r="AW1898" s="13" t="s">
        <v>29</v>
      </c>
      <c r="AX1898" s="13" t="s">
        <v>73</v>
      </c>
      <c r="AY1898" s="154" t="s">
        <v>138</v>
      </c>
    </row>
    <row r="1899" spans="2:65" s="13" customFormat="1">
      <c r="B1899" s="153"/>
      <c r="D1899" s="147" t="s">
        <v>147</v>
      </c>
      <c r="E1899" s="154" t="s">
        <v>1</v>
      </c>
      <c r="F1899" s="155" t="s">
        <v>723</v>
      </c>
      <c r="H1899" s="156">
        <v>186.93</v>
      </c>
      <c r="I1899" s="157"/>
      <c r="L1899" s="153"/>
      <c r="M1899" s="158"/>
      <c r="T1899" s="159"/>
      <c r="AT1899" s="154" t="s">
        <v>147</v>
      </c>
      <c r="AU1899" s="154" t="s">
        <v>82</v>
      </c>
      <c r="AV1899" s="13" t="s">
        <v>82</v>
      </c>
      <c r="AW1899" s="13" t="s">
        <v>29</v>
      </c>
      <c r="AX1899" s="13" t="s">
        <v>73</v>
      </c>
      <c r="AY1899" s="154" t="s">
        <v>138</v>
      </c>
    </row>
    <row r="1900" spans="2:65" s="13" customFormat="1">
      <c r="B1900" s="153"/>
      <c r="D1900" s="147" t="s">
        <v>147</v>
      </c>
      <c r="E1900" s="154" t="s">
        <v>1</v>
      </c>
      <c r="F1900" s="155" t="s">
        <v>724</v>
      </c>
      <c r="H1900" s="156">
        <v>-34.32</v>
      </c>
      <c r="I1900" s="157"/>
      <c r="L1900" s="153"/>
      <c r="M1900" s="158"/>
      <c r="T1900" s="159"/>
      <c r="AT1900" s="154" t="s">
        <v>147</v>
      </c>
      <c r="AU1900" s="154" t="s">
        <v>82</v>
      </c>
      <c r="AV1900" s="13" t="s">
        <v>82</v>
      </c>
      <c r="AW1900" s="13" t="s">
        <v>29</v>
      </c>
      <c r="AX1900" s="13" t="s">
        <v>73</v>
      </c>
      <c r="AY1900" s="154" t="s">
        <v>138</v>
      </c>
    </row>
    <row r="1901" spans="2:65" s="13" customFormat="1">
      <c r="B1901" s="153"/>
      <c r="D1901" s="147" t="s">
        <v>147</v>
      </c>
      <c r="E1901" s="154" t="s">
        <v>1</v>
      </c>
      <c r="F1901" s="155" t="s">
        <v>725</v>
      </c>
      <c r="H1901" s="156">
        <v>12.42</v>
      </c>
      <c r="I1901" s="157"/>
      <c r="L1901" s="153"/>
      <c r="M1901" s="158"/>
      <c r="T1901" s="159"/>
      <c r="AT1901" s="154" t="s">
        <v>147</v>
      </c>
      <c r="AU1901" s="154" t="s">
        <v>82</v>
      </c>
      <c r="AV1901" s="13" t="s">
        <v>82</v>
      </c>
      <c r="AW1901" s="13" t="s">
        <v>29</v>
      </c>
      <c r="AX1901" s="13" t="s">
        <v>73</v>
      </c>
      <c r="AY1901" s="154" t="s">
        <v>138</v>
      </c>
    </row>
    <row r="1902" spans="2:65" s="13" customFormat="1">
      <c r="B1902" s="153"/>
      <c r="D1902" s="147" t="s">
        <v>147</v>
      </c>
      <c r="E1902" s="154" t="s">
        <v>1</v>
      </c>
      <c r="F1902" s="155" t="s">
        <v>726</v>
      </c>
      <c r="H1902" s="156">
        <v>84.42</v>
      </c>
      <c r="I1902" s="157"/>
      <c r="L1902" s="153"/>
      <c r="M1902" s="158"/>
      <c r="T1902" s="159"/>
      <c r="AT1902" s="154" t="s">
        <v>147</v>
      </c>
      <c r="AU1902" s="154" t="s">
        <v>82</v>
      </c>
      <c r="AV1902" s="13" t="s">
        <v>82</v>
      </c>
      <c r="AW1902" s="13" t="s">
        <v>29</v>
      </c>
      <c r="AX1902" s="13" t="s">
        <v>73</v>
      </c>
      <c r="AY1902" s="154" t="s">
        <v>138</v>
      </c>
    </row>
    <row r="1903" spans="2:65" s="13" customFormat="1">
      <c r="B1903" s="153"/>
      <c r="D1903" s="147" t="s">
        <v>147</v>
      </c>
      <c r="E1903" s="154" t="s">
        <v>1</v>
      </c>
      <c r="F1903" s="155" t="s">
        <v>727</v>
      </c>
      <c r="H1903" s="156">
        <v>-5.0209999999999999</v>
      </c>
      <c r="I1903" s="157"/>
      <c r="L1903" s="153"/>
      <c r="M1903" s="158"/>
      <c r="T1903" s="159"/>
      <c r="AT1903" s="154" t="s">
        <v>147</v>
      </c>
      <c r="AU1903" s="154" t="s">
        <v>82</v>
      </c>
      <c r="AV1903" s="13" t="s">
        <v>82</v>
      </c>
      <c r="AW1903" s="13" t="s">
        <v>29</v>
      </c>
      <c r="AX1903" s="13" t="s">
        <v>73</v>
      </c>
      <c r="AY1903" s="154" t="s">
        <v>138</v>
      </c>
    </row>
    <row r="1904" spans="2:65" s="14" customFormat="1">
      <c r="B1904" s="160"/>
      <c r="D1904" s="147" t="s">
        <v>147</v>
      </c>
      <c r="E1904" s="161" t="s">
        <v>1</v>
      </c>
      <c r="F1904" s="162" t="s">
        <v>156</v>
      </c>
      <c r="H1904" s="163">
        <v>277.59399999999999</v>
      </c>
      <c r="I1904" s="164"/>
      <c r="L1904" s="160"/>
      <c r="M1904" s="165"/>
      <c r="T1904" s="166"/>
      <c r="AT1904" s="161" t="s">
        <v>147</v>
      </c>
      <c r="AU1904" s="161" t="s">
        <v>82</v>
      </c>
      <c r="AV1904" s="14" t="s">
        <v>145</v>
      </c>
      <c r="AW1904" s="14" t="s">
        <v>29</v>
      </c>
      <c r="AX1904" s="14" t="s">
        <v>30</v>
      </c>
      <c r="AY1904" s="161" t="s">
        <v>138</v>
      </c>
    </row>
    <row r="1905" spans="2:65" s="1" customFormat="1" ht="24.25" customHeight="1">
      <c r="B1905" s="132"/>
      <c r="C1905" s="133" t="s">
        <v>1963</v>
      </c>
      <c r="D1905" s="133" t="s">
        <v>140</v>
      </c>
      <c r="E1905" s="134" t="s">
        <v>1964</v>
      </c>
      <c r="F1905" s="135" t="s">
        <v>1965</v>
      </c>
      <c r="G1905" s="136" t="s">
        <v>143</v>
      </c>
      <c r="H1905" s="137">
        <v>277.59399999999999</v>
      </c>
      <c r="I1905" s="138"/>
      <c r="J1905" s="139">
        <f>ROUND(I1905*H1905,2)</f>
        <v>0</v>
      </c>
      <c r="K1905" s="135" t="s">
        <v>1</v>
      </c>
      <c r="L1905" s="32"/>
      <c r="M1905" s="140" t="s">
        <v>1</v>
      </c>
      <c r="N1905" s="141" t="s">
        <v>38</v>
      </c>
      <c r="P1905" s="142">
        <f>O1905*H1905</f>
        <v>0</v>
      </c>
      <c r="Q1905" s="142">
        <v>5.3800000000000002E-3</v>
      </c>
      <c r="R1905" s="142">
        <f>Q1905*H1905</f>
        <v>1.49345572</v>
      </c>
      <c r="S1905" s="142">
        <v>0</v>
      </c>
      <c r="T1905" s="143">
        <f>S1905*H1905</f>
        <v>0</v>
      </c>
      <c r="AR1905" s="144" t="s">
        <v>226</v>
      </c>
      <c r="AT1905" s="144" t="s">
        <v>140</v>
      </c>
      <c r="AU1905" s="144" t="s">
        <v>82</v>
      </c>
      <c r="AY1905" s="17" t="s">
        <v>138</v>
      </c>
      <c r="BE1905" s="145">
        <f>IF(N1905="základní",J1905,0)</f>
        <v>0</v>
      </c>
      <c r="BF1905" s="145">
        <f>IF(N1905="snížená",J1905,0)</f>
        <v>0</v>
      </c>
      <c r="BG1905" s="145">
        <f>IF(N1905="zákl. přenesená",J1905,0)</f>
        <v>0</v>
      </c>
      <c r="BH1905" s="145">
        <f>IF(N1905="sníž. přenesená",J1905,0)</f>
        <v>0</v>
      </c>
      <c r="BI1905" s="145">
        <f>IF(N1905="nulová",J1905,0)</f>
        <v>0</v>
      </c>
      <c r="BJ1905" s="17" t="s">
        <v>30</v>
      </c>
      <c r="BK1905" s="145">
        <f>ROUND(I1905*H1905,2)</f>
        <v>0</v>
      </c>
      <c r="BL1905" s="17" t="s">
        <v>226</v>
      </c>
      <c r="BM1905" s="144" t="s">
        <v>1966</v>
      </c>
    </row>
    <row r="1906" spans="2:65" s="13" customFormat="1">
      <c r="B1906" s="153"/>
      <c r="D1906" s="147" t="s">
        <v>147</v>
      </c>
      <c r="E1906" s="154" t="s">
        <v>1</v>
      </c>
      <c r="F1906" s="155" t="s">
        <v>722</v>
      </c>
      <c r="H1906" s="156">
        <v>33.164999999999999</v>
      </c>
      <c r="I1906" s="157"/>
      <c r="L1906" s="153"/>
      <c r="M1906" s="158"/>
      <c r="T1906" s="159"/>
      <c r="AT1906" s="154" t="s">
        <v>147</v>
      </c>
      <c r="AU1906" s="154" t="s">
        <v>82</v>
      </c>
      <c r="AV1906" s="13" t="s">
        <v>82</v>
      </c>
      <c r="AW1906" s="13" t="s">
        <v>29</v>
      </c>
      <c r="AX1906" s="13" t="s">
        <v>73</v>
      </c>
      <c r="AY1906" s="154" t="s">
        <v>138</v>
      </c>
    </row>
    <row r="1907" spans="2:65" s="13" customFormat="1">
      <c r="B1907" s="153"/>
      <c r="D1907" s="147" t="s">
        <v>147</v>
      </c>
      <c r="E1907" s="154" t="s">
        <v>1</v>
      </c>
      <c r="F1907" s="155" t="s">
        <v>723</v>
      </c>
      <c r="H1907" s="156">
        <v>186.93</v>
      </c>
      <c r="I1907" s="157"/>
      <c r="L1907" s="153"/>
      <c r="M1907" s="158"/>
      <c r="T1907" s="159"/>
      <c r="AT1907" s="154" t="s">
        <v>147</v>
      </c>
      <c r="AU1907" s="154" t="s">
        <v>82</v>
      </c>
      <c r="AV1907" s="13" t="s">
        <v>82</v>
      </c>
      <c r="AW1907" s="13" t="s">
        <v>29</v>
      </c>
      <c r="AX1907" s="13" t="s">
        <v>73</v>
      </c>
      <c r="AY1907" s="154" t="s">
        <v>138</v>
      </c>
    </row>
    <row r="1908" spans="2:65" s="13" customFormat="1">
      <c r="B1908" s="153"/>
      <c r="D1908" s="147" t="s">
        <v>147</v>
      </c>
      <c r="E1908" s="154" t="s">
        <v>1</v>
      </c>
      <c r="F1908" s="155" t="s">
        <v>724</v>
      </c>
      <c r="H1908" s="156">
        <v>-34.32</v>
      </c>
      <c r="I1908" s="157"/>
      <c r="L1908" s="153"/>
      <c r="M1908" s="158"/>
      <c r="T1908" s="159"/>
      <c r="AT1908" s="154" t="s">
        <v>147</v>
      </c>
      <c r="AU1908" s="154" t="s">
        <v>82</v>
      </c>
      <c r="AV1908" s="13" t="s">
        <v>82</v>
      </c>
      <c r="AW1908" s="13" t="s">
        <v>29</v>
      </c>
      <c r="AX1908" s="13" t="s">
        <v>73</v>
      </c>
      <c r="AY1908" s="154" t="s">
        <v>138</v>
      </c>
    </row>
    <row r="1909" spans="2:65" s="13" customFormat="1">
      <c r="B1909" s="153"/>
      <c r="D1909" s="147" t="s">
        <v>147</v>
      </c>
      <c r="E1909" s="154" t="s">
        <v>1</v>
      </c>
      <c r="F1909" s="155" t="s">
        <v>725</v>
      </c>
      <c r="H1909" s="156">
        <v>12.42</v>
      </c>
      <c r="I1909" s="157"/>
      <c r="L1909" s="153"/>
      <c r="M1909" s="158"/>
      <c r="T1909" s="159"/>
      <c r="AT1909" s="154" t="s">
        <v>147</v>
      </c>
      <c r="AU1909" s="154" t="s">
        <v>82</v>
      </c>
      <c r="AV1909" s="13" t="s">
        <v>82</v>
      </c>
      <c r="AW1909" s="13" t="s">
        <v>29</v>
      </c>
      <c r="AX1909" s="13" t="s">
        <v>73</v>
      </c>
      <c r="AY1909" s="154" t="s">
        <v>138</v>
      </c>
    </row>
    <row r="1910" spans="2:65" s="13" customFormat="1">
      <c r="B1910" s="153"/>
      <c r="D1910" s="147" t="s">
        <v>147</v>
      </c>
      <c r="E1910" s="154" t="s">
        <v>1</v>
      </c>
      <c r="F1910" s="155" t="s">
        <v>726</v>
      </c>
      <c r="H1910" s="156">
        <v>84.42</v>
      </c>
      <c r="I1910" s="157"/>
      <c r="L1910" s="153"/>
      <c r="M1910" s="158"/>
      <c r="T1910" s="159"/>
      <c r="AT1910" s="154" t="s">
        <v>147</v>
      </c>
      <c r="AU1910" s="154" t="s">
        <v>82</v>
      </c>
      <c r="AV1910" s="13" t="s">
        <v>82</v>
      </c>
      <c r="AW1910" s="13" t="s">
        <v>29</v>
      </c>
      <c r="AX1910" s="13" t="s">
        <v>73</v>
      </c>
      <c r="AY1910" s="154" t="s">
        <v>138</v>
      </c>
    </row>
    <row r="1911" spans="2:65" s="13" customFormat="1">
      <c r="B1911" s="153"/>
      <c r="D1911" s="147" t="s">
        <v>147</v>
      </c>
      <c r="E1911" s="154" t="s">
        <v>1</v>
      </c>
      <c r="F1911" s="155" t="s">
        <v>727</v>
      </c>
      <c r="H1911" s="156">
        <v>-5.0209999999999999</v>
      </c>
      <c r="I1911" s="157"/>
      <c r="L1911" s="153"/>
      <c r="M1911" s="158"/>
      <c r="T1911" s="159"/>
      <c r="AT1911" s="154" t="s">
        <v>147</v>
      </c>
      <c r="AU1911" s="154" t="s">
        <v>82</v>
      </c>
      <c r="AV1911" s="13" t="s">
        <v>82</v>
      </c>
      <c r="AW1911" s="13" t="s">
        <v>29</v>
      </c>
      <c r="AX1911" s="13" t="s">
        <v>73</v>
      </c>
      <c r="AY1911" s="154" t="s">
        <v>138</v>
      </c>
    </row>
    <row r="1912" spans="2:65" s="14" customFormat="1">
      <c r="B1912" s="160"/>
      <c r="D1912" s="147" t="s">
        <v>147</v>
      </c>
      <c r="E1912" s="161" t="s">
        <v>1</v>
      </c>
      <c r="F1912" s="162" t="s">
        <v>156</v>
      </c>
      <c r="H1912" s="163">
        <v>277.59399999999999</v>
      </c>
      <c r="I1912" s="164"/>
      <c r="L1912" s="160"/>
      <c r="M1912" s="165"/>
      <c r="T1912" s="166"/>
      <c r="AT1912" s="161" t="s">
        <v>147</v>
      </c>
      <c r="AU1912" s="161" t="s">
        <v>82</v>
      </c>
      <c r="AV1912" s="14" t="s">
        <v>145</v>
      </c>
      <c r="AW1912" s="14" t="s">
        <v>29</v>
      </c>
      <c r="AX1912" s="14" t="s">
        <v>30</v>
      </c>
      <c r="AY1912" s="161" t="s">
        <v>138</v>
      </c>
    </row>
    <row r="1913" spans="2:65" s="1" customFormat="1" ht="24.25" customHeight="1">
      <c r="B1913" s="132"/>
      <c r="C1913" s="133" t="s">
        <v>1967</v>
      </c>
      <c r="D1913" s="133" t="s">
        <v>140</v>
      </c>
      <c r="E1913" s="134" t="s">
        <v>1968</v>
      </c>
      <c r="F1913" s="135" t="s">
        <v>1969</v>
      </c>
      <c r="G1913" s="136" t="s">
        <v>178</v>
      </c>
      <c r="H1913" s="137">
        <v>40.65</v>
      </c>
      <c r="I1913" s="138"/>
      <c r="J1913" s="139">
        <f>ROUND(I1913*H1913,2)</f>
        <v>0</v>
      </c>
      <c r="K1913" s="135" t="s">
        <v>1</v>
      </c>
      <c r="L1913" s="32"/>
      <c r="M1913" s="140" t="s">
        <v>1</v>
      </c>
      <c r="N1913" s="141" t="s">
        <v>38</v>
      </c>
      <c r="P1913" s="142">
        <f>O1913*H1913</f>
        <v>0</v>
      </c>
      <c r="Q1913" s="142">
        <v>9.5E-4</v>
      </c>
      <c r="R1913" s="142">
        <f>Q1913*H1913</f>
        <v>3.8617499999999999E-2</v>
      </c>
      <c r="S1913" s="142">
        <v>0</v>
      </c>
      <c r="T1913" s="143">
        <f>S1913*H1913</f>
        <v>0</v>
      </c>
      <c r="AR1913" s="144" t="s">
        <v>226</v>
      </c>
      <c r="AT1913" s="144" t="s">
        <v>140</v>
      </c>
      <c r="AU1913" s="144" t="s">
        <v>82</v>
      </c>
      <c r="AY1913" s="17" t="s">
        <v>138</v>
      </c>
      <c r="BE1913" s="145">
        <f>IF(N1913="základní",J1913,0)</f>
        <v>0</v>
      </c>
      <c r="BF1913" s="145">
        <f>IF(N1913="snížená",J1913,0)</f>
        <v>0</v>
      </c>
      <c r="BG1913" s="145">
        <f>IF(N1913="zákl. přenesená",J1913,0)</f>
        <v>0</v>
      </c>
      <c r="BH1913" s="145">
        <f>IF(N1913="sníž. přenesená",J1913,0)</f>
        <v>0</v>
      </c>
      <c r="BI1913" s="145">
        <f>IF(N1913="nulová",J1913,0)</f>
        <v>0</v>
      </c>
      <c r="BJ1913" s="17" t="s">
        <v>30</v>
      </c>
      <c r="BK1913" s="145">
        <f>ROUND(I1913*H1913,2)</f>
        <v>0</v>
      </c>
      <c r="BL1913" s="17" t="s">
        <v>226</v>
      </c>
      <c r="BM1913" s="144" t="s">
        <v>1970</v>
      </c>
    </row>
    <row r="1914" spans="2:65" s="13" customFormat="1">
      <c r="B1914" s="153"/>
      <c r="D1914" s="147" t="s">
        <v>147</v>
      </c>
      <c r="E1914" s="154" t="s">
        <v>1</v>
      </c>
      <c r="F1914" s="155" t="s">
        <v>758</v>
      </c>
      <c r="H1914" s="156">
        <v>40.65</v>
      </c>
      <c r="I1914" s="157"/>
      <c r="L1914" s="153"/>
      <c r="M1914" s="158"/>
      <c r="T1914" s="159"/>
      <c r="AT1914" s="154" t="s">
        <v>147</v>
      </c>
      <c r="AU1914" s="154" t="s">
        <v>82</v>
      </c>
      <c r="AV1914" s="13" t="s">
        <v>82</v>
      </c>
      <c r="AW1914" s="13" t="s">
        <v>29</v>
      </c>
      <c r="AX1914" s="13" t="s">
        <v>30</v>
      </c>
      <c r="AY1914" s="154" t="s">
        <v>138</v>
      </c>
    </row>
    <row r="1915" spans="2:65" s="1" customFormat="1" ht="16.5" customHeight="1">
      <c r="B1915" s="132"/>
      <c r="C1915" s="174" t="s">
        <v>1971</v>
      </c>
      <c r="D1915" s="174" t="s">
        <v>322</v>
      </c>
      <c r="E1915" s="175" t="s">
        <v>1972</v>
      </c>
      <c r="F1915" s="176" t="s">
        <v>1973</v>
      </c>
      <c r="G1915" s="177" t="s">
        <v>143</v>
      </c>
      <c r="H1915" s="178">
        <v>294.29599999999999</v>
      </c>
      <c r="I1915" s="179"/>
      <c r="J1915" s="180">
        <f>ROUND(I1915*H1915,2)</f>
        <v>0</v>
      </c>
      <c r="K1915" s="176" t="s">
        <v>1</v>
      </c>
      <c r="L1915" s="181"/>
      <c r="M1915" s="182" t="s">
        <v>1</v>
      </c>
      <c r="N1915" s="183" t="s">
        <v>38</v>
      </c>
      <c r="P1915" s="142">
        <f>O1915*H1915</f>
        <v>0</v>
      </c>
      <c r="Q1915" s="142">
        <v>4.9000000000000002E-2</v>
      </c>
      <c r="R1915" s="142">
        <f>Q1915*H1915</f>
        <v>14.420503999999999</v>
      </c>
      <c r="S1915" s="142">
        <v>0</v>
      </c>
      <c r="T1915" s="143">
        <f>S1915*H1915</f>
        <v>0</v>
      </c>
      <c r="AR1915" s="144" t="s">
        <v>343</v>
      </c>
      <c r="AT1915" s="144" t="s">
        <v>322</v>
      </c>
      <c r="AU1915" s="144" t="s">
        <v>82</v>
      </c>
      <c r="AY1915" s="17" t="s">
        <v>138</v>
      </c>
      <c r="BE1915" s="145">
        <f>IF(N1915="základní",J1915,0)</f>
        <v>0</v>
      </c>
      <c r="BF1915" s="145">
        <f>IF(N1915="snížená",J1915,0)</f>
        <v>0</v>
      </c>
      <c r="BG1915" s="145">
        <f>IF(N1915="zákl. přenesená",J1915,0)</f>
        <v>0</v>
      </c>
      <c r="BH1915" s="145">
        <f>IF(N1915="sníž. přenesená",J1915,0)</f>
        <v>0</v>
      </c>
      <c r="BI1915" s="145">
        <f>IF(N1915="nulová",J1915,0)</f>
        <v>0</v>
      </c>
      <c r="BJ1915" s="17" t="s">
        <v>30</v>
      </c>
      <c r="BK1915" s="145">
        <f>ROUND(I1915*H1915,2)</f>
        <v>0</v>
      </c>
      <c r="BL1915" s="17" t="s">
        <v>226</v>
      </c>
      <c r="BM1915" s="144" t="s">
        <v>1974</v>
      </c>
    </row>
    <row r="1916" spans="2:65" s="13" customFormat="1">
      <c r="B1916" s="153"/>
      <c r="D1916" s="147" t="s">
        <v>147</v>
      </c>
      <c r="E1916" s="154" t="s">
        <v>1</v>
      </c>
      <c r="F1916" s="155" t="s">
        <v>1975</v>
      </c>
      <c r="H1916" s="156">
        <v>285.92200000000003</v>
      </c>
      <c r="I1916" s="157"/>
      <c r="L1916" s="153"/>
      <c r="M1916" s="158"/>
      <c r="T1916" s="159"/>
      <c r="AT1916" s="154" t="s">
        <v>147</v>
      </c>
      <c r="AU1916" s="154" t="s">
        <v>82</v>
      </c>
      <c r="AV1916" s="13" t="s">
        <v>82</v>
      </c>
      <c r="AW1916" s="13" t="s">
        <v>29</v>
      </c>
      <c r="AX1916" s="13" t="s">
        <v>73</v>
      </c>
      <c r="AY1916" s="154" t="s">
        <v>138</v>
      </c>
    </row>
    <row r="1917" spans="2:65" s="13" customFormat="1">
      <c r="B1917" s="153"/>
      <c r="D1917" s="147" t="s">
        <v>147</v>
      </c>
      <c r="E1917" s="154" t="s">
        <v>1</v>
      </c>
      <c r="F1917" s="155" t="s">
        <v>1976</v>
      </c>
      <c r="H1917" s="156">
        <v>8.3740000000000006</v>
      </c>
      <c r="I1917" s="157"/>
      <c r="L1917" s="153"/>
      <c r="M1917" s="158"/>
      <c r="T1917" s="159"/>
      <c r="AT1917" s="154" t="s">
        <v>147</v>
      </c>
      <c r="AU1917" s="154" t="s">
        <v>82</v>
      </c>
      <c r="AV1917" s="13" t="s">
        <v>82</v>
      </c>
      <c r="AW1917" s="13" t="s">
        <v>29</v>
      </c>
      <c r="AX1917" s="13" t="s">
        <v>73</v>
      </c>
      <c r="AY1917" s="154" t="s">
        <v>138</v>
      </c>
    </row>
    <row r="1918" spans="2:65" s="14" customFormat="1">
      <c r="B1918" s="160"/>
      <c r="D1918" s="147" t="s">
        <v>147</v>
      </c>
      <c r="E1918" s="161" t="s">
        <v>1</v>
      </c>
      <c r="F1918" s="162" t="s">
        <v>156</v>
      </c>
      <c r="H1918" s="163">
        <v>294.29599999999999</v>
      </c>
      <c r="I1918" s="164"/>
      <c r="L1918" s="160"/>
      <c r="M1918" s="165"/>
      <c r="T1918" s="166"/>
      <c r="AT1918" s="161" t="s">
        <v>147</v>
      </c>
      <c r="AU1918" s="161" t="s">
        <v>82</v>
      </c>
      <c r="AV1918" s="14" t="s">
        <v>145</v>
      </c>
      <c r="AW1918" s="14" t="s">
        <v>29</v>
      </c>
      <c r="AX1918" s="14" t="s">
        <v>30</v>
      </c>
      <c r="AY1918" s="161" t="s">
        <v>138</v>
      </c>
    </row>
    <row r="1919" spans="2:65" s="1" customFormat="1" ht="16.5" customHeight="1">
      <c r="B1919" s="132"/>
      <c r="C1919" s="133" t="s">
        <v>1977</v>
      </c>
      <c r="D1919" s="133" t="s">
        <v>140</v>
      </c>
      <c r="E1919" s="134" t="s">
        <v>1978</v>
      </c>
      <c r="F1919" s="135" t="s">
        <v>1979</v>
      </c>
      <c r="G1919" s="136" t="s">
        <v>208</v>
      </c>
      <c r="H1919" s="137">
        <v>16.053999999999998</v>
      </c>
      <c r="I1919" s="138"/>
      <c r="J1919" s="139">
        <f>ROUND(I1919*H1919,2)</f>
        <v>0</v>
      </c>
      <c r="K1919" s="135" t="s">
        <v>144</v>
      </c>
      <c r="L1919" s="32"/>
      <c r="M1919" s="140" t="s">
        <v>1</v>
      </c>
      <c r="N1919" s="141" t="s">
        <v>38</v>
      </c>
      <c r="P1919" s="142">
        <f>O1919*H1919</f>
        <v>0</v>
      </c>
      <c r="Q1919" s="142">
        <v>0</v>
      </c>
      <c r="R1919" s="142">
        <f>Q1919*H1919</f>
        <v>0</v>
      </c>
      <c r="S1919" s="142">
        <v>0</v>
      </c>
      <c r="T1919" s="143">
        <f>S1919*H1919</f>
        <v>0</v>
      </c>
      <c r="AR1919" s="144" t="s">
        <v>226</v>
      </c>
      <c r="AT1919" s="144" t="s">
        <v>140</v>
      </c>
      <c r="AU1919" s="144" t="s">
        <v>82</v>
      </c>
      <c r="AY1919" s="17" t="s">
        <v>138</v>
      </c>
      <c r="BE1919" s="145">
        <f>IF(N1919="základní",J1919,0)</f>
        <v>0</v>
      </c>
      <c r="BF1919" s="145">
        <f>IF(N1919="snížená",J1919,0)</f>
        <v>0</v>
      </c>
      <c r="BG1919" s="145">
        <f>IF(N1919="zákl. přenesená",J1919,0)</f>
        <v>0</v>
      </c>
      <c r="BH1919" s="145">
        <f>IF(N1919="sníž. přenesená",J1919,0)</f>
        <v>0</v>
      </c>
      <c r="BI1919" s="145">
        <f>IF(N1919="nulová",J1919,0)</f>
        <v>0</v>
      </c>
      <c r="BJ1919" s="17" t="s">
        <v>30</v>
      </c>
      <c r="BK1919" s="145">
        <f>ROUND(I1919*H1919,2)</f>
        <v>0</v>
      </c>
      <c r="BL1919" s="17" t="s">
        <v>226</v>
      </c>
      <c r="BM1919" s="144" t="s">
        <v>1980</v>
      </c>
    </row>
    <row r="1920" spans="2:65" s="11" customFormat="1" ht="22.9" customHeight="1">
      <c r="B1920" s="120"/>
      <c r="D1920" s="121" t="s">
        <v>72</v>
      </c>
      <c r="E1920" s="130" t="s">
        <v>1981</v>
      </c>
      <c r="F1920" s="130" t="s">
        <v>1982</v>
      </c>
      <c r="I1920" s="123"/>
      <c r="J1920" s="131">
        <f>BK1920</f>
        <v>0</v>
      </c>
      <c r="L1920" s="120"/>
      <c r="M1920" s="125"/>
      <c r="P1920" s="126">
        <f>SUM(P1921:P1938)</f>
        <v>0</v>
      </c>
      <c r="R1920" s="126">
        <f>SUM(R1921:R1938)</f>
        <v>5.3632040000000006E-2</v>
      </c>
      <c r="T1920" s="127">
        <f>SUM(T1921:T1938)</f>
        <v>0</v>
      </c>
      <c r="AR1920" s="121" t="s">
        <v>82</v>
      </c>
      <c r="AT1920" s="128" t="s">
        <v>72</v>
      </c>
      <c r="AU1920" s="128" t="s">
        <v>30</v>
      </c>
      <c r="AY1920" s="121" t="s">
        <v>138</v>
      </c>
      <c r="BK1920" s="129">
        <f>SUM(BK1921:BK1938)</f>
        <v>0</v>
      </c>
    </row>
    <row r="1921" spans="2:65" s="1" customFormat="1" ht="16.5" customHeight="1">
      <c r="B1921" s="132"/>
      <c r="C1921" s="133" t="s">
        <v>1983</v>
      </c>
      <c r="D1921" s="133" t="s">
        <v>140</v>
      </c>
      <c r="E1921" s="134" t="s">
        <v>1984</v>
      </c>
      <c r="F1921" s="135" t="s">
        <v>1985</v>
      </c>
      <c r="G1921" s="136" t="s">
        <v>143</v>
      </c>
      <c r="H1921" s="137">
        <v>121.89100000000001</v>
      </c>
      <c r="I1921" s="138"/>
      <c r="J1921" s="139">
        <f>ROUND(I1921*H1921,2)</f>
        <v>0</v>
      </c>
      <c r="K1921" s="135" t="s">
        <v>144</v>
      </c>
      <c r="L1921" s="32"/>
      <c r="M1921" s="140" t="s">
        <v>1</v>
      </c>
      <c r="N1921" s="141" t="s">
        <v>38</v>
      </c>
      <c r="P1921" s="142">
        <f>O1921*H1921</f>
        <v>0</v>
      </c>
      <c r="Q1921" s="142">
        <v>0</v>
      </c>
      <c r="R1921" s="142">
        <f>Q1921*H1921</f>
        <v>0</v>
      </c>
      <c r="S1921" s="142">
        <v>0</v>
      </c>
      <c r="T1921" s="143">
        <f>S1921*H1921</f>
        <v>0</v>
      </c>
      <c r="AR1921" s="144" t="s">
        <v>226</v>
      </c>
      <c r="AT1921" s="144" t="s">
        <v>140</v>
      </c>
      <c r="AU1921" s="144" t="s">
        <v>82</v>
      </c>
      <c r="AY1921" s="17" t="s">
        <v>138</v>
      </c>
      <c r="BE1921" s="145">
        <f>IF(N1921="základní",J1921,0)</f>
        <v>0</v>
      </c>
      <c r="BF1921" s="145">
        <f>IF(N1921="snížená",J1921,0)</f>
        <v>0</v>
      </c>
      <c r="BG1921" s="145">
        <f>IF(N1921="zákl. přenesená",J1921,0)</f>
        <v>0</v>
      </c>
      <c r="BH1921" s="145">
        <f>IF(N1921="sníž. přenesená",J1921,0)</f>
        <v>0</v>
      </c>
      <c r="BI1921" s="145">
        <f>IF(N1921="nulová",J1921,0)</f>
        <v>0</v>
      </c>
      <c r="BJ1921" s="17" t="s">
        <v>30</v>
      </c>
      <c r="BK1921" s="145">
        <f>ROUND(I1921*H1921,2)</f>
        <v>0</v>
      </c>
      <c r="BL1921" s="17" t="s">
        <v>226</v>
      </c>
      <c r="BM1921" s="144" t="s">
        <v>1986</v>
      </c>
    </row>
    <row r="1922" spans="2:65" s="13" customFormat="1">
      <c r="B1922" s="153"/>
      <c r="D1922" s="147" t="s">
        <v>147</v>
      </c>
      <c r="E1922" s="154" t="s">
        <v>1</v>
      </c>
      <c r="F1922" s="155" t="s">
        <v>1987</v>
      </c>
      <c r="H1922" s="156">
        <v>2.2679999999999998</v>
      </c>
      <c r="I1922" s="157"/>
      <c r="L1922" s="153"/>
      <c r="M1922" s="158"/>
      <c r="T1922" s="159"/>
      <c r="AT1922" s="154" t="s">
        <v>147</v>
      </c>
      <c r="AU1922" s="154" t="s">
        <v>82</v>
      </c>
      <c r="AV1922" s="13" t="s">
        <v>82</v>
      </c>
      <c r="AW1922" s="13" t="s">
        <v>29</v>
      </c>
      <c r="AX1922" s="13" t="s">
        <v>73</v>
      </c>
      <c r="AY1922" s="154" t="s">
        <v>138</v>
      </c>
    </row>
    <row r="1923" spans="2:65" s="13" customFormat="1">
      <c r="B1923" s="153"/>
      <c r="D1923" s="147" t="s">
        <v>147</v>
      </c>
      <c r="E1923" s="154" t="s">
        <v>1</v>
      </c>
      <c r="F1923" s="155" t="s">
        <v>1987</v>
      </c>
      <c r="H1923" s="156">
        <v>2.2679999999999998</v>
      </c>
      <c r="I1923" s="157"/>
      <c r="L1923" s="153"/>
      <c r="M1923" s="158"/>
      <c r="T1923" s="159"/>
      <c r="AT1923" s="154" t="s">
        <v>147</v>
      </c>
      <c r="AU1923" s="154" t="s">
        <v>82</v>
      </c>
      <c r="AV1923" s="13" t="s">
        <v>82</v>
      </c>
      <c r="AW1923" s="13" t="s">
        <v>29</v>
      </c>
      <c r="AX1923" s="13" t="s">
        <v>73</v>
      </c>
      <c r="AY1923" s="154" t="s">
        <v>138</v>
      </c>
    </row>
    <row r="1924" spans="2:65" s="13" customFormat="1">
      <c r="B1924" s="153"/>
      <c r="D1924" s="147" t="s">
        <v>147</v>
      </c>
      <c r="E1924" s="154" t="s">
        <v>1</v>
      </c>
      <c r="F1924" s="155" t="s">
        <v>1988</v>
      </c>
      <c r="H1924" s="156">
        <v>17.46</v>
      </c>
      <c r="I1924" s="157"/>
      <c r="L1924" s="153"/>
      <c r="M1924" s="158"/>
      <c r="T1924" s="159"/>
      <c r="AT1924" s="154" t="s">
        <v>147</v>
      </c>
      <c r="AU1924" s="154" t="s">
        <v>82</v>
      </c>
      <c r="AV1924" s="13" t="s">
        <v>82</v>
      </c>
      <c r="AW1924" s="13" t="s">
        <v>29</v>
      </c>
      <c r="AX1924" s="13" t="s">
        <v>73</v>
      </c>
      <c r="AY1924" s="154" t="s">
        <v>138</v>
      </c>
    </row>
    <row r="1925" spans="2:65" s="13" customFormat="1">
      <c r="B1925" s="153"/>
      <c r="D1925" s="147" t="s">
        <v>147</v>
      </c>
      <c r="E1925" s="154" t="s">
        <v>1</v>
      </c>
      <c r="F1925" s="155" t="s">
        <v>1989</v>
      </c>
      <c r="H1925" s="156">
        <v>13.2</v>
      </c>
      <c r="I1925" s="157"/>
      <c r="L1925" s="153"/>
      <c r="M1925" s="158"/>
      <c r="T1925" s="159"/>
      <c r="AT1925" s="154" t="s">
        <v>147</v>
      </c>
      <c r="AU1925" s="154" t="s">
        <v>82</v>
      </c>
      <c r="AV1925" s="13" t="s">
        <v>82</v>
      </c>
      <c r="AW1925" s="13" t="s">
        <v>29</v>
      </c>
      <c r="AX1925" s="13" t="s">
        <v>73</v>
      </c>
      <c r="AY1925" s="154" t="s">
        <v>138</v>
      </c>
    </row>
    <row r="1926" spans="2:65" s="13" customFormat="1">
      <c r="B1926" s="153"/>
      <c r="D1926" s="147" t="s">
        <v>147</v>
      </c>
      <c r="E1926" s="154" t="s">
        <v>1</v>
      </c>
      <c r="F1926" s="155" t="s">
        <v>1990</v>
      </c>
      <c r="H1926" s="156">
        <v>3</v>
      </c>
      <c r="I1926" s="157"/>
      <c r="L1926" s="153"/>
      <c r="M1926" s="158"/>
      <c r="T1926" s="159"/>
      <c r="AT1926" s="154" t="s">
        <v>147</v>
      </c>
      <c r="AU1926" s="154" t="s">
        <v>82</v>
      </c>
      <c r="AV1926" s="13" t="s">
        <v>82</v>
      </c>
      <c r="AW1926" s="13" t="s">
        <v>29</v>
      </c>
      <c r="AX1926" s="13" t="s">
        <v>73</v>
      </c>
      <c r="AY1926" s="154" t="s">
        <v>138</v>
      </c>
    </row>
    <row r="1927" spans="2:65" s="13" customFormat="1">
      <c r="B1927" s="153"/>
      <c r="D1927" s="147" t="s">
        <v>147</v>
      </c>
      <c r="E1927" s="154" t="s">
        <v>1</v>
      </c>
      <c r="F1927" s="155" t="s">
        <v>1991</v>
      </c>
      <c r="H1927" s="156">
        <v>6.5010000000000003</v>
      </c>
      <c r="I1927" s="157"/>
      <c r="L1927" s="153"/>
      <c r="M1927" s="158"/>
      <c r="T1927" s="159"/>
      <c r="AT1927" s="154" t="s">
        <v>147</v>
      </c>
      <c r="AU1927" s="154" t="s">
        <v>82</v>
      </c>
      <c r="AV1927" s="13" t="s">
        <v>82</v>
      </c>
      <c r="AW1927" s="13" t="s">
        <v>29</v>
      </c>
      <c r="AX1927" s="13" t="s">
        <v>73</v>
      </c>
      <c r="AY1927" s="154" t="s">
        <v>138</v>
      </c>
    </row>
    <row r="1928" spans="2:65" s="13" customFormat="1">
      <c r="B1928" s="153"/>
      <c r="D1928" s="147" t="s">
        <v>147</v>
      </c>
      <c r="E1928" s="154" t="s">
        <v>1</v>
      </c>
      <c r="F1928" s="155" t="s">
        <v>1992</v>
      </c>
      <c r="H1928" s="156">
        <v>43.014000000000003</v>
      </c>
      <c r="I1928" s="157"/>
      <c r="L1928" s="153"/>
      <c r="M1928" s="158"/>
      <c r="T1928" s="159"/>
      <c r="AT1928" s="154" t="s">
        <v>147</v>
      </c>
      <c r="AU1928" s="154" t="s">
        <v>82</v>
      </c>
      <c r="AV1928" s="13" t="s">
        <v>82</v>
      </c>
      <c r="AW1928" s="13" t="s">
        <v>29</v>
      </c>
      <c r="AX1928" s="13" t="s">
        <v>73</v>
      </c>
      <c r="AY1928" s="154" t="s">
        <v>138</v>
      </c>
    </row>
    <row r="1929" spans="2:65" s="13" customFormat="1">
      <c r="B1929" s="153"/>
      <c r="D1929" s="147" t="s">
        <v>147</v>
      </c>
      <c r="E1929" s="154" t="s">
        <v>1</v>
      </c>
      <c r="F1929" s="155" t="s">
        <v>1993</v>
      </c>
      <c r="H1929" s="156">
        <v>15.95</v>
      </c>
      <c r="I1929" s="157"/>
      <c r="L1929" s="153"/>
      <c r="M1929" s="158"/>
      <c r="T1929" s="159"/>
      <c r="AT1929" s="154" t="s">
        <v>147</v>
      </c>
      <c r="AU1929" s="154" t="s">
        <v>82</v>
      </c>
      <c r="AV1929" s="13" t="s">
        <v>82</v>
      </c>
      <c r="AW1929" s="13" t="s">
        <v>29</v>
      </c>
      <c r="AX1929" s="13" t="s">
        <v>73</v>
      </c>
      <c r="AY1929" s="154" t="s">
        <v>138</v>
      </c>
    </row>
    <row r="1930" spans="2:65" s="13" customFormat="1">
      <c r="B1930" s="153"/>
      <c r="D1930" s="147" t="s">
        <v>147</v>
      </c>
      <c r="E1930" s="154" t="s">
        <v>1</v>
      </c>
      <c r="F1930" s="155" t="s">
        <v>1993</v>
      </c>
      <c r="H1930" s="156">
        <v>15.95</v>
      </c>
      <c r="I1930" s="157"/>
      <c r="L1930" s="153"/>
      <c r="M1930" s="158"/>
      <c r="T1930" s="159"/>
      <c r="AT1930" s="154" t="s">
        <v>147</v>
      </c>
      <c r="AU1930" s="154" t="s">
        <v>82</v>
      </c>
      <c r="AV1930" s="13" t="s">
        <v>82</v>
      </c>
      <c r="AW1930" s="13" t="s">
        <v>29</v>
      </c>
      <c r="AX1930" s="13" t="s">
        <v>73</v>
      </c>
      <c r="AY1930" s="154" t="s">
        <v>138</v>
      </c>
    </row>
    <row r="1931" spans="2:65" s="13" customFormat="1">
      <c r="B1931" s="153"/>
      <c r="D1931" s="147" t="s">
        <v>147</v>
      </c>
      <c r="E1931" s="154" t="s">
        <v>1</v>
      </c>
      <c r="F1931" s="155" t="s">
        <v>1994</v>
      </c>
      <c r="H1931" s="156">
        <v>2.2799999999999998</v>
      </c>
      <c r="I1931" s="157"/>
      <c r="L1931" s="153"/>
      <c r="M1931" s="158"/>
      <c r="T1931" s="159"/>
      <c r="AT1931" s="154" t="s">
        <v>147</v>
      </c>
      <c r="AU1931" s="154" t="s">
        <v>82</v>
      </c>
      <c r="AV1931" s="13" t="s">
        <v>82</v>
      </c>
      <c r="AW1931" s="13" t="s">
        <v>29</v>
      </c>
      <c r="AX1931" s="13" t="s">
        <v>73</v>
      </c>
      <c r="AY1931" s="154" t="s">
        <v>138</v>
      </c>
    </row>
    <row r="1932" spans="2:65" s="14" customFormat="1">
      <c r="B1932" s="160"/>
      <c r="D1932" s="147" t="s">
        <v>147</v>
      </c>
      <c r="E1932" s="161" t="s">
        <v>1</v>
      </c>
      <c r="F1932" s="162" t="s">
        <v>156</v>
      </c>
      <c r="H1932" s="163">
        <v>121.89100000000001</v>
      </c>
      <c r="I1932" s="164"/>
      <c r="L1932" s="160"/>
      <c r="M1932" s="165"/>
      <c r="T1932" s="166"/>
      <c r="AT1932" s="161" t="s">
        <v>147</v>
      </c>
      <c r="AU1932" s="161" t="s">
        <v>82</v>
      </c>
      <c r="AV1932" s="14" t="s">
        <v>145</v>
      </c>
      <c r="AW1932" s="14" t="s">
        <v>29</v>
      </c>
      <c r="AX1932" s="14" t="s">
        <v>30</v>
      </c>
      <c r="AY1932" s="161" t="s">
        <v>138</v>
      </c>
    </row>
    <row r="1933" spans="2:65" s="1" customFormat="1" ht="16.5" customHeight="1">
      <c r="B1933" s="132"/>
      <c r="C1933" s="133" t="s">
        <v>1995</v>
      </c>
      <c r="D1933" s="133" t="s">
        <v>140</v>
      </c>
      <c r="E1933" s="134" t="s">
        <v>1996</v>
      </c>
      <c r="F1933" s="135" t="s">
        <v>1997</v>
      </c>
      <c r="G1933" s="136" t="s">
        <v>143</v>
      </c>
      <c r="H1933" s="137">
        <v>121.89100000000001</v>
      </c>
      <c r="I1933" s="138"/>
      <c r="J1933" s="139">
        <f>ROUND(I1933*H1933,2)</f>
        <v>0</v>
      </c>
      <c r="K1933" s="135" t="s">
        <v>144</v>
      </c>
      <c r="L1933" s="32"/>
      <c r="M1933" s="140" t="s">
        <v>1</v>
      </c>
      <c r="N1933" s="141" t="s">
        <v>38</v>
      </c>
      <c r="P1933" s="142">
        <f>O1933*H1933</f>
        <v>0</v>
      </c>
      <c r="Q1933" s="142">
        <v>8.0000000000000007E-5</v>
      </c>
      <c r="R1933" s="142">
        <f>Q1933*H1933</f>
        <v>9.7512800000000011E-3</v>
      </c>
      <c r="S1933" s="142">
        <v>0</v>
      </c>
      <c r="T1933" s="143">
        <f>S1933*H1933</f>
        <v>0</v>
      </c>
      <c r="AR1933" s="144" t="s">
        <v>226</v>
      </c>
      <c r="AT1933" s="144" t="s">
        <v>140</v>
      </c>
      <c r="AU1933" s="144" t="s">
        <v>82</v>
      </c>
      <c r="AY1933" s="17" t="s">
        <v>138</v>
      </c>
      <c r="BE1933" s="145">
        <f>IF(N1933="základní",J1933,0)</f>
        <v>0</v>
      </c>
      <c r="BF1933" s="145">
        <f>IF(N1933="snížená",J1933,0)</f>
        <v>0</v>
      </c>
      <c r="BG1933" s="145">
        <f>IF(N1933="zákl. přenesená",J1933,0)</f>
        <v>0</v>
      </c>
      <c r="BH1933" s="145">
        <f>IF(N1933="sníž. přenesená",J1933,0)</f>
        <v>0</v>
      </c>
      <c r="BI1933" s="145">
        <f>IF(N1933="nulová",J1933,0)</f>
        <v>0</v>
      </c>
      <c r="BJ1933" s="17" t="s">
        <v>30</v>
      </c>
      <c r="BK1933" s="145">
        <f>ROUND(I1933*H1933,2)</f>
        <v>0</v>
      </c>
      <c r="BL1933" s="17" t="s">
        <v>226</v>
      </c>
      <c r="BM1933" s="144" t="s">
        <v>1998</v>
      </c>
    </row>
    <row r="1934" spans="2:65" s="13" customFormat="1">
      <c r="B1934" s="153"/>
      <c r="D1934" s="147" t="s">
        <v>147</v>
      </c>
      <c r="E1934" s="154" t="s">
        <v>1</v>
      </c>
      <c r="F1934" s="155" t="s">
        <v>1999</v>
      </c>
      <c r="H1934" s="156">
        <v>121.89100000000001</v>
      </c>
      <c r="I1934" s="157"/>
      <c r="L1934" s="153"/>
      <c r="M1934" s="158"/>
      <c r="T1934" s="159"/>
      <c r="AT1934" s="154" t="s">
        <v>147</v>
      </c>
      <c r="AU1934" s="154" t="s">
        <v>82</v>
      </c>
      <c r="AV1934" s="13" t="s">
        <v>82</v>
      </c>
      <c r="AW1934" s="13" t="s">
        <v>29</v>
      </c>
      <c r="AX1934" s="13" t="s">
        <v>30</v>
      </c>
      <c r="AY1934" s="154" t="s">
        <v>138</v>
      </c>
    </row>
    <row r="1935" spans="2:65" s="1" customFormat="1" ht="16.5" customHeight="1">
      <c r="B1935" s="132"/>
      <c r="C1935" s="133" t="s">
        <v>2000</v>
      </c>
      <c r="D1935" s="133" t="s">
        <v>140</v>
      </c>
      <c r="E1935" s="134" t="s">
        <v>2001</v>
      </c>
      <c r="F1935" s="135" t="s">
        <v>2002</v>
      </c>
      <c r="G1935" s="136" t="s">
        <v>143</v>
      </c>
      <c r="H1935" s="137">
        <v>121.89100000000001</v>
      </c>
      <c r="I1935" s="138"/>
      <c r="J1935" s="139">
        <f>ROUND(I1935*H1935,2)</f>
        <v>0</v>
      </c>
      <c r="K1935" s="135" t="s">
        <v>144</v>
      </c>
      <c r="L1935" s="32"/>
      <c r="M1935" s="140" t="s">
        <v>1</v>
      </c>
      <c r="N1935" s="141" t="s">
        <v>38</v>
      </c>
      <c r="P1935" s="142">
        <f>O1935*H1935</f>
        <v>0</v>
      </c>
      <c r="Q1935" s="142">
        <v>1.2999999999999999E-4</v>
      </c>
      <c r="R1935" s="142">
        <f>Q1935*H1935</f>
        <v>1.5845829999999998E-2</v>
      </c>
      <c r="S1935" s="142">
        <v>0</v>
      </c>
      <c r="T1935" s="143">
        <f>S1935*H1935</f>
        <v>0</v>
      </c>
      <c r="AR1935" s="144" t="s">
        <v>226</v>
      </c>
      <c r="AT1935" s="144" t="s">
        <v>140</v>
      </c>
      <c r="AU1935" s="144" t="s">
        <v>82</v>
      </c>
      <c r="AY1935" s="17" t="s">
        <v>138</v>
      </c>
      <c r="BE1935" s="145">
        <f>IF(N1935="základní",J1935,0)</f>
        <v>0</v>
      </c>
      <c r="BF1935" s="145">
        <f>IF(N1935="snížená",J1935,0)</f>
        <v>0</v>
      </c>
      <c r="BG1935" s="145">
        <f>IF(N1935="zákl. přenesená",J1935,0)</f>
        <v>0</v>
      </c>
      <c r="BH1935" s="145">
        <f>IF(N1935="sníž. přenesená",J1935,0)</f>
        <v>0</v>
      </c>
      <c r="BI1935" s="145">
        <f>IF(N1935="nulová",J1935,0)</f>
        <v>0</v>
      </c>
      <c r="BJ1935" s="17" t="s">
        <v>30</v>
      </c>
      <c r="BK1935" s="145">
        <f>ROUND(I1935*H1935,2)</f>
        <v>0</v>
      </c>
      <c r="BL1935" s="17" t="s">
        <v>226</v>
      </c>
      <c r="BM1935" s="144" t="s">
        <v>2003</v>
      </c>
    </row>
    <row r="1936" spans="2:65" s="13" customFormat="1">
      <c r="B1936" s="153"/>
      <c r="D1936" s="147" t="s">
        <v>147</v>
      </c>
      <c r="E1936" s="154" t="s">
        <v>1</v>
      </c>
      <c r="F1936" s="155" t="s">
        <v>1999</v>
      </c>
      <c r="H1936" s="156">
        <v>121.89100000000001</v>
      </c>
      <c r="I1936" s="157"/>
      <c r="L1936" s="153"/>
      <c r="M1936" s="158"/>
      <c r="T1936" s="159"/>
      <c r="AT1936" s="154" t="s">
        <v>147</v>
      </c>
      <c r="AU1936" s="154" t="s">
        <v>82</v>
      </c>
      <c r="AV1936" s="13" t="s">
        <v>82</v>
      </c>
      <c r="AW1936" s="13" t="s">
        <v>29</v>
      </c>
      <c r="AX1936" s="13" t="s">
        <v>30</v>
      </c>
      <c r="AY1936" s="154" t="s">
        <v>138</v>
      </c>
    </row>
    <row r="1937" spans="2:65" s="1" customFormat="1" ht="16.5" customHeight="1">
      <c r="B1937" s="132"/>
      <c r="C1937" s="133" t="s">
        <v>2004</v>
      </c>
      <c r="D1937" s="133" t="s">
        <v>140</v>
      </c>
      <c r="E1937" s="134" t="s">
        <v>2005</v>
      </c>
      <c r="F1937" s="135" t="s">
        <v>2006</v>
      </c>
      <c r="G1937" s="136" t="s">
        <v>143</v>
      </c>
      <c r="H1937" s="137">
        <v>121.89100000000001</v>
      </c>
      <c r="I1937" s="138"/>
      <c r="J1937" s="139">
        <f>ROUND(I1937*H1937,2)</f>
        <v>0</v>
      </c>
      <c r="K1937" s="135" t="s">
        <v>144</v>
      </c>
      <c r="L1937" s="32"/>
      <c r="M1937" s="140" t="s">
        <v>1</v>
      </c>
      <c r="N1937" s="141" t="s">
        <v>38</v>
      </c>
      <c r="P1937" s="142">
        <f>O1937*H1937</f>
        <v>0</v>
      </c>
      <c r="Q1937" s="142">
        <v>2.3000000000000001E-4</v>
      </c>
      <c r="R1937" s="142">
        <f>Q1937*H1937</f>
        <v>2.8034930000000003E-2</v>
      </c>
      <c r="S1937" s="142">
        <v>0</v>
      </c>
      <c r="T1937" s="143">
        <f>S1937*H1937</f>
        <v>0</v>
      </c>
      <c r="AR1937" s="144" t="s">
        <v>226</v>
      </c>
      <c r="AT1937" s="144" t="s">
        <v>140</v>
      </c>
      <c r="AU1937" s="144" t="s">
        <v>82</v>
      </c>
      <c r="AY1937" s="17" t="s">
        <v>138</v>
      </c>
      <c r="BE1937" s="145">
        <f>IF(N1937="základní",J1937,0)</f>
        <v>0</v>
      </c>
      <c r="BF1937" s="145">
        <f>IF(N1937="snížená",J1937,0)</f>
        <v>0</v>
      </c>
      <c r="BG1937" s="145">
        <f>IF(N1937="zákl. přenesená",J1937,0)</f>
        <v>0</v>
      </c>
      <c r="BH1937" s="145">
        <f>IF(N1937="sníž. přenesená",J1937,0)</f>
        <v>0</v>
      </c>
      <c r="BI1937" s="145">
        <f>IF(N1937="nulová",J1937,0)</f>
        <v>0</v>
      </c>
      <c r="BJ1937" s="17" t="s">
        <v>30</v>
      </c>
      <c r="BK1937" s="145">
        <f>ROUND(I1937*H1937,2)</f>
        <v>0</v>
      </c>
      <c r="BL1937" s="17" t="s">
        <v>226</v>
      </c>
      <c r="BM1937" s="144" t="s">
        <v>2007</v>
      </c>
    </row>
    <row r="1938" spans="2:65" s="13" customFormat="1">
      <c r="B1938" s="153"/>
      <c r="D1938" s="147" t="s">
        <v>147</v>
      </c>
      <c r="E1938" s="154" t="s">
        <v>1</v>
      </c>
      <c r="F1938" s="155" t="s">
        <v>1999</v>
      </c>
      <c r="H1938" s="156">
        <v>121.89100000000001</v>
      </c>
      <c r="I1938" s="157"/>
      <c r="L1938" s="153"/>
      <c r="M1938" s="158"/>
      <c r="T1938" s="159"/>
      <c r="AT1938" s="154" t="s">
        <v>147</v>
      </c>
      <c r="AU1938" s="154" t="s">
        <v>82</v>
      </c>
      <c r="AV1938" s="13" t="s">
        <v>82</v>
      </c>
      <c r="AW1938" s="13" t="s">
        <v>29</v>
      </c>
      <c r="AX1938" s="13" t="s">
        <v>30</v>
      </c>
      <c r="AY1938" s="154" t="s">
        <v>138</v>
      </c>
    </row>
    <row r="1939" spans="2:65" s="11" customFormat="1" ht="22.9" customHeight="1">
      <c r="B1939" s="120"/>
      <c r="D1939" s="121" t="s">
        <v>72</v>
      </c>
      <c r="E1939" s="130" t="s">
        <v>2008</v>
      </c>
      <c r="F1939" s="130" t="s">
        <v>2009</v>
      </c>
      <c r="I1939" s="123"/>
      <c r="J1939" s="131">
        <f>BK1939</f>
        <v>0</v>
      </c>
      <c r="L1939" s="120"/>
      <c r="M1939" s="125"/>
      <c r="P1939" s="126">
        <f>SUM(P1940:P2097)</f>
        <v>0</v>
      </c>
      <c r="R1939" s="126">
        <f>SUM(R1940:R2097)</f>
        <v>0.62535880999999993</v>
      </c>
      <c r="T1939" s="127">
        <f>SUM(T1940:T2097)</f>
        <v>0</v>
      </c>
      <c r="AR1939" s="121" t="s">
        <v>82</v>
      </c>
      <c r="AT1939" s="128" t="s">
        <v>72</v>
      </c>
      <c r="AU1939" s="128" t="s">
        <v>30</v>
      </c>
      <c r="AY1939" s="121" t="s">
        <v>138</v>
      </c>
      <c r="BK1939" s="129">
        <f>SUM(BK1940:BK2097)</f>
        <v>0</v>
      </c>
    </row>
    <row r="1940" spans="2:65" s="1" customFormat="1" ht="16.5" customHeight="1">
      <c r="B1940" s="132"/>
      <c r="C1940" s="133" t="s">
        <v>2010</v>
      </c>
      <c r="D1940" s="133" t="s">
        <v>140</v>
      </c>
      <c r="E1940" s="134" t="s">
        <v>2011</v>
      </c>
      <c r="F1940" s="135" t="s">
        <v>2012</v>
      </c>
      <c r="G1940" s="136" t="s">
        <v>143</v>
      </c>
      <c r="H1940" s="137">
        <v>417.31200000000001</v>
      </c>
      <c r="I1940" s="138"/>
      <c r="J1940" s="139">
        <f>ROUND(I1940*H1940,2)</f>
        <v>0</v>
      </c>
      <c r="K1940" s="135" t="s">
        <v>144</v>
      </c>
      <c r="L1940" s="32"/>
      <c r="M1940" s="140" t="s">
        <v>1</v>
      </c>
      <c r="N1940" s="141" t="s">
        <v>38</v>
      </c>
      <c r="P1940" s="142">
        <f>O1940*H1940</f>
        <v>0</v>
      </c>
      <c r="Q1940" s="142">
        <v>0</v>
      </c>
      <c r="R1940" s="142">
        <f>Q1940*H1940</f>
        <v>0</v>
      </c>
      <c r="S1940" s="142">
        <v>0</v>
      </c>
      <c r="T1940" s="143">
        <f>S1940*H1940</f>
        <v>0</v>
      </c>
      <c r="AR1940" s="144" t="s">
        <v>226</v>
      </c>
      <c r="AT1940" s="144" t="s">
        <v>140</v>
      </c>
      <c r="AU1940" s="144" t="s">
        <v>82</v>
      </c>
      <c r="AY1940" s="17" t="s">
        <v>138</v>
      </c>
      <c r="BE1940" s="145">
        <f>IF(N1940="základní",J1940,0)</f>
        <v>0</v>
      </c>
      <c r="BF1940" s="145">
        <f>IF(N1940="snížená",J1940,0)</f>
        <v>0</v>
      </c>
      <c r="BG1940" s="145">
        <f>IF(N1940="zákl. přenesená",J1940,0)</f>
        <v>0</v>
      </c>
      <c r="BH1940" s="145">
        <f>IF(N1940="sníž. přenesená",J1940,0)</f>
        <v>0</v>
      </c>
      <c r="BI1940" s="145">
        <f>IF(N1940="nulová",J1940,0)</f>
        <v>0</v>
      </c>
      <c r="BJ1940" s="17" t="s">
        <v>30</v>
      </c>
      <c r="BK1940" s="145">
        <f>ROUND(I1940*H1940,2)</f>
        <v>0</v>
      </c>
      <c r="BL1940" s="17" t="s">
        <v>226</v>
      </c>
      <c r="BM1940" s="144" t="s">
        <v>2013</v>
      </c>
    </row>
    <row r="1941" spans="2:65" s="12" customFormat="1">
      <c r="B1941" s="146"/>
      <c r="D1941" s="147" t="s">
        <v>147</v>
      </c>
      <c r="E1941" s="148" t="s">
        <v>1</v>
      </c>
      <c r="F1941" s="149" t="s">
        <v>614</v>
      </c>
      <c r="H1941" s="148" t="s">
        <v>1</v>
      </c>
      <c r="I1941" s="150"/>
      <c r="L1941" s="146"/>
      <c r="M1941" s="151"/>
      <c r="T1941" s="152"/>
      <c r="AT1941" s="148" t="s">
        <v>147</v>
      </c>
      <c r="AU1941" s="148" t="s">
        <v>82</v>
      </c>
      <c r="AV1941" s="12" t="s">
        <v>30</v>
      </c>
      <c r="AW1941" s="12" t="s">
        <v>29</v>
      </c>
      <c r="AX1941" s="12" t="s">
        <v>73</v>
      </c>
      <c r="AY1941" s="148" t="s">
        <v>138</v>
      </c>
    </row>
    <row r="1942" spans="2:65" s="13" customFormat="1">
      <c r="B1942" s="153"/>
      <c r="D1942" s="147" t="s">
        <v>147</v>
      </c>
      <c r="E1942" s="154" t="s">
        <v>1</v>
      </c>
      <c r="F1942" s="155" t="s">
        <v>615</v>
      </c>
      <c r="H1942" s="156">
        <v>8.2289999999999992</v>
      </c>
      <c r="I1942" s="157"/>
      <c r="L1942" s="153"/>
      <c r="M1942" s="158"/>
      <c r="T1942" s="159"/>
      <c r="AT1942" s="154" t="s">
        <v>147</v>
      </c>
      <c r="AU1942" s="154" t="s">
        <v>82</v>
      </c>
      <c r="AV1942" s="13" t="s">
        <v>82</v>
      </c>
      <c r="AW1942" s="13" t="s">
        <v>29</v>
      </c>
      <c r="AX1942" s="13" t="s">
        <v>73</v>
      </c>
      <c r="AY1942" s="154" t="s">
        <v>138</v>
      </c>
    </row>
    <row r="1943" spans="2:65" s="13" customFormat="1">
      <c r="B1943" s="153"/>
      <c r="D1943" s="147" t="s">
        <v>147</v>
      </c>
      <c r="E1943" s="154" t="s">
        <v>1</v>
      </c>
      <c r="F1943" s="155" t="s">
        <v>616</v>
      </c>
      <c r="H1943" s="156">
        <v>-1.127</v>
      </c>
      <c r="I1943" s="157"/>
      <c r="L1943" s="153"/>
      <c r="M1943" s="158"/>
      <c r="T1943" s="159"/>
      <c r="AT1943" s="154" t="s">
        <v>147</v>
      </c>
      <c r="AU1943" s="154" t="s">
        <v>82</v>
      </c>
      <c r="AV1943" s="13" t="s">
        <v>82</v>
      </c>
      <c r="AW1943" s="13" t="s">
        <v>29</v>
      </c>
      <c r="AX1943" s="13" t="s">
        <v>73</v>
      </c>
      <c r="AY1943" s="154" t="s">
        <v>138</v>
      </c>
    </row>
    <row r="1944" spans="2:65" s="13" customFormat="1">
      <c r="B1944" s="153"/>
      <c r="D1944" s="147" t="s">
        <v>147</v>
      </c>
      <c r="E1944" s="154" t="s">
        <v>1</v>
      </c>
      <c r="F1944" s="155" t="s">
        <v>617</v>
      </c>
      <c r="H1944" s="156">
        <v>2.8490000000000002</v>
      </c>
      <c r="I1944" s="157"/>
      <c r="L1944" s="153"/>
      <c r="M1944" s="158"/>
      <c r="T1944" s="159"/>
      <c r="AT1944" s="154" t="s">
        <v>147</v>
      </c>
      <c r="AU1944" s="154" t="s">
        <v>82</v>
      </c>
      <c r="AV1944" s="13" t="s">
        <v>82</v>
      </c>
      <c r="AW1944" s="13" t="s">
        <v>29</v>
      </c>
      <c r="AX1944" s="13" t="s">
        <v>73</v>
      </c>
      <c r="AY1944" s="154" t="s">
        <v>138</v>
      </c>
    </row>
    <row r="1945" spans="2:65" s="13" customFormat="1">
      <c r="B1945" s="153"/>
      <c r="D1945" s="147" t="s">
        <v>147</v>
      </c>
      <c r="E1945" s="154" t="s">
        <v>1</v>
      </c>
      <c r="F1945" s="155" t="s">
        <v>633</v>
      </c>
      <c r="H1945" s="156">
        <v>81.350999999999999</v>
      </c>
      <c r="I1945" s="157"/>
      <c r="L1945" s="153"/>
      <c r="M1945" s="158"/>
      <c r="T1945" s="159"/>
      <c r="AT1945" s="154" t="s">
        <v>147</v>
      </c>
      <c r="AU1945" s="154" t="s">
        <v>82</v>
      </c>
      <c r="AV1945" s="13" t="s">
        <v>82</v>
      </c>
      <c r="AW1945" s="13" t="s">
        <v>29</v>
      </c>
      <c r="AX1945" s="13" t="s">
        <v>73</v>
      </c>
      <c r="AY1945" s="154" t="s">
        <v>138</v>
      </c>
    </row>
    <row r="1946" spans="2:65" s="13" customFormat="1">
      <c r="B1946" s="153"/>
      <c r="D1946" s="147" t="s">
        <v>147</v>
      </c>
      <c r="E1946" s="154" t="s">
        <v>1</v>
      </c>
      <c r="F1946" s="155" t="s">
        <v>634</v>
      </c>
      <c r="H1946" s="156">
        <v>-0.52800000000000002</v>
      </c>
      <c r="I1946" s="157"/>
      <c r="L1946" s="153"/>
      <c r="M1946" s="158"/>
      <c r="T1946" s="159"/>
      <c r="AT1946" s="154" t="s">
        <v>147</v>
      </c>
      <c r="AU1946" s="154" t="s">
        <v>82</v>
      </c>
      <c r="AV1946" s="13" t="s">
        <v>82</v>
      </c>
      <c r="AW1946" s="13" t="s">
        <v>29</v>
      </c>
      <c r="AX1946" s="13" t="s">
        <v>73</v>
      </c>
      <c r="AY1946" s="154" t="s">
        <v>138</v>
      </c>
    </row>
    <row r="1947" spans="2:65" s="13" customFormat="1">
      <c r="B1947" s="153"/>
      <c r="D1947" s="147" t="s">
        <v>147</v>
      </c>
      <c r="E1947" s="154" t="s">
        <v>1</v>
      </c>
      <c r="F1947" s="155" t="s">
        <v>635</v>
      </c>
      <c r="H1947" s="156">
        <v>-3.0750000000000002</v>
      </c>
      <c r="I1947" s="157"/>
      <c r="L1947" s="153"/>
      <c r="M1947" s="158"/>
      <c r="T1947" s="159"/>
      <c r="AT1947" s="154" t="s">
        <v>147</v>
      </c>
      <c r="AU1947" s="154" t="s">
        <v>82</v>
      </c>
      <c r="AV1947" s="13" t="s">
        <v>82</v>
      </c>
      <c r="AW1947" s="13" t="s">
        <v>29</v>
      </c>
      <c r="AX1947" s="13" t="s">
        <v>73</v>
      </c>
      <c r="AY1947" s="154" t="s">
        <v>138</v>
      </c>
    </row>
    <row r="1948" spans="2:65" s="13" customFormat="1">
      <c r="B1948" s="153"/>
      <c r="D1948" s="147" t="s">
        <v>147</v>
      </c>
      <c r="E1948" s="154" t="s">
        <v>1</v>
      </c>
      <c r="F1948" s="155" t="s">
        <v>636</v>
      </c>
      <c r="H1948" s="156">
        <v>-5.64</v>
      </c>
      <c r="I1948" s="157"/>
      <c r="L1948" s="153"/>
      <c r="M1948" s="158"/>
      <c r="T1948" s="159"/>
      <c r="AT1948" s="154" t="s">
        <v>147</v>
      </c>
      <c r="AU1948" s="154" t="s">
        <v>82</v>
      </c>
      <c r="AV1948" s="13" t="s">
        <v>82</v>
      </c>
      <c r="AW1948" s="13" t="s">
        <v>29</v>
      </c>
      <c r="AX1948" s="13" t="s">
        <v>73</v>
      </c>
      <c r="AY1948" s="154" t="s">
        <v>138</v>
      </c>
    </row>
    <row r="1949" spans="2:65" s="13" customFormat="1">
      <c r="B1949" s="153"/>
      <c r="D1949" s="147" t="s">
        <v>147</v>
      </c>
      <c r="E1949" s="154" t="s">
        <v>1</v>
      </c>
      <c r="F1949" s="155" t="s">
        <v>2014</v>
      </c>
      <c r="H1949" s="156">
        <v>1.345</v>
      </c>
      <c r="I1949" s="157"/>
      <c r="L1949" s="153"/>
      <c r="M1949" s="158"/>
      <c r="T1949" s="159"/>
      <c r="AT1949" s="154" t="s">
        <v>147</v>
      </c>
      <c r="AU1949" s="154" t="s">
        <v>82</v>
      </c>
      <c r="AV1949" s="13" t="s">
        <v>82</v>
      </c>
      <c r="AW1949" s="13" t="s">
        <v>29</v>
      </c>
      <c r="AX1949" s="13" t="s">
        <v>73</v>
      </c>
      <c r="AY1949" s="154" t="s">
        <v>138</v>
      </c>
    </row>
    <row r="1950" spans="2:65" s="13" customFormat="1">
      <c r="B1950" s="153"/>
      <c r="D1950" s="147" t="s">
        <v>147</v>
      </c>
      <c r="E1950" s="154" t="s">
        <v>1</v>
      </c>
      <c r="F1950" s="155" t="s">
        <v>638</v>
      </c>
      <c r="H1950" s="156">
        <v>76.635000000000005</v>
      </c>
      <c r="I1950" s="157"/>
      <c r="L1950" s="153"/>
      <c r="M1950" s="158"/>
      <c r="T1950" s="159"/>
      <c r="AT1950" s="154" t="s">
        <v>147</v>
      </c>
      <c r="AU1950" s="154" t="s">
        <v>82</v>
      </c>
      <c r="AV1950" s="13" t="s">
        <v>82</v>
      </c>
      <c r="AW1950" s="13" t="s">
        <v>29</v>
      </c>
      <c r="AX1950" s="13" t="s">
        <v>73</v>
      </c>
      <c r="AY1950" s="154" t="s">
        <v>138</v>
      </c>
    </row>
    <row r="1951" spans="2:65" s="13" customFormat="1">
      <c r="B1951" s="153"/>
      <c r="D1951" s="147" t="s">
        <v>147</v>
      </c>
      <c r="E1951" s="154" t="s">
        <v>1</v>
      </c>
      <c r="F1951" s="155" t="s">
        <v>634</v>
      </c>
      <c r="H1951" s="156">
        <v>-0.52800000000000002</v>
      </c>
      <c r="I1951" s="157"/>
      <c r="L1951" s="153"/>
      <c r="M1951" s="158"/>
      <c r="T1951" s="159"/>
      <c r="AT1951" s="154" t="s">
        <v>147</v>
      </c>
      <c r="AU1951" s="154" t="s">
        <v>82</v>
      </c>
      <c r="AV1951" s="13" t="s">
        <v>82</v>
      </c>
      <c r="AW1951" s="13" t="s">
        <v>29</v>
      </c>
      <c r="AX1951" s="13" t="s">
        <v>73</v>
      </c>
      <c r="AY1951" s="154" t="s">
        <v>138</v>
      </c>
    </row>
    <row r="1952" spans="2:65" s="13" customFormat="1">
      <c r="B1952" s="153"/>
      <c r="D1952" s="147" t="s">
        <v>147</v>
      </c>
      <c r="E1952" s="154" t="s">
        <v>1</v>
      </c>
      <c r="F1952" s="155" t="s">
        <v>639</v>
      </c>
      <c r="H1952" s="156">
        <v>-1.845</v>
      </c>
      <c r="I1952" s="157"/>
      <c r="L1952" s="153"/>
      <c r="M1952" s="158"/>
      <c r="T1952" s="159"/>
      <c r="AT1952" s="154" t="s">
        <v>147</v>
      </c>
      <c r="AU1952" s="154" t="s">
        <v>82</v>
      </c>
      <c r="AV1952" s="13" t="s">
        <v>82</v>
      </c>
      <c r="AW1952" s="13" t="s">
        <v>29</v>
      </c>
      <c r="AX1952" s="13" t="s">
        <v>73</v>
      </c>
      <c r="AY1952" s="154" t="s">
        <v>138</v>
      </c>
    </row>
    <row r="1953" spans="2:51" s="13" customFormat="1">
      <c r="B1953" s="153"/>
      <c r="D1953" s="147" t="s">
        <v>147</v>
      </c>
      <c r="E1953" s="154" t="s">
        <v>1</v>
      </c>
      <c r="F1953" s="155" t="s">
        <v>636</v>
      </c>
      <c r="H1953" s="156">
        <v>-5.64</v>
      </c>
      <c r="I1953" s="157"/>
      <c r="L1953" s="153"/>
      <c r="M1953" s="158"/>
      <c r="T1953" s="159"/>
      <c r="AT1953" s="154" t="s">
        <v>147</v>
      </c>
      <c r="AU1953" s="154" t="s">
        <v>82</v>
      </c>
      <c r="AV1953" s="13" t="s">
        <v>82</v>
      </c>
      <c r="AW1953" s="13" t="s">
        <v>29</v>
      </c>
      <c r="AX1953" s="13" t="s">
        <v>73</v>
      </c>
      <c r="AY1953" s="154" t="s">
        <v>138</v>
      </c>
    </row>
    <row r="1954" spans="2:51" s="13" customFormat="1">
      <c r="B1954" s="153"/>
      <c r="D1954" s="147" t="s">
        <v>147</v>
      </c>
      <c r="E1954" s="154" t="s">
        <v>1</v>
      </c>
      <c r="F1954" s="155" t="s">
        <v>2014</v>
      </c>
      <c r="H1954" s="156">
        <v>1.345</v>
      </c>
      <c r="I1954" s="157"/>
      <c r="L1954" s="153"/>
      <c r="M1954" s="158"/>
      <c r="T1954" s="159"/>
      <c r="AT1954" s="154" t="s">
        <v>147</v>
      </c>
      <c r="AU1954" s="154" t="s">
        <v>82</v>
      </c>
      <c r="AV1954" s="13" t="s">
        <v>82</v>
      </c>
      <c r="AW1954" s="13" t="s">
        <v>29</v>
      </c>
      <c r="AX1954" s="13" t="s">
        <v>73</v>
      </c>
      <c r="AY1954" s="154" t="s">
        <v>138</v>
      </c>
    </row>
    <row r="1955" spans="2:51" s="13" customFormat="1">
      <c r="B1955" s="153"/>
      <c r="D1955" s="147" t="s">
        <v>147</v>
      </c>
      <c r="E1955" s="154" t="s">
        <v>1</v>
      </c>
      <c r="F1955" s="155" t="s">
        <v>640</v>
      </c>
      <c r="H1955" s="156">
        <v>108.468</v>
      </c>
      <c r="I1955" s="157"/>
      <c r="L1955" s="153"/>
      <c r="M1955" s="158"/>
      <c r="T1955" s="159"/>
      <c r="AT1955" s="154" t="s">
        <v>147</v>
      </c>
      <c r="AU1955" s="154" t="s">
        <v>82</v>
      </c>
      <c r="AV1955" s="13" t="s">
        <v>82</v>
      </c>
      <c r="AW1955" s="13" t="s">
        <v>29</v>
      </c>
      <c r="AX1955" s="13" t="s">
        <v>73</v>
      </c>
      <c r="AY1955" s="154" t="s">
        <v>138</v>
      </c>
    </row>
    <row r="1956" spans="2:51" s="13" customFormat="1">
      <c r="B1956" s="153"/>
      <c r="D1956" s="147" t="s">
        <v>147</v>
      </c>
      <c r="E1956" s="154" t="s">
        <v>1</v>
      </c>
      <c r="F1956" s="155" t="s">
        <v>641</v>
      </c>
      <c r="H1956" s="156">
        <v>-1.1879999999999999</v>
      </c>
      <c r="I1956" s="157"/>
      <c r="L1956" s="153"/>
      <c r="M1956" s="158"/>
      <c r="T1956" s="159"/>
      <c r="AT1956" s="154" t="s">
        <v>147</v>
      </c>
      <c r="AU1956" s="154" t="s">
        <v>82</v>
      </c>
      <c r="AV1956" s="13" t="s">
        <v>82</v>
      </c>
      <c r="AW1956" s="13" t="s">
        <v>29</v>
      </c>
      <c r="AX1956" s="13" t="s">
        <v>73</v>
      </c>
      <c r="AY1956" s="154" t="s">
        <v>138</v>
      </c>
    </row>
    <row r="1957" spans="2:51" s="13" customFormat="1">
      <c r="B1957" s="153"/>
      <c r="D1957" s="147" t="s">
        <v>147</v>
      </c>
      <c r="E1957" s="154" t="s">
        <v>1</v>
      </c>
      <c r="F1957" s="155" t="s">
        <v>635</v>
      </c>
      <c r="H1957" s="156">
        <v>-3.0750000000000002</v>
      </c>
      <c r="I1957" s="157"/>
      <c r="L1957" s="153"/>
      <c r="M1957" s="158"/>
      <c r="T1957" s="159"/>
      <c r="AT1957" s="154" t="s">
        <v>147</v>
      </c>
      <c r="AU1957" s="154" t="s">
        <v>82</v>
      </c>
      <c r="AV1957" s="13" t="s">
        <v>82</v>
      </c>
      <c r="AW1957" s="13" t="s">
        <v>29</v>
      </c>
      <c r="AX1957" s="13" t="s">
        <v>73</v>
      </c>
      <c r="AY1957" s="154" t="s">
        <v>138</v>
      </c>
    </row>
    <row r="1958" spans="2:51" s="13" customFormat="1">
      <c r="B1958" s="153"/>
      <c r="D1958" s="147" t="s">
        <v>147</v>
      </c>
      <c r="E1958" s="154" t="s">
        <v>1</v>
      </c>
      <c r="F1958" s="155" t="s">
        <v>639</v>
      </c>
      <c r="H1958" s="156">
        <v>-1.845</v>
      </c>
      <c r="I1958" s="157"/>
      <c r="L1958" s="153"/>
      <c r="M1958" s="158"/>
      <c r="T1958" s="159"/>
      <c r="AT1958" s="154" t="s">
        <v>147</v>
      </c>
      <c r="AU1958" s="154" t="s">
        <v>82</v>
      </c>
      <c r="AV1958" s="13" t="s">
        <v>82</v>
      </c>
      <c r="AW1958" s="13" t="s">
        <v>29</v>
      </c>
      <c r="AX1958" s="13" t="s">
        <v>73</v>
      </c>
      <c r="AY1958" s="154" t="s">
        <v>138</v>
      </c>
    </row>
    <row r="1959" spans="2:51" s="13" customFormat="1">
      <c r="B1959" s="153"/>
      <c r="D1959" s="147" t="s">
        <v>147</v>
      </c>
      <c r="E1959" s="154" t="s">
        <v>1</v>
      </c>
      <c r="F1959" s="155" t="s">
        <v>639</v>
      </c>
      <c r="H1959" s="156">
        <v>-1.845</v>
      </c>
      <c r="I1959" s="157"/>
      <c r="L1959" s="153"/>
      <c r="M1959" s="158"/>
      <c r="T1959" s="159"/>
      <c r="AT1959" s="154" t="s">
        <v>147</v>
      </c>
      <c r="AU1959" s="154" t="s">
        <v>82</v>
      </c>
      <c r="AV1959" s="13" t="s">
        <v>82</v>
      </c>
      <c r="AW1959" s="13" t="s">
        <v>29</v>
      </c>
      <c r="AX1959" s="13" t="s">
        <v>73</v>
      </c>
      <c r="AY1959" s="154" t="s">
        <v>138</v>
      </c>
    </row>
    <row r="1960" spans="2:51" s="13" customFormat="1">
      <c r="B1960" s="153"/>
      <c r="D1960" s="147" t="s">
        <v>147</v>
      </c>
      <c r="E1960" s="154" t="s">
        <v>1</v>
      </c>
      <c r="F1960" s="155" t="s">
        <v>642</v>
      </c>
      <c r="H1960" s="156">
        <v>44.802</v>
      </c>
      <c r="I1960" s="157"/>
      <c r="L1960" s="153"/>
      <c r="M1960" s="158"/>
      <c r="T1960" s="159"/>
      <c r="AT1960" s="154" t="s">
        <v>147</v>
      </c>
      <c r="AU1960" s="154" t="s">
        <v>82</v>
      </c>
      <c r="AV1960" s="13" t="s">
        <v>82</v>
      </c>
      <c r="AW1960" s="13" t="s">
        <v>29</v>
      </c>
      <c r="AX1960" s="13" t="s">
        <v>73</v>
      </c>
      <c r="AY1960" s="154" t="s">
        <v>138</v>
      </c>
    </row>
    <row r="1961" spans="2:51" s="13" customFormat="1">
      <c r="B1961" s="153"/>
      <c r="D1961" s="147" t="s">
        <v>147</v>
      </c>
      <c r="E1961" s="154" t="s">
        <v>1</v>
      </c>
      <c r="F1961" s="155" t="s">
        <v>643</v>
      </c>
      <c r="H1961" s="156">
        <v>-0.39600000000000002</v>
      </c>
      <c r="I1961" s="157"/>
      <c r="L1961" s="153"/>
      <c r="M1961" s="158"/>
      <c r="T1961" s="159"/>
      <c r="AT1961" s="154" t="s">
        <v>147</v>
      </c>
      <c r="AU1961" s="154" t="s">
        <v>82</v>
      </c>
      <c r="AV1961" s="13" t="s">
        <v>82</v>
      </c>
      <c r="AW1961" s="13" t="s">
        <v>29</v>
      </c>
      <c r="AX1961" s="13" t="s">
        <v>73</v>
      </c>
      <c r="AY1961" s="154" t="s">
        <v>138</v>
      </c>
    </row>
    <row r="1962" spans="2:51" s="13" customFormat="1">
      <c r="B1962" s="153"/>
      <c r="D1962" s="147" t="s">
        <v>147</v>
      </c>
      <c r="E1962" s="154" t="s">
        <v>1</v>
      </c>
      <c r="F1962" s="155" t="s">
        <v>639</v>
      </c>
      <c r="H1962" s="156">
        <v>-1.845</v>
      </c>
      <c r="I1962" s="157"/>
      <c r="L1962" s="153"/>
      <c r="M1962" s="158"/>
      <c r="T1962" s="159"/>
      <c r="AT1962" s="154" t="s">
        <v>147</v>
      </c>
      <c r="AU1962" s="154" t="s">
        <v>82</v>
      </c>
      <c r="AV1962" s="13" t="s">
        <v>82</v>
      </c>
      <c r="AW1962" s="13" t="s">
        <v>29</v>
      </c>
      <c r="AX1962" s="13" t="s">
        <v>73</v>
      </c>
      <c r="AY1962" s="154" t="s">
        <v>138</v>
      </c>
    </row>
    <row r="1963" spans="2:51" s="13" customFormat="1">
      <c r="B1963" s="153"/>
      <c r="D1963" s="147" t="s">
        <v>147</v>
      </c>
      <c r="E1963" s="154" t="s">
        <v>1</v>
      </c>
      <c r="F1963" s="155" t="s">
        <v>639</v>
      </c>
      <c r="H1963" s="156">
        <v>-1.845</v>
      </c>
      <c r="I1963" s="157"/>
      <c r="L1963" s="153"/>
      <c r="M1963" s="158"/>
      <c r="T1963" s="159"/>
      <c r="AT1963" s="154" t="s">
        <v>147</v>
      </c>
      <c r="AU1963" s="154" t="s">
        <v>82</v>
      </c>
      <c r="AV1963" s="13" t="s">
        <v>82</v>
      </c>
      <c r="AW1963" s="13" t="s">
        <v>29</v>
      </c>
      <c r="AX1963" s="13" t="s">
        <v>73</v>
      </c>
      <c r="AY1963" s="154" t="s">
        <v>138</v>
      </c>
    </row>
    <row r="1964" spans="2:51" s="13" customFormat="1">
      <c r="B1964" s="153"/>
      <c r="D1964" s="147" t="s">
        <v>147</v>
      </c>
      <c r="E1964" s="154" t="s">
        <v>1</v>
      </c>
      <c r="F1964" s="155" t="s">
        <v>639</v>
      </c>
      <c r="H1964" s="156">
        <v>-1.845</v>
      </c>
      <c r="I1964" s="157"/>
      <c r="L1964" s="153"/>
      <c r="M1964" s="158"/>
      <c r="T1964" s="159"/>
      <c r="AT1964" s="154" t="s">
        <v>147</v>
      </c>
      <c r="AU1964" s="154" t="s">
        <v>82</v>
      </c>
      <c r="AV1964" s="13" t="s">
        <v>82</v>
      </c>
      <c r="AW1964" s="13" t="s">
        <v>29</v>
      </c>
      <c r="AX1964" s="13" t="s">
        <v>73</v>
      </c>
      <c r="AY1964" s="154" t="s">
        <v>138</v>
      </c>
    </row>
    <row r="1965" spans="2:51" s="13" customFormat="1">
      <c r="B1965" s="153"/>
      <c r="D1965" s="147" t="s">
        <v>147</v>
      </c>
      <c r="E1965" s="154" t="s">
        <v>1</v>
      </c>
      <c r="F1965" s="155" t="s">
        <v>639</v>
      </c>
      <c r="H1965" s="156">
        <v>-1.845</v>
      </c>
      <c r="I1965" s="157"/>
      <c r="L1965" s="153"/>
      <c r="M1965" s="158"/>
      <c r="T1965" s="159"/>
      <c r="AT1965" s="154" t="s">
        <v>147</v>
      </c>
      <c r="AU1965" s="154" t="s">
        <v>82</v>
      </c>
      <c r="AV1965" s="13" t="s">
        <v>82</v>
      </c>
      <c r="AW1965" s="13" t="s">
        <v>29</v>
      </c>
      <c r="AX1965" s="13" t="s">
        <v>73</v>
      </c>
      <c r="AY1965" s="154" t="s">
        <v>138</v>
      </c>
    </row>
    <row r="1966" spans="2:51" s="13" customFormat="1">
      <c r="B1966" s="153"/>
      <c r="D1966" s="147" t="s">
        <v>147</v>
      </c>
      <c r="E1966" s="154" t="s">
        <v>1</v>
      </c>
      <c r="F1966" s="155" t="s">
        <v>644</v>
      </c>
      <c r="H1966" s="156">
        <v>37.335000000000001</v>
      </c>
      <c r="I1966" s="157"/>
      <c r="L1966" s="153"/>
      <c r="M1966" s="158"/>
      <c r="T1966" s="159"/>
      <c r="AT1966" s="154" t="s">
        <v>147</v>
      </c>
      <c r="AU1966" s="154" t="s">
        <v>82</v>
      </c>
      <c r="AV1966" s="13" t="s">
        <v>82</v>
      </c>
      <c r="AW1966" s="13" t="s">
        <v>29</v>
      </c>
      <c r="AX1966" s="13" t="s">
        <v>73</v>
      </c>
      <c r="AY1966" s="154" t="s">
        <v>138</v>
      </c>
    </row>
    <row r="1967" spans="2:51" s="13" customFormat="1">
      <c r="B1967" s="153"/>
      <c r="D1967" s="147" t="s">
        <v>147</v>
      </c>
      <c r="E1967" s="154" t="s">
        <v>1</v>
      </c>
      <c r="F1967" s="155" t="s">
        <v>645</v>
      </c>
      <c r="H1967" s="156">
        <v>-0.13200000000000001</v>
      </c>
      <c r="I1967" s="157"/>
      <c r="L1967" s="153"/>
      <c r="M1967" s="158"/>
      <c r="T1967" s="159"/>
      <c r="AT1967" s="154" t="s">
        <v>147</v>
      </c>
      <c r="AU1967" s="154" t="s">
        <v>82</v>
      </c>
      <c r="AV1967" s="13" t="s">
        <v>82</v>
      </c>
      <c r="AW1967" s="13" t="s">
        <v>29</v>
      </c>
      <c r="AX1967" s="13" t="s">
        <v>73</v>
      </c>
      <c r="AY1967" s="154" t="s">
        <v>138</v>
      </c>
    </row>
    <row r="1968" spans="2:51" s="13" customFormat="1">
      <c r="B1968" s="153"/>
      <c r="D1968" s="147" t="s">
        <v>147</v>
      </c>
      <c r="E1968" s="154" t="s">
        <v>1</v>
      </c>
      <c r="F1968" s="155" t="s">
        <v>639</v>
      </c>
      <c r="H1968" s="156">
        <v>-1.845</v>
      </c>
      <c r="I1968" s="157"/>
      <c r="L1968" s="153"/>
      <c r="M1968" s="158"/>
      <c r="T1968" s="159"/>
      <c r="AT1968" s="154" t="s">
        <v>147</v>
      </c>
      <c r="AU1968" s="154" t="s">
        <v>82</v>
      </c>
      <c r="AV1968" s="13" t="s">
        <v>82</v>
      </c>
      <c r="AW1968" s="13" t="s">
        <v>29</v>
      </c>
      <c r="AX1968" s="13" t="s">
        <v>73</v>
      </c>
      <c r="AY1968" s="154" t="s">
        <v>138</v>
      </c>
    </row>
    <row r="1969" spans="2:65" s="13" customFormat="1">
      <c r="B1969" s="153"/>
      <c r="D1969" s="147" t="s">
        <v>147</v>
      </c>
      <c r="E1969" s="154" t="s">
        <v>1</v>
      </c>
      <c r="F1969" s="155" t="s">
        <v>646</v>
      </c>
      <c r="H1969" s="156">
        <v>-1.988</v>
      </c>
      <c r="I1969" s="157"/>
      <c r="L1969" s="153"/>
      <c r="M1969" s="158"/>
      <c r="T1969" s="159"/>
      <c r="AT1969" s="154" t="s">
        <v>147</v>
      </c>
      <c r="AU1969" s="154" t="s">
        <v>82</v>
      </c>
      <c r="AV1969" s="13" t="s">
        <v>82</v>
      </c>
      <c r="AW1969" s="13" t="s">
        <v>29</v>
      </c>
      <c r="AX1969" s="13" t="s">
        <v>73</v>
      </c>
      <c r="AY1969" s="154" t="s">
        <v>138</v>
      </c>
    </row>
    <row r="1970" spans="2:65" s="13" customFormat="1">
      <c r="B1970" s="153"/>
      <c r="D1970" s="147" t="s">
        <v>147</v>
      </c>
      <c r="E1970" s="154" t="s">
        <v>1</v>
      </c>
      <c r="F1970" s="155" t="s">
        <v>2015</v>
      </c>
      <c r="H1970" s="156">
        <v>0.86499999999999999</v>
      </c>
      <c r="I1970" s="157"/>
      <c r="L1970" s="153"/>
      <c r="M1970" s="158"/>
      <c r="T1970" s="159"/>
      <c r="AT1970" s="154" t="s">
        <v>147</v>
      </c>
      <c r="AU1970" s="154" t="s">
        <v>82</v>
      </c>
      <c r="AV1970" s="13" t="s">
        <v>82</v>
      </c>
      <c r="AW1970" s="13" t="s">
        <v>29</v>
      </c>
      <c r="AX1970" s="13" t="s">
        <v>73</v>
      </c>
      <c r="AY1970" s="154" t="s">
        <v>138</v>
      </c>
    </row>
    <row r="1971" spans="2:65" s="13" customFormat="1">
      <c r="B1971" s="153"/>
      <c r="D1971" s="147" t="s">
        <v>147</v>
      </c>
      <c r="E1971" s="154" t="s">
        <v>1</v>
      </c>
      <c r="F1971" s="155" t="s">
        <v>648</v>
      </c>
      <c r="H1971" s="156">
        <v>52.268999999999998</v>
      </c>
      <c r="I1971" s="157"/>
      <c r="L1971" s="153"/>
      <c r="M1971" s="158"/>
      <c r="T1971" s="159"/>
      <c r="AT1971" s="154" t="s">
        <v>147</v>
      </c>
      <c r="AU1971" s="154" t="s">
        <v>82</v>
      </c>
      <c r="AV1971" s="13" t="s">
        <v>82</v>
      </c>
      <c r="AW1971" s="13" t="s">
        <v>29</v>
      </c>
      <c r="AX1971" s="13" t="s">
        <v>73</v>
      </c>
      <c r="AY1971" s="154" t="s">
        <v>138</v>
      </c>
    </row>
    <row r="1972" spans="2:65" s="13" customFormat="1">
      <c r="B1972" s="153"/>
      <c r="D1972" s="147" t="s">
        <v>147</v>
      </c>
      <c r="E1972" s="154" t="s">
        <v>1</v>
      </c>
      <c r="F1972" s="155" t="s">
        <v>643</v>
      </c>
      <c r="H1972" s="156">
        <v>-0.39600000000000002</v>
      </c>
      <c r="I1972" s="157"/>
      <c r="L1972" s="153"/>
      <c r="M1972" s="158"/>
      <c r="T1972" s="159"/>
      <c r="AT1972" s="154" t="s">
        <v>147</v>
      </c>
      <c r="AU1972" s="154" t="s">
        <v>82</v>
      </c>
      <c r="AV1972" s="13" t="s">
        <v>82</v>
      </c>
      <c r="AW1972" s="13" t="s">
        <v>29</v>
      </c>
      <c r="AX1972" s="13" t="s">
        <v>73</v>
      </c>
      <c r="AY1972" s="154" t="s">
        <v>138</v>
      </c>
    </row>
    <row r="1973" spans="2:65" s="13" customFormat="1">
      <c r="B1973" s="153"/>
      <c r="D1973" s="147" t="s">
        <v>147</v>
      </c>
      <c r="E1973" s="154" t="s">
        <v>1</v>
      </c>
      <c r="F1973" s="155" t="s">
        <v>639</v>
      </c>
      <c r="H1973" s="156">
        <v>-1.845</v>
      </c>
      <c r="I1973" s="157"/>
      <c r="L1973" s="153"/>
      <c r="M1973" s="158"/>
      <c r="T1973" s="159"/>
      <c r="AT1973" s="154" t="s">
        <v>147</v>
      </c>
      <c r="AU1973" s="154" t="s">
        <v>82</v>
      </c>
      <c r="AV1973" s="13" t="s">
        <v>82</v>
      </c>
      <c r="AW1973" s="13" t="s">
        <v>29</v>
      </c>
      <c r="AX1973" s="13" t="s">
        <v>73</v>
      </c>
      <c r="AY1973" s="154" t="s">
        <v>138</v>
      </c>
    </row>
    <row r="1974" spans="2:65" s="13" customFormat="1">
      <c r="B1974" s="153"/>
      <c r="D1974" s="147" t="s">
        <v>147</v>
      </c>
      <c r="E1974" s="154" t="s">
        <v>1</v>
      </c>
      <c r="F1974" s="155" t="s">
        <v>649</v>
      </c>
      <c r="H1974" s="156">
        <v>-3.3</v>
      </c>
      <c r="I1974" s="157"/>
      <c r="L1974" s="153"/>
      <c r="M1974" s="158"/>
      <c r="T1974" s="159"/>
      <c r="AT1974" s="154" t="s">
        <v>147</v>
      </c>
      <c r="AU1974" s="154" t="s">
        <v>82</v>
      </c>
      <c r="AV1974" s="13" t="s">
        <v>82</v>
      </c>
      <c r="AW1974" s="13" t="s">
        <v>29</v>
      </c>
      <c r="AX1974" s="13" t="s">
        <v>73</v>
      </c>
      <c r="AY1974" s="154" t="s">
        <v>138</v>
      </c>
    </row>
    <row r="1975" spans="2:65" s="13" customFormat="1">
      <c r="B1975" s="153"/>
      <c r="D1975" s="147" t="s">
        <v>147</v>
      </c>
      <c r="E1975" s="154" t="s">
        <v>1</v>
      </c>
      <c r="F1975" s="155" t="s">
        <v>2016</v>
      </c>
      <c r="H1975" s="156">
        <v>1.04</v>
      </c>
      <c r="I1975" s="157"/>
      <c r="L1975" s="153"/>
      <c r="M1975" s="158"/>
      <c r="T1975" s="159"/>
      <c r="AT1975" s="154" t="s">
        <v>147</v>
      </c>
      <c r="AU1975" s="154" t="s">
        <v>82</v>
      </c>
      <c r="AV1975" s="13" t="s">
        <v>82</v>
      </c>
      <c r="AW1975" s="13" t="s">
        <v>29</v>
      </c>
      <c r="AX1975" s="13" t="s">
        <v>73</v>
      </c>
      <c r="AY1975" s="154" t="s">
        <v>138</v>
      </c>
    </row>
    <row r="1976" spans="2:65" s="13" customFormat="1">
      <c r="B1976" s="153"/>
      <c r="D1976" s="147" t="s">
        <v>147</v>
      </c>
      <c r="E1976" s="154" t="s">
        <v>1</v>
      </c>
      <c r="F1976" s="155" t="s">
        <v>651</v>
      </c>
      <c r="H1976" s="156">
        <v>46.374000000000002</v>
      </c>
      <c r="I1976" s="157"/>
      <c r="L1976" s="153"/>
      <c r="M1976" s="158"/>
      <c r="T1976" s="159"/>
      <c r="AT1976" s="154" t="s">
        <v>147</v>
      </c>
      <c r="AU1976" s="154" t="s">
        <v>82</v>
      </c>
      <c r="AV1976" s="13" t="s">
        <v>82</v>
      </c>
      <c r="AW1976" s="13" t="s">
        <v>29</v>
      </c>
      <c r="AX1976" s="13" t="s">
        <v>73</v>
      </c>
      <c r="AY1976" s="154" t="s">
        <v>138</v>
      </c>
    </row>
    <row r="1977" spans="2:65" s="13" customFormat="1">
      <c r="B1977" s="153"/>
      <c r="D1977" s="147" t="s">
        <v>147</v>
      </c>
      <c r="E1977" s="154" t="s">
        <v>1</v>
      </c>
      <c r="F1977" s="155" t="s">
        <v>645</v>
      </c>
      <c r="H1977" s="156">
        <v>-0.13200000000000001</v>
      </c>
      <c r="I1977" s="157"/>
      <c r="L1977" s="153"/>
      <c r="M1977" s="158"/>
      <c r="T1977" s="159"/>
      <c r="AT1977" s="154" t="s">
        <v>147</v>
      </c>
      <c r="AU1977" s="154" t="s">
        <v>82</v>
      </c>
      <c r="AV1977" s="13" t="s">
        <v>82</v>
      </c>
      <c r="AW1977" s="13" t="s">
        <v>29</v>
      </c>
      <c r="AX1977" s="13" t="s">
        <v>73</v>
      </c>
      <c r="AY1977" s="154" t="s">
        <v>138</v>
      </c>
    </row>
    <row r="1978" spans="2:65" s="13" customFormat="1">
      <c r="B1978" s="153"/>
      <c r="D1978" s="147" t="s">
        <v>147</v>
      </c>
      <c r="E1978" s="154" t="s">
        <v>1</v>
      </c>
      <c r="F1978" s="155" t="s">
        <v>639</v>
      </c>
      <c r="H1978" s="156">
        <v>-1.845</v>
      </c>
      <c r="I1978" s="157"/>
      <c r="L1978" s="153"/>
      <c r="M1978" s="158"/>
      <c r="T1978" s="159"/>
      <c r="AT1978" s="154" t="s">
        <v>147</v>
      </c>
      <c r="AU1978" s="154" t="s">
        <v>82</v>
      </c>
      <c r="AV1978" s="13" t="s">
        <v>82</v>
      </c>
      <c r="AW1978" s="13" t="s">
        <v>29</v>
      </c>
      <c r="AX1978" s="13" t="s">
        <v>73</v>
      </c>
      <c r="AY1978" s="154" t="s">
        <v>138</v>
      </c>
    </row>
    <row r="1979" spans="2:65" s="14" customFormat="1">
      <c r="B1979" s="160"/>
      <c r="D1979" s="147" t="s">
        <v>147</v>
      </c>
      <c r="E1979" s="161" t="s">
        <v>1</v>
      </c>
      <c r="F1979" s="162" t="s">
        <v>156</v>
      </c>
      <c r="H1979" s="163">
        <v>417.31200000000001</v>
      </c>
      <c r="I1979" s="164"/>
      <c r="L1979" s="160"/>
      <c r="M1979" s="165"/>
      <c r="T1979" s="166"/>
      <c r="AT1979" s="161" t="s">
        <v>147</v>
      </c>
      <c r="AU1979" s="161" t="s">
        <v>82</v>
      </c>
      <c r="AV1979" s="14" t="s">
        <v>145</v>
      </c>
      <c r="AW1979" s="14" t="s">
        <v>29</v>
      </c>
      <c r="AX1979" s="14" t="s">
        <v>30</v>
      </c>
      <c r="AY1979" s="161" t="s">
        <v>138</v>
      </c>
    </row>
    <row r="1980" spans="2:65" s="1" customFormat="1" ht="16.5" customHeight="1">
      <c r="B1980" s="132"/>
      <c r="C1980" s="133" t="s">
        <v>2017</v>
      </c>
      <c r="D1980" s="133" t="s">
        <v>140</v>
      </c>
      <c r="E1980" s="134" t="s">
        <v>2018</v>
      </c>
      <c r="F1980" s="135" t="s">
        <v>2019</v>
      </c>
      <c r="G1980" s="136" t="s">
        <v>143</v>
      </c>
      <c r="H1980" s="137">
        <v>197.36699999999999</v>
      </c>
      <c r="I1980" s="138"/>
      <c r="J1980" s="139">
        <f>ROUND(I1980*H1980,2)</f>
        <v>0</v>
      </c>
      <c r="K1980" s="135" t="s">
        <v>144</v>
      </c>
      <c r="L1980" s="32"/>
      <c r="M1980" s="140" t="s">
        <v>1</v>
      </c>
      <c r="N1980" s="141" t="s">
        <v>38</v>
      </c>
      <c r="P1980" s="142">
        <f>O1980*H1980</f>
        <v>0</v>
      </c>
      <c r="Q1980" s="142">
        <v>0</v>
      </c>
      <c r="R1980" s="142">
        <f>Q1980*H1980</f>
        <v>0</v>
      </c>
      <c r="S1980" s="142">
        <v>0</v>
      </c>
      <c r="T1980" s="143">
        <f>S1980*H1980</f>
        <v>0</v>
      </c>
      <c r="AR1980" s="144" t="s">
        <v>226</v>
      </c>
      <c r="AT1980" s="144" t="s">
        <v>140</v>
      </c>
      <c r="AU1980" s="144" t="s">
        <v>82</v>
      </c>
      <c r="AY1980" s="17" t="s">
        <v>138</v>
      </c>
      <c r="BE1980" s="145">
        <f>IF(N1980="základní",J1980,0)</f>
        <v>0</v>
      </c>
      <c r="BF1980" s="145">
        <f>IF(N1980="snížená",J1980,0)</f>
        <v>0</v>
      </c>
      <c r="BG1980" s="145">
        <f>IF(N1980="zákl. přenesená",J1980,0)</f>
        <v>0</v>
      </c>
      <c r="BH1980" s="145">
        <f>IF(N1980="sníž. přenesená",J1980,0)</f>
        <v>0</v>
      </c>
      <c r="BI1980" s="145">
        <f>IF(N1980="nulová",J1980,0)</f>
        <v>0</v>
      </c>
      <c r="BJ1980" s="17" t="s">
        <v>30</v>
      </c>
      <c r="BK1980" s="145">
        <f>ROUND(I1980*H1980,2)</f>
        <v>0</v>
      </c>
      <c r="BL1980" s="17" t="s">
        <v>226</v>
      </c>
      <c r="BM1980" s="144" t="s">
        <v>2020</v>
      </c>
    </row>
    <row r="1981" spans="2:65" s="13" customFormat="1">
      <c r="B1981" s="153"/>
      <c r="D1981" s="147" t="s">
        <v>147</v>
      </c>
      <c r="E1981" s="154" t="s">
        <v>1</v>
      </c>
      <c r="F1981" s="155" t="s">
        <v>627</v>
      </c>
      <c r="H1981" s="156">
        <v>228.483</v>
      </c>
      <c r="I1981" s="157"/>
      <c r="L1981" s="153"/>
      <c r="M1981" s="158"/>
      <c r="T1981" s="159"/>
      <c r="AT1981" s="154" t="s">
        <v>147</v>
      </c>
      <c r="AU1981" s="154" t="s">
        <v>82</v>
      </c>
      <c r="AV1981" s="13" t="s">
        <v>82</v>
      </c>
      <c r="AW1981" s="13" t="s">
        <v>29</v>
      </c>
      <c r="AX1981" s="13" t="s">
        <v>73</v>
      </c>
      <c r="AY1981" s="154" t="s">
        <v>138</v>
      </c>
    </row>
    <row r="1982" spans="2:65" s="13" customFormat="1">
      <c r="B1982" s="153"/>
      <c r="D1982" s="147" t="s">
        <v>147</v>
      </c>
      <c r="E1982" s="154" t="s">
        <v>1</v>
      </c>
      <c r="F1982" s="155" t="s">
        <v>628</v>
      </c>
      <c r="H1982" s="156">
        <v>-2.4049999999999998</v>
      </c>
      <c r="I1982" s="157"/>
      <c r="L1982" s="153"/>
      <c r="M1982" s="158"/>
      <c r="T1982" s="159"/>
      <c r="AT1982" s="154" t="s">
        <v>147</v>
      </c>
      <c r="AU1982" s="154" t="s">
        <v>82</v>
      </c>
      <c r="AV1982" s="13" t="s">
        <v>82</v>
      </c>
      <c r="AW1982" s="13" t="s">
        <v>29</v>
      </c>
      <c r="AX1982" s="13" t="s">
        <v>73</v>
      </c>
      <c r="AY1982" s="154" t="s">
        <v>138</v>
      </c>
    </row>
    <row r="1983" spans="2:65" s="13" customFormat="1">
      <c r="B1983" s="153"/>
      <c r="D1983" s="147" t="s">
        <v>147</v>
      </c>
      <c r="E1983" s="154" t="s">
        <v>1</v>
      </c>
      <c r="F1983" s="155" t="s">
        <v>621</v>
      </c>
      <c r="H1983" s="156">
        <v>-3.28</v>
      </c>
      <c r="I1983" s="157"/>
      <c r="L1983" s="153"/>
      <c r="M1983" s="158"/>
      <c r="T1983" s="159"/>
      <c r="AT1983" s="154" t="s">
        <v>147</v>
      </c>
      <c r="AU1983" s="154" t="s">
        <v>82</v>
      </c>
      <c r="AV1983" s="13" t="s">
        <v>82</v>
      </c>
      <c r="AW1983" s="13" t="s">
        <v>29</v>
      </c>
      <c r="AX1983" s="13" t="s">
        <v>73</v>
      </c>
      <c r="AY1983" s="154" t="s">
        <v>138</v>
      </c>
    </row>
    <row r="1984" spans="2:65" s="13" customFormat="1">
      <c r="B1984" s="153"/>
      <c r="D1984" s="147" t="s">
        <v>147</v>
      </c>
      <c r="E1984" s="154" t="s">
        <v>1</v>
      </c>
      <c r="F1984" s="155" t="s">
        <v>629</v>
      </c>
      <c r="H1984" s="156">
        <v>-17.16</v>
      </c>
      <c r="I1984" s="157"/>
      <c r="L1984" s="153"/>
      <c r="M1984" s="158"/>
      <c r="T1984" s="159"/>
      <c r="AT1984" s="154" t="s">
        <v>147</v>
      </c>
      <c r="AU1984" s="154" t="s">
        <v>82</v>
      </c>
      <c r="AV1984" s="13" t="s">
        <v>82</v>
      </c>
      <c r="AW1984" s="13" t="s">
        <v>29</v>
      </c>
      <c r="AX1984" s="13" t="s">
        <v>73</v>
      </c>
      <c r="AY1984" s="154" t="s">
        <v>138</v>
      </c>
    </row>
    <row r="1985" spans="2:65" s="13" customFormat="1">
      <c r="B1985" s="153"/>
      <c r="D1985" s="147" t="s">
        <v>147</v>
      </c>
      <c r="E1985" s="154" t="s">
        <v>1</v>
      </c>
      <c r="F1985" s="155" t="s">
        <v>2021</v>
      </c>
      <c r="H1985" s="156">
        <v>4.0650000000000004</v>
      </c>
      <c r="I1985" s="157"/>
      <c r="L1985" s="153"/>
      <c r="M1985" s="158"/>
      <c r="T1985" s="159"/>
      <c r="AT1985" s="154" t="s">
        <v>147</v>
      </c>
      <c r="AU1985" s="154" t="s">
        <v>82</v>
      </c>
      <c r="AV1985" s="13" t="s">
        <v>82</v>
      </c>
      <c r="AW1985" s="13" t="s">
        <v>29</v>
      </c>
      <c r="AX1985" s="13" t="s">
        <v>73</v>
      </c>
      <c r="AY1985" s="154" t="s">
        <v>138</v>
      </c>
    </row>
    <row r="1986" spans="2:65" s="13" customFormat="1">
      <c r="B1986" s="153"/>
      <c r="D1986" s="147" t="s">
        <v>147</v>
      </c>
      <c r="E1986" s="154" t="s">
        <v>1</v>
      </c>
      <c r="F1986" s="155" t="s">
        <v>631</v>
      </c>
      <c r="H1986" s="156">
        <v>-4.3609999999999998</v>
      </c>
      <c r="I1986" s="157"/>
      <c r="L1986" s="153"/>
      <c r="M1986" s="158"/>
      <c r="T1986" s="159"/>
      <c r="AT1986" s="154" t="s">
        <v>147</v>
      </c>
      <c r="AU1986" s="154" t="s">
        <v>82</v>
      </c>
      <c r="AV1986" s="13" t="s">
        <v>82</v>
      </c>
      <c r="AW1986" s="13" t="s">
        <v>29</v>
      </c>
      <c r="AX1986" s="13" t="s">
        <v>73</v>
      </c>
      <c r="AY1986" s="154" t="s">
        <v>138</v>
      </c>
    </row>
    <row r="1987" spans="2:65" s="13" customFormat="1">
      <c r="B1987" s="153"/>
      <c r="D1987" s="147" t="s">
        <v>147</v>
      </c>
      <c r="E1987" s="154" t="s">
        <v>1</v>
      </c>
      <c r="F1987" s="155" t="s">
        <v>632</v>
      </c>
      <c r="H1987" s="156">
        <v>-7.9749999999999996</v>
      </c>
      <c r="I1987" s="157"/>
      <c r="L1987" s="153"/>
      <c r="M1987" s="158"/>
      <c r="T1987" s="159"/>
      <c r="AT1987" s="154" t="s">
        <v>147</v>
      </c>
      <c r="AU1987" s="154" t="s">
        <v>82</v>
      </c>
      <c r="AV1987" s="13" t="s">
        <v>82</v>
      </c>
      <c r="AW1987" s="13" t="s">
        <v>29</v>
      </c>
      <c r="AX1987" s="13" t="s">
        <v>73</v>
      </c>
      <c r="AY1987" s="154" t="s">
        <v>138</v>
      </c>
    </row>
    <row r="1988" spans="2:65" s="12" customFormat="1">
      <c r="B1988" s="146"/>
      <c r="D1988" s="147" t="s">
        <v>147</v>
      </c>
      <c r="E1988" s="148" t="s">
        <v>1</v>
      </c>
      <c r="F1988" s="149" t="s">
        <v>2022</v>
      </c>
      <c r="H1988" s="148" t="s">
        <v>1</v>
      </c>
      <c r="I1988" s="150"/>
      <c r="L1988" s="146"/>
      <c r="M1988" s="151"/>
      <c r="T1988" s="152"/>
      <c r="AT1988" s="148" t="s">
        <v>147</v>
      </c>
      <c r="AU1988" s="148" t="s">
        <v>82</v>
      </c>
      <c r="AV1988" s="12" t="s">
        <v>30</v>
      </c>
      <c r="AW1988" s="12" t="s">
        <v>29</v>
      </c>
      <c r="AX1988" s="12" t="s">
        <v>73</v>
      </c>
      <c r="AY1988" s="148" t="s">
        <v>138</v>
      </c>
    </row>
    <row r="1989" spans="2:65" s="12" customFormat="1">
      <c r="B1989" s="146"/>
      <c r="D1989" s="147" t="s">
        <v>147</v>
      </c>
      <c r="E1989" s="148" t="s">
        <v>1</v>
      </c>
      <c r="F1989" s="149" t="s">
        <v>2023</v>
      </c>
      <c r="H1989" s="148" t="s">
        <v>1</v>
      </c>
      <c r="I1989" s="150"/>
      <c r="L1989" s="146"/>
      <c r="M1989" s="151"/>
      <c r="T1989" s="152"/>
      <c r="AT1989" s="148" t="s">
        <v>147</v>
      </c>
      <c r="AU1989" s="148" t="s">
        <v>82</v>
      </c>
      <c r="AV1989" s="12" t="s">
        <v>30</v>
      </c>
      <c r="AW1989" s="12" t="s">
        <v>29</v>
      </c>
      <c r="AX1989" s="12" t="s">
        <v>73</v>
      </c>
      <c r="AY1989" s="148" t="s">
        <v>138</v>
      </c>
    </row>
    <row r="1990" spans="2:65" s="13" customFormat="1">
      <c r="B1990" s="153"/>
      <c r="D1990" s="147" t="s">
        <v>147</v>
      </c>
      <c r="E1990" s="154" t="s">
        <v>1</v>
      </c>
      <c r="F1990" s="155" t="s">
        <v>2024</v>
      </c>
      <c r="H1990" s="156">
        <v>0</v>
      </c>
      <c r="I1990" s="157"/>
      <c r="L1990" s="153"/>
      <c r="M1990" s="158"/>
      <c r="T1990" s="159"/>
      <c r="AT1990" s="154" t="s">
        <v>147</v>
      </c>
      <c r="AU1990" s="154" t="s">
        <v>82</v>
      </c>
      <c r="AV1990" s="13" t="s">
        <v>82</v>
      </c>
      <c r="AW1990" s="13" t="s">
        <v>29</v>
      </c>
      <c r="AX1990" s="13" t="s">
        <v>73</v>
      </c>
      <c r="AY1990" s="154" t="s">
        <v>138</v>
      </c>
    </row>
    <row r="1991" spans="2:65" s="13" customFormat="1">
      <c r="B1991" s="153"/>
      <c r="D1991" s="147" t="s">
        <v>147</v>
      </c>
      <c r="E1991" s="154" t="s">
        <v>1</v>
      </c>
      <c r="F1991" s="155" t="s">
        <v>658</v>
      </c>
      <c r="H1991" s="156">
        <v>0</v>
      </c>
      <c r="I1991" s="157"/>
      <c r="L1991" s="153"/>
      <c r="M1991" s="158"/>
      <c r="T1991" s="159"/>
      <c r="AT1991" s="154" t="s">
        <v>147</v>
      </c>
      <c r="AU1991" s="154" t="s">
        <v>82</v>
      </c>
      <c r="AV1991" s="13" t="s">
        <v>82</v>
      </c>
      <c r="AW1991" s="13" t="s">
        <v>29</v>
      </c>
      <c r="AX1991" s="13" t="s">
        <v>73</v>
      </c>
      <c r="AY1991" s="154" t="s">
        <v>138</v>
      </c>
    </row>
    <row r="1992" spans="2:65" s="14" customFormat="1">
      <c r="B1992" s="160"/>
      <c r="D1992" s="147" t="s">
        <v>147</v>
      </c>
      <c r="E1992" s="161" t="s">
        <v>1</v>
      </c>
      <c r="F1992" s="162" t="s">
        <v>156</v>
      </c>
      <c r="H1992" s="163">
        <v>197.36699999999999</v>
      </c>
      <c r="I1992" s="164"/>
      <c r="L1992" s="160"/>
      <c r="M1992" s="165"/>
      <c r="T1992" s="166"/>
      <c r="AT1992" s="161" t="s">
        <v>147</v>
      </c>
      <c r="AU1992" s="161" t="s">
        <v>82</v>
      </c>
      <c r="AV1992" s="14" t="s">
        <v>145</v>
      </c>
      <c r="AW1992" s="14" t="s">
        <v>29</v>
      </c>
      <c r="AX1992" s="14" t="s">
        <v>30</v>
      </c>
      <c r="AY1992" s="161" t="s">
        <v>138</v>
      </c>
    </row>
    <row r="1993" spans="2:65" s="1" customFormat="1" ht="16.5" customHeight="1">
      <c r="B1993" s="132"/>
      <c r="C1993" s="133" t="s">
        <v>2025</v>
      </c>
      <c r="D1993" s="133" t="s">
        <v>140</v>
      </c>
      <c r="E1993" s="134" t="s">
        <v>2026</v>
      </c>
      <c r="F1993" s="135" t="s">
        <v>2027</v>
      </c>
      <c r="G1993" s="136" t="s">
        <v>143</v>
      </c>
      <c r="H1993" s="137">
        <v>181.55699999999999</v>
      </c>
      <c r="I1993" s="138"/>
      <c r="J1993" s="139">
        <f>ROUND(I1993*H1993,2)</f>
        <v>0</v>
      </c>
      <c r="K1993" s="135" t="s">
        <v>144</v>
      </c>
      <c r="L1993" s="32"/>
      <c r="M1993" s="140" t="s">
        <v>1</v>
      </c>
      <c r="N1993" s="141" t="s">
        <v>38</v>
      </c>
      <c r="P1993" s="142">
        <f>O1993*H1993</f>
        <v>0</v>
      </c>
      <c r="Q1993" s="142">
        <v>0</v>
      </c>
      <c r="R1993" s="142">
        <f>Q1993*H1993</f>
        <v>0</v>
      </c>
      <c r="S1993" s="142">
        <v>0</v>
      </c>
      <c r="T1993" s="143">
        <f>S1993*H1993</f>
        <v>0</v>
      </c>
      <c r="AR1993" s="144" t="s">
        <v>226</v>
      </c>
      <c r="AT1993" s="144" t="s">
        <v>140</v>
      </c>
      <c r="AU1993" s="144" t="s">
        <v>82</v>
      </c>
      <c r="AY1993" s="17" t="s">
        <v>138</v>
      </c>
      <c r="BE1993" s="145">
        <f>IF(N1993="základní",J1993,0)</f>
        <v>0</v>
      </c>
      <c r="BF1993" s="145">
        <f>IF(N1993="snížená",J1993,0)</f>
        <v>0</v>
      </c>
      <c r="BG1993" s="145">
        <f>IF(N1993="zákl. přenesená",J1993,0)</f>
        <v>0</v>
      </c>
      <c r="BH1993" s="145">
        <f>IF(N1993="sníž. přenesená",J1993,0)</f>
        <v>0</v>
      </c>
      <c r="BI1993" s="145">
        <f>IF(N1993="nulová",J1993,0)</f>
        <v>0</v>
      </c>
      <c r="BJ1993" s="17" t="s">
        <v>30</v>
      </c>
      <c r="BK1993" s="145">
        <f>ROUND(I1993*H1993,2)</f>
        <v>0</v>
      </c>
      <c r="BL1993" s="17" t="s">
        <v>226</v>
      </c>
      <c r="BM1993" s="144" t="s">
        <v>2028</v>
      </c>
    </row>
    <row r="1994" spans="2:65" s="12" customFormat="1">
      <c r="B1994" s="146"/>
      <c r="D1994" s="147" t="s">
        <v>147</v>
      </c>
      <c r="E1994" s="148" t="s">
        <v>1</v>
      </c>
      <c r="F1994" s="149" t="s">
        <v>581</v>
      </c>
      <c r="H1994" s="148" t="s">
        <v>1</v>
      </c>
      <c r="I1994" s="150"/>
      <c r="L1994" s="146"/>
      <c r="M1994" s="151"/>
      <c r="T1994" s="152"/>
      <c r="AT1994" s="148" t="s">
        <v>147</v>
      </c>
      <c r="AU1994" s="148" t="s">
        <v>82</v>
      </c>
      <c r="AV1994" s="12" t="s">
        <v>30</v>
      </c>
      <c r="AW1994" s="12" t="s">
        <v>29</v>
      </c>
      <c r="AX1994" s="12" t="s">
        <v>73</v>
      </c>
      <c r="AY1994" s="148" t="s">
        <v>138</v>
      </c>
    </row>
    <row r="1995" spans="2:65" s="13" customFormat="1">
      <c r="B1995" s="153"/>
      <c r="D1995" s="147" t="s">
        <v>147</v>
      </c>
      <c r="E1995" s="154" t="s">
        <v>1</v>
      </c>
      <c r="F1995" s="155" t="s">
        <v>618</v>
      </c>
      <c r="H1995" s="156">
        <v>154.69999999999999</v>
      </c>
      <c r="I1995" s="157"/>
      <c r="L1995" s="153"/>
      <c r="M1995" s="158"/>
      <c r="T1995" s="159"/>
      <c r="AT1995" s="154" t="s">
        <v>147</v>
      </c>
      <c r="AU1995" s="154" t="s">
        <v>82</v>
      </c>
      <c r="AV1995" s="13" t="s">
        <v>82</v>
      </c>
      <c r="AW1995" s="13" t="s">
        <v>29</v>
      </c>
      <c r="AX1995" s="13" t="s">
        <v>73</v>
      </c>
      <c r="AY1995" s="154" t="s">
        <v>138</v>
      </c>
    </row>
    <row r="1996" spans="2:65" s="13" customFormat="1">
      <c r="B1996" s="153"/>
      <c r="D1996" s="147" t="s">
        <v>147</v>
      </c>
      <c r="E1996" s="154" t="s">
        <v>1</v>
      </c>
      <c r="F1996" s="155" t="s">
        <v>619</v>
      </c>
      <c r="H1996" s="156">
        <v>12.968999999999999</v>
      </c>
      <c r="I1996" s="157"/>
      <c r="L1996" s="153"/>
      <c r="M1996" s="158"/>
      <c r="T1996" s="159"/>
      <c r="AT1996" s="154" t="s">
        <v>147</v>
      </c>
      <c r="AU1996" s="154" t="s">
        <v>82</v>
      </c>
      <c r="AV1996" s="13" t="s">
        <v>82</v>
      </c>
      <c r="AW1996" s="13" t="s">
        <v>29</v>
      </c>
      <c r="AX1996" s="13" t="s">
        <v>73</v>
      </c>
      <c r="AY1996" s="154" t="s">
        <v>138</v>
      </c>
    </row>
    <row r="1997" spans="2:65" s="13" customFormat="1">
      <c r="B1997" s="153"/>
      <c r="D1997" s="147" t="s">
        <v>147</v>
      </c>
      <c r="E1997" s="154" t="s">
        <v>1</v>
      </c>
      <c r="F1997" s="155" t="s">
        <v>620</v>
      </c>
      <c r="H1997" s="156">
        <v>-0.13200000000000001</v>
      </c>
      <c r="I1997" s="157"/>
      <c r="L1997" s="153"/>
      <c r="M1997" s="158"/>
      <c r="T1997" s="159"/>
      <c r="AT1997" s="154" t="s">
        <v>147</v>
      </c>
      <c r="AU1997" s="154" t="s">
        <v>82</v>
      </c>
      <c r="AV1997" s="13" t="s">
        <v>82</v>
      </c>
      <c r="AW1997" s="13" t="s">
        <v>29</v>
      </c>
      <c r="AX1997" s="13" t="s">
        <v>73</v>
      </c>
      <c r="AY1997" s="154" t="s">
        <v>138</v>
      </c>
    </row>
    <row r="1998" spans="2:65" s="13" customFormat="1">
      <c r="B1998" s="153"/>
      <c r="D1998" s="147" t="s">
        <v>147</v>
      </c>
      <c r="E1998" s="154" t="s">
        <v>1</v>
      </c>
      <c r="F1998" s="155" t="s">
        <v>621</v>
      </c>
      <c r="H1998" s="156">
        <v>-3.28</v>
      </c>
      <c r="I1998" s="157"/>
      <c r="L1998" s="153"/>
      <c r="M1998" s="158"/>
      <c r="T1998" s="159"/>
      <c r="AT1998" s="154" t="s">
        <v>147</v>
      </c>
      <c r="AU1998" s="154" t="s">
        <v>82</v>
      </c>
      <c r="AV1998" s="13" t="s">
        <v>82</v>
      </c>
      <c r="AW1998" s="13" t="s">
        <v>29</v>
      </c>
      <c r="AX1998" s="13" t="s">
        <v>73</v>
      </c>
      <c r="AY1998" s="154" t="s">
        <v>138</v>
      </c>
    </row>
    <row r="1999" spans="2:65" s="13" customFormat="1">
      <c r="B1999" s="153"/>
      <c r="D1999" s="147" t="s">
        <v>147</v>
      </c>
      <c r="E1999" s="154" t="s">
        <v>1</v>
      </c>
      <c r="F1999" s="155" t="s">
        <v>622</v>
      </c>
      <c r="H1999" s="156">
        <v>-5.7</v>
      </c>
      <c r="I1999" s="157"/>
      <c r="L1999" s="153"/>
      <c r="M1999" s="158"/>
      <c r="T1999" s="159"/>
      <c r="AT1999" s="154" t="s">
        <v>147</v>
      </c>
      <c r="AU1999" s="154" t="s">
        <v>82</v>
      </c>
      <c r="AV1999" s="13" t="s">
        <v>82</v>
      </c>
      <c r="AW1999" s="13" t="s">
        <v>29</v>
      </c>
      <c r="AX1999" s="13" t="s">
        <v>73</v>
      </c>
      <c r="AY1999" s="154" t="s">
        <v>138</v>
      </c>
    </row>
    <row r="2000" spans="2:65" s="13" customFormat="1">
      <c r="B2000" s="153"/>
      <c r="D2000" s="147" t="s">
        <v>147</v>
      </c>
      <c r="E2000" s="154" t="s">
        <v>1</v>
      </c>
      <c r="F2000" s="155" t="s">
        <v>2029</v>
      </c>
      <c r="H2000" s="156">
        <v>1.82</v>
      </c>
      <c r="I2000" s="157"/>
      <c r="L2000" s="153"/>
      <c r="M2000" s="158"/>
      <c r="T2000" s="159"/>
      <c r="AT2000" s="154" t="s">
        <v>147</v>
      </c>
      <c r="AU2000" s="154" t="s">
        <v>82</v>
      </c>
      <c r="AV2000" s="13" t="s">
        <v>82</v>
      </c>
      <c r="AW2000" s="13" t="s">
        <v>29</v>
      </c>
      <c r="AX2000" s="13" t="s">
        <v>73</v>
      </c>
      <c r="AY2000" s="154" t="s">
        <v>138</v>
      </c>
    </row>
    <row r="2001" spans="2:51" s="13" customFormat="1">
      <c r="B2001" s="153"/>
      <c r="D2001" s="147" t="s">
        <v>147</v>
      </c>
      <c r="E2001" s="154" t="s">
        <v>1</v>
      </c>
      <c r="F2001" s="155" t="s">
        <v>621</v>
      </c>
      <c r="H2001" s="156">
        <v>-3.28</v>
      </c>
      <c r="I2001" s="157"/>
      <c r="L2001" s="153"/>
      <c r="M2001" s="158"/>
      <c r="T2001" s="159"/>
      <c r="AT2001" s="154" t="s">
        <v>147</v>
      </c>
      <c r="AU2001" s="154" t="s">
        <v>82</v>
      </c>
      <c r="AV2001" s="13" t="s">
        <v>82</v>
      </c>
      <c r="AW2001" s="13" t="s">
        <v>29</v>
      </c>
      <c r="AX2001" s="13" t="s">
        <v>73</v>
      </c>
      <c r="AY2001" s="154" t="s">
        <v>138</v>
      </c>
    </row>
    <row r="2002" spans="2:51" s="13" customFormat="1">
      <c r="B2002" s="153"/>
      <c r="D2002" s="147" t="s">
        <v>147</v>
      </c>
      <c r="E2002" s="154" t="s">
        <v>1</v>
      </c>
      <c r="F2002" s="155" t="s">
        <v>584</v>
      </c>
      <c r="H2002" s="156">
        <v>1.72</v>
      </c>
      <c r="I2002" s="157"/>
      <c r="L2002" s="153"/>
      <c r="M2002" s="158"/>
      <c r="T2002" s="159"/>
      <c r="AT2002" s="154" t="s">
        <v>147</v>
      </c>
      <c r="AU2002" s="154" t="s">
        <v>82</v>
      </c>
      <c r="AV2002" s="13" t="s">
        <v>82</v>
      </c>
      <c r="AW2002" s="13" t="s">
        <v>29</v>
      </c>
      <c r="AX2002" s="13" t="s">
        <v>73</v>
      </c>
      <c r="AY2002" s="154" t="s">
        <v>138</v>
      </c>
    </row>
    <row r="2003" spans="2:51" s="13" customFormat="1">
      <c r="B2003" s="153"/>
      <c r="D2003" s="147" t="s">
        <v>147</v>
      </c>
      <c r="E2003" s="154" t="s">
        <v>1</v>
      </c>
      <c r="F2003" s="155" t="s">
        <v>624</v>
      </c>
      <c r="H2003" s="156">
        <v>-0.3</v>
      </c>
      <c r="I2003" s="157"/>
      <c r="L2003" s="153"/>
      <c r="M2003" s="158"/>
      <c r="T2003" s="159"/>
      <c r="AT2003" s="154" t="s">
        <v>147</v>
      </c>
      <c r="AU2003" s="154" t="s">
        <v>82</v>
      </c>
      <c r="AV2003" s="13" t="s">
        <v>82</v>
      </c>
      <c r="AW2003" s="13" t="s">
        <v>29</v>
      </c>
      <c r="AX2003" s="13" t="s">
        <v>73</v>
      </c>
      <c r="AY2003" s="154" t="s">
        <v>138</v>
      </c>
    </row>
    <row r="2004" spans="2:51" s="13" customFormat="1">
      <c r="B2004" s="153"/>
      <c r="D2004" s="147" t="s">
        <v>147</v>
      </c>
      <c r="E2004" s="154" t="s">
        <v>1</v>
      </c>
      <c r="F2004" s="155" t="s">
        <v>625</v>
      </c>
      <c r="H2004" s="156">
        <v>-0.26</v>
      </c>
      <c r="I2004" s="157"/>
      <c r="L2004" s="153"/>
      <c r="M2004" s="158"/>
      <c r="T2004" s="159"/>
      <c r="AT2004" s="154" t="s">
        <v>147</v>
      </c>
      <c r="AU2004" s="154" t="s">
        <v>82</v>
      </c>
      <c r="AV2004" s="13" t="s">
        <v>82</v>
      </c>
      <c r="AW2004" s="13" t="s">
        <v>29</v>
      </c>
      <c r="AX2004" s="13" t="s">
        <v>73</v>
      </c>
      <c r="AY2004" s="154" t="s">
        <v>138</v>
      </c>
    </row>
    <row r="2005" spans="2:51" s="13" customFormat="1">
      <c r="B2005" s="153"/>
      <c r="D2005" s="147" t="s">
        <v>147</v>
      </c>
      <c r="E2005" s="154" t="s">
        <v>1</v>
      </c>
      <c r="F2005" s="155" t="s">
        <v>626</v>
      </c>
      <c r="H2005" s="156">
        <v>-0.21</v>
      </c>
      <c r="I2005" s="157"/>
      <c r="L2005" s="153"/>
      <c r="M2005" s="158"/>
      <c r="T2005" s="159"/>
      <c r="AT2005" s="154" t="s">
        <v>147</v>
      </c>
      <c r="AU2005" s="154" t="s">
        <v>82</v>
      </c>
      <c r="AV2005" s="13" t="s">
        <v>82</v>
      </c>
      <c r="AW2005" s="13" t="s">
        <v>29</v>
      </c>
      <c r="AX2005" s="13" t="s">
        <v>73</v>
      </c>
      <c r="AY2005" s="154" t="s">
        <v>138</v>
      </c>
    </row>
    <row r="2006" spans="2:51" s="15" customFormat="1">
      <c r="B2006" s="167"/>
      <c r="D2006" s="147" t="s">
        <v>147</v>
      </c>
      <c r="E2006" s="168" t="s">
        <v>1</v>
      </c>
      <c r="F2006" s="169" t="s">
        <v>250</v>
      </c>
      <c r="H2006" s="170">
        <v>158.047</v>
      </c>
      <c r="I2006" s="171"/>
      <c r="L2006" s="167"/>
      <c r="M2006" s="172"/>
      <c r="T2006" s="173"/>
      <c r="AT2006" s="168" t="s">
        <v>147</v>
      </c>
      <c r="AU2006" s="168" t="s">
        <v>82</v>
      </c>
      <c r="AV2006" s="15" t="s">
        <v>162</v>
      </c>
      <c r="AW2006" s="15" t="s">
        <v>29</v>
      </c>
      <c r="AX2006" s="15" t="s">
        <v>73</v>
      </c>
      <c r="AY2006" s="168" t="s">
        <v>138</v>
      </c>
    </row>
    <row r="2007" spans="2:51" s="12" customFormat="1">
      <c r="B2007" s="146"/>
      <c r="D2007" s="147" t="s">
        <v>147</v>
      </c>
      <c r="E2007" s="148" t="s">
        <v>1</v>
      </c>
      <c r="F2007" s="149" t="s">
        <v>581</v>
      </c>
      <c r="H2007" s="148" t="s">
        <v>1</v>
      </c>
      <c r="I2007" s="150"/>
      <c r="L2007" s="146"/>
      <c r="M2007" s="151"/>
      <c r="T2007" s="152"/>
      <c r="AT2007" s="148" t="s">
        <v>147</v>
      </c>
      <c r="AU2007" s="148" t="s">
        <v>82</v>
      </c>
      <c r="AV2007" s="12" t="s">
        <v>30</v>
      </c>
      <c r="AW2007" s="12" t="s">
        <v>29</v>
      </c>
      <c r="AX2007" s="12" t="s">
        <v>73</v>
      </c>
      <c r="AY2007" s="148" t="s">
        <v>138</v>
      </c>
    </row>
    <row r="2008" spans="2:51" s="12" customFormat="1">
      <c r="B2008" s="146"/>
      <c r="D2008" s="147" t="s">
        <v>147</v>
      </c>
      <c r="E2008" s="148" t="s">
        <v>1</v>
      </c>
      <c r="F2008" s="149" t="s">
        <v>583</v>
      </c>
      <c r="H2008" s="148" t="s">
        <v>1</v>
      </c>
      <c r="I2008" s="150"/>
      <c r="L2008" s="146"/>
      <c r="M2008" s="151"/>
      <c r="T2008" s="152"/>
      <c r="AT2008" s="148" t="s">
        <v>147</v>
      </c>
      <c r="AU2008" s="148" t="s">
        <v>82</v>
      </c>
      <c r="AV2008" s="12" t="s">
        <v>30</v>
      </c>
      <c r="AW2008" s="12" t="s">
        <v>29</v>
      </c>
      <c r="AX2008" s="12" t="s">
        <v>73</v>
      </c>
      <c r="AY2008" s="148" t="s">
        <v>138</v>
      </c>
    </row>
    <row r="2009" spans="2:51" s="13" customFormat="1">
      <c r="B2009" s="153"/>
      <c r="D2009" s="147" t="s">
        <v>147</v>
      </c>
      <c r="E2009" s="154" t="s">
        <v>1</v>
      </c>
      <c r="F2009" s="155" t="s">
        <v>584</v>
      </c>
      <c r="H2009" s="156">
        <v>1.72</v>
      </c>
      <c r="I2009" s="157"/>
      <c r="L2009" s="153"/>
      <c r="M2009" s="158"/>
      <c r="T2009" s="159"/>
      <c r="AT2009" s="154" t="s">
        <v>147</v>
      </c>
      <c r="AU2009" s="154" t="s">
        <v>82</v>
      </c>
      <c r="AV2009" s="13" t="s">
        <v>82</v>
      </c>
      <c r="AW2009" s="13" t="s">
        <v>29</v>
      </c>
      <c r="AX2009" s="13" t="s">
        <v>73</v>
      </c>
      <c r="AY2009" s="154" t="s">
        <v>138</v>
      </c>
    </row>
    <row r="2010" spans="2:51" s="13" customFormat="1">
      <c r="B2010" s="153"/>
      <c r="D2010" s="147" t="s">
        <v>147</v>
      </c>
      <c r="E2010" s="154" t="s">
        <v>1</v>
      </c>
      <c r="F2010" s="155" t="s">
        <v>585</v>
      </c>
      <c r="H2010" s="156">
        <v>12.04</v>
      </c>
      <c r="I2010" s="157"/>
      <c r="L2010" s="153"/>
      <c r="M2010" s="158"/>
      <c r="T2010" s="159"/>
      <c r="AT2010" s="154" t="s">
        <v>147</v>
      </c>
      <c r="AU2010" s="154" t="s">
        <v>82</v>
      </c>
      <c r="AV2010" s="13" t="s">
        <v>82</v>
      </c>
      <c r="AW2010" s="13" t="s">
        <v>29</v>
      </c>
      <c r="AX2010" s="13" t="s">
        <v>73</v>
      </c>
      <c r="AY2010" s="154" t="s">
        <v>138</v>
      </c>
    </row>
    <row r="2011" spans="2:51" s="13" customFormat="1">
      <c r="B2011" s="153"/>
      <c r="D2011" s="147" t="s">
        <v>147</v>
      </c>
      <c r="E2011" s="154" t="s">
        <v>1</v>
      </c>
      <c r="F2011" s="155" t="s">
        <v>586</v>
      </c>
      <c r="H2011" s="156">
        <v>4.5</v>
      </c>
      <c r="I2011" s="157"/>
      <c r="L2011" s="153"/>
      <c r="M2011" s="158"/>
      <c r="T2011" s="159"/>
      <c r="AT2011" s="154" t="s">
        <v>147</v>
      </c>
      <c r="AU2011" s="154" t="s">
        <v>82</v>
      </c>
      <c r="AV2011" s="13" t="s">
        <v>82</v>
      </c>
      <c r="AW2011" s="13" t="s">
        <v>29</v>
      </c>
      <c r="AX2011" s="13" t="s">
        <v>73</v>
      </c>
      <c r="AY2011" s="154" t="s">
        <v>138</v>
      </c>
    </row>
    <row r="2012" spans="2:51" s="13" customFormat="1">
      <c r="B2012" s="153"/>
      <c r="D2012" s="147" t="s">
        <v>147</v>
      </c>
      <c r="E2012" s="154" t="s">
        <v>1</v>
      </c>
      <c r="F2012" s="155" t="s">
        <v>587</v>
      </c>
      <c r="H2012" s="156">
        <v>3.9</v>
      </c>
      <c r="I2012" s="157"/>
      <c r="L2012" s="153"/>
      <c r="M2012" s="158"/>
      <c r="T2012" s="159"/>
      <c r="AT2012" s="154" t="s">
        <v>147</v>
      </c>
      <c r="AU2012" s="154" t="s">
        <v>82</v>
      </c>
      <c r="AV2012" s="13" t="s">
        <v>82</v>
      </c>
      <c r="AW2012" s="13" t="s">
        <v>29</v>
      </c>
      <c r="AX2012" s="13" t="s">
        <v>73</v>
      </c>
      <c r="AY2012" s="154" t="s">
        <v>138</v>
      </c>
    </row>
    <row r="2013" spans="2:51" s="13" customFormat="1">
      <c r="B2013" s="153"/>
      <c r="D2013" s="147" t="s">
        <v>147</v>
      </c>
      <c r="E2013" s="154" t="s">
        <v>1</v>
      </c>
      <c r="F2013" s="155" t="s">
        <v>588</v>
      </c>
      <c r="H2013" s="156">
        <v>0.3</v>
      </c>
      <c r="I2013" s="157"/>
      <c r="L2013" s="153"/>
      <c r="M2013" s="158"/>
      <c r="T2013" s="159"/>
      <c r="AT2013" s="154" t="s">
        <v>147</v>
      </c>
      <c r="AU2013" s="154" t="s">
        <v>82</v>
      </c>
      <c r="AV2013" s="13" t="s">
        <v>82</v>
      </c>
      <c r="AW2013" s="13" t="s">
        <v>29</v>
      </c>
      <c r="AX2013" s="13" t="s">
        <v>73</v>
      </c>
      <c r="AY2013" s="154" t="s">
        <v>138</v>
      </c>
    </row>
    <row r="2014" spans="2:51" s="13" customFormat="1">
      <c r="B2014" s="153"/>
      <c r="D2014" s="147" t="s">
        <v>147</v>
      </c>
      <c r="E2014" s="154" t="s">
        <v>1</v>
      </c>
      <c r="F2014" s="155" t="s">
        <v>589</v>
      </c>
      <c r="H2014" s="156">
        <v>1.05</v>
      </c>
      <c r="I2014" s="157"/>
      <c r="L2014" s="153"/>
      <c r="M2014" s="158"/>
      <c r="T2014" s="159"/>
      <c r="AT2014" s="154" t="s">
        <v>147</v>
      </c>
      <c r="AU2014" s="154" t="s">
        <v>82</v>
      </c>
      <c r="AV2014" s="13" t="s">
        <v>82</v>
      </c>
      <c r="AW2014" s="13" t="s">
        <v>29</v>
      </c>
      <c r="AX2014" s="13" t="s">
        <v>73</v>
      </c>
      <c r="AY2014" s="154" t="s">
        <v>138</v>
      </c>
    </row>
    <row r="2015" spans="2:51" s="15" customFormat="1">
      <c r="B2015" s="167"/>
      <c r="D2015" s="147" t="s">
        <v>147</v>
      </c>
      <c r="E2015" s="168" t="s">
        <v>1</v>
      </c>
      <c r="F2015" s="169" t="s">
        <v>250</v>
      </c>
      <c r="H2015" s="170">
        <v>23.51</v>
      </c>
      <c r="I2015" s="171"/>
      <c r="L2015" s="167"/>
      <c r="M2015" s="172"/>
      <c r="T2015" s="173"/>
      <c r="AT2015" s="168" t="s">
        <v>147</v>
      </c>
      <c r="AU2015" s="168" t="s">
        <v>82</v>
      </c>
      <c r="AV2015" s="15" t="s">
        <v>162</v>
      </c>
      <c r="AW2015" s="15" t="s">
        <v>29</v>
      </c>
      <c r="AX2015" s="15" t="s">
        <v>73</v>
      </c>
      <c r="AY2015" s="168" t="s">
        <v>138</v>
      </c>
    </row>
    <row r="2016" spans="2:51" s="14" customFormat="1">
      <c r="B2016" s="160"/>
      <c r="D2016" s="147" t="s">
        <v>147</v>
      </c>
      <c r="E2016" s="161" t="s">
        <v>1</v>
      </c>
      <c r="F2016" s="162" t="s">
        <v>156</v>
      </c>
      <c r="H2016" s="163">
        <v>181.55699999999999</v>
      </c>
      <c r="I2016" s="164"/>
      <c r="L2016" s="160"/>
      <c r="M2016" s="165"/>
      <c r="T2016" s="166"/>
      <c r="AT2016" s="161" t="s">
        <v>147</v>
      </c>
      <c r="AU2016" s="161" t="s">
        <v>82</v>
      </c>
      <c r="AV2016" s="14" t="s">
        <v>145</v>
      </c>
      <c r="AW2016" s="14" t="s">
        <v>29</v>
      </c>
      <c r="AX2016" s="14" t="s">
        <v>30</v>
      </c>
      <c r="AY2016" s="161" t="s">
        <v>138</v>
      </c>
    </row>
    <row r="2017" spans="2:65" s="1" customFormat="1" ht="16.5" customHeight="1">
      <c r="B2017" s="132"/>
      <c r="C2017" s="133" t="s">
        <v>2030</v>
      </c>
      <c r="D2017" s="133" t="s">
        <v>140</v>
      </c>
      <c r="E2017" s="134" t="s">
        <v>2031</v>
      </c>
      <c r="F2017" s="135" t="s">
        <v>2032</v>
      </c>
      <c r="G2017" s="136" t="s">
        <v>143</v>
      </c>
      <c r="H2017" s="137">
        <v>417.31200000000001</v>
      </c>
      <c r="I2017" s="138"/>
      <c r="J2017" s="139">
        <f>ROUND(I2017*H2017,2)</f>
        <v>0</v>
      </c>
      <c r="K2017" s="135" t="s">
        <v>144</v>
      </c>
      <c r="L2017" s="32"/>
      <c r="M2017" s="140" t="s">
        <v>1</v>
      </c>
      <c r="N2017" s="141" t="s">
        <v>38</v>
      </c>
      <c r="P2017" s="142">
        <f>O2017*H2017</f>
        <v>0</v>
      </c>
      <c r="Q2017" s="142">
        <v>2.1000000000000001E-4</v>
      </c>
      <c r="R2017" s="142">
        <f>Q2017*H2017</f>
        <v>8.7635520000000008E-2</v>
      </c>
      <c r="S2017" s="142">
        <v>0</v>
      </c>
      <c r="T2017" s="143">
        <f>S2017*H2017</f>
        <v>0</v>
      </c>
      <c r="AR2017" s="144" t="s">
        <v>226</v>
      </c>
      <c r="AT2017" s="144" t="s">
        <v>140</v>
      </c>
      <c r="AU2017" s="144" t="s">
        <v>82</v>
      </c>
      <c r="AY2017" s="17" t="s">
        <v>138</v>
      </c>
      <c r="BE2017" s="145">
        <f>IF(N2017="základní",J2017,0)</f>
        <v>0</v>
      </c>
      <c r="BF2017" s="145">
        <f>IF(N2017="snížená",J2017,0)</f>
        <v>0</v>
      </c>
      <c r="BG2017" s="145">
        <f>IF(N2017="zákl. přenesená",J2017,0)</f>
        <v>0</v>
      </c>
      <c r="BH2017" s="145">
        <f>IF(N2017="sníž. přenesená",J2017,0)</f>
        <v>0</v>
      </c>
      <c r="BI2017" s="145">
        <f>IF(N2017="nulová",J2017,0)</f>
        <v>0</v>
      </c>
      <c r="BJ2017" s="17" t="s">
        <v>30</v>
      </c>
      <c r="BK2017" s="145">
        <f>ROUND(I2017*H2017,2)</f>
        <v>0</v>
      </c>
      <c r="BL2017" s="17" t="s">
        <v>226</v>
      </c>
      <c r="BM2017" s="144" t="s">
        <v>2033</v>
      </c>
    </row>
    <row r="2018" spans="2:65" s="13" customFormat="1">
      <c r="B2018" s="153"/>
      <c r="D2018" s="147" t="s">
        <v>147</v>
      </c>
      <c r="E2018" s="154" t="s">
        <v>1</v>
      </c>
      <c r="F2018" s="155" t="s">
        <v>2034</v>
      </c>
      <c r="H2018" s="156">
        <v>417.31200000000001</v>
      </c>
      <c r="I2018" s="157"/>
      <c r="L2018" s="153"/>
      <c r="M2018" s="158"/>
      <c r="T2018" s="159"/>
      <c r="AT2018" s="154" t="s">
        <v>147</v>
      </c>
      <c r="AU2018" s="154" t="s">
        <v>82</v>
      </c>
      <c r="AV2018" s="13" t="s">
        <v>82</v>
      </c>
      <c r="AW2018" s="13" t="s">
        <v>29</v>
      </c>
      <c r="AX2018" s="13" t="s">
        <v>30</v>
      </c>
      <c r="AY2018" s="154" t="s">
        <v>138</v>
      </c>
    </row>
    <row r="2019" spans="2:65" s="1" customFormat="1" ht="21.75" customHeight="1">
      <c r="B2019" s="132"/>
      <c r="C2019" s="133" t="s">
        <v>2035</v>
      </c>
      <c r="D2019" s="133" t="s">
        <v>140</v>
      </c>
      <c r="E2019" s="134" t="s">
        <v>2036</v>
      </c>
      <c r="F2019" s="135" t="s">
        <v>2037</v>
      </c>
      <c r="G2019" s="136" t="s">
        <v>143</v>
      </c>
      <c r="H2019" s="137">
        <v>364.93400000000003</v>
      </c>
      <c r="I2019" s="138"/>
      <c r="J2019" s="139">
        <f>ROUND(I2019*H2019,2)</f>
        <v>0</v>
      </c>
      <c r="K2019" s="135" t="s">
        <v>144</v>
      </c>
      <c r="L2019" s="32"/>
      <c r="M2019" s="140" t="s">
        <v>1</v>
      </c>
      <c r="N2019" s="141" t="s">
        <v>38</v>
      </c>
      <c r="P2019" s="142">
        <f>O2019*H2019</f>
        <v>0</v>
      </c>
      <c r="Q2019" s="142">
        <v>2.1000000000000001E-4</v>
      </c>
      <c r="R2019" s="142">
        <f>Q2019*H2019</f>
        <v>7.6636140000000005E-2</v>
      </c>
      <c r="S2019" s="142">
        <v>0</v>
      </c>
      <c r="T2019" s="143">
        <f>S2019*H2019</f>
        <v>0</v>
      </c>
      <c r="AR2019" s="144" t="s">
        <v>226</v>
      </c>
      <c r="AT2019" s="144" t="s">
        <v>140</v>
      </c>
      <c r="AU2019" s="144" t="s">
        <v>82</v>
      </c>
      <c r="AY2019" s="17" t="s">
        <v>138</v>
      </c>
      <c r="BE2019" s="145">
        <f>IF(N2019="základní",J2019,0)</f>
        <v>0</v>
      </c>
      <c r="BF2019" s="145">
        <f>IF(N2019="snížená",J2019,0)</f>
        <v>0</v>
      </c>
      <c r="BG2019" s="145">
        <f>IF(N2019="zákl. přenesená",J2019,0)</f>
        <v>0</v>
      </c>
      <c r="BH2019" s="145">
        <f>IF(N2019="sníž. přenesená",J2019,0)</f>
        <v>0</v>
      </c>
      <c r="BI2019" s="145">
        <f>IF(N2019="nulová",J2019,0)</f>
        <v>0</v>
      </c>
      <c r="BJ2019" s="17" t="s">
        <v>30</v>
      </c>
      <c r="BK2019" s="145">
        <f>ROUND(I2019*H2019,2)</f>
        <v>0</v>
      </c>
      <c r="BL2019" s="17" t="s">
        <v>226</v>
      </c>
      <c r="BM2019" s="144" t="s">
        <v>2038</v>
      </c>
    </row>
    <row r="2020" spans="2:65" s="13" customFormat="1">
      <c r="B2020" s="153"/>
      <c r="D2020" s="147" t="s">
        <v>147</v>
      </c>
      <c r="E2020" s="154" t="s">
        <v>1</v>
      </c>
      <c r="F2020" s="155" t="s">
        <v>627</v>
      </c>
      <c r="H2020" s="156">
        <v>228.483</v>
      </c>
      <c r="I2020" s="157"/>
      <c r="L2020" s="153"/>
      <c r="M2020" s="158"/>
      <c r="T2020" s="159"/>
      <c r="AT2020" s="154" t="s">
        <v>147</v>
      </c>
      <c r="AU2020" s="154" t="s">
        <v>82</v>
      </c>
      <c r="AV2020" s="13" t="s">
        <v>82</v>
      </c>
      <c r="AW2020" s="13" t="s">
        <v>29</v>
      </c>
      <c r="AX2020" s="13" t="s">
        <v>73</v>
      </c>
      <c r="AY2020" s="154" t="s">
        <v>138</v>
      </c>
    </row>
    <row r="2021" spans="2:65" s="13" customFormat="1">
      <c r="B2021" s="153"/>
      <c r="D2021" s="147" t="s">
        <v>147</v>
      </c>
      <c r="E2021" s="154" t="s">
        <v>1</v>
      </c>
      <c r="F2021" s="155" t="s">
        <v>628</v>
      </c>
      <c r="H2021" s="156">
        <v>-2.4049999999999998</v>
      </c>
      <c r="I2021" s="157"/>
      <c r="L2021" s="153"/>
      <c r="M2021" s="158"/>
      <c r="T2021" s="159"/>
      <c r="AT2021" s="154" t="s">
        <v>147</v>
      </c>
      <c r="AU2021" s="154" t="s">
        <v>82</v>
      </c>
      <c r="AV2021" s="13" t="s">
        <v>82</v>
      </c>
      <c r="AW2021" s="13" t="s">
        <v>29</v>
      </c>
      <c r="AX2021" s="13" t="s">
        <v>73</v>
      </c>
      <c r="AY2021" s="154" t="s">
        <v>138</v>
      </c>
    </row>
    <row r="2022" spans="2:65" s="13" customFormat="1">
      <c r="B2022" s="153"/>
      <c r="D2022" s="147" t="s">
        <v>147</v>
      </c>
      <c r="E2022" s="154" t="s">
        <v>1</v>
      </c>
      <c r="F2022" s="155" t="s">
        <v>621</v>
      </c>
      <c r="H2022" s="156">
        <v>-3.28</v>
      </c>
      <c r="I2022" s="157"/>
      <c r="L2022" s="153"/>
      <c r="M2022" s="158"/>
      <c r="T2022" s="159"/>
      <c r="AT2022" s="154" t="s">
        <v>147</v>
      </c>
      <c r="AU2022" s="154" t="s">
        <v>82</v>
      </c>
      <c r="AV2022" s="13" t="s">
        <v>82</v>
      </c>
      <c r="AW2022" s="13" t="s">
        <v>29</v>
      </c>
      <c r="AX2022" s="13" t="s">
        <v>73</v>
      </c>
      <c r="AY2022" s="154" t="s">
        <v>138</v>
      </c>
    </row>
    <row r="2023" spans="2:65" s="13" customFormat="1">
      <c r="B2023" s="153"/>
      <c r="D2023" s="147" t="s">
        <v>147</v>
      </c>
      <c r="E2023" s="154" t="s">
        <v>1</v>
      </c>
      <c r="F2023" s="155" t="s">
        <v>629</v>
      </c>
      <c r="H2023" s="156">
        <v>-17.16</v>
      </c>
      <c r="I2023" s="157"/>
      <c r="L2023" s="153"/>
      <c r="M2023" s="158"/>
      <c r="T2023" s="159"/>
      <c r="AT2023" s="154" t="s">
        <v>147</v>
      </c>
      <c r="AU2023" s="154" t="s">
        <v>82</v>
      </c>
      <c r="AV2023" s="13" t="s">
        <v>82</v>
      </c>
      <c r="AW2023" s="13" t="s">
        <v>29</v>
      </c>
      <c r="AX2023" s="13" t="s">
        <v>73</v>
      </c>
      <c r="AY2023" s="154" t="s">
        <v>138</v>
      </c>
    </row>
    <row r="2024" spans="2:65" s="13" customFormat="1">
      <c r="B2024" s="153"/>
      <c r="D2024" s="147" t="s">
        <v>147</v>
      </c>
      <c r="E2024" s="154" t="s">
        <v>1</v>
      </c>
      <c r="F2024" s="155" t="s">
        <v>2021</v>
      </c>
      <c r="H2024" s="156">
        <v>4.0650000000000004</v>
      </c>
      <c r="I2024" s="157"/>
      <c r="L2024" s="153"/>
      <c r="M2024" s="158"/>
      <c r="T2024" s="159"/>
      <c r="AT2024" s="154" t="s">
        <v>147</v>
      </c>
      <c r="AU2024" s="154" t="s">
        <v>82</v>
      </c>
      <c r="AV2024" s="13" t="s">
        <v>82</v>
      </c>
      <c r="AW2024" s="13" t="s">
        <v>29</v>
      </c>
      <c r="AX2024" s="13" t="s">
        <v>73</v>
      </c>
      <c r="AY2024" s="154" t="s">
        <v>138</v>
      </c>
    </row>
    <row r="2025" spans="2:65" s="13" customFormat="1">
      <c r="B2025" s="153"/>
      <c r="D2025" s="147" t="s">
        <v>147</v>
      </c>
      <c r="E2025" s="154" t="s">
        <v>1</v>
      </c>
      <c r="F2025" s="155" t="s">
        <v>631</v>
      </c>
      <c r="H2025" s="156">
        <v>-4.3609999999999998</v>
      </c>
      <c r="I2025" s="157"/>
      <c r="L2025" s="153"/>
      <c r="M2025" s="158"/>
      <c r="T2025" s="159"/>
      <c r="AT2025" s="154" t="s">
        <v>147</v>
      </c>
      <c r="AU2025" s="154" t="s">
        <v>82</v>
      </c>
      <c r="AV2025" s="13" t="s">
        <v>82</v>
      </c>
      <c r="AW2025" s="13" t="s">
        <v>29</v>
      </c>
      <c r="AX2025" s="13" t="s">
        <v>73</v>
      </c>
      <c r="AY2025" s="154" t="s">
        <v>138</v>
      </c>
    </row>
    <row r="2026" spans="2:65" s="13" customFormat="1">
      <c r="B2026" s="153"/>
      <c r="D2026" s="147" t="s">
        <v>147</v>
      </c>
      <c r="E2026" s="154" t="s">
        <v>1</v>
      </c>
      <c r="F2026" s="155" t="s">
        <v>632</v>
      </c>
      <c r="H2026" s="156">
        <v>-7.9749999999999996</v>
      </c>
      <c r="I2026" s="157"/>
      <c r="L2026" s="153"/>
      <c r="M2026" s="158"/>
      <c r="T2026" s="159"/>
      <c r="AT2026" s="154" t="s">
        <v>147</v>
      </c>
      <c r="AU2026" s="154" t="s">
        <v>82</v>
      </c>
      <c r="AV2026" s="13" t="s">
        <v>82</v>
      </c>
      <c r="AW2026" s="13" t="s">
        <v>29</v>
      </c>
      <c r="AX2026" s="13" t="s">
        <v>73</v>
      </c>
      <c r="AY2026" s="154" t="s">
        <v>138</v>
      </c>
    </row>
    <row r="2027" spans="2:65" s="12" customFormat="1">
      <c r="B2027" s="146"/>
      <c r="D2027" s="147" t="s">
        <v>147</v>
      </c>
      <c r="E2027" s="148" t="s">
        <v>1</v>
      </c>
      <c r="F2027" s="149" t="s">
        <v>2022</v>
      </c>
      <c r="H2027" s="148" t="s">
        <v>1</v>
      </c>
      <c r="I2027" s="150"/>
      <c r="L2027" s="146"/>
      <c r="M2027" s="151"/>
      <c r="T2027" s="152"/>
      <c r="AT2027" s="148" t="s">
        <v>147</v>
      </c>
      <c r="AU2027" s="148" t="s">
        <v>82</v>
      </c>
      <c r="AV2027" s="12" t="s">
        <v>30</v>
      </c>
      <c r="AW2027" s="12" t="s">
        <v>29</v>
      </c>
      <c r="AX2027" s="12" t="s">
        <v>73</v>
      </c>
      <c r="AY2027" s="148" t="s">
        <v>138</v>
      </c>
    </row>
    <row r="2028" spans="2:65" s="12" customFormat="1">
      <c r="B2028" s="146"/>
      <c r="D2028" s="147" t="s">
        <v>147</v>
      </c>
      <c r="E2028" s="148" t="s">
        <v>1</v>
      </c>
      <c r="F2028" s="149" t="s">
        <v>2039</v>
      </c>
      <c r="H2028" s="148" t="s">
        <v>1</v>
      </c>
      <c r="I2028" s="150"/>
      <c r="L2028" s="146"/>
      <c r="M2028" s="151"/>
      <c r="T2028" s="152"/>
      <c r="AT2028" s="148" t="s">
        <v>147</v>
      </c>
      <c r="AU2028" s="148" t="s">
        <v>82</v>
      </c>
      <c r="AV2028" s="12" t="s">
        <v>30</v>
      </c>
      <c r="AW2028" s="12" t="s">
        <v>29</v>
      </c>
      <c r="AX2028" s="12" t="s">
        <v>73</v>
      </c>
      <c r="AY2028" s="148" t="s">
        <v>138</v>
      </c>
    </row>
    <row r="2029" spans="2:65" s="13" customFormat="1">
      <c r="B2029" s="153"/>
      <c r="D2029" s="147" t="s">
        <v>147</v>
      </c>
      <c r="E2029" s="154" t="s">
        <v>1</v>
      </c>
      <c r="F2029" s="155" t="s">
        <v>590</v>
      </c>
      <c r="H2029" s="156">
        <v>108.88500000000001</v>
      </c>
      <c r="I2029" s="157"/>
      <c r="L2029" s="153"/>
      <c r="M2029" s="158"/>
      <c r="T2029" s="159"/>
      <c r="AT2029" s="154" t="s">
        <v>147</v>
      </c>
      <c r="AU2029" s="154" t="s">
        <v>82</v>
      </c>
      <c r="AV2029" s="13" t="s">
        <v>82</v>
      </c>
      <c r="AW2029" s="13" t="s">
        <v>29</v>
      </c>
      <c r="AX2029" s="13" t="s">
        <v>73</v>
      </c>
      <c r="AY2029" s="154" t="s">
        <v>138</v>
      </c>
    </row>
    <row r="2030" spans="2:65" s="13" customFormat="1">
      <c r="B2030" s="153"/>
      <c r="D2030" s="147" t="s">
        <v>147</v>
      </c>
      <c r="E2030" s="154" t="s">
        <v>1</v>
      </c>
      <c r="F2030" s="155" t="s">
        <v>591</v>
      </c>
      <c r="H2030" s="156">
        <v>58.682000000000002</v>
      </c>
      <c r="I2030" s="157"/>
      <c r="L2030" s="153"/>
      <c r="M2030" s="158"/>
      <c r="T2030" s="159"/>
      <c r="AT2030" s="154" t="s">
        <v>147</v>
      </c>
      <c r="AU2030" s="154" t="s">
        <v>82</v>
      </c>
      <c r="AV2030" s="13" t="s">
        <v>82</v>
      </c>
      <c r="AW2030" s="13" t="s">
        <v>29</v>
      </c>
      <c r="AX2030" s="13" t="s">
        <v>73</v>
      </c>
      <c r="AY2030" s="154" t="s">
        <v>138</v>
      </c>
    </row>
    <row r="2031" spans="2:65" s="14" customFormat="1">
      <c r="B2031" s="160"/>
      <c r="D2031" s="147" t="s">
        <v>147</v>
      </c>
      <c r="E2031" s="161" t="s">
        <v>1</v>
      </c>
      <c r="F2031" s="162" t="s">
        <v>156</v>
      </c>
      <c r="H2031" s="163">
        <v>364.93400000000003</v>
      </c>
      <c r="I2031" s="164"/>
      <c r="L2031" s="160"/>
      <c r="M2031" s="165"/>
      <c r="T2031" s="166"/>
      <c r="AT2031" s="161" t="s">
        <v>147</v>
      </c>
      <c r="AU2031" s="161" t="s">
        <v>82</v>
      </c>
      <c r="AV2031" s="14" t="s">
        <v>145</v>
      </c>
      <c r="AW2031" s="14" t="s">
        <v>29</v>
      </c>
      <c r="AX2031" s="14" t="s">
        <v>30</v>
      </c>
      <c r="AY2031" s="161" t="s">
        <v>138</v>
      </c>
    </row>
    <row r="2032" spans="2:65" s="1" customFormat="1" ht="16.5" customHeight="1">
      <c r="B2032" s="132"/>
      <c r="C2032" s="133" t="s">
        <v>2040</v>
      </c>
      <c r="D2032" s="133" t="s">
        <v>140</v>
      </c>
      <c r="E2032" s="134" t="s">
        <v>2041</v>
      </c>
      <c r="F2032" s="135" t="s">
        <v>2042</v>
      </c>
      <c r="G2032" s="136" t="s">
        <v>143</v>
      </c>
      <c r="H2032" s="137">
        <v>181.55699999999999</v>
      </c>
      <c r="I2032" s="138"/>
      <c r="J2032" s="139">
        <f>ROUND(I2032*H2032,2)</f>
        <v>0</v>
      </c>
      <c r="K2032" s="135" t="s">
        <v>144</v>
      </c>
      <c r="L2032" s="32"/>
      <c r="M2032" s="140" t="s">
        <v>1</v>
      </c>
      <c r="N2032" s="141" t="s">
        <v>38</v>
      </c>
      <c r="P2032" s="142">
        <f>O2032*H2032</f>
        <v>0</v>
      </c>
      <c r="Q2032" s="142">
        <v>2.1000000000000001E-4</v>
      </c>
      <c r="R2032" s="142">
        <f>Q2032*H2032</f>
        <v>3.8126969999999996E-2</v>
      </c>
      <c r="S2032" s="142">
        <v>0</v>
      </c>
      <c r="T2032" s="143">
        <f>S2032*H2032</f>
        <v>0</v>
      </c>
      <c r="AR2032" s="144" t="s">
        <v>226</v>
      </c>
      <c r="AT2032" s="144" t="s">
        <v>140</v>
      </c>
      <c r="AU2032" s="144" t="s">
        <v>82</v>
      </c>
      <c r="AY2032" s="17" t="s">
        <v>138</v>
      </c>
      <c r="BE2032" s="145">
        <f>IF(N2032="základní",J2032,0)</f>
        <v>0</v>
      </c>
      <c r="BF2032" s="145">
        <f>IF(N2032="snížená",J2032,0)</f>
        <v>0</v>
      </c>
      <c r="BG2032" s="145">
        <f>IF(N2032="zákl. přenesená",J2032,0)</f>
        <v>0</v>
      </c>
      <c r="BH2032" s="145">
        <f>IF(N2032="sníž. přenesená",J2032,0)</f>
        <v>0</v>
      </c>
      <c r="BI2032" s="145">
        <f>IF(N2032="nulová",J2032,0)</f>
        <v>0</v>
      </c>
      <c r="BJ2032" s="17" t="s">
        <v>30</v>
      </c>
      <c r="BK2032" s="145">
        <f>ROUND(I2032*H2032,2)</f>
        <v>0</v>
      </c>
      <c r="BL2032" s="17" t="s">
        <v>226</v>
      </c>
      <c r="BM2032" s="144" t="s">
        <v>2043</v>
      </c>
    </row>
    <row r="2033" spans="2:65" s="13" customFormat="1">
      <c r="B2033" s="153"/>
      <c r="D2033" s="147" t="s">
        <v>147</v>
      </c>
      <c r="E2033" s="154" t="s">
        <v>1</v>
      </c>
      <c r="F2033" s="155" t="s">
        <v>2044</v>
      </c>
      <c r="H2033" s="156">
        <v>181.55699999999999</v>
      </c>
      <c r="I2033" s="157"/>
      <c r="L2033" s="153"/>
      <c r="M2033" s="158"/>
      <c r="T2033" s="159"/>
      <c r="AT2033" s="154" t="s">
        <v>147</v>
      </c>
      <c r="AU2033" s="154" t="s">
        <v>82</v>
      </c>
      <c r="AV2033" s="13" t="s">
        <v>82</v>
      </c>
      <c r="AW2033" s="13" t="s">
        <v>29</v>
      </c>
      <c r="AX2033" s="13" t="s">
        <v>30</v>
      </c>
      <c r="AY2033" s="154" t="s">
        <v>138</v>
      </c>
    </row>
    <row r="2034" spans="2:65" s="1" customFormat="1" ht="16.5" customHeight="1">
      <c r="B2034" s="132"/>
      <c r="C2034" s="133" t="s">
        <v>2045</v>
      </c>
      <c r="D2034" s="133" t="s">
        <v>140</v>
      </c>
      <c r="E2034" s="134" t="s">
        <v>2046</v>
      </c>
      <c r="F2034" s="135" t="s">
        <v>2047</v>
      </c>
      <c r="G2034" s="136" t="s">
        <v>143</v>
      </c>
      <c r="H2034" s="137">
        <v>323.88200000000001</v>
      </c>
      <c r="I2034" s="138"/>
      <c r="J2034" s="139">
        <f>ROUND(I2034*H2034,2)</f>
        <v>0</v>
      </c>
      <c r="K2034" s="135" t="s">
        <v>144</v>
      </c>
      <c r="L2034" s="32"/>
      <c r="M2034" s="140" t="s">
        <v>1</v>
      </c>
      <c r="N2034" s="141" t="s">
        <v>38</v>
      </c>
      <c r="P2034" s="142">
        <f>O2034*H2034</f>
        <v>0</v>
      </c>
      <c r="Q2034" s="142">
        <v>2.1000000000000001E-4</v>
      </c>
      <c r="R2034" s="142">
        <f>Q2034*H2034</f>
        <v>6.8015220000000001E-2</v>
      </c>
      <c r="S2034" s="142">
        <v>0</v>
      </c>
      <c r="T2034" s="143">
        <f>S2034*H2034</f>
        <v>0</v>
      </c>
      <c r="AR2034" s="144" t="s">
        <v>226</v>
      </c>
      <c r="AT2034" s="144" t="s">
        <v>140</v>
      </c>
      <c r="AU2034" s="144" t="s">
        <v>82</v>
      </c>
      <c r="AY2034" s="17" t="s">
        <v>138</v>
      </c>
      <c r="BE2034" s="145">
        <f>IF(N2034="základní",J2034,0)</f>
        <v>0</v>
      </c>
      <c r="BF2034" s="145">
        <f>IF(N2034="snížená",J2034,0)</f>
        <v>0</v>
      </c>
      <c r="BG2034" s="145">
        <f>IF(N2034="zákl. přenesená",J2034,0)</f>
        <v>0</v>
      </c>
      <c r="BH2034" s="145">
        <f>IF(N2034="sníž. přenesená",J2034,0)</f>
        <v>0</v>
      </c>
      <c r="BI2034" s="145">
        <f>IF(N2034="nulová",J2034,0)</f>
        <v>0</v>
      </c>
      <c r="BJ2034" s="17" t="s">
        <v>30</v>
      </c>
      <c r="BK2034" s="145">
        <f>ROUND(I2034*H2034,2)</f>
        <v>0</v>
      </c>
      <c r="BL2034" s="17" t="s">
        <v>226</v>
      </c>
      <c r="BM2034" s="144" t="s">
        <v>2048</v>
      </c>
    </row>
    <row r="2035" spans="2:65" s="12" customFormat="1">
      <c r="B2035" s="146"/>
      <c r="D2035" s="147" t="s">
        <v>147</v>
      </c>
      <c r="E2035" s="148" t="s">
        <v>1</v>
      </c>
      <c r="F2035" s="149" t="s">
        <v>614</v>
      </c>
      <c r="H2035" s="148" t="s">
        <v>1</v>
      </c>
      <c r="I2035" s="150"/>
      <c r="L2035" s="146"/>
      <c r="M2035" s="151"/>
      <c r="T2035" s="152"/>
      <c r="AT2035" s="148" t="s">
        <v>147</v>
      </c>
      <c r="AU2035" s="148" t="s">
        <v>82</v>
      </c>
      <c r="AV2035" s="12" t="s">
        <v>30</v>
      </c>
      <c r="AW2035" s="12" t="s">
        <v>29</v>
      </c>
      <c r="AX2035" s="12" t="s">
        <v>73</v>
      </c>
      <c r="AY2035" s="148" t="s">
        <v>138</v>
      </c>
    </row>
    <row r="2036" spans="2:65" s="13" customFormat="1">
      <c r="B2036" s="153"/>
      <c r="D2036" s="147" t="s">
        <v>147</v>
      </c>
      <c r="E2036" s="154" t="s">
        <v>1</v>
      </c>
      <c r="F2036" s="155" t="s">
        <v>615</v>
      </c>
      <c r="H2036" s="156">
        <v>8.2289999999999992</v>
      </c>
      <c r="I2036" s="157"/>
      <c r="L2036" s="153"/>
      <c r="M2036" s="158"/>
      <c r="T2036" s="159"/>
      <c r="AT2036" s="154" t="s">
        <v>147</v>
      </c>
      <c r="AU2036" s="154" t="s">
        <v>82</v>
      </c>
      <c r="AV2036" s="13" t="s">
        <v>82</v>
      </c>
      <c r="AW2036" s="13" t="s">
        <v>29</v>
      </c>
      <c r="AX2036" s="13" t="s">
        <v>73</v>
      </c>
      <c r="AY2036" s="154" t="s">
        <v>138</v>
      </c>
    </row>
    <row r="2037" spans="2:65" s="13" customFormat="1">
      <c r="B2037" s="153"/>
      <c r="D2037" s="147" t="s">
        <v>147</v>
      </c>
      <c r="E2037" s="154" t="s">
        <v>1</v>
      </c>
      <c r="F2037" s="155" t="s">
        <v>616</v>
      </c>
      <c r="H2037" s="156">
        <v>-1.127</v>
      </c>
      <c r="I2037" s="157"/>
      <c r="L2037" s="153"/>
      <c r="M2037" s="158"/>
      <c r="T2037" s="159"/>
      <c r="AT2037" s="154" t="s">
        <v>147</v>
      </c>
      <c r="AU2037" s="154" t="s">
        <v>82</v>
      </c>
      <c r="AV2037" s="13" t="s">
        <v>82</v>
      </c>
      <c r="AW2037" s="13" t="s">
        <v>29</v>
      </c>
      <c r="AX2037" s="13" t="s">
        <v>73</v>
      </c>
      <c r="AY2037" s="154" t="s">
        <v>138</v>
      </c>
    </row>
    <row r="2038" spans="2:65" s="13" customFormat="1">
      <c r="B2038" s="153"/>
      <c r="D2038" s="147" t="s">
        <v>147</v>
      </c>
      <c r="E2038" s="154" t="s">
        <v>1</v>
      </c>
      <c r="F2038" s="155" t="s">
        <v>617</v>
      </c>
      <c r="H2038" s="156">
        <v>2.8490000000000002</v>
      </c>
      <c r="I2038" s="157"/>
      <c r="L2038" s="153"/>
      <c r="M2038" s="158"/>
      <c r="T2038" s="159"/>
      <c r="AT2038" s="154" t="s">
        <v>147</v>
      </c>
      <c r="AU2038" s="154" t="s">
        <v>82</v>
      </c>
      <c r="AV2038" s="13" t="s">
        <v>82</v>
      </c>
      <c r="AW2038" s="13" t="s">
        <v>29</v>
      </c>
      <c r="AX2038" s="13" t="s">
        <v>73</v>
      </c>
      <c r="AY2038" s="154" t="s">
        <v>138</v>
      </c>
    </row>
    <row r="2039" spans="2:65" s="13" customFormat="1">
      <c r="B2039" s="153"/>
      <c r="D2039" s="147" t="s">
        <v>147</v>
      </c>
      <c r="E2039" s="154" t="s">
        <v>1</v>
      </c>
      <c r="F2039" s="155" t="s">
        <v>2049</v>
      </c>
      <c r="H2039" s="156">
        <v>63.756</v>
      </c>
      <c r="I2039" s="157"/>
      <c r="L2039" s="153"/>
      <c r="M2039" s="158"/>
      <c r="T2039" s="159"/>
      <c r="AT2039" s="154" t="s">
        <v>147</v>
      </c>
      <c r="AU2039" s="154" t="s">
        <v>82</v>
      </c>
      <c r="AV2039" s="13" t="s">
        <v>82</v>
      </c>
      <c r="AW2039" s="13" t="s">
        <v>29</v>
      </c>
      <c r="AX2039" s="13" t="s">
        <v>73</v>
      </c>
      <c r="AY2039" s="154" t="s">
        <v>138</v>
      </c>
    </row>
    <row r="2040" spans="2:65" s="13" customFormat="1">
      <c r="B2040" s="153"/>
      <c r="D2040" s="147" t="s">
        <v>147</v>
      </c>
      <c r="E2040" s="154" t="s">
        <v>1</v>
      </c>
      <c r="F2040" s="155" t="s">
        <v>635</v>
      </c>
      <c r="H2040" s="156">
        <v>-3.0750000000000002</v>
      </c>
      <c r="I2040" s="157"/>
      <c r="L2040" s="153"/>
      <c r="M2040" s="158"/>
      <c r="T2040" s="159"/>
      <c r="AT2040" s="154" t="s">
        <v>147</v>
      </c>
      <c r="AU2040" s="154" t="s">
        <v>82</v>
      </c>
      <c r="AV2040" s="13" t="s">
        <v>82</v>
      </c>
      <c r="AW2040" s="13" t="s">
        <v>29</v>
      </c>
      <c r="AX2040" s="13" t="s">
        <v>73</v>
      </c>
      <c r="AY2040" s="154" t="s">
        <v>138</v>
      </c>
    </row>
    <row r="2041" spans="2:65" s="13" customFormat="1">
      <c r="B2041" s="153"/>
      <c r="D2041" s="147" t="s">
        <v>147</v>
      </c>
      <c r="E2041" s="154" t="s">
        <v>1</v>
      </c>
      <c r="F2041" s="155" t="s">
        <v>636</v>
      </c>
      <c r="H2041" s="156">
        <v>-5.64</v>
      </c>
      <c r="I2041" s="157"/>
      <c r="L2041" s="153"/>
      <c r="M2041" s="158"/>
      <c r="T2041" s="159"/>
      <c r="AT2041" s="154" t="s">
        <v>147</v>
      </c>
      <c r="AU2041" s="154" t="s">
        <v>82</v>
      </c>
      <c r="AV2041" s="13" t="s">
        <v>82</v>
      </c>
      <c r="AW2041" s="13" t="s">
        <v>29</v>
      </c>
      <c r="AX2041" s="13" t="s">
        <v>73</v>
      </c>
      <c r="AY2041" s="154" t="s">
        <v>138</v>
      </c>
    </row>
    <row r="2042" spans="2:65" s="13" customFormat="1">
      <c r="B2042" s="153"/>
      <c r="D2042" s="147" t="s">
        <v>147</v>
      </c>
      <c r="E2042" s="154" t="s">
        <v>1</v>
      </c>
      <c r="F2042" s="155" t="s">
        <v>2014</v>
      </c>
      <c r="H2042" s="156">
        <v>1.345</v>
      </c>
      <c r="I2042" s="157"/>
      <c r="L2042" s="153"/>
      <c r="M2042" s="158"/>
      <c r="T2042" s="159"/>
      <c r="AT2042" s="154" t="s">
        <v>147</v>
      </c>
      <c r="AU2042" s="154" t="s">
        <v>82</v>
      </c>
      <c r="AV2042" s="13" t="s">
        <v>82</v>
      </c>
      <c r="AW2042" s="13" t="s">
        <v>29</v>
      </c>
      <c r="AX2042" s="13" t="s">
        <v>73</v>
      </c>
      <c r="AY2042" s="154" t="s">
        <v>138</v>
      </c>
    </row>
    <row r="2043" spans="2:65" s="13" customFormat="1">
      <c r="B2043" s="153"/>
      <c r="D2043" s="147" t="s">
        <v>147</v>
      </c>
      <c r="E2043" s="154" t="s">
        <v>1</v>
      </c>
      <c r="F2043" s="155" t="s">
        <v>2050</v>
      </c>
      <c r="H2043" s="156">
        <v>60.06</v>
      </c>
      <c r="I2043" s="157"/>
      <c r="L2043" s="153"/>
      <c r="M2043" s="158"/>
      <c r="T2043" s="159"/>
      <c r="AT2043" s="154" t="s">
        <v>147</v>
      </c>
      <c r="AU2043" s="154" t="s">
        <v>82</v>
      </c>
      <c r="AV2043" s="13" t="s">
        <v>82</v>
      </c>
      <c r="AW2043" s="13" t="s">
        <v>29</v>
      </c>
      <c r="AX2043" s="13" t="s">
        <v>73</v>
      </c>
      <c r="AY2043" s="154" t="s">
        <v>138</v>
      </c>
    </row>
    <row r="2044" spans="2:65" s="13" customFormat="1">
      <c r="B2044" s="153"/>
      <c r="D2044" s="147" t="s">
        <v>147</v>
      </c>
      <c r="E2044" s="154" t="s">
        <v>1</v>
      </c>
      <c r="F2044" s="155" t="s">
        <v>639</v>
      </c>
      <c r="H2044" s="156">
        <v>-1.845</v>
      </c>
      <c r="I2044" s="157"/>
      <c r="L2044" s="153"/>
      <c r="M2044" s="158"/>
      <c r="T2044" s="159"/>
      <c r="AT2044" s="154" t="s">
        <v>147</v>
      </c>
      <c r="AU2044" s="154" t="s">
        <v>82</v>
      </c>
      <c r="AV2044" s="13" t="s">
        <v>82</v>
      </c>
      <c r="AW2044" s="13" t="s">
        <v>29</v>
      </c>
      <c r="AX2044" s="13" t="s">
        <v>73</v>
      </c>
      <c r="AY2044" s="154" t="s">
        <v>138</v>
      </c>
    </row>
    <row r="2045" spans="2:65" s="13" customFormat="1">
      <c r="B2045" s="153"/>
      <c r="D2045" s="147" t="s">
        <v>147</v>
      </c>
      <c r="E2045" s="154" t="s">
        <v>1</v>
      </c>
      <c r="F2045" s="155" t="s">
        <v>636</v>
      </c>
      <c r="H2045" s="156">
        <v>-5.64</v>
      </c>
      <c r="I2045" s="157"/>
      <c r="L2045" s="153"/>
      <c r="M2045" s="158"/>
      <c r="T2045" s="159"/>
      <c r="AT2045" s="154" t="s">
        <v>147</v>
      </c>
      <c r="AU2045" s="154" t="s">
        <v>82</v>
      </c>
      <c r="AV2045" s="13" t="s">
        <v>82</v>
      </c>
      <c r="AW2045" s="13" t="s">
        <v>29</v>
      </c>
      <c r="AX2045" s="13" t="s">
        <v>73</v>
      </c>
      <c r="AY2045" s="154" t="s">
        <v>138</v>
      </c>
    </row>
    <row r="2046" spans="2:65" s="13" customFormat="1">
      <c r="B2046" s="153"/>
      <c r="D2046" s="147" t="s">
        <v>147</v>
      </c>
      <c r="E2046" s="154" t="s">
        <v>1</v>
      </c>
      <c r="F2046" s="155" t="s">
        <v>2014</v>
      </c>
      <c r="H2046" s="156">
        <v>1.345</v>
      </c>
      <c r="I2046" s="157"/>
      <c r="L2046" s="153"/>
      <c r="M2046" s="158"/>
      <c r="T2046" s="159"/>
      <c r="AT2046" s="154" t="s">
        <v>147</v>
      </c>
      <c r="AU2046" s="154" t="s">
        <v>82</v>
      </c>
      <c r="AV2046" s="13" t="s">
        <v>82</v>
      </c>
      <c r="AW2046" s="13" t="s">
        <v>29</v>
      </c>
      <c r="AX2046" s="13" t="s">
        <v>73</v>
      </c>
      <c r="AY2046" s="154" t="s">
        <v>138</v>
      </c>
    </row>
    <row r="2047" spans="2:65" s="13" customFormat="1">
      <c r="B2047" s="153"/>
      <c r="D2047" s="147" t="s">
        <v>147</v>
      </c>
      <c r="E2047" s="154" t="s">
        <v>1</v>
      </c>
      <c r="F2047" s="155" t="s">
        <v>2051</v>
      </c>
      <c r="H2047" s="156">
        <v>85.007999999999996</v>
      </c>
      <c r="I2047" s="157"/>
      <c r="L2047" s="153"/>
      <c r="M2047" s="158"/>
      <c r="T2047" s="159"/>
      <c r="AT2047" s="154" t="s">
        <v>147</v>
      </c>
      <c r="AU2047" s="154" t="s">
        <v>82</v>
      </c>
      <c r="AV2047" s="13" t="s">
        <v>82</v>
      </c>
      <c r="AW2047" s="13" t="s">
        <v>29</v>
      </c>
      <c r="AX2047" s="13" t="s">
        <v>73</v>
      </c>
      <c r="AY2047" s="154" t="s">
        <v>138</v>
      </c>
    </row>
    <row r="2048" spans="2:65" s="13" customFormat="1">
      <c r="B2048" s="153"/>
      <c r="D2048" s="147" t="s">
        <v>147</v>
      </c>
      <c r="E2048" s="154" t="s">
        <v>1</v>
      </c>
      <c r="F2048" s="155" t="s">
        <v>635</v>
      </c>
      <c r="H2048" s="156">
        <v>-3.0750000000000002</v>
      </c>
      <c r="I2048" s="157"/>
      <c r="L2048" s="153"/>
      <c r="M2048" s="158"/>
      <c r="T2048" s="159"/>
      <c r="AT2048" s="154" t="s">
        <v>147</v>
      </c>
      <c r="AU2048" s="154" t="s">
        <v>82</v>
      </c>
      <c r="AV2048" s="13" t="s">
        <v>82</v>
      </c>
      <c r="AW2048" s="13" t="s">
        <v>29</v>
      </c>
      <c r="AX2048" s="13" t="s">
        <v>73</v>
      </c>
      <c r="AY2048" s="154" t="s">
        <v>138</v>
      </c>
    </row>
    <row r="2049" spans="2:51" s="13" customFormat="1">
      <c r="B2049" s="153"/>
      <c r="D2049" s="147" t="s">
        <v>147</v>
      </c>
      <c r="E2049" s="154" t="s">
        <v>1</v>
      </c>
      <c r="F2049" s="155" t="s">
        <v>639</v>
      </c>
      <c r="H2049" s="156">
        <v>-1.845</v>
      </c>
      <c r="I2049" s="157"/>
      <c r="L2049" s="153"/>
      <c r="M2049" s="158"/>
      <c r="T2049" s="159"/>
      <c r="AT2049" s="154" t="s">
        <v>147</v>
      </c>
      <c r="AU2049" s="154" t="s">
        <v>82</v>
      </c>
      <c r="AV2049" s="13" t="s">
        <v>82</v>
      </c>
      <c r="AW2049" s="13" t="s">
        <v>29</v>
      </c>
      <c r="AX2049" s="13" t="s">
        <v>73</v>
      </c>
      <c r="AY2049" s="154" t="s">
        <v>138</v>
      </c>
    </row>
    <row r="2050" spans="2:51" s="13" customFormat="1">
      <c r="B2050" s="153"/>
      <c r="D2050" s="147" t="s">
        <v>147</v>
      </c>
      <c r="E2050" s="154" t="s">
        <v>1</v>
      </c>
      <c r="F2050" s="155" t="s">
        <v>639</v>
      </c>
      <c r="H2050" s="156">
        <v>-1.845</v>
      </c>
      <c r="I2050" s="157"/>
      <c r="L2050" s="153"/>
      <c r="M2050" s="158"/>
      <c r="T2050" s="159"/>
      <c r="AT2050" s="154" t="s">
        <v>147</v>
      </c>
      <c r="AU2050" s="154" t="s">
        <v>82</v>
      </c>
      <c r="AV2050" s="13" t="s">
        <v>82</v>
      </c>
      <c r="AW2050" s="13" t="s">
        <v>29</v>
      </c>
      <c r="AX2050" s="13" t="s">
        <v>73</v>
      </c>
      <c r="AY2050" s="154" t="s">
        <v>138</v>
      </c>
    </row>
    <row r="2051" spans="2:51" s="13" customFormat="1">
      <c r="B2051" s="153"/>
      <c r="D2051" s="147" t="s">
        <v>147</v>
      </c>
      <c r="E2051" s="154" t="s">
        <v>1</v>
      </c>
      <c r="F2051" s="155" t="s">
        <v>2052</v>
      </c>
      <c r="H2051" s="156">
        <v>35.112000000000002</v>
      </c>
      <c r="I2051" s="157"/>
      <c r="L2051" s="153"/>
      <c r="M2051" s="158"/>
      <c r="T2051" s="159"/>
      <c r="AT2051" s="154" t="s">
        <v>147</v>
      </c>
      <c r="AU2051" s="154" t="s">
        <v>82</v>
      </c>
      <c r="AV2051" s="13" t="s">
        <v>82</v>
      </c>
      <c r="AW2051" s="13" t="s">
        <v>29</v>
      </c>
      <c r="AX2051" s="13" t="s">
        <v>73</v>
      </c>
      <c r="AY2051" s="154" t="s">
        <v>138</v>
      </c>
    </row>
    <row r="2052" spans="2:51" s="13" customFormat="1">
      <c r="B2052" s="153"/>
      <c r="D2052" s="147" t="s">
        <v>147</v>
      </c>
      <c r="E2052" s="154" t="s">
        <v>1</v>
      </c>
      <c r="F2052" s="155" t="s">
        <v>639</v>
      </c>
      <c r="H2052" s="156">
        <v>-1.845</v>
      </c>
      <c r="I2052" s="157"/>
      <c r="L2052" s="153"/>
      <c r="M2052" s="158"/>
      <c r="T2052" s="159"/>
      <c r="AT2052" s="154" t="s">
        <v>147</v>
      </c>
      <c r="AU2052" s="154" t="s">
        <v>82</v>
      </c>
      <c r="AV2052" s="13" t="s">
        <v>82</v>
      </c>
      <c r="AW2052" s="13" t="s">
        <v>29</v>
      </c>
      <c r="AX2052" s="13" t="s">
        <v>73</v>
      </c>
      <c r="AY2052" s="154" t="s">
        <v>138</v>
      </c>
    </row>
    <row r="2053" spans="2:51" s="13" customFormat="1">
      <c r="B2053" s="153"/>
      <c r="D2053" s="147" t="s">
        <v>147</v>
      </c>
      <c r="E2053" s="154" t="s">
        <v>1</v>
      </c>
      <c r="F2053" s="155" t="s">
        <v>639</v>
      </c>
      <c r="H2053" s="156">
        <v>-1.845</v>
      </c>
      <c r="I2053" s="157"/>
      <c r="L2053" s="153"/>
      <c r="M2053" s="158"/>
      <c r="T2053" s="159"/>
      <c r="AT2053" s="154" t="s">
        <v>147</v>
      </c>
      <c r="AU2053" s="154" t="s">
        <v>82</v>
      </c>
      <c r="AV2053" s="13" t="s">
        <v>82</v>
      </c>
      <c r="AW2053" s="13" t="s">
        <v>29</v>
      </c>
      <c r="AX2053" s="13" t="s">
        <v>73</v>
      </c>
      <c r="AY2053" s="154" t="s">
        <v>138</v>
      </c>
    </row>
    <row r="2054" spans="2:51" s="13" customFormat="1">
      <c r="B2054" s="153"/>
      <c r="D2054" s="147" t="s">
        <v>147</v>
      </c>
      <c r="E2054" s="154" t="s">
        <v>1</v>
      </c>
      <c r="F2054" s="155" t="s">
        <v>639</v>
      </c>
      <c r="H2054" s="156">
        <v>-1.845</v>
      </c>
      <c r="I2054" s="157"/>
      <c r="L2054" s="153"/>
      <c r="M2054" s="158"/>
      <c r="T2054" s="159"/>
      <c r="AT2054" s="154" t="s">
        <v>147</v>
      </c>
      <c r="AU2054" s="154" t="s">
        <v>82</v>
      </c>
      <c r="AV2054" s="13" t="s">
        <v>82</v>
      </c>
      <c r="AW2054" s="13" t="s">
        <v>29</v>
      </c>
      <c r="AX2054" s="13" t="s">
        <v>73</v>
      </c>
      <c r="AY2054" s="154" t="s">
        <v>138</v>
      </c>
    </row>
    <row r="2055" spans="2:51" s="13" customFormat="1">
      <c r="B2055" s="153"/>
      <c r="D2055" s="147" t="s">
        <v>147</v>
      </c>
      <c r="E2055" s="154" t="s">
        <v>1</v>
      </c>
      <c r="F2055" s="155" t="s">
        <v>639</v>
      </c>
      <c r="H2055" s="156">
        <v>-1.845</v>
      </c>
      <c r="I2055" s="157"/>
      <c r="L2055" s="153"/>
      <c r="M2055" s="158"/>
      <c r="T2055" s="159"/>
      <c r="AT2055" s="154" t="s">
        <v>147</v>
      </c>
      <c r="AU2055" s="154" t="s">
        <v>82</v>
      </c>
      <c r="AV2055" s="13" t="s">
        <v>82</v>
      </c>
      <c r="AW2055" s="13" t="s">
        <v>29</v>
      </c>
      <c r="AX2055" s="13" t="s">
        <v>73</v>
      </c>
      <c r="AY2055" s="154" t="s">
        <v>138</v>
      </c>
    </row>
    <row r="2056" spans="2:51" s="13" customFormat="1">
      <c r="B2056" s="153"/>
      <c r="D2056" s="147" t="s">
        <v>147</v>
      </c>
      <c r="E2056" s="154" t="s">
        <v>1</v>
      </c>
      <c r="F2056" s="155" t="s">
        <v>2053</v>
      </c>
      <c r="H2056" s="156">
        <v>29.26</v>
      </c>
      <c r="I2056" s="157"/>
      <c r="L2056" s="153"/>
      <c r="M2056" s="158"/>
      <c r="T2056" s="159"/>
      <c r="AT2056" s="154" t="s">
        <v>147</v>
      </c>
      <c r="AU2056" s="154" t="s">
        <v>82</v>
      </c>
      <c r="AV2056" s="13" t="s">
        <v>82</v>
      </c>
      <c r="AW2056" s="13" t="s">
        <v>29</v>
      </c>
      <c r="AX2056" s="13" t="s">
        <v>73</v>
      </c>
      <c r="AY2056" s="154" t="s">
        <v>138</v>
      </c>
    </row>
    <row r="2057" spans="2:51" s="13" customFormat="1">
      <c r="B2057" s="153"/>
      <c r="D2057" s="147" t="s">
        <v>147</v>
      </c>
      <c r="E2057" s="154" t="s">
        <v>1</v>
      </c>
      <c r="F2057" s="155" t="s">
        <v>639</v>
      </c>
      <c r="H2057" s="156">
        <v>-1.845</v>
      </c>
      <c r="I2057" s="157"/>
      <c r="L2057" s="153"/>
      <c r="M2057" s="158"/>
      <c r="T2057" s="159"/>
      <c r="AT2057" s="154" t="s">
        <v>147</v>
      </c>
      <c r="AU2057" s="154" t="s">
        <v>82</v>
      </c>
      <c r="AV2057" s="13" t="s">
        <v>82</v>
      </c>
      <c r="AW2057" s="13" t="s">
        <v>29</v>
      </c>
      <c r="AX2057" s="13" t="s">
        <v>73</v>
      </c>
      <c r="AY2057" s="154" t="s">
        <v>138</v>
      </c>
    </row>
    <row r="2058" spans="2:51" s="13" customFormat="1">
      <c r="B2058" s="153"/>
      <c r="D2058" s="147" t="s">
        <v>147</v>
      </c>
      <c r="E2058" s="154" t="s">
        <v>1</v>
      </c>
      <c r="F2058" s="155" t="s">
        <v>646</v>
      </c>
      <c r="H2058" s="156">
        <v>-1.988</v>
      </c>
      <c r="I2058" s="157"/>
      <c r="L2058" s="153"/>
      <c r="M2058" s="158"/>
      <c r="T2058" s="159"/>
      <c r="AT2058" s="154" t="s">
        <v>147</v>
      </c>
      <c r="AU2058" s="154" t="s">
        <v>82</v>
      </c>
      <c r="AV2058" s="13" t="s">
        <v>82</v>
      </c>
      <c r="AW2058" s="13" t="s">
        <v>29</v>
      </c>
      <c r="AX2058" s="13" t="s">
        <v>73</v>
      </c>
      <c r="AY2058" s="154" t="s">
        <v>138</v>
      </c>
    </row>
    <row r="2059" spans="2:51" s="13" customFormat="1">
      <c r="B2059" s="153"/>
      <c r="D2059" s="147" t="s">
        <v>147</v>
      </c>
      <c r="E2059" s="154" t="s">
        <v>1</v>
      </c>
      <c r="F2059" s="155" t="s">
        <v>2015</v>
      </c>
      <c r="H2059" s="156">
        <v>0.86499999999999999</v>
      </c>
      <c r="I2059" s="157"/>
      <c r="L2059" s="153"/>
      <c r="M2059" s="158"/>
      <c r="T2059" s="159"/>
      <c r="AT2059" s="154" t="s">
        <v>147</v>
      </c>
      <c r="AU2059" s="154" t="s">
        <v>82</v>
      </c>
      <c r="AV2059" s="13" t="s">
        <v>82</v>
      </c>
      <c r="AW2059" s="13" t="s">
        <v>29</v>
      </c>
      <c r="AX2059" s="13" t="s">
        <v>73</v>
      </c>
      <c r="AY2059" s="154" t="s">
        <v>138</v>
      </c>
    </row>
    <row r="2060" spans="2:51" s="13" customFormat="1">
      <c r="B2060" s="153"/>
      <c r="D2060" s="147" t="s">
        <v>147</v>
      </c>
      <c r="E2060" s="154" t="s">
        <v>1</v>
      </c>
      <c r="F2060" s="155" t="s">
        <v>2054</v>
      </c>
      <c r="H2060" s="156">
        <v>40.963999999999999</v>
      </c>
      <c r="I2060" s="157"/>
      <c r="L2060" s="153"/>
      <c r="M2060" s="158"/>
      <c r="T2060" s="159"/>
      <c r="AT2060" s="154" t="s">
        <v>147</v>
      </c>
      <c r="AU2060" s="154" t="s">
        <v>82</v>
      </c>
      <c r="AV2060" s="13" t="s">
        <v>82</v>
      </c>
      <c r="AW2060" s="13" t="s">
        <v>29</v>
      </c>
      <c r="AX2060" s="13" t="s">
        <v>73</v>
      </c>
      <c r="AY2060" s="154" t="s">
        <v>138</v>
      </c>
    </row>
    <row r="2061" spans="2:51" s="13" customFormat="1">
      <c r="B2061" s="153"/>
      <c r="D2061" s="147" t="s">
        <v>147</v>
      </c>
      <c r="E2061" s="154" t="s">
        <v>1</v>
      </c>
      <c r="F2061" s="155" t="s">
        <v>639</v>
      </c>
      <c r="H2061" s="156">
        <v>-1.845</v>
      </c>
      <c r="I2061" s="157"/>
      <c r="L2061" s="153"/>
      <c r="M2061" s="158"/>
      <c r="T2061" s="159"/>
      <c r="AT2061" s="154" t="s">
        <v>147</v>
      </c>
      <c r="AU2061" s="154" t="s">
        <v>82</v>
      </c>
      <c r="AV2061" s="13" t="s">
        <v>82</v>
      </c>
      <c r="AW2061" s="13" t="s">
        <v>29</v>
      </c>
      <c r="AX2061" s="13" t="s">
        <v>73</v>
      </c>
      <c r="AY2061" s="154" t="s">
        <v>138</v>
      </c>
    </row>
    <row r="2062" spans="2:51" s="13" customFormat="1">
      <c r="B2062" s="153"/>
      <c r="D2062" s="147" t="s">
        <v>147</v>
      </c>
      <c r="E2062" s="154" t="s">
        <v>1</v>
      </c>
      <c r="F2062" s="155" t="s">
        <v>649</v>
      </c>
      <c r="H2062" s="156">
        <v>-3.3</v>
      </c>
      <c r="I2062" s="157"/>
      <c r="L2062" s="153"/>
      <c r="M2062" s="158"/>
      <c r="T2062" s="159"/>
      <c r="AT2062" s="154" t="s">
        <v>147</v>
      </c>
      <c r="AU2062" s="154" t="s">
        <v>82</v>
      </c>
      <c r="AV2062" s="13" t="s">
        <v>82</v>
      </c>
      <c r="AW2062" s="13" t="s">
        <v>29</v>
      </c>
      <c r="AX2062" s="13" t="s">
        <v>73</v>
      </c>
      <c r="AY2062" s="154" t="s">
        <v>138</v>
      </c>
    </row>
    <row r="2063" spans="2:51" s="13" customFormat="1">
      <c r="B2063" s="153"/>
      <c r="D2063" s="147" t="s">
        <v>147</v>
      </c>
      <c r="E2063" s="154" t="s">
        <v>1</v>
      </c>
      <c r="F2063" s="155" t="s">
        <v>2016</v>
      </c>
      <c r="H2063" s="156">
        <v>1.04</v>
      </c>
      <c r="I2063" s="157"/>
      <c r="L2063" s="153"/>
      <c r="M2063" s="158"/>
      <c r="T2063" s="159"/>
      <c r="AT2063" s="154" t="s">
        <v>147</v>
      </c>
      <c r="AU2063" s="154" t="s">
        <v>82</v>
      </c>
      <c r="AV2063" s="13" t="s">
        <v>82</v>
      </c>
      <c r="AW2063" s="13" t="s">
        <v>29</v>
      </c>
      <c r="AX2063" s="13" t="s">
        <v>73</v>
      </c>
      <c r="AY2063" s="154" t="s">
        <v>138</v>
      </c>
    </row>
    <row r="2064" spans="2:51" s="13" customFormat="1">
      <c r="B2064" s="153"/>
      <c r="D2064" s="147" t="s">
        <v>147</v>
      </c>
      <c r="E2064" s="154" t="s">
        <v>1</v>
      </c>
      <c r="F2064" s="155" t="s">
        <v>2055</v>
      </c>
      <c r="H2064" s="156">
        <v>36.344000000000001</v>
      </c>
      <c r="I2064" s="157"/>
      <c r="L2064" s="153"/>
      <c r="M2064" s="158"/>
      <c r="T2064" s="159"/>
      <c r="AT2064" s="154" t="s">
        <v>147</v>
      </c>
      <c r="AU2064" s="154" t="s">
        <v>82</v>
      </c>
      <c r="AV2064" s="13" t="s">
        <v>82</v>
      </c>
      <c r="AW2064" s="13" t="s">
        <v>29</v>
      </c>
      <c r="AX2064" s="13" t="s">
        <v>73</v>
      </c>
      <c r="AY2064" s="154" t="s">
        <v>138</v>
      </c>
    </row>
    <row r="2065" spans="2:65" s="13" customFormat="1">
      <c r="B2065" s="153"/>
      <c r="D2065" s="147" t="s">
        <v>147</v>
      </c>
      <c r="E2065" s="154" t="s">
        <v>1</v>
      </c>
      <c r="F2065" s="155" t="s">
        <v>639</v>
      </c>
      <c r="H2065" s="156">
        <v>-1.845</v>
      </c>
      <c r="I2065" s="157"/>
      <c r="L2065" s="153"/>
      <c r="M2065" s="158"/>
      <c r="T2065" s="159"/>
      <c r="AT2065" s="154" t="s">
        <v>147</v>
      </c>
      <c r="AU2065" s="154" t="s">
        <v>82</v>
      </c>
      <c r="AV2065" s="13" t="s">
        <v>82</v>
      </c>
      <c r="AW2065" s="13" t="s">
        <v>29</v>
      </c>
      <c r="AX2065" s="13" t="s">
        <v>73</v>
      </c>
      <c r="AY2065" s="154" t="s">
        <v>138</v>
      </c>
    </row>
    <row r="2066" spans="2:65" s="14" customFormat="1">
      <c r="B2066" s="160"/>
      <c r="D2066" s="147" t="s">
        <v>147</v>
      </c>
      <c r="E2066" s="161" t="s">
        <v>1</v>
      </c>
      <c r="F2066" s="162" t="s">
        <v>156</v>
      </c>
      <c r="H2066" s="163">
        <v>323.88200000000001</v>
      </c>
      <c r="I2066" s="164"/>
      <c r="L2066" s="160"/>
      <c r="M2066" s="165"/>
      <c r="T2066" s="166"/>
      <c r="AT2066" s="161" t="s">
        <v>147</v>
      </c>
      <c r="AU2066" s="161" t="s">
        <v>82</v>
      </c>
      <c r="AV2066" s="14" t="s">
        <v>145</v>
      </c>
      <c r="AW2066" s="14" t="s">
        <v>29</v>
      </c>
      <c r="AX2066" s="14" t="s">
        <v>30</v>
      </c>
      <c r="AY2066" s="161" t="s">
        <v>138</v>
      </c>
    </row>
    <row r="2067" spans="2:65" s="1" customFormat="1" ht="16.5" customHeight="1">
      <c r="B2067" s="132"/>
      <c r="C2067" s="133" t="s">
        <v>2056</v>
      </c>
      <c r="D2067" s="133" t="s">
        <v>140</v>
      </c>
      <c r="E2067" s="134" t="s">
        <v>2057</v>
      </c>
      <c r="F2067" s="135" t="s">
        <v>2058</v>
      </c>
      <c r="G2067" s="136" t="s">
        <v>143</v>
      </c>
      <c r="H2067" s="137">
        <v>364.93400000000003</v>
      </c>
      <c r="I2067" s="138"/>
      <c r="J2067" s="139">
        <f>ROUND(I2067*H2067,2)</f>
        <v>0</v>
      </c>
      <c r="K2067" s="135" t="s">
        <v>144</v>
      </c>
      <c r="L2067" s="32"/>
      <c r="M2067" s="140" t="s">
        <v>1</v>
      </c>
      <c r="N2067" s="141" t="s">
        <v>38</v>
      </c>
      <c r="P2067" s="142">
        <f>O2067*H2067</f>
        <v>0</v>
      </c>
      <c r="Q2067" s="142">
        <v>2.2000000000000001E-4</v>
      </c>
      <c r="R2067" s="142">
        <f>Q2067*H2067</f>
        <v>8.0285480000000006E-2</v>
      </c>
      <c r="S2067" s="142">
        <v>0</v>
      </c>
      <c r="T2067" s="143">
        <f>S2067*H2067</f>
        <v>0</v>
      </c>
      <c r="AR2067" s="144" t="s">
        <v>226</v>
      </c>
      <c r="AT2067" s="144" t="s">
        <v>140</v>
      </c>
      <c r="AU2067" s="144" t="s">
        <v>82</v>
      </c>
      <c r="AY2067" s="17" t="s">
        <v>138</v>
      </c>
      <c r="BE2067" s="145">
        <f>IF(N2067="základní",J2067,0)</f>
        <v>0</v>
      </c>
      <c r="BF2067" s="145">
        <f>IF(N2067="snížená",J2067,0)</f>
        <v>0</v>
      </c>
      <c r="BG2067" s="145">
        <f>IF(N2067="zákl. přenesená",J2067,0)</f>
        <v>0</v>
      </c>
      <c r="BH2067" s="145">
        <f>IF(N2067="sníž. přenesená",J2067,0)</f>
        <v>0</v>
      </c>
      <c r="BI2067" s="145">
        <f>IF(N2067="nulová",J2067,0)</f>
        <v>0</v>
      </c>
      <c r="BJ2067" s="17" t="s">
        <v>30</v>
      </c>
      <c r="BK2067" s="145">
        <f>ROUND(I2067*H2067,2)</f>
        <v>0</v>
      </c>
      <c r="BL2067" s="17" t="s">
        <v>226</v>
      </c>
      <c r="BM2067" s="144" t="s">
        <v>2059</v>
      </c>
    </row>
    <row r="2068" spans="2:65" s="13" customFormat="1">
      <c r="B2068" s="153"/>
      <c r="D2068" s="147" t="s">
        <v>147</v>
      </c>
      <c r="E2068" s="154" t="s">
        <v>1</v>
      </c>
      <c r="F2068" s="155" t="s">
        <v>2060</v>
      </c>
      <c r="H2068" s="156">
        <v>364.93400000000003</v>
      </c>
      <c r="I2068" s="157"/>
      <c r="L2068" s="153"/>
      <c r="M2068" s="158"/>
      <c r="T2068" s="159"/>
      <c r="AT2068" s="154" t="s">
        <v>147</v>
      </c>
      <c r="AU2068" s="154" t="s">
        <v>82</v>
      </c>
      <c r="AV2068" s="13" t="s">
        <v>82</v>
      </c>
      <c r="AW2068" s="13" t="s">
        <v>29</v>
      </c>
      <c r="AX2068" s="13" t="s">
        <v>30</v>
      </c>
      <c r="AY2068" s="154" t="s">
        <v>138</v>
      </c>
    </row>
    <row r="2069" spans="2:65" s="1" customFormat="1" ht="16.5" customHeight="1">
      <c r="B2069" s="132"/>
      <c r="C2069" s="133" t="s">
        <v>2061</v>
      </c>
      <c r="D2069" s="133" t="s">
        <v>140</v>
      </c>
      <c r="E2069" s="134" t="s">
        <v>2062</v>
      </c>
      <c r="F2069" s="135" t="s">
        <v>2063</v>
      </c>
      <c r="G2069" s="136" t="s">
        <v>143</v>
      </c>
      <c r="H2069" s="137">
        <v>163.58199999999999</v>
      </c>
      <c r="I2069" s="138"/>
      <c r="J2069" s="139">
        <f>ROUND(I2069*H2069,2)</f>
        <v>0</v>
      </c>
      <c r="K2069" s="135" t="s">
        <v>144</v>
      </c>
      <c r="L2069" s="32"/>
      <c r="M2069" s="140" t="s">
        <v>1</v>
      </c>
      <c r="N2069" s="141" t="s">
        <v>38</v>
      </c>
      <c r="P2069" s="142">
        <f>O2069*H2069</f>
        <v>0</v>
      </c>
      <c r="Q2069" s="142">
        <v>2.2000000000000001E-4</v>
      </c>
      <c r="R2069" s="142">
        <f>Q2069*H2069</f>
        <v>3.5988039999999999E-2</v>
      </c>
      <c r="S2069" s="142">
        <v>0</v>
      </c>
      <c r="T2069" s="143">
        <f>S2069*H2069</f>
        <v>0</v>
      </c>
      <c r="AR2069" s="144" t="s">
        <v>226</v>
      </c>
      <c r="AT2069" s="144" t="s">
        <v>140</v>
      </c>
      <c r="AU2069" s="144" t="s">
        <v>82</v>
      </c>
      <c r="AY2069" s="17" t="s">
        <v>138</v>
      </c>
      <c r="BE2069" s="145">
        <f>IF(N2069="základní",J2069,0)</f>
        <v>0</v>
      </c>
      <c r="BF2069" s="145">
        <f>IF(N2069="snížená",J2069,0)</f>
        <v>0</v>
      </c>
      <c r="BG2069" s="145">
        <f>IF(N2069="zákl. přenesená",J2069,0)</f>
        <v>0</v>
      </c>
      <c r="BH2069" s="145">
        <f>IF(N2069="sníž. přenesená",J2069,0)</f>
        <v>0</v>
      </c>
      <c r="BI2069" s="145">
        <f>IF(N2069="nulová",J2069,0)</f>
        <v>0</v>
      </c>
      <c r="BJ2069" s="17" t="s">
        <v>30</v>
      </c>
      <c r="BK2069" s="145">
        <f>ROUND(I2069*H2069,2)</f>
        <v>0</v>
      </c>
      <c r="BL2069" s="17" t="s">
        <v>226</v>
      </c>
      <c r="BM2069" s="144" t="s">
        <v>2064</v>
      </c>
    </row>
    <row r="2070" spans="2:65" s="12" customFormat="1">
      <c r="B2070" s="146"/>
      <c r="D2070" s="147" t="s">
        <v>147</v>
      </c>
      <c r="E2070" s="148" t="s">
        <v>1</v>
      </c>
      <c r="F2070" s="149" t="s">
        <v>581</v>
      </c>
      <c r="H2070" s="148" t="s">
        <v>1</v>
      </c>
      <c r="I2070" s="150"/>
      <c r="L2070" s="146"/>
      <c r="M2070" s="151"/>
      <c r="T2070" s="152"/>
      <c r="AT2070" s="148" t="s">
        <v>147</v>
      </c>
      <c r="AU2070" s="148" t="s">
        <v>82</v>
      </c>
      <c r="AV2070" s="12" t="s">
        <v>30</v>
      </c>
      <c r="AW2070" s="12" t="s">
        <v>29</v>
      </c>
      <c r="AX2070" s="12" t="s">
        <v>73</v>
      </c>
      <c r="AY2070" s="148" t="s">
        <v>138</v>
      </c>
    </row>
    <row r="2071" spans="2:65" s="13" customFormat="1">
      <c r="B2071" s="153"/>
      <c r="D2071" s="147" t="s">
        <v>147</v>
      </c>
      <c r="E2071" s="154" t="s">
        <v>1</v>
      </c>
      <c r="F2071" s="155" t="s">
        <v>2065</v>
      </c>
      <c r="H2071" s="156">
        <v>139.22999999999999</v>
      </c>
      <c r="I2071" s="157"/>
      <c r="L2071" s="153"/>
      <c r="M2071" s="158"/>
      <c r="T2071" s="159"/>
      <c r="AT2071" s="154" t="s">
        <v>147</v>
      </c>
      <c r="AU2071" s="154" t="s">
        <v>82</v>
      </c>
      <c r="AV2071" s="13" t="s">
        <v>82</v>
      </c>
      <c r="AW2071" s="13" t="s">
        <v>29</v>
      </c>
      <c r="AX2071" s="13" t="s">
        <v>73</v>
      </c>
      <c r="AY2071" s="154" t="s">
        <v>138</v>
      </c>
    </row>
    <row r="2072" spans="2:65" s="13" customFormat="1">
      <c r="B2072" s="153"/>
      <c r="D2072" s="147" t="s">
        <v>147</v>
      </c>
      <c r="E2072" s="154" t="s">
        <v>1</v>
      </c>
      <c r="F2072" s="155" t="s">
        <v>2066</v>
      </c>
      <c r="H2072" s="156">
        <v>10.164</v>
      </c>
      <c r="I2072" s="157"/>
      <c r="L2072" s="153"/>
      <c r="M2072" s="158"/>
      <c r="T2072" s="159"/>
      <c r="AT2072" s="154" t="s">
        <v>147</v>
      </c>
      <c r="AU2072" s="154" t="s">
        <v>82</v>
      </c>
      <c r="AV2072" s="13" t="s">
        <v>82</v>
      </c>
      <c r="AW2072" s="13" t="s">
        <v>29</v>
      </c>
      <c r="AX2072" s="13" t="s">
        <v>73</v>
      </c>
      <c r="AY2072" s="154" t="s">
        <v>138</v>
      </c>
    </row>
    <row r="2073" spans="2:65" s="13" customFormat="1">
      <c r="B2073" s="153"/>
      <c r="D2073" s="147" t="s">
        <v>147</v>
      </c>
      <c r="E2073" s="154" t="s">
        <v>1</v>
      </c>
      <c r="F2073" s="155" t="s">
        <v>620</v>
      </c>
      <c r="H2073" s="156">
        <v>-0.13200000000000001</v>
      </c>
      <c r="I2073" s="157"/>
      <c r="L2073" s="153"/>
      <c r="M2073" s="158"/>
      <c r="T2073" s="159"/>
      <c r="AT2073" s="154" t="s">
        <v>147</v>
      </c>
      <c r="AU2073" s="154" t="s">
        <v>82</v>
      </c>
      <c r="AV2073" s="13" t="s">
        <v>82</v>
      </c>
      <c r="AW2073" s="13" t="s">
        <v>29</v>
      </c>
      <c r="AX2073" s="13" t="s">
        <v>73</v>
      </c>
      <c r="AY2073" s="154" t="s">
        <v>138</v>
      </c>
    </row>
    <row r="2074" spans="2:65" s="13" customFormat="1">
      <c r="B2074" s="153"/>
      <c r="D2074" s="147" t="s">
        <v>147</v>
      </c>
      <c r="E2074" s="154" t="s">
        <v>1</v>
      </c>
      <c r="F2074" s="155" t="s">
        <v>621</v>
      </c>
      <c r="H2074" s="156">
        <v>-3.28</v>
      </c>
      <c r="I2074" s="157"/>
      <c r="L2074" s="153"/>
      <c r="M2074" s="158"/>
      <c r="T2074" s="159"/>
      <c r="AT2074" s="154" t="s">
        <v>147</v>
      </c>
      <c r="AU2074" s="154" t="s">
        <v>82</v>
      </c>
      <c r="AV2074" s="13" t="s">
        <v>82</v>
      </c>
      <c r="AW2074" s="13" t="s">
        <v>29</v>
      </c>
      <c r="AX2074" s="13" t="s">
        <v>73</v>
      </c>
      <c r="AY2074" s="154" t="s">
        <v>138</v>
      </c>
    </row>
    <row r="2075" spans="2:65" s="13" customFormat="1">
      <c r="B2075" s="153"/>
      <c r="D2075" s="147" t="s">
        <v>147</v>
      </c>
      <c r="E2075" s="154" t="s">
        <v>1</v>
      </c>
      <c r="F2075" s="155" t="s">
        <v>622</v>
      </c>
      <c r="H2075" s="156">
        <v>-5.7</v>
      </c>
      <c r="I2075" s="157"/>
      <c r="L2075" s="153"/>
      <c r="M2075" s="158"/>
      <c r="T2075" s="159"/>
      <c r="AT2075" s="154" t="s">
        <v>147</v>
      </c>
      <c r="AU2075" s="154" t="s">
        <v>82</v>
      </c>
      <c r="AV2075" s="13" t="s">
        <v>82</v>
      </c>
      <c r="AW2075" s="13" t="s">
        <v>29</v>
      </c>
      <c r="AX2075" s="13" t="s">
        <v>73</v>
      </c>
      <c r="AY2075" s="154" t="s">
        <v>138</v>
      </c>
    </row>
    <row r="2076" spans="2:65" s="13" customFormat="1">
      <c r="B2076" s="153"/>
      <c r="D2076" s="147" t="s">
        <v>147</v>
      </c>
      <c r="E2076" s="154" t="s">
        <v>1</v>
      </c>
      <c r="F2076" s="155" t="s">
        <v>623</v>
      </c>
      <c r="H2076" s="156">
        <v>2.12</v>
      </c>
      <c r="I2076" s="157"/>
      <c r="L2076" s="153"/>
      <c r="M2076" s="158"/>
      <c r="T2076" s="159"/>
      <c r="AT2076" s="154" t="s">
        <v>147</v>
      </c>
      <c r="AU2076" s="154" t="s">
        <v>82</v>
      </c>
      <c r="AV2076" s="13" t="s">
        <v>82</v>
      </c>
      <c r="AW2076" s="13" t="s">
        <v>29</v>
      </c>
      <c r="AX2076" s="13" t="s">
        <v>73</v>
      </c>
      <c r="AY2076" s="154" t="s">
        <v>138</v>
      </c>
    </row>
    <row r="2077" spans="2:65" s="13" customFormat="1">
      <c r="B2077" s="153"/>
      <c r="D2077" s="147" t="s">
        <v>147</v>
      </c>
      <c r="E2077" s="154" t="s">
        <v>1</v>
      </c>
      <c r="F2077" s="155" t="s">
        <v>621</v>
      </c>
      <c r="H2077" s="156">
        <v>-3.28</v>
      </c>
      <c r="I2077" s="157"/>
      <c r="L2077" s="153"/>
      <c r="M2077" s="158"/>
      <c r="T2077" s="159"/>
      <c r="AT2077" s="154" t="s">
        <v>147</v>
      </c>
      <c r="AU2077" s="154" t="s">
        <v>82</v>
      </c>
      <c r="AV2077" s="13" t="s">
        <v>82</v>
      </c>
      <c r="AW2077" s="13" t="s">
        <v>29</v>
      </c>
      <c r="AX2077" s="13" t="s">
        <v>73</v>
      </c>
      <c r="AY2077" s="154" t="s">
        <v>138</v>
      </c>
    </row>
    <row r="2078" spans="2:65" s="13" customFormat="1">
      <c r="B2078" s="153"/>
      <c r="D2078" s="147" t="s">
        <v>147</v>
      </c>
      <c r="E2078" s="154" t="s">
        <v>1</v>
      </c>
      <c r="F2078" s="155" t="s">
        <v>584</v>
      </c>
      <c r="H2078" s="156">
        <v>1.72</v>
      </c>
      <c r="I2078" s="157"/>
      <c r="L2078" s="153"/>
      <c r="M2078" s="158"/>
      <c r="T2078" s="159"/>
      <c r="AT2078" s="154" t="s">
        <v>147</v>
      </c>
      <c r="AU2078" s="154" t="s">
        <v>82</v>
      </c>
      <c r="AV2078" s="13" t="s">
        <v>82</v>
      </c>
      <c r="AW2078" s="13" t="s">
        <v>29</v>
      </c>
      <c r="AX2078" s="13" t="s">
        <v>73</v>
      </c>
      <c r="AY2078" s="154" t="s">
        <v>138</v>
      </c>
    </row>
    <row r="2079" spans="2:65" s="13" customFormat="1">
      <c r="B2079" s="153"/>
      <c r="D2079" s="147" t="s">
        <v>147</v>
      </c>
      <c r="E2079" s="154" t="s">
        <v>1</v>
      </c>
      <c r="F2079" s="155" t="s">
        <v>624</v>
      </c>
      <c r="H2079" s="156">
        <v>-0.3</v>
      </c>
      <c r="I2079" s="157"/>
      <c r="L2079" s="153"/>
      <c r="M2079" s="158"/>
      <c r="T2079" s="159"/>
      <c r="AT2079" s="154" t="s">
        <v>147</v>
      </c>
      <c r="AU2079" s="154" t="s">
        <v>82</v>
      </c>
      <c r="AV2079" s="13" t="s">
        <v>82</v>
      </c>
      <c r="AW2079" s="13" t="s">
        <v>29</v>
      </c>
      <c r="AX2079" s="13" t="s">
        <v>73</v>
      </c>
      <c r="AY2079" s="154" t="s">
        <v>138</v>
      </c>
    </row>
    <row r="2080" spans="2:65" s="13" customFormat="1">
      <c r="B2080" s="153"/>
      <c r="D2080" s="147" t="s">
        <v>147</v>
      </c>
      <c r="E2080" s="154" t="s">
        <v>1</v>
      </c>
      <c r="F2080" s="155" t="s">
        <v>625</v>
      </c>
      <c r="H2080" s="156">
        <v>-0.26</v>
      </c>
      <c r="I2080" s="157"/>
      <c r="L2080" s="153"/>
      <c r="M2080" s="158"/>
      <c r="T2080" s="159"/>
      <c r="AT2080" s="154" t="s">
        <v>147</v>
      </c>
      <c r="AU2080" s="154" t="s">
        <v>82</v>
      </c>
      <c r="AV2080" s="13" t="s">
        <v>82</v>
      </c>
      <c r="AW2080" s="13" t="s">
        <v>29</v>
      </c>
      <c r="AX2080" s="13" t="s">
        <v>73</v>
      </c>
      <c r="AY2080" s="154" t="s">
        <v>138</v>
      </c>
    </row>
    <row r="2081" spans="2:65" s="13" customFormat="1">
      <c r="B2081" s="153"/>
      <c r="D2081" s="147" t="s">
        <v>147</v>
      </c>
      <c r="E2081" s="154" t="s">
        <v>1</v>
      </c>
      <c r="F2081" s="155" t="s">
        <v>626</v>
      </c>
      <c r="H2081" s="156">
        <v>-0.21</v>
      </c>
      <c r="I2081" s="157"/>
      <c r="L2081" s="153"/>
      <c r="M2081" s="158"/>
      <c r="T2081" s="159"/>
      <c r="AT2081" s="154" t="s">
        <v>147</v>
      </c>
      <c r="AU2081" s="154" t="s">
        <v>82</v>
      </c>
      <c r="AV2081" s="13" t="s">
        <v>82</v>
      </c>
      <c r="AW2081" s="13" t="s">
        <v>29</v>
      </c>
      <c r="AX2081" s="13" t="s">
        <v>73</v>
      </c>
      <c r="AY2081" s="154" t="s">
        <v>138</v>
      </c>
    </row>
    <row r="2082" spans="2:65" s="12" customFormat="1">
      <c r="B2082" s="146"/>
      <c r="D2082" s="147" t="s">
        <v>147</v>
      </c>
      <c r="E2082" s="148" t="s">
        <v>1</v>
      </c>
      <c r="F2082" s="149" t="s">
        <v>581</v>
      </c>
      <c r="H2082" s="148" t="s">
        <v>1</v>
      </c>
      <c r="I2082" s="150"/>
      <c r="L2082" s="146"/>
      <c r="M2082" s="151"/>
      <c r="T2082" s="152"/>
      <c r="AT2082" s="148" t="s">
        <v>147</v>
      </c>
      <c r="AU2082" s="148" t="s">
        <v>82</v>
      </c>
      <c r="AV2082" s="12" t="s">
        <v>30</v>
      </c>
      <c r="AW2082" s="12" t="s">
        <v>29</v>
      </c>
      <c r="AX2082" s="12" t="s">
        <v>73</v>
      </c>
      <c r="AY2082" s="148" t="s">
        <v>138</v>
      </c>
    </row>
    <row r="2083" spans="2:65" s="12" customFormat="1">
      <c r="B2083" s="146"/>
      <c r="D2083" s="147" t="s">
        <v>147</v>
      </c>
      <c r="E2083" s="148" t="s">
        <v>1</v>
      </c>
      <c r="F2083" s="149" t="s">
        <v>583</v>
      </c>
      <c r="H2083" s="148" t="s">
        <v>1</v>
      </c>
      <c r="I2083" s="150"/>
      <c r="L2083" s="146"/>
      <c r="M2083" s="151"/>
      <c r="T2083" s="152"/>
      <c r="AT2083" s="148" t="s">
        <v>147</v>
      </c>
      <c r="AU2083" s="148" t="s">
        <v>82</v>
      </c>
      <c r="AV2083" s="12" t="s">
        <v>30</v>
      </c>
      <c r="AW2083" s="12" t="s">
        <v>29</v>
      </c>
      <c r="AX2083" s="12" t="s">
        <v>73</v>
      </c>
      <c r="AY2083" s="148" t="s">
        <v>138</v>
      </c>
    </row>
    <row r="2084" spans="2:65" s="13" customFormat="1">
      <c r="B2084" s="153"/>
      <c r="D2084" s="147" t="s">
        <v>147</v>
      </c>
      <c r="E2084" s="154" t="s">
        <v>1</v>
      </c>
      <c r="F2084" s="155" t="s">
        <v>584</v>
      </c>
      <c r="H2084" s="156">
        <v>1.72</v>
      </c>
      <c r="I2084" s="157"/>
      <c r="L2084" s="153"/>
      <c r="M2084" s="158"/>
      <c r="T2084" s="159"/>
      <c r="AT2084" s="154" t="s">
        <v>147</v>
      </c>
      <c r="AU2084" s="154" t="s">
        <v>82</v>
      </c>
      <c r="AV2084" s="13" t="s">
        <v>82</v>
      </c>
      <c r="AW2084" s="13" t="s">
        <v>29</v>
      </c>
      <c r="AX2084" s="13" t="s">
        <v>73</v>
      </c>
      <c r="AY2084" s="154" t="s">
        <v>138</v>
      </c>
    </row>
    <row r="2085" spans="2:65" s="13" customFormat="1">
      <c r="B2085" s="153"/>
      <c r="D2085" s="147" t="s">
        <v>147</v>
      </c>
      <c r="E2085" s="154" t="s">
        <v>1</v>
      </c>
      <c r="F2085" s="155" t="s">
        <v>585</v>
      </c>
      <c r="H2085" s="156">
        <v>12.04</v>
      </c>
      <c r="I2085" s="157"/>
      <c r="L2085" s="153"/>
      <c r="M2085" s="158"/>
      <c r="T2085" s="159"/>
      <c r="AT2085" s="154" t="s">
        <v>147</v>
      </c>
      <c r="AU2085" s="154" t="s">
        <v>82</v>
      </c>
      <c r="AV2085" s="13" t="s">
        <v>82</v>
      </c>
      <c r="AW2085" s="13" t="s">
        <v>29</v>
      </c>
      <c r="AX2085" s="13" t="s">
        <v>73</v>
      </c>
      <c r="AY2085" s="154" t="s">
        <v>138</v>
      </c>
    </row>
    <row r="2086" spans="2:65" s="13" customFormat="1">
      <c r="B2086" s="153"/>
      <c r="D2086" s="147" t="s">
        <v>147</v>
      </c>
      <c r="E2086" s="154" t="s">
        <v>1</v>
      </c>
      <c r="F2086" s="155" t="s">
        <v>586</v>
      </c>
      <c r="H2086" s="156">
        <v>4.5</v>
      </c>
      <c r="I2086" s="157"/>
      <c r="L2086" s="153"/>
      <c r="M2086" s="158"/>
      <c r="T2086" s="159"/>
      <c r="AT2086" s="154" t="s">
        <v>147</v>
      </c>
      <c r="AU2086" s="154" t="s">
        <v>82</v>
      </c>
      <c r="AV2086" s="13" t="s">
        <v>82</v>
      </c>
      <c r="AW2086" s="13" t="s">
        <v>29</v>
      </c>
      <c r="AX2086" s="13" t="s">
        <v>73</v>
      </c>
      <c r="AY2086" s="154" t="s">
        <v>138</v>
      </c>
    </row>
    <row r="2087" spans="2:65" s="13" customFormat="1">
      <c r="B2087" s="153"/>
      <c r="D2087" s="147" t="s">
        <v>147</v>
      </c>
      <c r="E2087" s="154" t="s">
        <v>1</v>
      </c>
      <c r="F2087" s="155" t="s">
        <v>587</v>
      </c>
      <c r="H2087" s="156">
        <v>3.9</v>
      </c>
      <c r="I2087" s="157"/>
      <c r="L2087" s="153"/>
      <c r="M2087" s="158"/>
      <c r="T2087" s="159"/>
      <c r="AT2087" s="154" t="s">
        <v>147</v>
      </c>
      <c r="AU2087" s="154" t="s">
        <v>82</v>
      </c>
      <c r="AV2087" s="13" t="s">
        <v>82</v>
      </c>
      <c r="AW2087" s="13" t="s">
        <v>29</v>
      </c>
      <c r="AX2087" s="13" t="s">
        <v>73</v>
      </c>
      <c r="AY2087" s="154" t="s">
        <v>138</v>
      </c>
    </row>
    <row r="2088" spans="2:65" s="13" customFormat="1">
      <c r="B2088" s="153"/>
      <c r="D2088" s="147" t="s">
        <v>147</v>
      </c>
      <c r="E2088" s="154" t="s">
        <v>1</v>
      </c>
      <c r="F2088" s="155" t="s">
        <v>588</v>
      </c>
      <c r="H2088" s="156">
        <v>0.3</v>
      </c>
      <c r="I2088" s="157"/>
      <c r="L2088" s="153"/>
      <c r="M2088" s="158"/>
      <c r="T2088" s="159"/>
      <c r="AT2088" s="154" t="s">
        <v>147</v>
      </c>
      <c r="AU2088" s="154" t="s">
        <v>82</v>
      </c>
      <c r="AV2088" s="13" t="s">
        <v>82</v>
      </c>
      <c r="AW2088" s="13" t="s">
        <v>29</v>
      </c>
      <c r="AX2088" s="13" t="s">
        <v>73</v>
      </c>
      <c r="AY2088" s="154" t="s">
        <v>138</v>
      </c>
    </row>
    <row r="2089" spans="2:65" s="13" customFormat="1">
      <c r="B2089" s="153"/>
      <c r="D2089" s="147" t="s">
        <v>147</v>
      </c>
      <c r="E2089" s="154" t="s">
        <v>1</v>
      </c>
      <c r="F2089" s="155" t="s">
        <v>589</v>
      </c>
      <c r="H2089" s="156">
        <v>1.05</v>
      </c>
      <c r="I2089" s="157"/>
      <c r="L2089" s="153"/>
      <c r="M2089" s="158"/>
      <c r="T2089" s="159"/>
      <c r="AT2089" s="154" t="s">
        <v>147</v>
      </c>
      <c r="AU2089" s="154" t="s">
        <v>82</v>
      </c>
      <c r="AV2089" s="13" t="s">
        <v>82</v>
      </c>
      <c r="AW2089" s="13" t="s">
        <v>29</v>
      </c>
      <c r="AX2089" s="13" t="s">
        <v>73</v>
      </c>
      <c r="AY2089" s="154" t="s">
        <v>138</v>
      </c>
    </row>
    <row r="2090" spans="2:65" s="15" customFormat="1">
      <c r="B2090" s="167"/>
      <c r="D2090" s="147" t="s">
        <v>147</v>
      </c>
      <c r="E2090" s="168" t="s">
        <v>1</v>
      </c>
      <c r="F2090" s="169" t="s">
        <v>250</v>
      </c>
      <c r="H2090" s="170">
        <v>163.58199999999999</v>
      </c>
      <c r="I2090" s="171"/>
      <c r="L2090" s="167"/>
      <c r="M2090" s="172"/>
      <c r="T2090" s="173"/>
      <c r="AT2090" s="168" t="s">
        <v>147</v>
      </c>
      <c r="AU2090" s="168" t="s">
        <v>82</v>
      </c>
      <c r="AV2090" s="15" t="s">
        <v>162</v>
      </c>
      <c r="AW2090" s="15" t="s">
        <v>29</v>
      </c>
      <c r="AX2090" s="15" t="s">
        <v>73</v>
      </c>
      <c r="AY2090" s="168" t="s">
        <v>138</v>
      </c>
    </row>
    <row r="2091" spans="2:65" s="14" customFormat="1">
      <c r="B2091" s="160"/>
      <c r="D2091" s="147" t="s">
        <v>147</v>
      </c>
      <c r="E2091" s="161" t="s">
        <v>1</v>
      </c>
      <c r="F2091" s="162" t="s">
        <v>156</v>
      </c>
      <c r="H2091" s="163">
        <v>163.58199999999999</v>
      </c>
      <c r="I2091" s="164"/>
      <c r="L2091" s="160"/>
      <c r="M2091" s="165"/>
      <c r="T2091" s="166"/>
      <c r="AT2091" s="161" t="s">
        <v>147</v>
      </c>
      <c r="AU2091" s="161" t="s">
        <v>82</v>
      </c>
      <c r="AV2091" s="14" t="s">
        <v>145</v>
      </c>
      <c r="AW2091" s="14" t="s">
        <v>29</v>
      </c>
      <c r="AX2091" s="14" t="s">
        <v>30</v>
      </c>
      <c r="AY2091" s="161" t="s">
        <v>138</v>
      </c>
    </row>
    <row r="2092" spans="2:65" s="1" customFormat="1" ht="16.5" customHeight="1">
      <c r="B2092" s="132"/>
      <c r="C2092" s="133" t="s">
        <v>2067</v>
      </c>
      <c r="D2092" s="133" t="s">
        <v>140</v>
      </c>
      <c r="E2092" s="134" t="s">
        <v>2068</v>
      </c>
      <c r="F2092" s="135" t="s">
        <v>2069</v>
      </c>
      <c r="G2092" s="136" t="s">
        <v>143</v>
      </c>
      <c r="H2092" s="137">
        <v>323.88200000000001</v>
      </c>
      <c r="I2092" s="138"/>
      <c r="J2092" s="139">
        <f>ROUND(I2092*H2092,2)</f>
        <v>0</v>
      </c>
      <c r="K2092" s="135" t="s">
        <v>144</v>
      </c>
      <c r="L2092" s="32"/>
      <c r="M2092" s="140" t="s">
        <v>1</v>
      </c>
      <c r="N2092" s="141" t="s">
        <v>38</v>
      </c>
      <c r="P2092" s="142">
        <f>O2092*H2092</f>
        <v>0</v>
      </c>
      <c r="Q2092" s="142">
        <v>2.7999999999999998E-4</v>
      </c>
      <c r="R2092" s="142">
        <f>Q2092*H2092</f>
        <v>9.0686959999999997E-2</v>
      </c>
      <c r="S2092" s="142">
        <v>0</v>
      </c>
      <c r="T2092" s="143">
        <f>S2092*H2092</f>
        <v>0</v>
      </c>
      <c r="AR2092" s="144" t="s">
        <v>226</v>
      </c>
      <c r="AT2092" s="144" t="s">
        <v>140</v>
      </c>
      <c r="AU2092" s="144" t="s">
        <v>82</v>
      </c>
      <c r="AY2092" s="17" t="s">
        <v>138</v>
      </c>
      <c r="BE2092" s="145">
        <f>IF(N2092="základní",J2092,0)</f>
        <v>0</v>
      </c>
      <c r="BF2092" s="145">
        <f>IF(N2092="snížená",J2092,0)</f>
        <v>0</v>
      </c>
      <c r="BG2092" s="145">
        <f>IF(N2092="zákl. přenesená",J2092,0)</f>
        <v>0</v>
      </c>
      <c r="BH2092" s="145">
        <f>IF(N2092="sníž. přenesená",J2092,0)</f>
        <v>0</v>
      </c>
      <c r="BI2092" s="145">
        <f>IF(N2092="nulová",J2092,0)</f>
        <v>0</v>
      </c>
      <c r="BJ2092" s="17" t="s">
        <v>30</v>
      </c>
      <c r="BK2092" s="145">
        <f>ROUND(I2092*H2092,2)</f>
        <v>0</v>
      </c>
      <c r="BL2092" s="17" t="s">
        <v>226</v>
      </c>
      <c r="BM2092" s="144" t="s">
        <v>2070</v>
      </c>
    </row>
    <row r="2093" spans="2:65" s="13" customFormat="1">
      <c r="B2093" s="153"/>
      <c r="D2093" s="147" t="s">
        <v>147</v>
      </c>
      <c r="E2093" s="154" t="s">
        <v>1</v>
      </c>
      <c r="F2093" s="155" t="s">
        <v>2071</v>
      </c>
      <c r="H2093" s="156">
        <v>323.88200000000001</v>
      </c>
      <c r="I2093" s="157"/>
      <c r="L2093" s="153"/>
      <c r="M2093" s="158"/>
      <c r="T2093" s="159"/>
      <c r="AT2093" s="154" t="s">
        <v>147</v>
      </c>
      <c r="AU2093" s="154" t="s">
        <v>82</v>
      </c>
      <c r="AV2093" s="13" t="s">
        <v>82</v>
      </c>
      <c r="AW2093" s="13" t="s">
        <v>29</v>
      </c>
      <c r="AX2093" s="13" t="s">
        <v>30</v>
      </c>
      <c r="AY2093" s="154" t="s">
        <v>138</v>
      </c>
    </row>
    <row r="2094" spans="2:65" s="1" customFormat="1" ht="16.5" customHeight="1">
      <c r="B2094" s="132"/>
      <c r="C2094" s="133" t="s">
        <v>2072</v>
      </c>
      <c r="D2094" s="133" t="s">
        <v>140</v>
      </c>
      <c r="E2094" s="134" t="s">
        <v>2073</v>
      </c>
      <c r="F2094" s="135" t="s">
        <v>2074</v>
      </c>
      <c r="G2094" s="136" t="s">
        <v>143</v>
      </c>
      <c r="H2094" s="137">
        <v>364.93400000000003</v>
      </c>
      <c r="I2094" s="138"/>
      <c r="J2094" s="139">
        <f>ROUND(I2094*H2094,2)</f>
        <v>0</v>
      </c>
      <c r="K2094" s="135" t="s">
        <v>144</v>
      </c>
      <c r="L2094" s="32"/>
      <c r="M2094" s="140" t="s">
        <v>1</v>
      </c>
      <c r="N2094" s="141" t="s">
        <v>38</v>
      </c>
      <c r="P2094" s="142">
        <f>O2094*H2094</f>
        <v>0</v>
      </c>
      <c r="Q2094" s="142">
        <v>2.7999999999999998E-4</v>
      </c>
      <c r="R2094" s="142">
        <f>Q2094*H2094</f>
        <v>0.10218152</v>
      </c>
      <c r="S2094" s="142">
        <v>0</v>
      </c>
      <c r="T2094" s="143">
        <f>S2094*H2094</f>
        <v>0</v>
      </c>
      <c r="AR2094" s="144" t="s">
        <v>226</v>
      </c>
      <c r="AT2094" s="144" t="s">
        <v>140</v>
      </c>
      <c r="AU2094" s="144" t="s">
        <v>82</v>
      </c>
      <c r="AY2094" s="17" t="s">
        <v>138</v>
      </c>
      <c r="BE2094" s="145">
        <f>IF(N2094="základní",J2094,0)</f>
        <v>0</v>
      </c>
      <c r="BF2094" s="145">
        <f>IF(N2094="snížená",J2094,0)</f>
        <v>0</v>
      </c>
      <c r="BG2094" s="145">
        <f>IF(N2094="zákl. přenesená",J2094,0)</f>
        <v>0</v>
      </c>
      <c r="BH2094" s="145">
        <f>IF(N2094="sníž. přenesená",J2094,0)</f>
        <v>0</v>
      </c>
      <c r="BI2094" s="145">
        <f>IF(N2094="nulová",J2094,0)</f>
        <v>0</v>
      </c>
      <c r="BJ2094" s="17" t="s">
        <v>30</v>
      </c>
      <c r="BK2094" s="145">
        <f>ROUND(I2094*H2094,2)</f>
        <v>0</v>
      </c>
      <c r="BL2094" s="17" t="s">
        <v>226</v>
      </c>
      <c r="BM2094" s="144" t="s">
        <v>2075</v>
      </c>
    </row>
    <row r="2095" spans="2:65" s="13" customFormat="1">
      <c r="B2095" s="153"/>
      <c r="D2095" s="147" t="s">
        <v>147</v>
      </c>
      <c r="E2095" s="154" t="s">
        <v>1</v>
      </c>
      <c r="F2095" s="155" t="s">
        <v>2060</v>
      </c>
      <c r="H2095" s="156">
        <v>364.93400000000003</v>
      </c>
      <c r="I2095" s="157"/>
      <c r="L2095" s="153"/>
      <c r="M2095" s="158"/>
      <c r="T2095" s="159"/>
      <c r="AT2095" s="154" t="s">
        <v>147</v>
      </c>
      <c r="AU2095" s="154" t="s">
        <v>82</v>
      </c>
      <c r="AV2095" s="13" t="s">
        <v>82</v>
      </c>
      <c r="AW2095" s="13" t="s">
        <v>29</v>
      </c>
      <c r="AX2095" s="13" t="s">
        <v>30</v>
      </c>
      <c r="AY2095" s="154" t="s">
        <v>138</v>
      </c>
    </row>
    <row r="2096" spans="2:65" s="1" customFormat="1" ht="16.5" customHeight="1">
      <c r="B2096" s="132"/>
      <c r="C2096" s="133" t="s">
        <v>2076</v>
      </c>
      <c r="D2096" s="133" t="s">
        <v>140</v>
      </c>
      <c r="E2096" s="134" t="s">
        <v>2077</v>
      </c>
      <c r="F2096" s="135" t="s">
        <v>2078</v>
      </c>
      <c r="G2096" s="136" t="s">
        <v>143</v>
      </c>
      <c r="H2096" s="137">
        <v>163.58199999999999</v>
      </c>
      <c r="I2096" s="138"/>
      <c r="J2096" s="139">
        <f>ROUND(I2096*H2096,2)</f>
        <v>0</v>
      </c>
      <c r="K2096" s="135" t="s">
        <v>144</v>
      </c>
      <c r="L2096" s="32"/>
      <c r="M2096" s="140" t="s">
        <v>1</v>
      </c>
      <c r="N2096" s="141" t="s">
        <v>38</v>
      </c>
      <c r="P2096" s="142">
        <f>O2096*H2096</f>
        <v>0</v>
      </c>
      <c r="Q2096" s="142">
        <v>2.7999999999999998E-4</v>
      </c>
      <c r="R2096" s="142">
        <f>Q2096*H2096</f>
        <v>4.5802959999999997E-2</v>
      </c>
      <c r="S2096" s="142">
        <v>0</v>
      </c>
      <c r="T2096" s="143">
        <f>S2096*H2096</f>
        <v>0</v>
      </c>
      <c r="AR2096" s="144" t="s">
        <v>226</v>
      </c>
      <c r="AT2096" s="144" t="s">
        <v>140</v>
      </c>
      <c r="AU2096" s="144" t="s">
        <v>82</v>
      </c>
      <c r="AY2096" s="17" t="s">
        <v>138</v>
      </c>
      <c r="BE2096" s="145">
        <f>IF(N2096="základní",J2096,0)</f>
        <v>0</v>
      </c>
      <c r="BF2096" s="145">
        <f>IF(N2096="snížená",J2096,0)</f>
        <v>0</v>
      </c>
      <c r="BG2096" s="145">
        <f>IF(N2096="zákl. přenesená",J2096,0)</f>
        <v>0</v>
      </c>
      <c r="BH2096" s="145">
        <f>IF(N2096="sníž. přenesená",J2096,0)</f>
        <v>0</v>
      </c>
      <c r="BI2096" s="145">
        <f>IF(N2096="nulová",J2096,0)</f>
        <v>0</v>
      </c>
      <c r="BJ2096" s="17" t="s">
        <v>30</v>
      </c>
      <c r="BK2096" s="145">
        <f>ROUND(I2096*H2096,2)</f>
        <v>0</v>
      </c>
      <c r="BL2096" s="17" t="s">
        <v>226</v>
      </c>
      <c r="BM2096" s="144" t="s">
        <v>2079</v>
      </c>
    </row>
    <row r="2097" spans="2:65" s="13" customFormat="1">
      <c r="B2097" s="153"/>
      <c r="D2097" s="147" t="s">
        <v>147</v>
      </c>
      <c r="E2097" s="154" t="s">
        <v>1</v>
      </c>
      <c r="F2097" s="155" t="s">
        <v>2080</v>
      </c>
      <c r="H2097" s="156">
        <v>163.58199999999999</v>
      </c>
      <c r="I2097" s="157"/>
      <c r="L2097" s="153"/>
      <c r="M2097" s="158"/>
      <c r="T2097" s="159"/>
      <c r="AT2097" s="154" t="s">
        <v>147</v>
      </c>
      <c r="AU2097" s="154" t="s">
        <v>82</v>
      </c>
      <c r="AV2097" s="13" t="s">
        <v>82</v>
      </c>
      <c r="AW2097" s="13" t="s">
        <v>29</v>
      </c>
      <c r="AX2097" s="13" t="s">
        <v>30</v>
      </c>
      <c r="AY2097" s="154" t="s">
        <v>138</v>
      </c>
    </row>
    <row r="2098" spans="2:65" s="11" customFormat="1" ht="25.9" customHeight="1">
      <c r="B2098" s="120"/>
      <c r="D2098" s="121" t="s">
        <v>72</v>
      </c>
      <c r="E2098" s="122" t="s">
        <v>322</v>
      </c>
      <c r="F2098" s="122" t="s">
        <v>2081</v>
      </c>
      <c r="I2098" s="123"/>
      <c r="J2098" s="124">
        <f>BK2098</f>
        <v>0</v>
      </c>
      <c r="L2098" s="120"/>
      <c r="M2098" s="125"/>
      <c r="P2098" s="126">
        <f>P2099+P2134+P2153</f>
        <v>0</v>
      </c>
      <c r="R2098" s="126">
        <f>R2099+R2134+R2153</f>
        <v>2.3600000000000003E-2</v>
      </c>
      <c r="T2098" s="127">
        <f>T2099+T2134+T2153</f>
        <v>2.36</v>
      </c>
      <c r="AR2098" s="121" t="s">
        <v>162</v>
      </c>
      <c r="AT2098" s="128" t="s">
        <v>72</v>
      </c>
      <c r="AU2098" s="128" t="s">
        <v>73</v>
      </c>
      <c r="AY2098" s="121" t="s">
        <v>138</v>
      </c>
      <c r="BK2098" s="129">
        <f>BK2099+BK2134+BK2153</f>
        <v>0</v>
      </c>
    </row>
    <row r="2099" spans="2:65" s="11" customFormat="1" ht="22.9" customHeight="1">
      <c r="B2099" s="120"/>
      <c r="D2099" s="121" t="s">
        <v>72</v>
      </c>
      <c r="E2099" s="130" t="s">
        <v>2082</v>
      </c>
      <c r="F2099" s="130" t="s">
        <v>2083</v>
      </c>
      <c r="I2099" s="123"/>
      <c r="J2099" s="131">
        <f>BK2099</f>
        <v>0</v>
      </c>
      <c r="L2099" s="120"/>
      <c r="M2099" s="125"/>
      <c r="P2099" s="126">
        <f>SUM(P2100:P2133)</f>
        <v>0</v>
      </c>
      <c r="R2099" s="126">
        <f>SUM(R2100:R2133)</f>
        <v>2.3600000000000003E-2</v>
      </c>
      <c r="T2099" s="127">
        <f>SUM(T2100:T2133)</f>
        <v>2.36</v>
      </c>
      <c r="AR2099" s="121" t="s">
        <v>162</v>
      </c>
      <c r="AT2099" s="128" t="s">
        <v>72</v>
      </c>
      <c r="AU2099" s="128" t="s">
        <v>30</v>
      </c>
      <c r="AY2099" s="121" t="s">
        <v>138</v>
      </c>
      <c r="BK2099" s="129">
        <f>SUM(BK2100:BK2133)</f>
        <v>0</v>
      </c>
    </row>
    <row r="2100" spans="2:65" s="1" customFormat="1" ht="16.5" customHeight="1">
      <c r="B2100" s="132"/>
      <c r="C2100" s="133" t="s">
        <v>2084</v>
      </c>
      <c r="D2100" s="133" t="s">
        <v>140</v>
      </c>
      <c r="E2100" s="134" t="s">
        <v>2085</v>
      </c>
      <c r="F2100" s="135" t="s">
        <v>2086</v>
      </c>
      <c r="G2100" s="136" t="s">
        <v>384</v>
      </c>
      <c r="H2100" s="137">
        <v>1</v>
      </c>
      <c r="I2100" s="138"/>
      <c r="J2100" s="139">
        <f>ROUND(I2100*H2100,2)</f>
        <v>0</v>
      </c>
      <c r="K2100" s="135" t="s">
        <v>1</v>
      </c>
      <c r="L2100" s="32"/>
      <c r="M2100" s="140" t="s">
        <v>1</v>
      </c>
      <c r="N2100" s="141" t="s">
        <v>38</v>
      </c>
      <c r="P2100" s="142">
        <f>O2100*H2100</f>
        <v>0</v>
      </c>
      <c r="Q2100" s="142">
        <v>0</v>
      </c>
      <c r="R2100" s="142">
        <f>Q2100*H2100</f>
        <v>0</v>
      </c>
      <c r="S2100" s="142">
        <v>0</v>
      </c>
      <c r="T2100" s="143">
        <f>S2100*H2100</f>
        <v>0</v>
      </c>
      <c r="AR2100" s="144" t="s">
        <v>552</v>
      </c>
      <c r="AT2100" s="144" t="s">
        <v>140</v>
      </c>
      <c r="AU2100" s="144" t="s">
        <v>82</v>
      </c>
      <c r="AY2100" s="17" t="s">
        <v>138</v>
      </c>
      <c r="BE2100" s="145">
        <f>IF(N2100="základní",J2100,0)</f>
        <v>0</v>
      </c>
      <c r="BF2100" s="145">
        <f>IF(N2100="snížená",J2100,0)</f>
        <v>0</v>
      </c>
      <c r="BG2100" s="145">
        <f>IF(N2100="zákl. přenesená",J2100,0)</f>
        <v>0</v>
      </c>
      <c r="BH2100" s="145">
        <f>IF(N2100="sníž. přenesená",J2100,0)</f>
        <v>0</v>
      </c>
      <c r="BI2100" s="145">
        <f>IF(N2100="nulová",J2100,0)</f>
        <v>0</v>
      </c>
      <c r="BJ2100" s="17" t="s">
        <v>30</v>
      </c>
      <c r="BK2100" s="145">
        <f>ROUND(I2100*H2100,2)</f>
        <v>0</v>
      </c>
      <c r="BL2100" s="17" t="s">
        <v>552</v>
      </c>
      <c r="BM2100" s="144" t="s">
        <v>2087</v>
      </c>
    </row>
    <row r="2101" spans="2:65" s="12" customFormat="1">
      <c r="B2101" s="146"/>
      <c r="D2101" s="147" t="s">
        <v>147</v>
      </c>
      <c r="E2101" s="148" t="s">
        <v>1</v>
      </c>
      <c r="F2101" s="149" t="s">
        <v>2088</v>
      </c>
      <c r="H2101" s="148" t="s">
        <v>1</v>
      </c>
      <c r="I2101" s="150"/>
      <c r="L2101" s="146"/>
      <c r="M2101" s="151"/>
      <c r="T2101" s="152"/>
      <c r="AT2101" s="148" t="s">
        <v>147</v>
      </c>
      <c r="AU2101" s="148" t="s">
        <v>82</v>
      </c>
      <c r="AV2101" s="12" t="s">
        <v>30</v>
      </c>
      <c r="AW2101" s="12" t="s">
        <v>29</v>
      </c>
      <c r="AX2101" s="12" t="s">
        <v>73</v>
      </c>
      <c r="AY2101" s="148" t="s">
        <v>138</v>
      </c>
    </row>
    <row r="2102" spans="2:65" s="13" customFormat="1">
      <c r="B2102" s="153"/>
      <c r="D2102" s="147" t="s">
        <v>147</v>
      </c>
      <c r="E2102" s="154" t="s">
        <v>1</v>
      </c>
      <c r="F2102" s="155" t="s">
        <v>30</v>
      </c>
      <c r="H2102" s="156">
        <v>1</v>
      </c>
      <c r="I2102" s="157"/>
      <c r="L2102" s="153"/>
      <c r="M2102" s="158"/>
      <c r="T2102" s="159"/>
      <c r="AT2102" s="154" t="s">
        <v>147</v>
      </c>
      <c r="AU2102" s="154" t="s">
        <v>82</v>
      </c>
      <c r="AV2102" s="13" t="s">
        <v>82</v>
      </c>
      <c r="AW2102" s="13" t="s">
        <v>29</v>
      </c>
      <c r="AX2102" s="13" t="s">
        <v>30</v>
      </c>
      <c r="AY2102" s="154" t="s">
        <v>138</v>
      </c>
    </row>
    <row r="2103" spans="2:65" s="1" customFormat="1" ht="16.5" customHeight="1">
      <c r="B2103" s="132"/>
      <c r="C2103" s="133" t="s">
        <v>2089</v>
      </c>
      <c r="D2103" s="133" t="s">
        <v>140</v>
      </c>
      <c r="E2103" s="134" t="s">
        <v>2090</v>
      </c>
      <c r="F2103" s="135" t="s">
        <v>2091</v>
      </c>
      <c r="G2103" s="136" t="s">
        <v>178</v>
      </c>
      <c r="H2103" s="137">
        <v>630</v>
      </c>
      <c r="I2103" s="138"/>
      <c r="J2103" s="139">
        <f>ROUND(I2103*H2103,2)</f>
        <v>0</v>
      </c>
      <c r="K2103" s="135" t="s">
        <v>1</v>
      </c>
      <c r="L2103" s="32"/>
      <c r="M2103" s="140" t="s">
        <v>1</v>
      </c>
      <c r="N2103" s="141" t="s">
        <v>38</v>
      </c>
      <c r="P2103" s="142">
        <f>O2103*H2103</f>
        <v>0</v>
      </c>
      <c r="Q2103" s="142">
        <v>0</v>
      </c>
      <c r="R2103" s="142">
        <f>Q2103*H2103</f>
        <v>0</v>
      </c>
      <c r="S2103" s="142">
        <v>0</v>
      </c>
      <c r="T2103" s="143">
        <f>S2103*H2103</f>
        <v>0</v>
      </c>
      <c r="AR2103" s="144" t="s">
        <v>552</v>
      </c>
      <c r="AT2103" s="144" t="s">
        <v>140</v>
      </c>
      <c r="AU2103" s="144" t="s">
        <v>82</v>
      </c>
      <c r="AY2103" s="17" t="s">
        <v>138</v>
      </c>
      <c r="BE2103" s="145">
        <f>IF(N2103="základní",J2103,0)</f>
        <v>0</v>
      </c>
      <c r="BF2103" s="145">
        <f>IF(N2103="snížená",J2103,0)</f>
        <v>0</v>
      </c>
      <c r="BG2103" s="145">
        <f>IF(N2103="zákl. přenesená",J2103,0)</f>
        <v>0</v>
      </c>
      <c r="BH2103" s="145">
        <f>IF(N2103="sníž. přenesená",J2103,0)</f>
        <v>0</v>
      </c>
      <c r="BI2103" s="145">
        <f>IF(N2103="nulová",J2103,0)</f>
        <v>0</v>
      </c>
      <c r="BJ2103" s="17" t="s">
        <v>30</v>
      </c>
      <c r="BK2103" s="145">
        <f>ROUND(I2103*H2103,2)</f>
        <v>0</v>
      </c>
      <c r="BL2103" s="17" t="s">
        <v>552</v>
      </c>
      <c r="BM2103" s="144" t="s">
        <v>2092</v>
      </c>
    </row>
    <row r="2104" spans="2:65" s="13" customFormat="1">
      <c r="B2104" s="153"/>
      <c r="D2104" s="147" t="s">
        <v>147</v>
      </c>
      <c r="E2104" s="154" t="s">
        <v>1</v>
      </c>
      <c r="F2104" s="155" t="s">
        <v>2093</v>
      </c>
      <c r="H2104" s="156">
        <v>630</v>
      </c>
      <c r="I2104" s="157"/>
      <c r="L2104" s="153"/>
      <c r="M2104" s="158"/>
      <c r="T2104" s="159"/>
      <c r="AT2104" s="154" t="s">
        <v>147</v>
      </c>
      <c r="AU2104" s="154" t="s">
        <v>82</v>
      </c>
      <c r="AV2104" s="13" t="s">
        <v>82</v>
      </c>
      <c r="AW2104" s="13" t="s">
        <v>29</v>
      </c>
      <c r="AX2104" s="13" t="s">
        <v>30</v>
      </c>
      <c r="AY2104" s="154" t="s">
        <v>138</v>
      </c>
    </row>
    <row r="2105" spans="2:65" s="1" customFormat="1" ht="16.5" customHeight="1">
      <c r="B2105" s="132"/>
      <c r="C2105" s="133" t="s">
        <v>2094</v>
      </c>
      <c r="D2105" s="133" t="s">
        <v>140</v>
      </c>
      <c r="E2105" s="134" t="s">
        <v>2095</v>
      </c>
      <c r="F2105" s="135" t="s">
        <v>2096</v>
      </c>
      <c r="G2105" s="136" t="s">
        <v>178</v>
      </c>
      <c r="H2105" s="137">
        <v>950</v>
      </c>
      <c r="I2105" s="138"/>
      <c r="J2105" s="139">
        <f>ROUND(I2105*H2105,2)</f>
        <v>0</v>
      </c>
      <c r="K2105" s="135" t="s">
        <v>1</v>
      </c>
      <c r="L2105" s="32"/>
      <c r="M2105" s="140" t="s">
        <v>1</v>
      </c>
      <c r="N2105" s="141" t="s">
        <v>38</v>
      </c>
      <c r="P2105" s="142">
        <f>O2105*H2105</f>
        <v>0</v>
      </c>
      <c r="Q2105" s="142">
        <v>0</v>
      </c>
      <c r="R2105" s="142">
        <f>Q2105*H2105</f>
        <v>0</v>
      </c>
      <c r="S2105" s="142">
        <v>0</v>
      </c>
      <c r="T2105" s="143">
        <f>S2105*H2105</f>
        <v>0</v>
      </c>
      <c r="AR2105" s="144" t="s">
        <v>552</v>
      </c>
      <c r="AT2105" s="144" t="s">
        <v>140</v>
      </c>
      <c r="AU2105" s="144" t="s">
        <v>82</v>
      </c>
      <c r="AY2105" s="17" t="s">
        <v>138</v>
      </c>
      <c r="BE2105" s="145">
        <f>IF(N2105="základní",J2105,0)</f>
        <v>0</v>
      </c>
      <c r="BF2105" s="145">
        <f>IF(N2105="snížená",J2105,0)</f>
        <v>0</v>
      </c>
      <c r="BG2105" s="145">
        <f>IF(N2105="zákl. přenesená",J2105,0)</f>
        <v>0</v>
      </c>
      <c r="BH2105" s="145">
        <f>IF(N2105="sníž. přenesená",J2105,0)</f>
        <v>0</v>
      </c>
      <c r="BI2105" s="145">
        <f>IF(N2105="nulová",J2105,0)</f>
        <v>0</v>
      </c>
      <c r="BJ2105" s="17" t="s">
        <v>30</v>
      </c>
      <c r="BK2105" s="145">
        <f>ROUND(I2105*H2105,2)</f>
        <v>0</v>
      </c>
      <c r="BL2105" s="17" t="s">
        <v>552</v>
      </c>
      <c r="BM2105" s="144" t="s">
        <v>2097</v>
      </c>
    </row>
    <row r="2106" spans="2:65" s="13" customFormat="1">
      <c r="B2106" s="153"/>
      <c r="D2106" s="147" t="s">
        <v>147</v>
      </c>
      <c r="E2106" s="154" t="s">
        <v>1</v>
      </c>
      <c r="F2106" s="155" t="s">
        <v>2098</v>
      </c>
      <c r="H2106" s="156">
        <v>950</v>
      </c>
      <c r="I2106" s="157"/>
      <c r="L2106" s="153"/>
      <c r="M2106" s="158"/>
      <c r="T2106" s="159"/>
      <c r="AT2106" s="154" t="s">
        <v>147</v>
      </c>
      <c r="AU2106" s="154" t="s">
        <v>82</v>
      </c>
      <c r="AV2106" s="13" t="s">
        <v>82</v>
      </c>
      <c r="AW2106" s="13" t="s">
        <v>29</v>
      </c>
      <c r="AX2106" s="13" t="s">
        <v>30</v>
      </c>
      <c r="AY2106" s="154" t="s">
        <v>138</v>
      </c>
    </row>
    <row r="2107" spans="2:65" s="1" customFormat="1" ht="16.5" customHeight="1">
      <c r="B2107" s="132"/>
      <c r="C2107" s="133" t="s">
        <v>2099</v>
      </c>
      <c r="D2107" s="133" t="s">
        <v>140</v>
      </c>
      <c r="E2107" s="134" t="s">
        <v>2100</v>
      </c>
      <c r="F2107" s="135" t="s">
        <v>2101</v>
      </c>
      <c r="G2107" s="136" t="s">
        <v>178</v>
      </c>
      <c r="H2107" s="137">
        <v>22</v>
      </c>
      <c r="I2107" s="138"/>
      <c r="J2107" s="139">
        <f>ROUND(I2107*H2107,2)</f>
        <v>0</v>
      </c>
      <c r="K2107" s="135" t="s">
        <v>1</v>
      </c>
      <c r="L2107" s="32"/>
      <c r="M2107" s="140" t="s">
        <v>1</v>
      </c>
      <c r="N2107" s="141" t="s">
        <v>38</v>
      </c>
      <c r="P2107" s="142">
        <f>O2107*H2107</f>
        <v>0</v>
      </c>
      <c r="Q2107" s="142">
        <v>0</v>
      </c>
      <c r="R2107" s="142">
        <f>Q2107*H2107</f>
        <v>0</v>
      </c>
      <c r="S2107" s="142">
        <v>0</v>
      </c>
      <c r="T2107" s="143">
        <f>S2107*H2107</f>
        <v>0</v>
      </c>
      <c r="AR2107" s="144" t="s">
        <v>552</v>
      </c>
      <c r="AT2107" s="144" t="s">
        <v>140</v>
      </c>
      <c r="AU2107" s="144" t="s">
        <v>82</v>
      </c>
      <c r="AY2107" s="17" t="s">
        <v>138</v>
      </c>
      <c r="BE2107" s="145">
        <f>IF(N2107="základní",J2107,0)</f>
        <v>0</v>
      </c>
      <c r="BF2107" s="145">
        <f>IF(N2107="snížená",J2107,0)</f>
        <v>0</v>
      </c>
      <c r="BG2107" s="145">
        <f>IF(N2107="zákl. přenesená",J2107,0)</f>
        <v>0</v>
      </c>
      <c r="BH2107" s="145">
        <f>IF(N2107="sníž. přenesená",J2107,0)</f>
        <v>0</v>
      </c>
      <c r="BI2107" s="145">
        <f>IF(N2107="nulová",J2107,0)</f>
        <v>0</v>
      </c>
      <c r="BJ2107" s="17" t="s">
        <v>30</v>
      </c>
      <c r="BK2107" s="145">
        <f>ROUND(I2107*H2107,2)</f>
        <v>0</v>
      </c>
      <c r="BL2107" s="17" t="s">
        <v>552</v>
      </c>
      <c r="BM2107" s="144" t="s">
        <v>2102</v>
      </c>
    </row>
    <row r="2108" spans="2:65" s="13" customFormat="1">
      <c r="B2108" s="153"/>
      <c r="D2108" s="147" t="s">
        <v>147</v>
      </c>
      <c r="E2108" s="154" t="s">
        <v>1</v>
      </c>
      <c r="F2108" s="155" t="s">
        <v>284</v>
      </c>
      <c r="H2108" s="156">
        <v>22</v>
      </c>
      <c r="I2108" s="157"/>
      <c r="L2108" s="153"/>
      <c r="M2108" s="158"/>
      <c r="T2108" s="159"/>
      <c r="AT2108" s="154" t="s">
        <v>147</v>
      </c>
      <c r="AU2108" s="154" t="s">
        <v>82</v>
      </c>
      <c r="AV2108" s="13" t="s">
        <v>82</v>
      </c>
      <c r="AW2108" s="13" t="s">
        <v>29</v>
      </c>
      <c r="AX2108" s="13" t="s">
        <v>30</v>
      </c>
      <c r="AY2108" s="154" t="s">
        <v>138</v>
      </c>
    </row>
    <row r="2109" spans="2:65" s="1" customFormat="1" ht="16.5" customHeight="1">
      <c r="B2109" s="132"/>
      <c r="C2109" s="133" t="s">
        <v>2103</v>
      </c>
      <c r="D2109" s="133" t="s">
        <v>140</v>
      </c>
      <c r="E2109" s="134" t="s">
        <v>2104</v>
      </c>
      <c r="F2109" s="135" t="s">
        <v>2105</v>
      </c>
      <c r="G2109" s="136" t="s">
        <v>178</v>
      </c>
      <c r="H2109" s="137">
        <v>240</v>
      </c>
      <c r="I2109" s="138"/>
      <c r="J2109" s="139">
        <f>ROUND(I2109*H2109,2)</f>
        <v>0</v>
      </c>
      <c r="K2109" s="135" t="s">
        <v>1</v>
      </c>
      <c r="L2109" s="32"/>
      <c r="M2109" s="140" t="s">
        <v>1</v>
      </c>
      <c r="N2109" s="141" t="s">
        <v>38</v>
      </c>
      <c r="P2109" s="142">
        <f>O2109*H2109</f>
        <v>0</v>
      </c>
      <c r="Q2109" s="142">
        <v>0</v>
      </c>
      <c r="R2109" s="142">
        <f>Q2109*H2109</f>
        <v>0</v>
      </c>
      <c r="S2109" s="142">
        <v>0</v>
      </c>
      <c r="T2109" s="143">
        <f>S2109*H2109</f>
        <v>0</v>
      </c>
      <c r="AR2109" s="144" t="s">
        <v>552</v>
      </c>
      <c r="AT2109" s="144" t="s">
        <v>140</v>
      </c>
      <c r="AU2109" s="144" t="s">
        <v>82</v>
      </c>
      <c r="AY2109" s="17" t="s">
        <v>138</v>
      </c>
      <c r="BE2109" s="145">
        <f>IF(N2109="základní",J2109,0)</f>
        <v>0</v>
      </c>
      <c r="BF2109" s="145">
        <f>IF(N2109="snížená",J2109,0)</f>
        <v>0</v>
      </c>
      <c r="BG2109" s="145">
        <f>IF(N2109="zákl. přenesená",J2109,0)</f>
        <v>0</v>
      </c>
      <c r="BH2109" s="145">
        <f>IF(N2109="sníž. přenesená",J2109,0)</f>
        <v>0</v>
      </c>
      <c r="BI2109" s="145">
        <f>IF(N2109="nulová",J2109,0)</f>
        <v>0</v>
      </c>
      <c r="BJ2109" s="17" t="s">
        <v>30</v>
      </c>
      <c r="BK2109" s="145">
        <f>ROUND(I2109*H2109,2)</f>
        <v>0</v>
      </c>
      <c r="BL2109" s="17" t="s">
        <v>552</v>
      </c>
      <c r="BM2109" s="144" t="s">
        <v>2106</v>
      </c>
    </row>
    <row r="2110" spans="2:65" s="13" customFormat="1">
      <c r="B2110" s="153"/>
      <c r="D2110" s="147" t="s">
        <v>147</v>
      </c>
      <c r="E2110" s="154" t="s">
        <v>1</v>
      </c>
      <c r="F2110" s="155" t="s">
        <v>1647</v>
      </c>
      <c r="H2110" s="156">
        <v>240</v>
      </c>
      <c r="I2110" s="157"/>
      <c r="L2110" s="153"/>
      <c r="M2110" s="158"/>
      <c r="T2110" s="159"/>
      <c r="AT2110" s="154" t="s">
        <v>147</v>
      </c>
      <c r="AU2110" s="154" t="s">
        <v>82</v>
      </c>
      <c r="AV2110" s="13" t="s">
        <v>82</v>
      </c>
      <c r="AW2110" s="13" t="s">
        <v>29</v>
      </c>
      <c r="AX2110" s="13" t="s">
        <v>30</v>
      </c>
      <c r="AY2110" s="154" t="s">
        <v>138</v>
      </c>
    </row>
    <row r="2111" spans="2:65" s="1" customFormat="1" ht="24.25" customHeight="1">
      <c r="B2111" s="132"/>
      <c r="C2111" s="133" t="s">
        <v>2107</v>
      </c>
      <c r="D2111" s="133" t="s">
        <v>140</v>
      </c>
      <c r="E2111" s="134" t="s">
        <v>2108</v>
      </c>
      <c r="F2111" s="135" t="s">
        <v>2109</v>
      </c>
      <c r="G2111" s="136" t="s">
        <v>178</v>
      </c>
      <c r="H2111" s="137">
        <v>1180</v>
      </c>
      <c r="I2111" s="138"/>
      <c r="J2111" s="139">
        <f>ROUND(I2111*H2111,2)</f>
        <v>0</v>
      </c>
      <c r="K2111" s="135" t="s">
        <v>1</v>
      </c>
      <c r="L2111" s="32"/>
      <c r="M2111" s="140" t="s">
        <v>1</v>
      </c>
      <c r="N2111" s="141" t="s">
        <v>38</v>
      </c>
      <c r="P2111" s="142">
        <f>O2111*H2111</f>
        <v>0</v>
      </c>
      <c r="Q2111" s="142">
        <v>2.0000000000000002E-5</v>
      </c>
      <c r="R2111" s="142">
        <f>Q2111*H2111</f>
        <v>2.3600000000000003E-2</v>
      </c>
      <c r="S2111" s="142">
        <v>2E-3</v>
      </c>
      <c r="T2111" s="143">
        <f>S2111*H2111</f>
        <v>2.36</v>
      </c>
      <c r="AR2111" s="144" t="s">
        <v>552</v>
      </c>
      <c r="AT2111" s="144" t="s">
        <v>140</v>
      </c>
      <c r="AU2111" s="144" t="s">
        <v>82</v>
      </c>
      <c r="AY2111" s="17" t="s">
        <v>138</v>
      </c>
      <c r="BE2111" s="145">
        <f>IF(N2111="základní",J2111,0)</f>
        <v>0</v>
      </c>
      <c r="BF2111" s="145">
        <f>IF(N2111="snížená",J2111,0)</f>
        <v>0</v>
      </c>
      <c r="BG2111" s="145">
        <f>IF(N2111="zákl. přenesená",J2111,0)</f>
        <v>0</v>
      </c>
      <c r="BH2111" s="145">
        <f>IF(N2111="sníž. přenesená",J2111,0)</f>
        <v>0</v>
      </c>
      <c r="BI2111" s="145">
        <f>IF(N2111="nulová",J2111,0)</f>
        <v>0</v>
      </c>
      <c r="BJ2111" s="17" t="s">
        <v>30</v>
      </c>
      <c r="BK2111" s="145">
        <f>ROUND(I2111*H2111,2)</f>
        <v>0</v>
      </c>
      <c r="BL2111" s="17" t="s">
        <v>552</v>
      </c>
      <c r="BM2111" s="144" t="s">
        <v>2110</v>
      </c>
    </row>
    <row r="2112" spans="2:65" s="13" customFormat="1">
      <c r="B2112" s="153"/>
      <c r="D2112" s="147" t="s">
        <v>147</v>
      </c>
      <c r="E2112" s="154" t="s">
        <v>1</v>
      </c>
      <c r="F2112" s="155" t="s">
        <v>2111</v>
      </c>
      <c r="H2112" s="156">
        <v>1180</v>
      </c>
      <c r="I2112" s="157"/>
      <c r="L2112" s="153"/>
      <c r="M2112" s="158"/>
      <c r="T2112" s="159"/>
      <c r="AT2112" s="154" t="s">
        <v>147</v>
      </c>
      <c r="AU2112" s="154" t="s">
        <v>82</v>
      </c>
      <c r="AV2112" s="13" t="s">
        <v>82</v>
      </c>
      <c r="AW2112" s="13" t="s">
        <v>29</v>
      </c>
      <c r="AX2112" s="13" t="s">
        <v>30</v>
      </c>
      <c r="AY2112" s="154" t="s">
        <v>138</v>
      </c>
    </row>
    <row r="2113" spans="2:65" s="1" customFormat="1" ht="16.5" customHeight="1">
      <c r="B2113" s="132"/>
      <c r="C2113" s="133" t="s">
        <v>2112</v>
      </c>
      <c r="D2113" s="133" t="s">
        <v>140</v>
      </c>
      <c r="E2113" s="134" t="s">
        <v>2113</v>
      </c>
      <c r="F2113" s="135" t="s">
        <v>2114</v>
      </c>
      <c r="G2113" s="136" t="s">
        <v>429</v>
      </c>
      <c r="H2113" s="137">
        <v>42</v>
      </c>
      <c r="I2113" s="138"/>
      <c r="J2113" s="139">
        <f>ROUND(I2113*H2113,2)</f>
        <v>0</v>
      </c>
      <c r="K2113" s="135" t="s">
        <v>1</v>
      </c>
      <c r="L2113" s="32"/>
      <c r="M2113" s="140" t="s">
        <v>1</v>
      </c>
      <c r="N2113" s="141" t="s">
        <v>38</v>
      </c>
      <c r="P2113" s="142">
        <f>O2113*H2113</f>
        <v>0</v>
      </c>
      <c r="Q2113" s="142">
        <v>0</v>
      </c>
      <c r="R2113" s="142">
        <f>Q2113*H2113</f>
        <v>0</v>
      </c>
      <c r="S2113" s="142">
        <v>0</v>
      </c>
      <c r="T2113" s="143">
        <f>S2113*H2113</f>
        <v>0</v>
      </c>
      <c r="AR2113" s="144" t="s">
        <v>552</v>
      </c>
      <c r="AT2113" s="144" t="s">
        <v>140</v>
      </c>
      <c r="AU2113" s="144" t="s">
        <v>82</v>
      </c>
      <c r="AY2113" s="17" t="s">
        <v>138</v>
      </c>
      <c r="BE2113" s="145">
        <f>IF(N2113="základní",J2113,0)</f>
        <v>0</v>
      </c>
      <c r="BF2113" s="145">
        <f>IF(N2113="snížená",J2113,0)</f>
        <v>0</v>
      </c>
      <c r="BG2113" s="145">
        <f>IF(N2113="zákl. přenesená",J2113,0)</f>
        <v>0</v>
      </c>
      <c r="BH2113" s="145">
        <f>IF(N2113="sníž. přenesená",J2113,0)</f>
        <v>0</v>
      </c>
      <c r="BI2113" s="145">
        <f>IF(N2113="nulová",J2113,0)</f>
        <v>0</v>
      </c>
      <c r="BJ2113" s="17" t="s">
        <v>30</v>
      </c>
      <c r="BK2113" s="145">
        <f>ROUND(I2113*H2113,2)</f>
        <v>0</v>
      </c>
      <c r="BL2113" s="17" t="s">
        <v>552</v>
      </c>
      <c r="BM2113" s="144" t="s">
        <v>2115</v>
      </c>
    </row>
    <row r="2114" spans="2:65" s="13" customFormat="1">
      <c r="B2114" s="153"/>
      <c r="D2114" s="147" t="s">
        <v>147</v>
      </c>
      <c r="E2114" s="154" t="s">
        <v>1</v>
      </c>
      <c r="F2114" s="155" t="s">
        <v>419</v>
      </c>
      <c r="H2114" s="156">
        <v>42</v>
      </c>
      <c r="I2114" s="157"/>
      <c r="L2114" s="153"/>
      <c r="M2114" s="158"/>
      <c r="T2114" s="159"/>
      <c r="AT2114" s="154" t="s">
        <v>147</v>
      </c>
      <c r="AU2114" s="154" t="s">
        <v>82</v>
      </c>
      <c r="AV2114" s="13" t="s">
        <v>82</v>
      </c>
      <c r="AW2114" s="13" t="s">
        <v>29</v>
      </c>
      <c r="AX2114" s="13" t="s">
        <v>30</v>
      </c>
      <c r="AY2114" s="154" t="s">
        <v>138</v>
      </c>
    </row>
    <row r="2115" spans="2:65" s="1" customFormat="1" ht="16.5" customHeight="1">
      <c r="B2115" s="132"/>
      <c r="C2115" s="133" t="s">
        <v>2116</v>
      </c>
      <c r="D2115" s="133" t="s">
        <v>140</v>
      </c>
      <c r="E2115" s="134" t="s">
        <v>2117</v>
      </c>
      <c r="F2115" s="135" t="s">
        <v>2118</v>
      </c>
      <c r="G2115" s="136" t="s">
        <v>384</v>
      </c>
      <c r="H2115" s="137">
        <v>1</v>
      </c>
      <c r="I2115" s="138"/>
      <c r="J2115" s="139">
        <f>ROUND(I2115*H2115,2)</f>
        <v>0</v>
      </c>
      <c r="K2115" s="135" t="s">
        <v>1</v>
      </c>
      <c r="L2115" s="32"/>
      <c r="M2115" s="140" t="s">
        <v>1</v>
      </c>
      <c r="N2115" s="141" t="s">
        <v>38</v>
      </c>
      <c r="P2115" s="142">
        <f>O2115*H2115</f>
        <v>0</v>
      </c>
      <c r="Q2115" s="142">
        <v>0</v>
      </c>
      <c r="R2115" s="142">
        <f>Q2115*H2115</f>
        <v>0</v>
      </c>
      <c r="S2115" s="142">
        <v>0</v>
      </c>
      <c r="T2115" s="143">
        <f>S2115*H2115</f>
        <v>0</v>
      </c>
      <c r="AR2115" s="144" t="s">
        <v>552</v>
      </c>
      <c r="AT2115" s="144" t="s">
        <v>140</v>
      </c>
      <c r="AU2115" s="144" t="s">
        <v>82</v>
      </c>
      <c r="AY2115" s="17" t="s">
        <v>138</v>
      </c>
      <c r="BE2115" s="145">
        <f>IF(N2115="základní",J2115,0)</f>
        <v>0</v>
      </c>
      <c r="BF2115" s="145">
        <f>IF(N2115="snížená",J2115,0)</f>
        <v>0</v>
      </c>
      <c r="BG2115" s="145">
        <f>IF(N2115="zákl. přenesená",J2115,0)</f>
        <v>0</v>
      </c>
      <c r="BH2115" s="145">
        <f>IF(N2115="sníž. přenesená",J2115,0)</f>
        <v>0</v>
      </c>
      <c r="BI2115" s="145">
        <f>IF(N2115="nulová",J2115,0)</f>
        <v>0</v>
      </c>
      <c r="BJ2115" s="17" t="s">
        <v>30</v>
      </c>
      <c r="BK2115" s="145">
        <f>ROUND(I2115*H2115,2)</f>
        <v>0</v>
      </c>
      <c r="BL2115" s="17" t="s">
        <v>552</v>
      </c>
      <c r="BM2115" s="144" t="s">
        <v>2119</v>
      </c>
    </row>
    <row r="2116" spans="2:65" s="13" customFormat="1">
      <c r="B2116" s="153"/>
      <c r="D2116" s="147" t="s">
        <v>147</v>
      </c>
      <c r="E2116" s="154" t="s">
        <v>1</v>
      </c>
      <c r="F2116" s="155" t="s">
        <v>30</v>
      </c>
      <c r="H2116" s="156">
        <v>1</v>
      </c>
      <c r="I2116" s="157"/>
      <c r="L2116" s="153"/>
      <c r="M2116" s="158"/>
      <c r="T2116" s="159"/>
      <c r="AT2116" s="154" t="s">
        <v>147</v>
      </c>
      <c r="AU2116" s="154" t="s">
        <v>82</v>
      </c>
      <c r="AV2116" s="13" t="s">
        <v>82</v>
      </c>
      <c r="AW2116" s="13" t="s">
        <v>29</v>
      </c>
      <c r="AX2116" s="13" t="s">
        <v>30</v>
      </c>
      <c r="AY2116" s="154" t="s">
        <v>138</v>
      </c>
    </row>
    <row r="2117" spans="2:65" s="1" customFormat="1" ht="16.5" customHeight="1">
      <c r="B2117" s="132"/>
      <c r="C2117" s="133" t="s">
        <v>2120</v>
      </c>
      <c r="D2117" s="133" t="s">
        <v>140</v>
      </c>
      <c r="E2117" s="134" t="s">
        <v>2121</v>
      </c>
      <c r="F2117" s="135" t="s">
        <v>2122</v>
      </c>
      <c r="G2117" s="136" t="s">
        <v>429</v>
      </c>
      <c r="H2117" s="137">
        <v>42</v>
      </c>
      <c r="I2117" s="138"/>
      <c r="J2117" s="139">
        <f>ROUND(I2117*H2117,2)</f>
        <v>0</v>
      </c>
      <c r="K2117" s="135" t="s">
        <v>1</v>
      </c>
      <c r="L2117" s="32"/>
      <c r="M2117" s="140" t="s">
        <v>1</v>
      </c>
      <c r="N2117" s="141" t="s">
        <v>38</v>
      </c>
      <c r="P2117" s="142">
        <f>O2117*H2117</f>
        <v>0</v>
      </c>
      <c r="Q2117" s="142">
        <v>0</v>
      </c>
      <c r="R2117" s="142">
        <f>Q2117*H2117</f>
        <v>0</v>
      </c>
      <c r="S2117" s="142">
        <v>0</v>
      </c>
      <c r="T2117" s="143">
        <f>S2117*H2117</f>
        <v>0</v>
      </c>
      <c r="AR2117" s="144" t="s">
        <v>552</v>
      </c>
      <c r="AT2117" s="144" t="s">
        <v>140</v>
      </c>
      <c r="AU2117" s="144" t="s">
        <v>82</v>
      </c>
      <c r="AY2117" s="17" t="s">
        <v>138</v>
      </c>
      <c r="BE2117" s="145">
        <f>IF(N2117="základní",J2117,0)</f>
        <v>0</v>
      </c>
      <c r="BF2117" s="145">
        <f>IF(N2117="snížená",J2117,0)</f>
        <v>0</v>
      </c>
      <c r="BG2117" s="145">
        <f>IF(N2117="zákl. přenesená",J2117,0)</f>
        <v>0</v>
      </c>
      <c r="BH2117" s="145">
        <f>IF(N2117="sníž. přenesená",J2117,0)</f>
        <v>0</v>
      </c>
      <c r="BI2117" s="145">
        <f>IF(N2117="nulová",J2117,0)</f>
        <v>0</v>
      </c>
      <c r="BJ2117" s="17" t="s">
        <v>30</v>
      </c>
      <c r="BK2117" s="145">
        <f>ROUND(I2117*H2117,2)</f>
        <v>0</v>
      </c>
      <c r="BL2117" s="17" t="s">
        <v>552</v>
      </c>
      <c r="BM2117" s="144" t="s">
        <v>2123</v>
      </c>
    </row>
    <row r="2118" spans="2:65" s="13" customFormat="1">
      <c r="B2118" s="153"/>
      <c r="D2118" s="147" t="s">
        <v>147</v>
      </c>
      <c r="E2118" s="154" t="s">
        <v>1</v>
      </c>
      <c r="F2118" s="155" t="s">
        <v>419</v>
      </c>
      <c r="H2118" s="156">
        <v>42</v>
      </c>
      <c r="I2118" s="157"/>
      <c r="L2118" s="153"/>
      <c r="M2118" s="158"/>
      <c r="T2118" s="159"/>
      <c r="AT2118" s="154" t="s">
        <v>147</v>
      </c>
      <c r="AU2118" s="154" t="s">
        <v>82</v>
      </c>
      <c r="AV2118" s="13" t="s">
        <v>82</v>
      </c>
      <c r="AW2118" s="13" t="s">
        <v>29</v>
      </c>
      <c r="AX2118" s="13" t="s">
        <v>30</v>
      </c>
      <c r="AY2118" s="154" t="s">
        <v>138</v>
      </c>
    </row>
    <row r="2119" spans="2:65" s="1" customFormat="1" ht="16.5" customHeight="1">
      <c r="B2119" s="132"/>
      <c r="C2119" s="133" t="s">
        <v>2124</v>
      </c>
      <c r="D2119" s="133" t="s">
        <v>140</v>
      </c>
      <c r="E2119" s="134" t="s">
        <v>2125</v>
      </c>
      <c r="F2119" s="135" t="s">
        <v>2126</v>
      </c>
      <c r="G2119" s="136" t="s">
        <v>429</v>
      </c>
      <c r="H2119" s="137">
        <v>34</v>
      </c>
      <c r="I2119" s="138"/>
      <c r="J2119" s="139">
        <f>ROUND(I2119*H2119,2)</f>
        <v>0</v>
      </c>
      <c r="K2119" s="135" t="s">
        <v>1</v>
      </c>
      <c r="L2119" s="32"/>
      <c r="M2119" s="140" t="s">
        <v>1</v>
      </c>
      <c r="N2119" s="141" t="s">
        <v>38</v>
      </c>
      <c r="P2119" s="142">
        <f>O2119*H2119</f>
        <v>0</v>
      </c>
      <c r="Q2119" s="142">
        <v>0</v>
      </c>
      <c r="R2119" s="142">
        <f>Q2119*H2119</f>
        <v>0</v>
      </c>
      <c r="S2119" s="142">
        <v>0</v>
      </c>
      <c r="T2119" s="143">
        <f>S2119*H2119</f>
        <v>0</v>
      </c>
      <c r="AR2119" s="144" t="s">
        <v>552</v>
      </c>
      <c r="AT2119" s="144" t="s">
        <v>140</v>
      </c>
      <c r="AU2119" s="144" t="s">
        <v>82</v>
      </c>
      <c r="AY2119" s="17" t="s">
        <v>138</v>
      </c>
      <c r="BE2119" s="145">
        <f>IF(N2119="základní",J2119,0)</f>
        <v>0</v>
      </c>
      <c r="BF2119" s="145">
        <f>IF(N2119="snížená",J2119,0)</f>
        <v>0</v>
      </c>
      <c r="BG2119" s="145">
        <f>IF(N2119="zákl. přenesená",J2119,0)</f>
        <v>0</v>
      </c>
      <c r="BH2119" s="145">
        <f>IF(N2119="sníž. přenesená",J2119,0)</f>
        <v>0</v>
      </c>
      <c r="BI2119" s="145">
        <f>IF(N2119="nulová",J2119,0)</f>
        <v>0</v>
      </c>
      <c r="BJ2119" s="17" t="s">
        <v>30</v>
      </c>
      <c r="BK2119" s="145">
        <f>ROUND(I2119*H2119,2)</f>
        <v>0</v>
      </c>
      <c r="BL2119" s="17" t="s">
        <v>552</v>
      </c>
      <c r="BM2119" s="144" t="s">
        <v>2127</v>
      </c>
    </row>
    <row r="2120" spans="2:65" s="13" customFormat="1">
      <c r="B2120" s="153"/>
      <c r="D2120" s="147" t="s">
        <v>147</v>
      </c>
      <c r="E2120" s="154" t="s">
        <v>1</v>
      </c>
      <c r="F2120" s="155" t="s">
        <v>353</v>
      </c>
      <c r="H2120" s="156">
        <v>34</v>
      </c>
      <c r="I2120" s="157"/>
      <c r="L2120" s="153"/>
      <c r="M2120" s="158"/>
      <c r="T2120" s="159"/>
      <c r="AT2120" s="154" t="s">
        <v>147</v>
      </c>
      <c r="AU2120" s="154" t="s">
        <v>82</v>
      </c>
      <c r="AV2120" s="13" t="s">
        <v>82</v>
      </c>
      <c r="AW2120" s="13" t="s">
        <v>29</v>
      </c>
      <c r="AX2120" s="13" t="s">
        <v>30</v>
      </c>
      <c r="AY2120" s="154" t="s">
        <v>138</v>
      </c>
    </row>
    <row r="2121" spans="2:65" s="1" customFormat="1" ht="16.5" customHeight="1">
      <c r="B2121" s="132"/>
      <c r="C2121" s="133" t="s">
        <v>2128</v>
      </c>
      <c r="D2121" s="133" t="s">
        <v>140</v>
      </c>
      <c r="E2121" s="134" t="s">
        <v>2129</v>
      </c>
      <c r="F2121" s="135" t="s">
        <v>2130</v>
      </c>
      <c r="G2121" s="136" t="s">
        <v>429</v>
      </c>
      <c r="H2121" s="137">
        <v>6</v>
      </c>
      <c r="I2121" s="138"/>
      <c r="J2121" s="139">
        <f>ROUND(I2121*H2121,2)</f>
        <v>0</v>
      </c>
      <c r="K2121" s="135" t="s">
        <v>1</v>
      </c>
      <c r="L2121" s="32"/>
      <c r="M2121" s="140" t="s">
        <v>1</v>
      </c>
      <c r="N2121" s="141" t="s">
        <v>38</v>
      </c>
      <c r="P2121" s="142">
        <f>O2121*H2121</f>
        <v>0</v>
      </c>
      <c r="Q2121" s="142">
        <v>0</v>
      </c>
      <c r="R2121" s="142">
        <f>Q2121*H2121</f>
        <v>0</v>
      </c>
      <c r="S2121" s="142">
        <v>0</v>
      </c>
      <c r="T2121" s="143">
        <f>S2121*H2121</f>
        <v>0</v>
      </c>
      <c r="AR2121" s="144" t="s">
        <v>552</v>
      </c>
      <c r="AT2121" s="144" t="s">
        <v>140</v>
      </c>
      <c r="AU2121" s="144" t="s">
        <v>82</v>
      </c>
      <c r="AY2121" s="17" t="s">
        <v>138</v>
      </c>
      <c r="BE2121" s="145">
        <f>IF(N2121="základní",J2121,0)</f>
        <v>0</v>
      </c>
      <c r="BF2121" s="145">
        <f>IF(N2121="snížená",J2121,0)</f>
        <v>0</v>
      </c>
      <c r="BG2121" s="145">
        <f>IF(N2121="zákl. přenesená",J2121,0)</f>
        <v>0</v>
      </c>
      <c r="BH2121" s="145">
        <f>IF(N2121="sníž. přenesená",J2121,0)</f>
        <v>0</v>
      </c>
      <c r="BI2121" s="145">
        <f>IF(N2121="nulová",J2121,0)</f>
        <v>0</v>
      </c>
      <c r="BJ2121" s="17" t="s">
        <v>30</v>
      </c>
      <c r="BK2121" s="145">
        <f>ROUND(I2121*H2121,2)</f>
        <v>0</v>
      </c>
      <c r="BL2121" s="17" t="s">
        <v>552</v>
      </c>
      <c r="BM2121" s="144" t="s">
        <v>2131</v>
      </c>
    </row>
    <row r="2122" spans="2:65" s="13" customFormat="1">
      <c r="B2122" s="153"/>
      <c r="D2122" s="147" t="s">
        <v>147</v>
      </c>
      <c r="E2122" s="154" t="s">
        <v>1</v>
      </c>
      <c r="F2122" s="155" t="s">
        <v>175</v>
      </c>
      <c r="H2122" s="156">
        <v>6</v>
      </c>
      <c r="I2122" s="157"/>
      <c r="L2122" s="153"/>
      <c r="M2122" s="158"/>
      <c r="T2122" s="159"/>
      <c r="AT2122" s="154" t="s">
        <v>147</v>
      </c>
      <c r="AU2122" s="154" t="s">
        <v>82</v>
      </c>
      <c r="AV2122" s="13" t="s">
        <v>82</v>
      </c>
      <c r="AW2122" s="13" t="s">
        <v>29</v>
      </c>
      <c r="AX2122" s="13" t="s">
        <v>30</v>
      </c>
      <c r="AY2122" s="154" t="s">
        <v>138</v>
      </c>
    </row>
    <row r="2123" spans="2:65" s="1" customFormat="1" ht="16.5" customHeight="1">
      <c r="B2123" s="132"/>
      <c r="C2123" s="133" t="s">
        <v>2132</v>
      </c>
      <c r="D2123" s="133" t="s">
        <v>140</v>
      </c>
      <c r="E2123" s="134" t="s">
        <v>2133</v>
      </c>
      <c r="F2123" s="135" t="s">
        <v>2134</v>
      </c>
      <c r="G2123" s="136" t="s">
        <v>429</v>
      </c>
      <c r="H2123" s="137">
        <v>25</v>
      </c>
      <c r="I2123" s="138"/>
      <c r="J2123" s="139">
        <f>ROUND(I2123*H2123,2)</f>
        <v>0</v>
      </c>
      <c r="K2123" s="135" t="s">
        <v>1</v>
      </c>
      <c r="L2123" s="32"/>
      <c r="M2123" s="140" t="s">
        <v>1</v>
      </c>
      <c r="N2123" s="141" t="s">
        <v>38</v>
      </c>
      <c r="P2123" s="142">
        <f>O2123*H2123</f>
        <v>0</v>
      </c>
      <c r="Q2123" s="142">
        <v>0</v>
      </c>
      <c r="R2123" s="142">
        <f>Q2123*H2123</f>
        <v>0</v>
      </c>
      <c r="S2123" s="142">
        <v>0</v>
      </c>
      <c r="T2123" s="143">
        <f>S2123*H2123</f>
        <v>0</v>
      </c>
      <c r="AR2123" s="144" t="s">
        <v>552</v>
      </c>
      <c r="AT2123" s="144" t="s">
        <v>140</v>
      </c>
      <c r="AU2123" s="144" t="s">
        <v>82</v>
      </c>
      <c r="AY2123" s="17" t="s">
        <v>138</v>
      </c>
      <c r="BE2123" s="145">
        <f>IF(N2123="základní",J2123,0)</f>
        <v>0</v>
      </c>
      <c r="BF2123" s="145">
        <f>IF(N2123="snížená",J2123,0)</f>
        <v>0</v>
      </c>
      <c r="BG2123" s="145">
        <f>IF(N2123="zákl. přenesená",J2123,0)</f>
        <v>0</v>
      </c>
      <c r="BH2123" s="145">
        <f>IF(N2123="sníž. přenesená",J2123,0)</f>
        <v>0</v>
      </c>
      <c r="BI2123" s="145">
        <f>IF(N2123="nulová",J2123,0)</f>
        <v>0</v>
      </c>
      <c r="BJ2123" s="17" t="s">
        <v>30</v>
      </c>
      <c r="BK2123" s="145">
        <f>ROUND(I2123*H2123,2)</f>
        <v>0</v>
      </c>
      <c r="BL2123" s="17" t="s">
        <v>552</v>
      </c>
      <c r="BM2123" s="144" t="s">
        <v>2135</v>
      </c>
    </row>
    <row r="2124" spans="2:65" s="13" customFormat="1">
      <c r="B2124" s="153"/>
      <c r="D2124" s="147" t="s">
        <v>147</v>
      </c>
      <c r="E2124" s="154" t="s">
        <v>1</v>
      </c>
      <c r="F2124" s="155" t="s">
        <v>300</v>
      </c>
      <c r="H2124" s="156">
        <v>25</v>
      </c>
      <c r="I2124" s="157"/>
      <c r="L2124" s="153"/>
      <c r="M2124" s="158"/>
      <c r="T2124" s="159"/>
      <c r="AT2124" s="154" t="s">
        <v>147</v>
      </c>
      <c r="AU2124" s="154" t="s">
        <v>82</v>
      </c>
      <c r="AV2124" s="13" t="s">
        <v>82</v>
      </c>
      <c r="AW2124" s="13" t="s">
        <v>29</v>
      </c>
      <c r="AX2124" s="13" t="s">
        <v>30</v>
      </c>
      <c r="AY2124" s="154" t="s">
        <v>138</v>
      </c>
    </row>
    <row r="2125" spans="2:65" s="1" customFormat="1" ht="16.5" customHeight="1">
      <c r="B2125" s="132"/>
      <c r="C2125" s="133" t="s">
        <v>2136</v>
      </c>
      <c r="D2125" s="133" t="s">
        <v>140</v>
      </c>
      <c r="E2125" s="134" t="s">
        <v>2137</v>
      </c>
      <c r="F2125" s="135" t="s">
        <v>2138</v>
      </c>
      <c r="G2125" s="136" t="s">
        <v>429</v>
      </c>
      <c r="H2125" s="137">
        <v>2</v>
      </c>
      <c r="I2125" s="138"/>
      <c r="J2125" s="139">
        <f>ROUND(I2125*H2125,2)</f>
        <v>0</v>
      </c>
      <c r="K2125" s="135" t="s">
        <v>1</v>
      </c>
      <c r="L2125" s="32"/>
      <c r="M2125" s="140" t="s">
        <v>1</v>
      </c>
      <c r="N2125" s="141" t="s">
        <v>38</v>
      </c>
      <c r="P2125" s="142">
        <f>O2125*H2125</f>
        <v>0</v>
      </c>
      <c r="Q2125" s="142">
        <v>0</v>
      </c>
      <c r="R2125" s="142">
        <f>Q2125*H2125</f>
        <v>0</v>
      </c>
      <c r="S2125" s="142">
        <v>0</v>
      </c>
      <c r="T2125" s="143">
        <f>S2125*H2125</f>
        <v>0</v>
      </c>
      <c r="AR2125" s="144" t="s">
        <v>552</v>
      </c>
      <c r="AT2125" s="144" t="s">
        <v>140</v>
      </c>
      <c r="AU2125" s="144" t="s">
        <v>82</v>
      </c>
      <c r="AY2125" s="17" t="s">
        <v>138</v>
      </c>
      <c r="BE2125" s="145">
        <f>IF(N2125="základní",J2125,0)</f>
        <v>0</v>
      </c>
      <c r="BF2125" s="145">
        <f>IF(N2125="snížená",J2125,0)</f>
        <v>0</v>
      </c>
      <c r="BG2125" s="145">
        <f>IF(N2125="zákl. přenesená",J2125,0)</f>
        <v>0</v>
      </c>
      <c r="BH2125" s="145">
        <f>IF(N2125="sníž. přenesená",J2125,0)</f>
        <v>0</v>
      </c>
      <c r="BI2125" s="145">
        <f>IF(N2125="nulová",J2125,0)</f>
        <v>0</v>
      </c>
      <c r="BJ2125" s="17" t="s">
        <v>30</v>
      </c>
      <c r="BK2125" s="145">
        <f>ROUND(I2125*H2125,2)</f>
        <v>0</v>
      </c>
      <c r="BL2125" s="17" t="s">
        <v>552</v>
      </c>
      <c r="BM2125" s="144" t="s">
        <v>2139</v>
      </c>
    </row>
    <row r="2126" spans="2:65" s="13" customFormat="1">
      <c r="B2126" s="153"/>
      <c r="D2126" s="147" t="s">
        <v>147</v>
      </c>
      <c r="E2126" s="154" t="s">
        <v>1</v>
      </c>
      <c r="F2126" s="155" t="s">
        <v>82</v>
      </c>
      <c r="H2126" s="156">
        <v>2</v>
      </c>
      <c r="I2126" s="157"/>
      <c r="L2126" s="153"/>
      <c r="M2126" s="158"/>
      <c r="T2126" s="159"/>
      <c r="AT2126" s="154" t="s">
        <v>147</v>
      </c>
      <c r="AU2126" s="154" t="s">
        <v>82</v>
      </c>
      <c r="AV2126" s="13" t="s">
        <v>82</v>
      </c>
      <c r="AW2126" s="13" t="s">
        <v>29</v>
      </c>
      <c r="AX2126" s="13" t="s">
        <v>30</v>
      </c>
      <c r="AY2126" s="154" t="s">
        <v>138</v>
      </c>
    </row>
    <row r="2127" spans="2:65" s="1" customFormat="1" ht="16.5" customHeight="1">
      <c r="B2127" s="132"/>
      <c r="C2127" s="133" t="s">
        <v>2140</v>
      </c>
      <c r="D2127" s="133" t="s">
        <v>140</v>
      </c>
      <c r="E2127" s="134" t="s">
        <v>2141</v>
      </c>
      <c r="F2127" s="135" t="s">
        <v>2142</v>
      </c>
      <c r="G2127" s="136" t="s">
        <v>429</v>
      </c>
      <c r="H2127" s="137">
        <v>4</v>
      </c>
      <c r="I2127" s="138"/>
      <c r="J2127" s="139">
        <f>ROUND(I2127*H2127,2)</f>
        <v>0</v>
      </c>
      <c r="K2127" s="135" t="s">
        <v>1</v>
      </c>
      <c r="L2127" s="32"/>
      <c r="M2127" s="140" t="s">
        <v>1</v>
      </c>
      <c r="N2127" s="141" t="s">
        <v>38</v>
      </c>
      <c r="P2127" s="142">
        <f>O2127*H2127</f>
        <v>0</v>
      </c>
      <c r="Q2127" s="142">
        <v>0</v>
      </c>
      <c r="R2127" s="142">
        <f>Q2127*H2127</f>
        <v>0</v>
      </c>
      <c r="S2127" s="142">
        <v>0</v>
      </c>
      <c r="T2127" s="143">
        <f>S2127*H2127</f>
        <v>0</v>
      </c>
      <c r="AR2127" s="144" t="s">
        <v>552</v>
      </c>
      <c r="AT2127" s="144" t="s">
        <v>140</v>
      </c>
      <c r="AU2127" s="144" t="s">
        <v>82</v>
      </c>
      <c r="AY2127" s="17" t="s">
        <v>138</v>
      </c>
      <c r="BE2127" s="145">
        <f>IF(N2127="základní",J2127,0)</f>
        <v>0</v>
      </c>
      <c r="BF2127" s="145">
        <f>IF(N2127="snížená",J2127,0)</f>
        <v>0</v>
      </c>
      <c r="BG2127" s="145">
        <f>IF(N2127="zákl. přenesená",J2127,0)</f>
        <v>0</v>
      </c>
      <c r="BH2127" s="145">
        <f>IF(N2127="sníž. přenesená",J2127,0)</f>
        <v>0</v>
      </c>
      <c r="BI2127" s="145">
        <f>IF(N2127="nulová",J2127,0)</f>
        <v>0</v>
      </c>
      <c r="BJ2127" s="17" t="s">
        <v>30</v>
      </c>
      <c r="BK2127" s="145">
        <f>ROUND(I2127*H2127,2)</f>
        <v>0</v>
      </c>
      <c r="BL2127" s="17" t="s">
        <v>552</v>
      </c>
      <c r="BM2127" s="144" t="s">
        <v>2143</v>
      </c>
    </row>
    <row r="2128" spans="2:65" s="13" customFormat="1">
      <c r="B2128" s="153"/>
      <c r="D2128" s="147" t="s">
        <v>147</v>
      </c>
      <c r="E2128" s="154" t="s">
        <v>1</v>
      </c>
      <c r="F2128" s="155" t="s">
        <v>145</v>
      </c>
      <c r="H2128" s="156">
        <v>4</v>
      </c>
      <c r="I2128" s="157"/>
      <c r="L2128" s="153"/>
      <c r="M2128" s="158"/>
      <c r="T2128" s="159"/>
      <c r="AT2128" s="154" t="s">
        <v>147</v>
      </c>
      <c r="AU2128" s="154" t="s">
        <v>82</v>
      </c>
      <c r="AV2128" s="13" t="s">
        <v>82</v>
      </c>
      <c r="AW2128" s="13" t="s">
        <v>29</v>
      </c>
      <c r="AX2128" s="13" t="s">
        <v>30</v>
      </c>
      <c r="AY2128" s="154" t="s">
        <v>138</v>
      </c>
    </row>
    <row r="2129" spans="2:65" s="1" customFormat="1" ht="16.5" customHeight="1">
      <c r="B2129" s="132"/>
      <c r="C2129" s="133" t="s">
        <v>2144</v>
      </c>
      <c r="D2129" s="133" t="s">
        <v>140</v>
      </c>
      <c r="E2129" s="134" t="s">
        <v>2145</v>
      </c>
      <c r="F2129" s="135" t="s">
        <v>2146</v>
      </c>
      <c r="G2129" s="136" t="s">
        <v>384</v>
      </c>
      <c r="H2129" s="137">
        <v>1</v>
      </c>
      <c r="I2129" s="138"/>
      <c r="J2129" s="139">
        <f>ROUND(I2129*H2129,2)</f>
        <v>0</v>
      </c>
      <c r="K2129" s="135" t="s">
        <v>1</v>
      </c>
      <c r="L2129" s="32"/>
      <c r="M2129" s="140" t="s">
        <v>1</v>
      </c>
      <c r="N2129" s="141" t="s">
        <v>38</v>
      </c>
      <c r="P2129" s="142">
        <f>O2129*H2129</f>
        <v>0</v>
      </c>
      <c r="Q2129" s="142">
        <v>0</v>
      </c>
      <c r="R2129" s="142">
        <f>Q2129*H2129</f>
        <v>0</v>
      </c>
      <c r="S2129" s="142">
        <v>0</v>
      </c>
      <c r="T2129" s="143">
        <f>S2129*H2129</f>
        <v>0</v>
      </c>
      <c r="AR2129" s="144" t="s">
        <v>552</v>
      </c>
      <c r="AT2129" s="144" t="s">
        <v>140</v>
      </c>
      <c r="AU2129" s="144" t="s">
        <v>82</v>
      </c>
      <c r="AY2129" s="17" t="s">
        <v>138</v>
      </c>
      <c r="BE2129" s="145">
        <f>IF(N2129="základní",J2129,0)</f>
        <v>0</v>
      </c>
      <c r="BF2129" s="145">
        <f>IF(N2129="snížená",J2129,0)</f>
        <v>0</v>
      </c>
      <c r="BG2129" s="145">
        <f>IF(N2129="zákl. přenesená",J2129,0)</f>
        <v>0</v>
      </c>
      <c r="BH2129" s="145">
        <f>IF(N2129="sníž. přenesená",J2129,0)</f>
        <v>0</v>
      </c>
      <c r="BI2129" s="145">
        <f>IF(N2129="nulová",J2129,0)</f>
        <v>0</v>
      </c>
      <c r="BJ2129" s="17" t="s">
        <v>30</v>
      </c>
      <c r="BK2129" s="145">
        <f>ROUND(I2129*H2129,2)</f>
        <v>0</v>
      </c>
      <c r="BL2129" s="17" t="s">
        <v>552</v>
      </c>
      <c r="BM2129" s="144" t="s">
        <v>2147</v>
      </c>
    </row>
    <row r="2130" spans="2:65" s="12" customFormat="1">
      <c r="B2130" s="146"/>
      <c r="D2130" s="147" t="s">
        <v>147</v>
      </c>
      <c r="E2130" s="148" t="s">
        <v>1</v>
      </c>
      <c r="F2130" s="149" t="s">
        <v>2148</v>
      </c>
      <c r="H2130" s="148" t="s">
        <v>1</v>
      </c>
      <c r="I2130" s="150"/>
      <c r="L2130" s="146"/>
      <c r="M2130" s="151"/>
      <c r="T2130" s="152"/>
      <c r="AT2130" s="148" t="s">
        <v>147</v>
      </c>
      <c r="AU2130" s="148" t="s">
        <v>82</v>
      </c>
      <c r="AV2130" s="12" t="s">
        <v>30</v>
      </c>
      <c r="AW2130" s="12" t="s">
        <v>29</v>
      </c>
      <c r="AX2130" s="12" t="s">
        <v>73</v>
      </c>
      <c r="AY2130" s="148" t="s">
        <v>138</v>
      </c>
    </row>
    <row r="2131" spans="2:65" s="12" customFormat="1">
      <c r="B2131" s="146"/>
      <c r="D2131" s="147" t="s">
        <v>147</v>
      </c>
      <c r="E2131" s="148" t="s">
        <v>1</v>
      </c>
      <c r="F2131" s="149" t="s">
        <v>2149</v>
      </c>
      <c r="H2131" s="148" t="s">
        <v>1</v>
      </c>
      <c r="I2131" s="150"/>
      <c r="L2131" s="146"/>
      <c r="M2131" s="151"/>
      <c r="T2131" s="152"/>
      <c r="AT2131" s="148" t="s">
        <v>147</v>
      </c>
      <c r="AU2131" s="148" t="s">
        <v>82</v>
      </c>
      <c r="AV2131" s="12" t="s">
        <v>30</v>
      </c>
      <c r="AW2131" s="12" t="s">
        <v>29</v>
      </c>
      <c r="AX2131" s="12" t="s">
        <v>73</v>
      </c>
      <c r="AY2131" s="148" t="s">
        <v>138</v>
      </c>
    </row>
    <row r="2132" spans="2:65" s="12" customFormat="1">
      <c r="B2132" s="146"/>
      <c r="D2132" s="147" t="s">
        <v>147</v>
      </c>
      <c r="E2132" s="148" t="s">
        <v>1</v>
      </c>
      <c r="F2132" s="149" t="s">
        <v>2150</v>
      </c>
      <c r="H2132" s="148" t="s">
        <v>1</v>
      </c>
      <c r="I2132" s="150"/>
      <c r="L2132" s="146"/>
      <c r="M2132" s="151"/>
      <c r="T2132" s="152"/>
      <c r="AT2132" s="148" t="s">
        <v>147</v>
      </c>
      <c r="AU2132" s="148" t="s">
        <v>82</v>
      </c>
      <c r="AV2132" s="12" t="s">
        <v>30</v>
      </c>
      <c r="AW2132" s="12" t="s">
        <v>29</v>
      </c>
      <c r="AX2132" s="12" t="s">
        <v>73</v>
      </c>
      <c r="AY2132" s="148" t="s">
        <v>138</v>
      </c>
    </row>
    <row r="2133" spans="2:65" s="13" customFormat="1">
      <c r="B2133" s="153"/>
      <c r="D2133" s="147" t="s">
        <v>147</v>
      </c>
      <c r="E2133" s="154" t="s">
        <v>1</v>
      </c>
      <c r="F2133" s="155" t="s">
        <v>30</v>
      </c>
      <c r="H2133" s="156">
        <v>1</v>
      </c>
      <c r="I2133" s="157"/>
      <c r="L2133" s="153"/>
      <c r="M2133" s="158"/>
      <c r="T2133" s="159"/>
      <c r="AT2133" s="154" t="s">
        <v>147</v>
      </c>
      <c r="AU2133" s="154" t="s">
        <v>82</v>
      </c>
      <c r="AV2133" s="13" t="s">
        <v>82</v>
      </c>
      <c r="AW2133" s="13" t="s">
        <v>29</v>
      </c>
      <c r="AX2133" s="13" t="s">
        <v>30</v>
      </c>
      <c r="AY2133" s="154" t="s">
        <v>138</v>
      </c>
    </row>
    <row r="2134" spans="2:65" s="11" customFormat="1" ht="22.9" customHeight="1">
      <c r="B2134" s="120"/>
      <c r="D2134" s="121" t="s">
        <v>72</v>
      </c>
      <c r="E2134" s="130" t="s">
        <v>2151</v>
      </c>
      <c r="F2134" s="130" t="s">
        <v>2152</v>
      </c>
      <c r="I2134" s="123"/>
      <c r="J2134" s="131">
        <f>BK2134</f>
        <v>0</v>
      </c>
      <c r="L2134" s="120"/>
      <c r="M2134" s="125"/>
      <c r="P2134" s="126">
        <f>SUM(P2135:P2152)</f>
        <v>0</v>
      </c>
      <c r="R2134" s="126">
        <f>SUM(R2135:R2152)</f>
        <v>0</v>
      </c>
      <c r="T2134" s="127">
        <f>SUM(T2135:T2152)</f>
        <v>0</v>
      </c>
      <c r="AR2134" s="121" t="s">
        <v>162</v>
      </c>
      <c r="AT2134" s="128" t="s">
        <v>72</v>
      </c>
      <c r="AU2134" s="128" t="s">
        <v>30</v>
      </c>
      <c r="AY2134" s="121" t="s">
        <v>138</v>
      </c>
      <c r="BK2134" s="129">
        <f>SUM(BK2135:BK2152)</f>
        <v>0</v>
      </c>
    </row>
    <row r="2135" spans="2:65" s="1" customFormat="1" ht="16.5" customHeight="1">
      <c r="B2135" s="132"/>
      <c r="C2135" s="133" t="s">
        <v>2153</v>
      </c>
      <c r="D2135" s="133" t="s">
        <v>140</v>
      </c>
      <c r="E2135" s="134" t="s">
        <v>2154</v>
      </c>
      <c r="F2135" s="135" t="s">
        <v>2155</v>
      </c>
      <c r="G2135" s="136" t="s">
        <v>384</v>
      </c>
      <c r="H2135" s="137">
        <v>1</v>
      </c>
      <c r="I2135" s="138"/>
      <c r="J2135" s="139">
        <f>ROUND(I2135*H2135,2)</f>
        <v>0</v>
      </c>
      <c r="K2135" s="135" t="s">
        <v>1</v>
      </c>
      <c r="L2135" s="32"/>
      <c r="M2135" s="140" t="s">
        <v>1</v>
      </c>
      <c r="N2135" s="141" t="s">
        <v>38</v>
      </c>
      <c r="P2135" s="142">
        <f>O2135*H2135</f>
        <v>0</v>
      </c>
      <c r="Q2135" s="142">
        <v>0</v>
      </c>
      <c r="R2135" s="142">
        <f>Q2135*H2135</f>
        <v>0</v>
      </c>
      <c r="S2135" s="142">
        <v>0</v>
      </c>
      <c r="T2135" s="143">
        <f>S2135*H2135</f>
        <v>0</v>
      </c>
      <c r="AR2135" s="144" t="s">
        <v>552</v>
      </c>
      <c r="AT2135" s="144" t="s">
        <v>140</v>
      </c>
      <c r="AU2135" s="144" t="s">
        <v>82</v>
      </c>
      <c r="AY2135" s="17" t="s">
        <v>138</v>
      </c>
      <c r="BE2135" s="145">
        <f>IF(N2135="základní",J2135,0)</f>
        <v>0</v>
      </c>
      <c r="BF2135" s="145">
        <f>IF(N2135="snížená",J2135,0)</f>
        <v>0</v>
      </c>
      <c r="BG2135" s="145">
        <f>IF(N2135="zákl. přenesená",J2135,0)</f>
        <v>0</v>
      </c>
      <c r="BH2135" s="145">
        <f>IF(N2135="sníž. přenesená",J2135,0)</f>
        <v>0</v>
      </c>
      <c r="BI2135" s="145">
        <f>IF(N2135="nulová",J2135,0)</f>
        <v>0</v>
      </c>
      <c r="BJ2135" s="17" t="s">
        <v>30</v>
      </c>
      <c r="BK2135" s="145">
        <f>ROUND(I2135*H2135,2)</f>
        <v>0</v>
      </c>
      <c r="BL2135" s="17" t="s">
        <v>552</v>
      </c>
      <c r="BM2135" s="144" t="s">
        <v>2156</v>
      </c>
    </row>
    <row r="2136" spans="2:65" s="13" customFormat="1">
      <c r="B2136" s="153"/>
      <c r="D2136" s="147" t="s">
        <v>147</v>
      </c>
      <c r="E2136" s="154" t="s">
        <v>1</v>
      </c>
      <c r="F2136" s="155" t="s">
        <v>30</v>
      </c>
      <c r="H2136" s="156">
        <v>1</v>
      </c>
      <c r="I2136" s="157"/>
      <c r="L2136" s="153"/>
      <c r="M2136" s="158"/>
      <c r="T2136" s="159"/>
      <c r="AT2136" s="154" t="s">
        <v>147</v>
      </c>
      <c r="AU2136" s="154" t="s">
        <v>82</v>
      </c>
      <c r="AV2136" s="13" t="s">
        <v>82</v>
      </c>
      <c r="AW2136" s="13" t="s">
        <v>29</v>
      </c>
      <c r="AX2136" s="13" t="s">
        <v>30</v>
      </c>
      <c r="AY2136" s="154" t="s">
        <v>138</v>
      </c>
    </row>
    <row r="2137" spans="2:65" s="1" customFormat="1" ht="16.5" customHeight="1">
      <c r="B2137" s="132"/>
      <c r="C2137" s="133" t="s">
        <v>2157</v>
      </c>
      <c r="D2137" s="133" t="s">
        <v>140</v>
      </c>
      <c r="E2137" s="134" t="s">
        <v>2158</v>
      </c>
      <c r="F2137" s="135" t="s">
        <v>2159</v>
      </c>
      <c r="G2137" s="136" t="s">
        <v>384</v>
      </c>
      <c r="H2137" s="137">
        <v>1</v>
      </c>
      <c r="I2137" s="138"/>
      <c r="J2137" s="139">
        <f>ROUND(I2137*H2137,2)</f>
        <v>0</v>
      </c>
      <c r="K2137" s="135" t="s">
        <v>1</v>
      </c>
      <c r="L2137" s="32"/>
      <c r="M2137" s="140" t="s">
        <v>1</v>
      </c>
      <c r="N2137" s="141" t="s">
        <v>38</v>
      </c>
      <c r="P2137" s="142">
        <f>O2137*H2137</f>
        <v>0</v>
      </c>
      <c r="Q2137" s="142">
        <v>0</v>
      </c>
      <c r="R2137" s="142">
        <f>Q2137*H2137</f>
        <v>0</v>
      </c>
      <c r="S2137" s="142">
        <v>0</v>
      </c>
      <c r="T2137" s="143">
        <f>S2137*H2137</f>
        <v>0</v>
      </c>
      <c r="AR2137" s="144" t="s">
        <v>552</v>
      </c>
      <c r="AT2137" s="144" t="s">
        <v>140</v>
      </c>
      <c r="AU2137" s="144" t="s">
        <v>82</v>
      </c>
      <c r="AY2137" s="17" t="s">
        <v>138</v>
      </c>
      <c r="BE2137" s="145">
        <f>IF(N2137="základní",J2137,0)</f>
        <v>0</v>
      </c>
      <c r="BF2137" s="145">
        <f>IF(N2137="snížená",J2137,0)</f>
        <v>0</v>
      </c>
      <c r="BG2137" s="145">
        <f>IF(N2137="zákl. přenesená",J2137,0)</f>
        <v>0</v>
      </c>
      <c r="BH2137" s="145">
        <f>IF(N2137="sníž. přenesená",J2137,0)</f>
        <v>0</v>
      </c>
      <c r="BI2137" s="145">
        <f>IF(N2137="nulová",J2137,0)</f>
        <v>0</v>
      </c>
      <c r="BJ2137" s="17" t="s">
        <v>30</v>
      </c>
      <c r="BK2137" s="145">
        <f>ROUND(I2137*H2137,2)</f>
        <v>0</v>
      </c>
      <c r="BL2137" s="17" t="s">
        <v>552</v>
      </c>
      <c r="BM2137" s="144" t="s">
        <v>2160</v>
      </c>
    </row>
    <row r="2138" spans="2:65" s="12" customFormat="1">
      <c r="B2138" s="146"/>
      <c r="D2138" s="147" t="s">
        <v>147</v>
      </c>
      <c r="E2138" s="148" t="s">
        <v>1</v>
      </c>
      <c r="F2138" s="149" t="s">
        <v>2161</v>
      </c>
      <c r="H2138" s="148" t="s">
        <v>1</v>
      </c>
      <c r="I2138" s="150"/>
      <c r="L2138" s="146"/>
      <c r="M2138" s="151"/>
      <c r="T2138" s="152"/>
      <c r="AT2138" s="148" t="s">
        <v>147</v>
      </c>
      <c r="AU2138" s="148" t="s">
        <v>82</v>
      </c>
      <c r="AV2138" s="12" t="s">
        <v>30</v>
      </c>
      <c r="AW2138" s="12" t="s">
        <v>29</v>
      </c>
      <c r="AX2138" s="12" t="s">
        <v>73</v>
      </c>
      <c r="AY2138" s="148" t="s">
        <v>138</v>
      </c>
    </row>
    <row r="2139" spans="2:65" s="12" customFormat="1">
      <c r="B2139" s="146"/>
      <c r="D2139" s="147" t="s">
        <v>147</v>
      </c>
      <c r="E2139" s="148" t="s">
        <v>1</v>
      </c>
      <c r="F2139" s="149" t="s">
        <v>2162</v>
      </c>
      <c r="H2139" s="148" t="s">
        <v>1</v>
      </c>
      <c r="I2139" s="150"/>
      <c r="L2139" s="146"/>
      <c r="M2139" s="151"/>
      <c r="T2139" s="152"/>
      <c r="AT2139" s="148" t="s">
        <v>147</v>
      </c>
      <c r="AU2139" s="148" t="s">
        <v>82</v>
      </c>
      <c r="AV2139" s="12" t="s">
        <v>30</v>
      </c>
      <c r="AW2139" s="12" t="s">
        <v>29</v>
      </c>
      <c r="AX2139" s="12" t="s">
        <v>73</v>
      </c>
      <c r="AY2139" s="148" t="s">
        <v>138</v>
      </c>
    </row>
    <row r="2140" spans="2:65" s="12" customFormat="1">
      <c r="B2140" s="146"/>
      <c r="D2140" s="147" t="s">
        <v>147</v>
      </c>
      <c r="E2140" s="148" t="s">
        <v>1</v>
      </c>
      <c r="F2140" s="149" t="s">
        <v>2163</v>
      </c>
      <c r="H2140" s="148" t="s">
        <v>1</v>
      </c>
      <c r="I2140" s="150"/>
      <c r="L2140" s="146"/>
      <c r="M2140" s="151"/>
      <c r="T2140" s="152"/>
      <c r="AT2140" s="148" t="s">
        <v>147</v>
      </c>
      <c r="AU2140" s="148" t="s">
        <v>82</v>
      </c>
      <c r="AV2140" s="12" t="s">
        <v>30</v>
      </c>
      <c r="AW2140" s="12" t="s">
        <v>29</v>
      </c>
      <c r="AX2140" s="12" t="s">
        <v>73</v>
      </c>
      <c r="AY2140" s="148" t="s">
        <v>138</v>
      </c>
    </row>
    <row r="2141" spans="2:65" s="12" customFormat="1">
      <c r="B2141" s="146"/>
      <c r="D2141" s="147" t="s">
        <v>147</v>
      </c>
      <c r="E2141" s="148" t="s">
        <v>1</v>
      </c>
      <c r="F2141" s="149" t="s">
        <v>2149</v>
      </c>
      <c r="H2141" s="148" t="s">
        <v>1</v>
      </c>
      <c r="I2141" s="150"/>
      <c r="L2141" s="146"/>
      <c r="M2141" s="151"/>
      <c r="T2141" s="152"/>
      <c r="AT2141" s="148" t="s">
        <v>147</v>
      </c>
      <c r="AU2141" s="148" t="s">
        <v>82</v>
      </c>
      <c r="AV2141" s="12" t="s">
        <v>30</v>
      </c>
      <c r="AW2141" s="12" t="s">
        <v>29</v>
      </c>
      <c r="AX2141" s="12" t="s">
        <v>73</v>
      </c>
      <c r="AY2141" s="148" t="s">
        <v>138</v>
      </c>
    </row>
    <row r="2142" spans="2:65" s="12" customFormat="1">
      <c r="B2142" s="146"/>
      <c r="D2142" s="147" t="s">
        <v>147</v>
      </c>
      <c r="E2142" s="148" t="s">
        <v>1</v>
      </c>
      <c r="F2142" s="149" t="s">
        <v>2150</v>
      </c>
      <c r="H2142" s="148" t="s">
        <v>1</v>
      </c>
      <c r="I2142" s="150"/>
      <c r="L2142" s="146"/>
      <c r="M2142" s="151"/>
      <c r="T2142" s="152"/>
      <c r="AT2142" s="148" t="s">
        <v>147</v>
      </c>
      <c r="AU2142" s="148" t="s">
        <v>82</v>
      </c>
      <c r="AV2142" s="12" t="s">
        <v>30</v>
      </c>
      <c r="AW2142" s="12" t="s">
        <v>29</v>
      </c>
      <c r="AX2142" s="12" t="s">
        <v>73</v>
      </c>
      <c r="AY2142" s="148" t="s">
        <v>138</v>
      </c>
    </row>
    <row r="2143" spans="2:65" s="13" customFormat="1">
      <c r="B2143" s="153"/>
      <c r="D2143" s="147" t="s">
        <v>147</v>
      </c>
      <c r="E2143" s="154" t="s">
        <v>1</v>
      </c>
      <c r="F2143" s="155" t="s">
        <v>30</v>
      </c>
      <c r="H2143" s="156">
        <v>1</v>
      </c>
      <c r="I2143" s="157"/>
      <c r="L2143" s="153"/>
      <c r="M2143" s="158"/>
      <c r="T2143" s="159"/>
      <c r="AT2143" s="154" t="s">
        <v>147</v>
      </c>
      <c r="AU2143" s="154" t="s">
        <v>82</v>
      </c>
      <c r="AV2143" s="13" t="s">
        <v>82</v>
      </c>
      <c r="AW2143" s="13" t="s">
        <v>29</v>
      </c>
      <c r="AX2143" s="13" t="s">
        <v>30</v>
      </c>
      <c r="AY2143" s="154" t="s">
        <v>138</v>
      </c>
    </row>
    <row r="2144" spans="2:65" s="1" customFormat="1" ht="16.5" customHeight="1">
      <c r="B2144" s="132"/>
      <c r="C2144" s="133" t="s">
        <v>2164</v>
      </c>
      <c r="D2144" s="133" t="s">
        <v>140</v>
      </c>
      <c r="E2144" s="134" t="s">
        <v>2165</v>
      </c>
      <c r="F2144" s="135" t="s">
        <v>2166</v>
      </c>
      <c r="G2144" s="136" t="s">
        <v>384</v>
      </c>
      <c r="H2144" s="137">
        <v>1</v>
      </c>
      <c r="I2144" s="138"/>
      <c r="J2144" s="139">
        <f>ROUND(I2144*H2144,2)</f>
        <v>0</v>
      </c>
      <c r="K2144" s="135" t="s">
        <v>1</v>
      </c>
      <c r="L2144" s="32"/>
      <c r="M2144" s="140" t="s">
        <v>1</v>
      </c>
      <c r="N2144" s="141" t="s">
        <v>38</v>
      </c>
      <c r="P2144" s="142">
        <f>O2144*H2144</f>
        <v>0</v>
      </c>
      <c r="Q2144" s="142">
        <v>0</v>
      </c>
      <c r="R2144" s="142">
        <f>Q2144*H2144</f>
        <v>0</v>
      </c>
      <c r="S2144" s="142">
        <v>0</v>
      </c>
      <c r="T2144" s="143">
        <f>S2144*H2144</f>
        <v>0</v>
      </c>
      <c r="AR2144" s="144" t="s">
        <v>552</v>
      </c>
      <c r="AT2144" s="144" t="s">
        <v>140</v>
      </c>
      <c r="AU2144" s="144" t="s">
        <v>82</v>
      </c>
      <c r="AY2144" s="17" t="s">
        <v>138</v>
      </c>
      <c r="BE2144" s="145">
        <f>IF(N2144="základní",J2144,0)</f>
        <v>0</v>
      </c>
      <c r="BF2144" s="145">
        <f>IF(N2144="snížená",J2144,0)</f>
        <v>0</v>
      </c>
      <c r="BG2144" s="145">
        <f>IF(N2144="zákl. přenesená",J2144,0)</f>
        <v>0</v>
      </c>
      <c r="BH2144" s="145">
        <f>IF(N2144="sníž. přenesená",J2144,0)</f>
        <v>0</v>
      </c>
      <c r="BI2144" s="145">
        <f>IF(N2144="nulová",J2144,0)</f>
        <v>0</v>
      </c>
      <c r="BJ2144" s="17" t="s">
        <v>30</v>
      </c>
      <c r="BK2144" s="145">
        <f>ROUND(I2144*H2144,2)</f>
        <v>0</v>
      </c>
      <c r="BL2144" s="17" t="s">
        <v>552</v>
      </c>
      <c r="BM2144" s="144" t="s">
        <v>2167</v>
      </c>
    </row>
    <row r="2145" spans="2:65" s="13" customFormat="1">
      <c r="B2145" s="153"/>
      <c r="D2145" s="147" t="s">
        <v>147</v>
      </c>
      <c r="E2145" s="154" t="s">
        <v>1</v>
      </c>
      <c r="F2145" s="155" t="s">
        <v>30</v>
      </c>
      <c r="H2145" s="156">
        <v>1</v>
      </c>
      <c r="I2145" s="157"/>
      <c r="L2145" s="153"/>
      <c r="M2145" s="158"/>
      <c r="T2145" s="159"/>
      <c r="AT2145" s="154" t="s">
        <v>147</v>
      </c>
      <c r="AU2145" s="154" t="s">
        <v>82</v>
      </c>
      <c r="AV2145" s="13" t="s">
        <v>82</v>
      </c>
      <c r="AW2145" s="13" t="s">
        <v>29</v>
      </c>
      <c r="AX2145" s="13" t="s">
        <v>30</v>
      </c>
      <c r="AY2145" s="154" t="s">
        <v>138</v>
      </c>
    </row>
    <row r="2146" spans="2:65" s="1" customFormat="1" ht="16.5" customHeight="1">
      <c r="B2146" s="132"/>
      <c r="C2146" s="133" t="s">
        <v>2168</v>
      </c>
      <c r="D2146" s="133" t="s">
        <v>140</v>
      </c>
      <c r="E2146" s="134" t="s">
        <v>2169</v>
      </c>
      <c r="F2146" s="135" t="s">
        <v>2170</v>
      </c>
      <c r="G2146" s="136" t="s">
        <v>384</v>
      </c>
      <c r="H2146" s="137">
        <v>1</v>
      </c>
      <c r="I2146" s="138"/>
      <c r="J2146" s="139">
        <f>ROUND(I2146*H2146,2)</f>
        <v>0</v>
      </c>
      <c r="K2146" s="135" t="s">
        <v>1</v>
      </c>
      <c r="L2146" s="32"/>
      <c r="M2146" s="140" t="s">
        <v>1</v>
      </c>
      <c r="N2146" s="141" t="s">
        <v>38</v>
      </c>
      <c r="P2146" s="142">
        <f>O2146*H2146</f>
        <v>0</v>
      </c>
      <c r="Q2146" s="142">
        <v>0</v>
      </c>
      <c r="R2146" s="142">
        <f>Q2146*H2146</f>
        <v>0</v>
      </c>
      <c r="S2146" s="142">
        <v>0</v>
      </c>
      <c r="T2146" s="143">
        <f>S2146*H2146</f>
        <v>0</v>
      </c>
      <c r="AR2146" s="144" t="s">
        <v>552</v>
      </c>
      <c r="AT2146" s="144" t="s">
        <v>140</v>
      </c>
      <c r="AU2146" s="144" t="s">
        <v>82</v>
      </c>
      <c r="AY2146" s="17" t="s">
        <v>138</v>
      </c>
      <c r="BE2146" s="145">
        <f>IF(N2146="základní",J2146,0)</f>
        <v>0</v>
      </c>
      <c r="BF2146" s="145">
        <f>IF(N2146="snížená",J2146,0)</f>
        <v>0</v>
      </c>
      <c r="BG2146" s="145">
        <f>IF(N2146="zákl. přenesená",J2146,0)</f>
        <v>0</v>
      </c>
      <c r="BH2146" s="145">
        <f>IF(N2146="sníž. přenesená",J2146,0)</f>
        <v>0</v>
      </c>
      <c r="BI2146" s="145">
        <f>IF(N2146="nulová",J2146,0)</f>
        <v>0</v>
      </c>
      <c r="BJ2146" s="17" t="s">
        <v>30</v>
      </c>
      <c r="BK2146" s="145">
        <f>ROUND(I2146*H2146,2)</f>
        <v>0</v>
      </c>
      <c r="BL2146" s="17" t="s">
        <v>552</v>
      </c>
      <c r="BM2146" s="144" t="s">
        <v>2171</v>
      </c>
    </row>
    <row r="2147" spans="2:65" s="13" customFormat="1">
      <c r="B2147" s="153"/>
      <c r="D2147" s="147" t="s">
        <v>147</v>
      </c>
      <c r="E2147" s="154" t="s">
        <v>1</v>
      </c>
      <c r="F2147" s="155" t="s">
        <v>30</v>
      </c>
      <c r="H2147" s="156">
        <v>1</v>
      </c>
      <c r="I2147" s="157"/>
      <c r="L2147" s="153"/>
      <c r="M2147" s="158"/>
      <c r="T2147" s="159"/>
      <c r="AT2147" s="154" t="s">
        <v>147</v>
      </c>
      <c r="AU2147" s="154" t="s">
        <v>82</v>
      </c>
      <c r="AV2147" s="13" t="s">
        <v>82</v>
      </c>
      <c r="AW2147" s="13" t="s">
        <v>29</v>
      </c>
      <c r="AX2147" s="13" t="s">
        <v>30</v>
      </c>
      <c r="AY2147" s="154" t="s">
        <v>138</v>
      </c>
    </row>
    <row r="2148" spans="2:65" s="1" customFormat="1" ht="16.5" customHeight="1">
      <c r="B2148" s="132"/>
      <c r="C2148" s="133" t="s">
        <v>2172</v>
      </c>
      <c r="D2148" s="133" t="s">
        <v>140</v>
      </c>
      <c r="E2148" s="134" t="s">
        <v>2173</v>
      </c>
      <c r="F2148" s="135" t="s">
        <v>2174</v>
      </c>
      <c r="G2148" s="136" t="s">
        <v>384</v>
      </c>
      <c r="H2148" s="137">
        <v>1</v>
      </c>
      <c r="I2148" s="138"/>
      <c r="J2148" s="139">
        <f>ROUND(I2148*H2148,2)</f>
        <v>0</v>
      </c>
      <c r="K2148" s="135" t="s">
        <v>1</v>
      </c>
      <c r="L2148" s="32"/>
      <c r="M2148" s="140" t="s">
        <v>1</v>
      </c>
      <c r="N2148" s="141" t="s">
        <v>38</v>
      </c>
      <c r="P2148" s="142">
        <f>O2148*H2148</f>
        <v>0</v>
      </c>
      <c r="Q2148" s="142">
        <v>0</v>
      </c>
      <c r="R2148" s="142">
        <f>Q2148*H2148</f>
        <v>0</v>
      </c>
      <c r="S2148" s="142">
        <v>0</v>
      </c>
      <c r="T2148" s="143">
        <f>S2148*H2148</f>
        <v>0</v>
      </c>
      <c r="AR2148" s="144" t="s">
        <v>552</v>
      </c>
      <c r="AT2148" s="144" t="s">
        <v>140</v>
      </c>
      <c r="AU2148" s="144" t="s">
        <v>82</v>
      </c>
      <c r="AY2148" s="17" t="s">
        <v>138</v>
      </c>
      <c r="BE2148" s="145">
        <f>IF(N2148="základní",J2148,0)</f>
        <v>0</v>
      </c>
      <c r="BF2148" s="145">
        <f>IF(N2148="snížená",J2148,0)</f>
        <v>0</v>
      </c>
      <c r="BG2148" s="145">
        <f>IF(N2148="zákl. přenesená",J2148,0)</f>
        <v>0</v>
      </c>
      <c r="BH2148" s="145">
        <f>IF(N2148="sníž. přenesená",J2148,0)</f>
        <v>0</v>
      </c>
      <c r="BI2148" s="145">
        <f>IF(N2148="nulová",J2148,0)</f>
        <v>0</v>
      </c>
      <c r="BJ2148" s="17" t="s">
        <v>30</v>
      </c>
      <c r="BK2148" s="145">
        <f>ROUND(I2148*H2148,2)</f>
        <v>0</v>
      </c>
      <c r="BL2148" s="17" t="s">
        <v>552</v>
      </c>
      <c r="BM2148" s="144" t="s">
        <v>2175</v>
      </c>
    </row>
    <row r="2149" spans="2:65" s="12" customFormat="1">
      <c r="B2149" s="146"/>
      <c r="D2149" s="147" t="s">
        <v>147</v>
      </c>
      <c r="E2149" s="148" t="s">
        <v>1</v>
      </c>
      <c r="F2149" s="149" t="s">
        <v>2148</v>
      </c>
      <c r="H2149" s="148" t="s">
        <v>1</v>
      </c>
      <c r="I2149" s="150"/>
      <c r="L2149" s="146"/>
      <c r="M2149" s="151"/>
      <c r="T2149" s="152"/>
      <c r="AT2149" s="148" t="s">
        <v>147</v>
      </c>
      <c r="AU2149" s="148" t="s">
        <v>82</v>
      </c>
      <c r="AV2149" s="12" t="s">
        <v>30</v>
      </c>
      <c r="AW2149" s="12" t="s">
        <v>29</v>
      </c>
      <c r="AX2149" s="12" t="s">
        <v>73</v>
      </c>
      <c r="AY2149" s="148" t="s">
        <v>138</v>
      </c>
    </row>
    <row r="2150" spans="2:65" s="12" customFormat="1">
      <c r="B2150" s="146"/>
      <c r="D2150" s="147" t="s">
        <v>147</v>
      </c>
      <c r="E2150" s="148" t="s">
        <v>1</v>
      </c>
      <c r="F2150" s="149" t="s">
        <v>2149</v>
      </c>
      <c r="H2150" s="148" t="s">
        <v>1</v>
      </c>
      <c r="I2150" s="150"/>
      <c r="L2150" s="146"/>
      <c r="M2150" s="151"/>
      <c r="T2150" s="152"/>
      <c r="AT2150" s="148" t="s">
        <v>147</v>
      </c>
      <c r="AU2150" s="148" t="s">
        <v>82</v>
      </c>
      <c r="AV2150" s="12" t="s">
        <v>30</v>
      </c>
      <c r="AW2150" s="12" t="s">
        <v>29</v>
      </c>
      <c r="AX2150" s="12" t="s">
        <v>73</v>
      </c>
      <c r="AY2150" s="148" t="s">
        <v>138</v>
      </c>
    </row>
    <row r="2151" spans="2:65" s="12" customFormat="1">
      <c r="B2151" s="146"/>
      <c r="D2151" s="147" t="s">
        <v>147</v>
      </c>
      <c r="E2151" s="148" t="s">
        <v>1</v>
      </c>
      <c r="F2151" s="149" t="s">
        <v>2150</v>
      </c>
      <c r="H2151" s="148" t="s">
        <v>1</v>
      </c>
      <c r="I2151" s="150"/>
      <c r="L2151" s="146"/>
      <c r="M2151" s="151"/>
      <c r="T2151" s="152"/>
      <c r="AT2151" s="148" t="s">
        <v>147</v>
      </c>
      <c r="AU2151" s="148" t="s">
        <v>82</v>
      </c>
      <c r="AV2151" s="12" t="s">
        <v>30</v>
      </c>
      <c r="AW2151" s="12" t="s">
        <v>29</v>
      </c>
      <c r="AX2151" s="12" t="s">
        <v>73</v>
      </c>
      <c r="AY2151" s="148" t="s">
        <v>138</v>
      </c>
    </row>
    <row r="2152" spans="2:65" s="13" customFormat="1">
      <c r="B2152" s="153"/>
      <c r="D2152" s="147" t="s">
        <v>147</v>
      </c>
      <c r="E2152" s="154" t="s">
        <v>1</v>
      </c>
      <c r="F2152" s="155" t="s">
        <v>30</v>
      </c>
      <c r="H2152" s="156">
        <v>1</v>
      </c>
      <c r="I2152" s="157"/>
      <c r="L2152" s="153"/>
      <c r="M2152" s="158"/>
      <c r="T2152" s="159"/>
      <c r="AT2152" s="154" t="s">
        <v>147</v>
      </c>
      <c r="AU2152" s="154" t="s">
        <v>82</v>
      </c>
      <c r="AV2152" s="13" t="s">
        <v>82</v>
      </c>
      <c r="AW2152" s="13" t="s">
        <v>29</v>
      </c>
      <c r="AX2152" s="13" t="s">
        <v>30</v>
      </c>
      <c r="AY2152" s="154" t="s">
        <v>138</v>
      </c>
    </row>
    <row r="2153" spans="2:65" s="11" customFormat="1" ht="22.9" customHeight="1">
      <c r="B2153" s="120"/>
      <c r="D2153" s="121" t="s">
        <v>72</v>
      </c>
      <c r="E2153" s="130" t="s">
        <v>2176</v>
      </c>
      <c r="F2153" s="130" t="s">
        <v>2177</v>
      </c>
      <c r="I2153" s="123"/>
      <c r="J2153" s="131">
        <f>BK2153</f>
        <v>0</v>
      </c>
      <c r="L2153" s="120"/>
      <c r="M2153" s="125"/>
      <c r="P2153" s="126">
        <f>SUM(P2154:P2161)</f>
        <v>0</v>
      </c>
      <c r="R2153" s="126">
        <f>SUM(R2154:R2161)</f>
        <v>0</v>
      </c>
      <c r="T2153" s="127">
        <f>SUM(T2154:T2161)</f>
        <v>0</v>
      </c>
      <c r="AR2153" s="121" t="s">
        <v>162</v>
      </c>
      <c r="AT2153" s="128" t="s">
        <v>72</v>
      </c>
      <c r="AU2153" s="128" t="s">
        <v>30</v>
      </c>
      <c r="AY2153" s="121" t="s">
        <v>138</v>
      </c>
      <c r="BK2153" s="129">
        <f>SUM(BK2154:BK2161)</f>
        <v>0</v>
      </c>
    </row>
    <row r="2154" spans="2:65" s="1" customFormat="1" ht="24.25" customHeight="1">
      <c r="B2154" s="132"/>
      <c r="C2154" s="133" t="s">
        <v>2178</v>
      </c>
      <c r="D2154" s="133" t="s">
        <v>140</v>
      </c>
      <c r="E2154" s="134" t="s">
        <v>2179</v>
      </c>
      <c r="F2154" s="135" t="s">
        <v>2180</v>
      </c>
      <c r="G2154" s="136" t="s">
        <v>384</v>
      </c>
      <c r="H2154" s="137">
        <v>4</v>
      </c>
      <c r="I2154" s="138"/>
      <c r="J2154" s="139">
        <f>ROUND(I2154*H2154,2)</f>
        <v>0</v>
      </c>
      <c r="K2154" s="135" t="s">
        <v>1</v>
      </c>
      <c r="L2154" s="32"/>
      <c r="M2154" s="140" t="s">
        <v>1</v>
      </c>
      <c r="N2154" s="141" t="s">
        <v>38</v>
      </c>
      <c r="P2154" s="142">
        <f>O2154*H2154</f>
        <v>0</v>
      </c>
      <c r="Q2154" s="142">
        <v>0</v>
      </c>
      <c r="R2154" s="142">
        <f>Q2154*H2154</f>
        <v>0</v>
      </c>
      <c r="S2154" s="142">
        <v>0</v>
      </c>
      <c r="T2154" s="143">
        <f>S2154*H2154</f>
        <v>0</v>
      </c>
      <c r="AR2154" s="144" t="s">
        <v>552</v>
      </c>
      <c r="AT2154" s="144" t="s">
        <v>140</v>
      </c>
      <c r="AU2154" s="144" t="s">
        <v>82</v>
      </c>
      <c r="AY2154" s="17" t="s">
        <v>138</v>
      </c>
      <c r="BE2154" s="145">
        <f>IF(N2154="základní",J2154,0)</f>
        <v>0</v>
      </c>
      <c r="BF2154" s="145">
        <f>IF(N2154="snížená",J2154,0)</f>
        <v>0</v>
      </c>
      <c r="BG2154" s="145">
        <f>IF(N2154="zákl. přenesená",J2154,0)</f>
        <v>0</v>
      </c>
      <c r="BH2154" s="145">
        <f>IF(N2154="sníž. přenesená",J2154,0)</f>
        <v>0</v>
      </c>
      <c r="BI2154" s="145">
        <f>IF(N2154="nulová",J2154,0)</f>
        <v>0</v>
      </c>
      <c r="BJ2154" s="17" t="s">
        <v>30</v>
      </c>
      <c r="BK2154" s="145">
        <f>ROUND(I2154*H2154,2)</f>
        <v>0</v>
      </c>
      <c r="BL2154" s="17" t="s">
        <v>552</v>
      </c>
      <c r="BM2154" s="144" t="s">
        <v>2181</v>
      </c>
    </row>
    <row r="2155" spans="2:65" s="12" customFormat="1">
      <c r="B2155" s="146"/>
      <c r="D2155" s="147" t="s">
        <v>147</v>
      </c>
      <c r="E2155" s="148" t="s">
        <v>1</v>
      </c>
      <c r="F2155" s="149" t="s">
        <v>386</v>
      </c>
      <c r="H2155" s="148" t="s">
        <v>1</v>
      </c>
      <c r="I2155" s="150"/>
      <c r="L2155" s="146"/>
      <c r="M2155" s="151"/>
      <c r="T2155" s="152"/>
      <c r="AT2155" s="148" t="s">
        <v>147</v>
      </c>
      <c r="AU2155" s="148" t="s">
        <v>82</v>
      </c>
      <c r="AV2155" s="12" t="s">
        <v>30</v>
      </c>
      <c r="AW2155" s="12" t="s">
        <v>29</v>
      </c>
      <c r="AX2155" s="12" t="s">
        <v>73</v>
      </c>
      <c r="AY2155" s="148" t="s">
        <v>138</v>
      </c>
    </row>
    <row r="2156" spans="2:65" s="12" customFormat="1">
      <c r="B2156" s="146"/>
      <c r="D2156" s="147" t="s">
        <v>147</v>
      </c>
      <c r="E2156" s="148" t="s">
        <v>1</v>
      </c>
      <c r="F2156" s="149" t="s">
        <v>2182</v>
      </c>
      <c r="H2156" s="148" t="s">
        <v>1</v>
      </c>
      <c r="I2156" s="150"/>
      <c r="L2156" s="146"/>
      <c r="M2156" s="151"/>
      <c r="T2156" s="152"/>
      <c r="AT2156" s="148" t="s">
        <v>147</v>
      </c>
      <c r="AU2156" s="148" t="s">
        <v>82</v>
      </c>
      <c r="AV2156" s="12" t="s">
        <v>30</v>
      </c>
      <c r="AW2156" s="12" t="s">
        <v>29</v>
      </c>
      <c r="AX2156" s="12" t="s">
        <v>73</v>
      </c>
      <c r="AY2156" s="148" t="s">
        <v>138</v>
      </c>
    </row>
    <row r="2157" spans="2:65" s="13" customFormat="1">
      <c r="B2157" s="153"/>
      <c r="D2157" s="147" t="s">
        <v>147</v>
      </c>
      <c r="E2157" s="154" t="s">
        <v>1</v>
      </c>
      <c r="F2157" s="155" t="s">
        <v>145</v>
      </c>
      <c r="H2157" s="156">
        <v>4</v>
      </c>
      <c r="I2157" s="157"/>
      <c r="L2157" s="153"/>
      <c r="M2157" s="158"/>
      <c r="T2157" s="159"/>
      <c r="AT2157" s="154" t="s">
        <v>147</v>
      </c>
      <c r="AU2157" s="154" t="s">
        <v>82</v>
      </c>
      <c r="AV2157" s="13" t="s">
        <v>82</v>
      </c>
      <c r="AW2157" s="13" t="s">
        <v>29</v>
      </c>
      <c r="AX2157" s="13" t="s">
        <v>30</v>
      </c>
      <c r="AY2157" s="154" t="s">
        <v>138</v>
      </c>
    </row>
    <row r="2158" spans="2:65" s="1" customFormat="1" ht="21.75" customHeight="1">
      <c r="B2158" s="132"/>
      <c r="C2158" s="133" t="s">
        <v>2183</v>
      </c>
      <c r="D2158" s="133" t="s">
        <v>140</v>
      </c>
      <c r="E2158" s="134" t="s">
        <v>2184</v>
      </c>
      <c r="F2158" s="135" t="s">
        <v>2185</v>
      </c>
      <c r="G2158" s="136" t="s">
        <v>384</v>
      </c>
      <c r="H2158" s="137">
        <v>1</v>
      </c>
      <c r="I2158" s="138"/>
      <c r="J2158" s="139">
        <f>ROUND(I2158*H2158,2)</f>
        <v>0</v>
      </c>
      <c r="K2158" s="135" t="s">
        <v>1</v>
      </c>
      <c r="L2158" s="32"/>
      <c r="M2158" s="140" t="s">
        <v>1</v>
      </c>
      <c r="N2158" s="141" t="s">
        <v>38</v>
      </c>
      <c r="P2158" s="142">
        <f>O2158*H2158</f>
        <v>0</v>
      </c>
      <c r="Q2158" s="142">
        <v>0</v>
      </c>
      <c r="R2158" s="142">
        <f>Q2158*H2158</f>
        <v>0</v>
      </c>
      <c r="S2158" s="142">
        <v>0</v>
      </c>
      <c r="T2158" s="143">
        <f>S2158*H2158</f>
        <v>0</v>
      </c>
      <c r="AR2158" s="144" t="s">
        <v>552</v>
      </c>
      <c r="AT2158" s="144" t="s">
        <v>140</v>
      </c>
      <c r="AU2158" s="144" t="s">
        <v>82</v>
      </c>
      <c r="AY2158" s="17" t="s">
        <v>138</v>
      </c>
      <c r="BE2158" s="145">
        <f>IF(N2158="základní",J2158,0)</f>
        <v>0</v>
      </c>
      <c r="BF2158" s="145">
        <f>IF(N2158="snížená",J2158,0)</f>
        <v>0</v>
      </c>
      <c r="BG2158" s="145">
        <f>IF(N2158="zákl. přenesená",J2158,0)</f>
        <v>0</v>
      </c>
      <c r="BH2158" s="145">
        <f>IF(N2158="sníž. přenesená",J2158,0)</f>
        <v>0</v>
      </c>
      <c r="BI2158" s="145">
        <f>IF(N2158="nulová",J2158,0)</f>
        <v>0</v>
      </c>
      <c r="BJ2158" s="17" t="s">
        <v>30</v>
      </c>
      <c r="BK2158" s="145">
        <f>ROUND(I2158*H2158,2)</f>
        <v>0</v>
      </c>
      <c r="BL2158" s="17" t="s">
        <v>552</v>
      </c>
      <c r="BM2158" s="144" t="s">
        <v>2186</v>
      </c>
    </row>
    <row r="2159" spans="2:65" s="13" customFormat="1">
      <c r="B2159" s="153"/>
      <c r="D2159" s="147" t="s">
        <v>147</v>
      </c>
      <c r="E2159" s="154" t="s">
        <v>1</v>
      </c>
      <c r="F2159" s="155" t="s">
        <v>30</v>
      </c>
      <c r="H2159" s="156">
        <v>1</v>
      </c>
      <c r="I2159" s="157"/>
      <c r="L2159" s="153"/>
      <c r="M2159" s="158"/>
      <c r="T2159" s="159"/>
      <c r="AT2159" s="154" t="s">
        <v>147</v>
      </c>
      <c r="AU2159" s="154" t="s">
        <v>82</v>
      </c>
      <c r="AV2159" s="13" t="s">
        <v>82</v>
      </c>
      <c r="AW2159" s="13" t="s">
        <v>29</v>
      </c>
      <c r="AX2159" s="13" t="s">
        <v>30</v>
      </c>
      <c r="AY2159" s="154" t="s">
        <v>138</v>
      </c>
    </row>
    <row r="2160" spans="2:65" s="1" customFormat="1" ht="21.75" customHeight="1">
      <c r="B2160" s="132"/>
      <c r="C2160" s="133" t="s">
        <v>2187</v>
      </c>
      <c r="D2160" s="133" t="s">
        <v>140</v>
      </c>
      <c r="E2160" s="134" t="s">
        <v>2188</v>
      </c>
      <c r="F2160" s="135" t="s">
        <v>2189</v>
      </c>
      <c r="G2160" s="136" t="s">
        <v>384</v>
      </c>
      <c r="H2160" s="137">
        <v>1</v>
      </c>
      <c r="I2160" s="138"/>
      <c r="J2160" s="139">
        <f>ROUND(I2160*H2160,2)</f>
        <v>0</v>
      </c>
      <c r="K2160" s="135" t="s">
        <v>1</v>
      </c>
      <c r="L2160" s="32"/>
      <c r="M2160" s="140" t="s">
        <v>1</v>
      </c>
      <c r="N2160" s="141" t="s">
        <v>38</v>
      </c>
      <c r="P2160" s="142">
        <f>O2160*H2160</f>
        <v>0</v>
      </c>
      <c r="Q2160" s="142">
        <v>0</v>
      </c>
      <c r="R2160" s="142">
        <f>Q2160*H2160</f>
        <v>0</v>
      </c>
      <c r="S2160" s="142">
        <v>0</v>
      </c>
      <c r="T2160" s="143">
        <f>S2160*H2160</f>
        <v>0</v>
      </c>
      <c r="AR2160" s="144" t="s">
        <v>552</v>
      </c>
      <c r="AT2160" s="144" t="s">
        <v>140</v>
      </c>
      <c r="AU2160" s="144" t="s">
        <v>82</v>
      </c>
      <c r="AY2160" s="17" t="s">
        <v>138</v>
      </c>
      <c r="BE2160" s="145">
        <f>IF(N2160="základní",J2160,0)</f>
        <v>0</v>
      </c>
      <c r="BF2160" s="145">
        <f>IF(N2160="snížená",J2160,0)</f>
        <v>0</v>
      </c>
      <c r="BG2160" s="145">
        <f>IF(N2160="zákl. přenesená",J2160,0)</f>
        <v>0</v>
      </c>
      <c r="BH2160" s="145">
        <f>IF(N2160="sníž. přenesená",J2160,0)</f>
        <v>0</v>
      </c>
      <c r="BI2160" s="145">
        <f>IF(N2160="nulová",J2160,0)</f>
        <v>0</v>
      </c>
      <c r="BJ2160" s="17" t="s">
        <v>30</v>
      </c>
      <c r="BK2160" s="145">
        <f>ROUND(I2160*H2160,2)</f>
        <v>0</v>
      </c>
      <c r="BL2160" s="17" t="s">
        <v>552</v>
      </c>
      <c r="BM2160" s="144" t="s">
        <v>2190</v>
      </c>
    </row>
    <row r="2161" spans="2:51" s="13" customFormat="1">
      <c r="B2161" s="153"/>
      <c r="D2161" s="147" t="s">
        <v>147</v>
      </c>
      <c r="E2161" s="154" t="s">
        <v>1</v>
      </c>
      <c r="F2161" s="155" t="s">
        <v>30</v>
      </c>
      <c r="H2161" s="156">
        <v>1</v>
      </c>
      <c r="I2161" s="157"/>
      <c r="L2161" s="153"/>
      <c r="M2161" s="184"/>
      <c r="N2161" s="185"/>
      <c r="O2161" s="185"/>
      <c r="P2161" s="185"/>
      <c r="Q2161" s="185"/>
      <c r="R2161" s="185"/>
      <c r="S2161" s="185"/>
      <c r="T2161" s="186"/>
      <c r="AT2161" s="154" t="s">
        <v>147</v>
      </c>
      <c r="AU2161" s="154" t="s">
        <v>82</v>
      </c>
      <c r="AV2161" s="13" t="s">
        <v>82</v>
      </c>
      <c r="AW2161" s="13" t="s">
        <v>29</v>
      </c>
      <c r="AX2161" s="13" t="s">
        <v>30</v>
      </c>
      <c r="AY2161" s="154" t="s">
        <v>138</v>
      </c>
    </row>
    <row r="2162" spans="2:51" s="1" customFormat="1" ht="7" customHeight="1">
      <c r="B2162" s="44"/>
      <c r="C2162" s="45"/>
      <c r="D2162" s="45"/>
      <c r="E2162" s="45"/>
      <c r="F2162" s="45"/>
      <c r="G2162" s="45"/>
      <c r="H2162" s="45"/>
      <c r="I2162" s="45"/>
      <c r="J2162" s="45"/>
      <c r="K2162" s="45"/>
      <c r="L2162" s="32"/>
    </row>
  </sheetData>
  <autoFilter ref="C141:K21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30"/>
  <sheetViews>
    <sheetView showGridLines="0" workbookViewId="0">
      <selection activeCell="J12" sqref="J1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7" t="s">
        <v>85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89</v>
      </c>
      <c r="L4" s="20"/>
      <c r="M4" s="87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7" t="str">
        <f>'Rekapitulace stavby'!K6</f>
        <v>Brno, areál Pisárky provozní budova B- rekonstrukce stavební části</v>
      </c>
      <c r="F7" s="228"/>
      <c r="G7" s="228"/>
      <c r="H7" s="228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192" t="s">
        <v>2191</v>
      </c>
      <c r="F9" s="226"/>
      <c r="G9" s="226"/>
      <c r="H9" s="22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/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8"/>
      <c r="G18" s="218"/>
      <c r="H18" s="218"/>
      <c r="I18" s="27" t="s">
        <v>25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" customHeight="1">
      <c r="B30" s="32"/>
      <c r="D30" s="89" t="s">
        <v>33</v>
      </c>
      <c r="J30" s="65">
        <f>ROUND(J125, 0)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5" customHeight="1">
      <c r="B33" s="32"/>
      <c r="D33" s="90" t="s">
        <v>37</v>
      </c>
      <c r="E33" s="27" t="s">
        <v>38</v>
      </c>
      <c r="F33" s="91">
        <f>ROUND((SUM(BE125:BE329)),  0)</f>
        <v>0</v>
      </c>
      <c r="I33" s="92">
        <v>0.21</v>
      </c>
      <c r="J33" s="91">
        <f>ROUND(((SUM(BE125:BE329))*I33),  0)</f>
        <v>0</v>
      </c>
      <c r="L33" s="32"/>
    </row>
    <row r="34" spans="2:12" s="1" customFormat="1" ht="14.5" customHeight="1">
      <c r="B34" s="32"/>
      <c r="E34" s="27" t="s">
        <v>39</v>
      </c>
      <c r="F34" s="91">
        <f>ROUND((SUM(BF125:BF329)),  0)</f>
        <v>0</v>
      </c>
      <c r="I34" s="92">
        <v>0.12</v>
      </c>
      <c r="J34" s="91">
        <f>ROUND(((SUM(BF125:BF329))*I34),  0)</f>
        <v>0</v>
      </c>
      <c r="L34" s="32"/>
    </row>
    <row r="35" spans="2:12" s="1" customFormat="1" ht="14.5" hidden="1" customHeight="1">
      <c r="B35" s="32"/>
      <c r="E35" s="27" t="s">
        <v>40</v>
      </c>
      <c r="F35" s="91">
        <f>ROUND((SUM(BG125:BG329)),  0)</f>
        <v>0</v>
      </c>
      <c r="I35" s="92">
        <v>0.21</v>
      </c>
      <c r="J35" s="91">
        <f>0</f>
        <v>0</v>
      </c>
      <c r="L35" s="32"/>
    </row>
    <row r="36" spans="2:12" s="1" customFormat="1" ht="14.5" hidden="1" customHeight="1">
      <c r="B36" s="32"/>
      <c r="E36" s="27" t="s">
        <v>41</v>
      </c>
      <c r="F36" s="91">
        <f>ROUND((SUM(BH125:BH329)),  0)</f>
        <v>0</v>
      </c>
      <c r="I36" s="92">
        <v>0.12</v>
      </c>
      <c r="J36" s="91">
        <f>0</f>
        <v>0</v>
      </c>
      <c r="L36" s="32"/>
    </row>
    <row r="37" spans="2:12" s="1" customFormat="1" ht="14.5" hidden="1" customHeight="1">
      <c r="B37" s="32"/>
      <c r="E37" s="27" t="s">
        <v>42</v>
      </c>
      <c r="F37" s="91">
        <f>ROUND((SUM(BI125:BI329)),  0)</f>
        <v>0</v>
      </c>
      <c r="I37" s="92">
        <v>0</v>
      </c>
      <c r="J37" s="91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92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7" t="str">
        <f>E7</f>
        <v>Brno, areál Pisárky provozní budova B- rekonstrukce stavební části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90</v>
      </c>
      <c r="L86" s="32"/>
    </row>
    <row r="87" spans="2:47" s="1" customFormat="1" ht="16.5" customHeight="1">
      <c r="B87" s="32"/>
      <c r="E87" s="192" t="str">
        <f>E9</f>
        <v>SO02 - Oprava uliční fasády</v>
      </c>
      <c r="F87" s="226"/>
      <c r="G87" s="226"/>
      <c r="H87" s="22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/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01" t="s">
        <v>93</v>
      </c>
      <c r="D94" s="93"/>
      <c r="E94" s="93"/>
      <c r="F94" s="93"/>
      <c r="G94" s="93"/>
      <c r="H94" s="93"/>
      <c r="I94" s="93"/>
      <c r="J94" s="102" t="s">
        <v>94</v>
      </c>
      <c r="K94" s="93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03" t="s">
        <v>95</v>
      </c>
      <c r="J96" s="65">
        <f>J125</f>
        <v>0</v>
      </c>
      <c r="L96" s="32"/>
      <c r="AU96" s="17" t="s">
        <v>96</v>
      </c>
    </row>
    <row r="97" spans="2:12" s="8" customFormat="1" ht="25" customHeight="1">
      <c r="B97" s="104"/>
      <c r="D97" s="105" t="s">
        <v>97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9" customFormat="1" ht="19.899999999999999" customHeight="1">
      <c r="B98" s="108"/>
      <c r="D98" s="109" t="s">
        <v>98</v>
      </c>
      <c r="E98" s="110"/>
      <c r="F98" s="110"/>
      <c r="G98" s="110"/>
      <c r="H98" s="110"/>
      <c r="I98" s="110"/>
      <c r="J98" s="111">
        <f>J127</f>
        <v>0</v>
      </c>
      <c r="L98" s="108"/>
    </row>
    <row r="99" spans="2:12" s="9" customFormat="1" ht="19.899999999999999" customHeight="1">
      <c r="B99" s="108"/>
      <c r="D99" s="109" t="s">
        <v>103</v>
      </c>
      <c r="E99" s="110"/>
      <c r="F99" s="110"/>
      <c r="G99" s="110"/>
      <c r="H99" s="110"/>
      <c r="I99" s="110"/>
      <c r="J99" s="111">
        <f>J141</f>
        <v>0</v>
      </c>
      <c r="L99" s="108"/>
    </row>
    <row r="100" spans="2:12" s="9" customFormat="1" ht="19.899999999999999" customHeight="1">
      <c r="B100" s="108"/>
      <c r="D100" s="109" t="s">
        <v>104</v>
      </c>
      <c r="E100" s="110"/>
      <c r="F100" s="110"/>
      <c r="G100" s="110"/>
      <c r="H100" s="110"/>
      <c r="I100" s="110"/>
      <c r="J100" s="111">
        <f>J191</f>
        <v>0</v>
      </c>
      <c r="L100" s="108"/>
    </row>
    <row r="101" spans="2:12" s="8" customFormat="1" ht="25" customHeight="1">
      <c r="B101" s="104"/>
      <c r="D101" s="105" t="s">
        <v>105</v>
      </c>
      <c r="E101" s="106"/>
      <c r="F101" s="106"/>
      <c r="G101" s="106"/>
      <c r="H101" s="106"/>
      <c r="I101" s="106"/>
      <c r="J101" s="107">
        <f>J267</f>
        <v>0</v>
      </c>
      <c r="L101" s="104"/>
    </row>
    <row r="102" spans="2:12" s="9" customFormat="1" ht="19.899999999999999" customHeight="1">
      <c r="B102" s="108"/>
      <c r="D102" s="109" t="s">
        <v>109</v>
      </c>
      <c r="E102" s="110"/>
      <c r="F102" s="110"/>
      <c r="G102" s="110"/>
      <c r="H102" s="110"/>
      <c r="I102" s="110"/>
      <c r="J102" s="111">
        <f>J268</f>
        <v>0</v>
      </c>
      <c r="L102" s="108"/>
    </row>
    <row r="103" spans="2:12" s="9" customFormat="1" ht="19.899999999999999" customHeight="1">
      <c r="B103" s="108"/>
      <c r="D103" s="109" t="s">
        <v>112</v>
      </c>
      <c r="E103" s="110"/>
      <c r="F103" s="110"/>
      <c r="G103" s="110"/>
      <c r="H103" s="110"/>
      <c r="I103" s="110"/>
      <c r="J103" s="111">
        <f>J279</f>
        <v>0</v>
      </c>
      <c r="L103" s="108"/>
    </row>
    <row r="104" spans="2:12" s="9" customFormat="1" ht="19.899999999999999" customHeight="1">
      <c r="B104" s="108"/>
      <c r="D104" s="109" t="s">
        <v>116</v>
      </c>
      <c r="E104" s="110"/>
      <c r="F104" s="110"/>
      <c r="G104" s="110"/>
      <c r="H104" s="110"/>
      <c r="I104" s="110"/>
      <c r="J104" s="111">
        <f>J291</f>
        <v>0</v>
      </c>
      <c r="L104" s="108"/>
    </row>
    <row r="105" spans="2:12" s="9" customFormat="1" ht="19.899999999999999" customHeight="1">
      <c r="B105" s="108"/>
      <c r="D105" s="109" t="s">
        <v>117</v>
      </c>
      <c r="E105" s="110"/>
      <c r="F105" s="110"/>
      <c r="G105" s="110"/>
      <c r="H105" s="110"/>
      <c r="I105" s="110"/>
      <c r="J105" s="111">
        <f>J318</f>
        <v>0</v>
      </c>
      <c r="L105" s="108"/>
    </row>
    <row r="106" spans="2:12" s="1" customFormat="1" ht="21.75" customHeight="1">
      <c r="B106" s="32"/>
      <c r="L106" s="32"/>
    </row>
    <row r="107" spans="2:12" s="1" customFormat="1" ht="7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7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5" customHeight="1">
      <c r="B112" s="32"/>
      <c r="C112" s="21" t="s">
        <v>123</v>
      </c>
      <c r="L112" s="32"/>
    </row>
    <row r="113" spans="2:65" s="1" customFormat="1" ht="7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27" t="str">
        <f>E7</f>
        <v>Brno, areál Pisárky provozní budova B- rekonstrukce stavební části</v>
      </c>
      <c r="F115" s="228"/>
      <c r="G115" s="228"/>
      <c r="H115" s="228"/>
      <c r="L115" s="32"/>
    </row>
    <row r="116" spans="2:65" s="1" customFormat="1" ht="12" customHeight="1">
      <c r="B116" s="32"/>
      <c r="C116" s="27" t="s">
        <v>90</v>
      </c>
      <c r="L116" s="32"/>
    </row>
    <row r="117" spans="2:65" s="1" customFormat="1" ht="16.5" customHeight="1">
      <c r="B117" s="32"/>
      <c r="E117" s="192" t="str">
        <f>E9</f>
        <v>SO02 - Oprava uliční fasády</v>
      </c>
      <c r="F117" s="226"/>
      <c r="G117" s="226"/>
      <c r="H117" s="226"/>
      <c r="L117" s="32"/>
    </row>
    <row r="118" spans="2:65" s="1" customFormat="1" ht="7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 xml:space="preserve"> </v>
      </c>
      <c r="I119" s="27" t="s">
        <v>22</v>
      </c>
      <c r="J119" s="52" t="str">
        <f>IF(J12="","",J12)</f>
        <v/>
      </c>
      <c r="L119" s="32"/>
    </row>
    <row r="120" spans="2:65" s="1" customFormat="1" ht="7" customHeight="1">
      <c r="B120" s="32"/>
      <c r="L120" s="32"/>
    </row>
    <row r="121" spans="2:65" s="1" customFormat="1" ht="15.25" customHeight="1">
      <c r="B121" s="32"/>
      <c r="C121" s="27" t="s">
        <v>23</v>
      </c>
      <c r="F121" s="25" t="str">
        <f>E15</f>
        <v xml:space="preserve"> </v>
      </c>
      <c r="I121" s="27" t="s">
        <v>28</v>
      </c>
      <c r="J121" s="30" t="str">
        <f>E21</f>
        <v xml:space="preserve"> </v>
      </c>
      <c r="L121" s="32"/>
    </row>
    <row r="122" spans="2:65" s="1" customFormat="1" ht="15.25" customHeight="1">
      <c r="B122" s="32"/>
      <c r="C122" s="27" t="s">
        <v>26</v>
      </c>
      <c r="F122" s="25" t="str">
        <f>IF(E18="","",E18)</f>
        <v>Vyplň údaj</v>
      </c>
      <c r="I122" s="27" t="s">
        <v>31</v>
      </c>
      <c r="J122" s="30" t="str">
        <f>E24</f>
        <v xml:space="preserve"> </v>
      </c>
      <c r="L122" s="32"/>
    </row>
    <row r="123" spans="2:65" s="1" customFormat="1" ht="10.4" customHeight="1">
      <c r="B123" s="32"/>
      <c r="L123" s="32"/>
    </row>
    <row r="124" spans="2:65" s="10" customFormat="1" ht="29.25" customHeight="1">
      <c r="B124" s="112"/>
      <c r="C124" s="113" t="s">
        <v>124</v>
      </c>
      <c r="D124" s="114" t="s">
        <v>58</v>
      </c>
      <c r="E124" s="114" t="s">
        <v>54</v>
      </c>
      <c r="F124" s="114" t="s">
        <v>55</v>
      </c>
      <c r="G124" s="114" t="s">
        <v>125</v>
      </c>
      <c r="H124" s="114" t="s">
        <v>126</v>
      </c>
      <c r="I124" s="114" t="s">
        <v>127</v>
      </c>
      <c r="J124" s="114" t="s">
        <v>94</v>
      </c>
      <c r="K124" s="115" t="s">
        <v>128</v>
      </c>
      <c r="L124" s="112"/>
      <c r="M124" s="58" t="s">
        <v>1</v>
      </c>
      <c r="N124" s="59" t="s">
        <v>37</v>
      </c>
      <c r="O124" s="59" t="s">
        <v>129</v>
      </c>
      <c r="P124" s="59" t="s">
        <v>130</v>
      </c>
      <c r="Q124" s="59" t="s">
        <v>131</v>
      </c>
      <c r="R124" s="59" t="s">
        <v>132</v>
      </c>
      <c r="S124" s="59" t="s">
        <v>133</v>
      </c>
      <c r="T124" s="60" t="s">
        <v>134</v>
      </c>
    </row>
    <row r="125" spans="2:65" s="1" customFormat="1" ht="22.9" customHeight="1">
      <c r="B125" s="32"/>
      <c r="C125" s="63" t="s">
        <v>135</v>
      </c>
      <c r="J125" s="116">
        <f>BK125</f>
        <v>0</v>
      </c>
      <c r="L125" s="32"/>
      <c r="M125" s="61"/>
      <c r="N125" s="53"/>
      <c r="O125" s="53"/>
      <c r="P125" s="117">
        <f>P126+P267</f>
        <v>0</v>
      </c>
      <c r="Q125" s="53"/>
      <c r="R125" s="117">
        <f>R126+R267</f>
        <v>4.4865011000000017</v>
      </c>
      <c r="S125" s="53"/>
      <c r="T125" s="118">
        <f>T126+T267</f>
        <v>9.1975657999999996</v>
      </c>
      <c r="AT125" s="17" t="s">
        <v>72</v>
      </c>
      <c r="AU125" s="17" t="s">
        <v>96</v>
      </c>
      <c r="BK125" s="119">
        <f>BK126+BK267</f>
        <v>0</v>
      </c>
    </row>
    <row r="126" spans="2:65" s="11" customFormat="1" ht="25.9" customHeight="1">
      <c r="B126" s="120"/>
      <c r="D126" s="121" t="s">
        <v>72</v>
      </c>
      <c r="E126" s="122" t="s">
        <v>136</v>
      </c>
      <c r="F126" s="122" t="s">
        <v>137</v>
      </c>
      <c r="I126" s="123"/>
      <c r="J126" s="124">
        <f>BK126</f>
        <v>0</v>
      </c>
      <c r="L126" s="120"/>
      <c r="M126" s="125"/>
      <c r="P126" s="126">
        <f>P127+P141+P191</f>
        <v>0</v>
      </c>
      <c r="R126" s="126">
        <f>R127+R141+R191</f>
        <v>2.474776320000001</v>
      </c>
      <c r="T126" s="127">
        <f>T127+T141+T191</f>
        <v>6.2724057999999996</v>
      </c>
      <c r="AR126" s="121" t="s">
        <v>30</v>
      </c>
      <c r="AT126" s="128" t="s">
        <v>72</v>
      </c>
      <c r="AU126" s="128" t="s">
        <v>73</v>
      </c>
      <c r="AY126" s="121" t="s">
        <v>138</v>
      </c>
      <c r="BK126" s="129">
        <f>BK127+BK141+BK191</f>
        <v>0</v>
      </c>
    </row>
    <row r="127" spans="2:65" s="11" customFormat="1" ht="22.9" customHeight="1">
      <c r="B127" s="120"/>
      <c r="D127" s="121" t="s">
        <v>72</v>
      </c>
      <c r="E127" s="130" t="s">
        <v>30</v>
      </c>
      <c r="F127" s="130" t="s">
        <v>139</v>
      </c>
      <c r="I127" s="123"/>
      <c r="J127" s="131">
        <f>BK127</f>
        <v>0</v>
      </c>
      <c r="L127" s="120"/>
      <c r="M127" s="125"/>
      <c r="P127" s="126">
        <f>SUM(P128:P140)</f>
        <v>0</v>
      </c>
      <c r="R127" s="126">
        <f>SUM(R128:R140)</f>
        <v>0</v>
      </c>
      <c r="T127" s="127">
        <f>SUM(T128:T140)</f>
        <v>0</v>
      </c>
      <c r="AR127" s="121" t="s">
        <v>30</v>
      </c>
      <c r="AT127" s="128" t="s">
        <v>72</v>
      </c>
      <c r="AU127" s="128" t="s">
        <v>30</v>
      </c>
      <c r="AY127" s="121" t="s">
        <v>138</v>
      </c>
      <c r="BK127" s="129">
        <f>SUM(BK128:BK140)</f>
        <v>0</v>
      </c>
    </row>
    <row r="128" spans="2:65" s="1" customFormat="1" ht="16.5" customHeight="1">
      <c r="B128" s="132"/>
      <c r="C128" s="133" t="s">
        <v>30</v>
      </c>
      <c r="D128" s="133" t="s">
        <v>140</v>
      </c>
      <c r="E128" s="134" t="s">
        <v>2192</v>
      </c>
      <c r="F128" s="135" t="s">
        <v>2193</v>
      </c>
      <c r="G128" s="136" t="s">
        <v>178</v>
      </c>
      <c r="H128" s="137">
        <v>28.25</v>
      </c>
      <c r="I128" s="138"/>
      <c r="J128" s="139">
        <f>ROUND(I128*H128,2)</f>
        <v>0</v>
      </c>
      <c r="K128" s="135" t="s">
        <v>1</v>
      </c>
      <c r="L128" s="32"/>
      <c r="M128" s="140" t="s">
        <v>1</v>
      </c>
      <c r="N128" s="141" t="s">
        <v>38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145</v>
      </c>
      <c r="AT128" s="144" t="s">
        <v>140</v>
      </c>
      <c r="AU128" s="144" t="s">
        <v>82</v>
      </c>
      <c r="AY128" s="17" t="s">
        <v>138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30</v>
      </c>
      <c r="BK128" s="145">
        <f>ROUND(I128*H128,2)</f>
        <v>0</v>
      </c>
      <c r="BL128" s="17" t="s">
        <v>145</v>
      </c>
      <c r="BM128" s="144" t="s">
        <v>2194</v>
      </c>
    </row>
    <row r="129" spans="2:65" s="12" customFormat="1">
      <c r="B129" s="146"/>
      <c r="D129" s="147" t="s">
        <v>147</v>
      </c>
      <c r="E129" s="148" t="s">
        <v>1</v>
      </c>
      <c r="F129" s="149" t="s">
        <v>2195</v>
      </c>
      <c r="H129" s="148" t="s">
        <v>1</v>
      </c>
      <c r="I129" s="150"/>
      <c r="L129" s="146"/>
      <c r="M129" s="151"/>
      <c r="T129" s="152"/>
      <c r="AT129" s="148" t="s">
        <v>147</v>
      </c>
      <c r="AU129" s="148" t="s">
        <v>82</v>
      </c>
      <c r="AV129" s="12" t="s">
        <v>30</v>
      </c>
      <c r="AW129" s="12" t="s">
        <v>29</v>
      </c>
      <c r="AX129" s="12" t="s">
        <v>73</v>
      </c>
      <c r="AY129" s="148" t="s">
        <v>138</v>
      </c>
    </row>
    <row r="130" spans="2:65" s="12" customFormat="1">
      <c r="B130" s="146"/>
      <c r="D130" s="147" t="s">
        <v>147</v>
      </c>
      <c r="E130" s="148" t="s">
        <v>1</v>
      </c>
      <c r="F130" s="149" t="s">
        <v>2196</v>
      </c>
      <c r="H130" s="148" t="s">
        <v>1</v>
      </c>
      <c r="I130" s="150"/>
      <c r="L130" s="146"/>
      <c r="M130" s="151"/>
      <c r="T130" s="152"/>
      <c r="AT130" s="148" t="s">
        <v>147</v>
      </c>
      <c r="AU130" s="148" t="s">
        <v>82</v>
      </c>
      <c r="AV130" s="12" t="s">
        <v>30</v>
      </c>
      <c r="AW130" s="12" t="s">
        <v>29</v>
      </c>
      <c r="AX130" s="12" t="s">
        <v>73</v>
      </c>
      <c r="AY130" s="148" t="s">
        <v>138</v>
      </c>
    </row>
    <row r="131" spans="2:65" s="12" customFormat="1">
      <c r="B131" s="146"/>
      <c r="D131" s="147" t="s">
        <v>147</v>
      </c>
      <c r="E131" s="148" t="s">
        <v>1</v>
      </c>
      <c r="F131" s="149" t="s">
        <v>2197</v>
      </c>
      <c r="H131" s="148" t="s">
        <v>1</v>
      </c>
      <c r="I131" s="150"/>
      <c r="L131" s="146"/>
      <c r="M131" s="151"/>
      <c r="T131" s="152"/>
      <c r="AT131" s="148" t="s">
        <v>147</v>
      </c>
      <c r="AU131" s="148" t="s">
        <v>82</v>
      </c>
      <c r="AV131" s="12" t="s">
        <v>30</v>
      </c>
      <c r="AW131" s="12" t="s">
        <v>29</v>
      </c>
      <c r="AX131" s="12" t="s">
        <v>73</v>
      </c>
      <c r="AY131" s="148" t="s">
        <v>138</v>
      </c>
    </row>
    <row r="132" spans="2:65" s="12" customFormat="1">
      <c r="B132" s="146"/>
      <c r="D132" s="147" t="s">
        <v>147</v>
      </c>
      <c r="E132" s="148" t="s">
        <v>1</v>
      </c>
      <c r="F132" s="149" t="s">
        <v>2198</v>
      </c>
      <c r="H132" s="148" t="s">
        <v>1</v>
      </c>
      <c r="I132" s="150"/>
      <c r="L132" s="146"/>
      <c r="M132" s="151"/>
      <c r="T132" s="152"/>
      <c r="AT132" s="148" t="s">
        <v>147</v>
      </c>
      <c r="AU132" s="148" t="s">
        <v>82</v>
      </c>
      <c r="AV132" s="12" t="s">
        <v>30</v>
      </c>
      <c r="AW132" s="12" t="s">
        <v>29</v>
      </c>
      <c r="AX132" s="12" t="s">
        <v>73</v>
      </c>
      <c r="AY132" s="148" t="s">
        <v>138</v>
      </c>
    </row>
    <row r="133" spans="2:65" s="12" customFormat="1">
      <c r="B133" s="146"/>
      <c r="D133" s="147" t="s">
        <v>147</v>
      </c>
      <c r="E133" s="148" t="s">
        <v>1</v>
      </c>
      <c r="F133" s="149" t="s">
        <v>2199</v>
      </c>
      <c r="H133" s="148" t="s">
        <v>1</v>
      </c>
      <c r="I133" s="150"/>
      <c r="L133" s="146"/>
      <c r="M133" s="151"/>
      <c r="T133" s="152"/>
      <c r="AT133" s="148" t="s">
        <v>147</v>
      </c>
      <c r="AU133" s="148" t="s">
        <v>82</v>
      </c>
      <c r="AV133" s="12" t="s">
        <v>30</v>
      </c>
      <c r="AW133" s="12" t="s">
        <v>29</v>
      </c>
      <c r="AX133" s="12" t="s">
        <v>73</v>
      </c>
      <c r="AY133" s="148" t="s">
        <v>138</v>
      </c>
    </row>
    <row r="134" spans="2:65" s="12" customFormat="1">
      <c r="B134" s="146"/>
      <c r="D134" s="147" t="s">
        <v>147</v>
      </c>
      <c r="E134" s="148" t="s">
        <v>1</v>
      </c>
      <c r="F134" s="149" t="s">
        <v>2200</v>
      </c>
      <c r="H134" s="148" t="s">
        <v>1</v>
      </c>
      <c r="I134" s="150"/>
      <c r="L134" s="146"/>
      <c r="M134" s="151"/>
      <c r="T134" s="152"/>
      <c r="AT134" s="148" t="s">
        <v>147</v>
      </c>
      <c r="AU134" s="148" t="s">
        <v>82</v>
      </c>
      <c r="AV134" s="12" t="s">
        <v>30</v>
      </c>
      <c r="AW134" s="12" t="s">
        <v>29</v>
      </c>
      <c r="AX134" s="12" t="s">
        <v>73</v>
      </c>
      <c r="AY134" s="148" t="s">
        <v>138</v>
      </c>
    </row>
    <row r="135" spans="2:65" s="12" customFormat="1">
      <c r="B135" s="146"/>
      <c r="D135" s="147" t="s">
        <v>147</v>
      </c>
      <c r="E135" s="148" t="s">
        <v>1</v>
      </c>
      <c r="F135" s="149" t="s">
        <v>2201</v>
      </c>
      <c r="H135" s="148" t="s">
        <v>1</v>
      </c>
      <c r="I135" s="150"/>
      <c r="L135" s="146"/>
      <c r="M135" s="151"/>
      <c r="T135" s="152"/>
      <c r="AT135" s="148" t="s">
        <v>147</v>
      </c>
      <c r="AU135" s="148" t="s">
        <v>82</v>
      </c>
      <c r="AV135" s="12" t="s">
        <v>30</v>
      </c>
      <c r="AW135" s="12" t="s">
        <v>29</v>
      </c>
      <c r="AX135" s="12" t="s">
        <v>73</v>
      </c>
      <c r="AY135" s="148" t="s">
        <v>138</v>
      </c>
    </row>
    <row r="136" spans="2:65" s="12" customFormat="1">
      <c r="B136" s="146"/>
      <c r="D136" s="147" t="s">
        <v>147</v>
      </c>
      <c r="E136" s="148" t="s">
        <v>1</v>
      </c>
      <c r="F136" s="149" t="s">
        <v>2202</v>
      </c>
      <c r="H136" s="148" t="s">
        <v>1</v>
      </c>
      <c r="I136" s="150"/>
      <c r="L136" s="146"/>
      <c r="M136" s="151"/>
      <c r="T136" s="152"/>
      <c r="AT136" s="148" t="s">
        <v>147</v>
      </c>
      <c r="AU136" s="148" t="s">
        <v>82</v>
      </c>
      <c r="AV136" s="12" t="s">
        <v>30</v>
      </c>
      <c r="AW136" s="12" t="s">
        <v>29</v>
      </c>
      <c r="AX136" s="12" t="s">
        <v>73</v>
      </c>
      <c r="AY136" s="148" t="s">
        <v>138</v>
      </c>
    </row>
    <row r="137" spans="2:65" s="12" customFormat="1">
      <c r="B137" s="146"/>
      <c r="D137" s="147" t="s">
        <v>147</v>
      </c>
      <c r="E137" s="148" t="s">
        <v>1</v>
      </c>
      <c r="F137" s="149" t="s">
        <v>1958</v>
      </c>
      <c r="H137" s="148" t="s">
        <v>1</v>
      </c>
      <c r="I137" s="150"/>
      <c r="L137" s="146"/>
      <c r="M137" s="151"/>
      <c r="T137" s="152"/>
      <c r="AT137" s="148" t="s">
        <v>147</v>
      </c>
      <c r="AU137" s="148" t="s">
        <v>82</v>
      </c>
      <c r="AV137" s="12" t="s">
        <v>30</v>
      </c>
      <c r="AW137" s="12" t="s">
        <v>29</v>
      </c>
      <c r="AX137" s="12" t="s">
        <v>73</v>
      </c>
      <c r="AY137" s="148" t="s">
        <v>138</v>
      </c>
    </row>
    <row r="138" spans="2:65" s="13" customFormat="1">
      <c r="B138" s="153"/>
      <c r="D138" s="147" t="s">
        <v>147</v>
      </c>
      <c r="E138" s="154" t="s">
        <v>1</v>
      </c>
      <c r="F138" s="155" t="s">
        <v>2203</v>
      </c>
      <c r="H138" s="156">
        <v>25.55</v>
      </c>
      <c r="I138" s="157"/>
      <c r="L138" s="153"/>
      <c r="M138" s="158"/>
      <c r="T138" s="159"/>
      <c r="AT138" s="154" t="s">
        <v>147</v>
      </c>
      <c r="AU138" s="154" t="s">
        <v>82</v>
      </c>
      <c r="AV138" s="13" t="s">
        <v>82</v>
      </c>
      <c r="AW138" s="13" t="s">
        <v>29</v>
      </c>
      <c r="AX138" s="13" t="s">
        <v>73</v>
      </c>
      <c r="AY138" s="154" t="s">
        <v>138</v>
      </c>
    </row>
    <row r="139" spans="2:65" s="13" customFormat="1">
      <c r="B139" s="153"/>
      <c r="D139" s="147" t="s">
        <v>147</v>
      </c>
      <c r="E139" s="154" t="s">
        <v>1</v>
      </c>
      <c r="F139" s="155" t="s">
        <v>2204</v>
      </c>
      <c r="H139" s="156">
        <v>2.7</v>
      </c>
      <c r="I139" s="157"/>
      <c r="L139" s="153"/>
      <c r="M139" s="158"/>
      <c r="T139" s="159"/>
      <c r="AT139" s="154" t="s">
        <v>147</v>
      </c>
      <c r="AU139" s="154" t="s">
        <v>82</v>
      </c>
      <c r="AV139" s="13" t="s">
        <v>82</v>
      </c>
      <c r="AW139" s="13" t="s">
        <v>29</v>
      </c>
      <c r="AX139" s="13" t="s">
        <v>73</v>
      </c>
      <c r="AY139" s="154" t="s">
        <v>138</v>
      </c>
    </row>
    <row r="140" spans="2:65" s="14" customFormat="1">
      <c r="B140" s="160"/>
      <c r="D140" s="147" t="s">
        <v>147</v>
      </c>
      <c r="E140" s="161" t="s">
        <v>1</v>
      </c>
      <c r="F140" s="162" t="s">
        <v>156</v>
      </c>
      <c r="H140" s="163">
        <v>28.25</v>
      </c>
      <c r="I140" s="164"/>
      <c r="L140" s="160"/>
      <c r="M140" s="165"/>
      <c r="T140" s="166"/>
      <c r="AT140" s="161" t="s">
        <v>147</v>
      </c>
      <c r="AU140" s="161" t="s">
        <v>82</v>
      </c>
      <c r="AV140" s="14" t="s">
        <v>145</v>
      </c>
      <c r="AW140" s="14" t="s">
        <v>29</v>
      </c>
      <c r="AX140" s="14" t="s">
        <v>30</v>
      </c>
      <c r="AY140" s="161" t="s">
        <v>138</v>
      </c>
    </row>
    <row r="141" spans="2:65" s="11" customFormat="1" ht="22.9" customHeight="1">
      <c r="B141" s="120"/>
      <c r="D141" s="121" t="s">
        <v>72</v>
      </c>
      <c r="E141" s="130" t="s">
        <v>175</v>
      </c>
      <c r="F141" s="130" t="s">
        <v>576</v>
      </c>
      <c r="I141" s="123"/>
      <c r="J141" s="131">
        <f>BK141</f>
        <v>0</v>
      </c>
      <c r="L141" s="120"/>
      <c r="M141" s="125"/>
      <c r="P141" s="126">
        <f>SUM(P142:P190)</f>
        <v>0</v>
      </c>
      <c r="R141" s="126">
        <f>SUM(R142:R190)</f>
        <v>2.4507593200000009</v>
      </c>
      <c r="T141" s="127">
        <f>SUM(T142:T190)</f>
        <v>4.398E-3</v>
      </c>
      <c r="AR141" s="121" t="s">
        <v>30</v>
      </c>
      <c r="AT141" s="128" t="s">
        <v>72</v>
      </c>
      <c r="AU141" s="128" t="s">
        <v>30</v>
      </c>
      <c r="AY141" s="121" t="s">
        <v>138</v>
      </c>
      <c r="BK141" s="129">
        <f>SUM(BK142:BK190)</f>
        <v>0</v>
      </c>
    </row>
    <row r="142" spans="2:65" s="1" customFormat="1" ht="16.5" customHeight="1">
      <c r="B142" s="132"/>
      <c r="C142" s="133" t="s">
        <v>82</v>
      </c>
      <c r="D142" s="133" t="s">
        <v>140</v>
      </c>
      <c r="E142" s="134" t="s">
        <v>718</v>
      </c>
      <c r="F142" s="135" t="s">
        <v>719</v>
      </c>
      <c r="G142" s="136" t="s">
        <v>143</v>
      </c>
      <c r="H142" s="137">
        <v>23.216000000000001</v>
      </c>
      <c r="I142" s="138"/>
      <c r="J142" s="139">
        <f>ROUND(I142*H142,2)</f>
        <v>0</v>
      </c>
      <c r="K142" s="135" t="s">
        <v>144</v>
      </c>
      <c r="L142" s="32"/>
      <c r="M142" s="140" t="s">
        <v>1</v>
      </c>
      <c r="N142" s="141" t="s">
        <v>38</v>
      </c>
      <c r="P142" s="142">
        <f>O142*H142</f>
        <v>0</v>
      </c>
      <c r="Q142" s="142">
        <v>2.5999999999999998E-4</v>
      </c>
      <c r="R142" s="142">
        <f>Q142*H142</f>
        <v>6.0361599999999996E-3</v>
      </c>
      <c r="S142" s="142">
        <v>0</v>
      </c>
      <c r="T142" s="143">
        <f>S142*H142</f>
        <v>0</v>
      </c>
      <c r="AR142" s="144" t="s">
        <v>145</v>
      </c>
      <c r="AT142" s="144" t="s">
        <v>140</v>
      </c>
      <c r="AU142" s="144" t="s">
        <v>82</v>
      </c>
      <c r="AY142" s="17" t="s">
        <v>138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30</v>
      </c>
      <c r="BK142" s="145">
        <f>ROUND(I142*H142,2)</f>
        <v>0</v>
      </c>
      <c r="BL142" s="17" t="s">
        <v>145</v>
      </c>
      <c r="BM142" s="144" t="s">
        <v>2205</v>
      </c>
    </row>
    <row r="143" spans="2:65" s="12" customFormat="1">
      <c r="B143" s="146"/>
      <c r="D143" s="147" t="s">
        <v>147</v>
      </c>
      <c r="E143" s="148" t="s">
        <v>1</v>
      </c>
      <c r="F143" s="149" t="s">
        <v>2206</v>
      </c>
      <c r="H143" s="148" t="s">
        <v>1</v>
      </c>
      <c r="I143" s="150"/>
      <c r="L143" s="146"/>
      <c r="M143" s="151"/>
      <c r="T143" s="152"/>
      <c r="AT143" s="148" t="s">
        <v>147</v>
      </c>
      <c r="AU143" s="148" t="s">
        <v>82</v>
      </c>
      <c r="AV143" s="12" t="s">
        <v>30</v>
      </c>
      <c r="AW143" s="12" t="s">
        <v>29</v>
      </c>
      <c r="AX143" s="12" t="s">
        <v>73</v>
      </c>
      <c r="AY143" s="148" t="s">
        <v>138</v>
      </c>
    </row>
    <row r="144" spans="2:65" s="12" customFormat="1">
      <c r="B144" s="146"/>
      <c r="D144" s="147" t="s">
        <v>147</v>
      </c>
      <c r="E144" s="148" t="s">
        <v>1</v>
      </c>
      <c r="F144" s="149" t="s">
        <v>2207</v>
      </c>
      <c r="H144" s="148" t="s">
        <v>1</v>
      </c>
      <c r="I144" s="150"/>
      <c r="L144" s="146"/>
      <c r="M144" s="151"/>
      <c r="T144" s="152"/>
      <c r="AT144" s="148" t="s">
        <v>147</v>
      </c>
      <c r="AU144" s="148" t="s">
        <v>82</v>
      </c>
      <c r="AV144" s="12" t="s">
        <v>30</v>
      </c>
      <c r="AW144" s="12" t="s">
        <v>29</v>
      </c>
      <c r="AX144" s="12" t="s">
        <v>73</v>
      </c>
      <c r="AY144" s="148" t="s">
        <v>138</v>
      </c>
    </row>
    <row r="145" spans="2:65" s="13" customFormat="1">
      <c r="B145" s="153"/>
      <c r="D145" s="147" t="s">
        <v>147</v>
      </c>
      <c r="E145" s="154" t="s">
        <v>1</v>
      </c>
      <c r="F145" s="155" t="s">
        <v>2208</v>
      </c>
      <c r="H145" s="156">
        <v>23.216000000000001</v>
      </c>
      <c r="I145" s="157"/>
      <c r="L145" s="153"/>
      <c r="M145" s="158"/>
      <c r="T145" s="159"/>
      <c r="AT145" s="154" t="s">
        <v>147</v>
      </c>
      <c r="AU145" s="154" t="s">
        <v>82</v>
      </c>
      <c r="AV145" s="13" t="s">
        <v>82</v>
      </c>
      <c r="AW145" s="13" t="s">
        <v>29</v>
      </c>
      <c r="AX145" s="13" t="s">
        <v>73</v>
      </c>
      <c r="AY145" s="154" t="s">
        <v>138</v>
      </c>
    </row>
    <row r="146" spans="2:65" s="14" customFormat="1">
      <c r="B146" s="160"/>
      <c r="D146" s="147" t="s">
        <v>147</v>
      </c>
      <c r="E146" s="161" t="s">
        <v>1</v>
      </c>
      <c r="F146" s="162" t="s">
        <v>156</v>
      </c>
      <c r="H146" s="163">
        <v>23.216000000000001</v>
      </c>
      <c r="I146" s="164"/>
      <c r="L146" s="160"/>
      <c r="M146" s="165"/>
      <c r="T146" s="166"/>
      <c r="AT146" s="161" t="s">
        <v>147</v>
      </c>
      <c r="AU146" s="161" t="s">
        <v>82</v>
      </c>
      <c r="AV146" s="14" t="s">
        <v>145</v>
      </c>
      <c r="AW146" s="14" t="s">
        <v>29</v>
      </c>
      <c r="AX146" s="14" t="s">
        <v>30</v>
      </c>
      <c r="AY146" s="161" t="s">
        <v>138</v>
      </c>
    </row>
    <row r="147" spans="2:65" s="1" customFormat="1" ht="16.5" customHeight="1">
      <c r="B147" s="132"/>
      <c r="C147" s="133" t="s">
        <v>162</v>
      </c>
      <c r="D147" s="133" t="s">
        <v>140</v>
      </c>
      <c r="E147" s="134" t="s">
        <v>2209</v>
      </c>
      <c r="F147" s="135" t="s">
        <v>2210</v>
      </c>
      <c r="G147" s="136" t="s">
        <v>143</v>
      </c>
      <c r="H147" s="137">
        <v>31.658000000000001</v>
      </c>
      <c r="I147" s="138"/>
      <c r="J147" s="139">
        <f>ROUND(I147*H147,2)</f>
        <v>0</v>
      </c>
      <c r="K147" s="135" t="s">
        <v>144</v>
      </c>
      <c r="L147" s="32"/>
      <c r="M147" s="140" t="s">
        <v>1</v>
      </c>
      <c r="N147" s="141" t="s">
        <v>38</v>
      </c>
      <c r="P147" s="142">
        <f>O147*H147</f>
        <v>0</v>
      </c>
      <c r="Q147" s="142">
        <v>2.5999999999999998E-4</v>
      </c>
      <c r="R147" s="142">
        <f>Q147*H147</f>
        <v>8.23108E-3</v>
      </c>
      <c r="S147" s="142">
        <v>0</v>
      </c>
      <c r="T147" s="143">
        <f>S147*H147</f>
        <v>0</v>
      </c>
      <c r="AR147" s="144" t="s">
        <v>145</v>
      </c>
      <c r="AT147" s="144" t="s">
        <v>140</v>
      </c>
      <c r="AU147" s="144" t="s">
        <v>82</v>
      </c>
      <c r="AY147" s="17" t="s">
        <v>138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30</v>
      </c>
      <c r="BK147" s="145">
        <f>ROUND(I147*H147,2)</f>
        <v>0</v>
      </c>
      <c r="BL147" s="17" t="s">
        <v>145</v>
      </c>
      <c r="BM147" s="144" t="s">
        <v>2211</v>
      </c>
    </row>
    <row r="148" spans="2:65" s="12" customFormat="1">
      <c r="B148" s="146"/>
      <c r="D148" s="147" t="s">
        <v>147</v>
      </c>
      <c r="E148" s="148" t="s">
        <v>1</v>
      </c>
      <c r="F148" s="149" t="s">
        <v>2212</v>
      </c>
      <c r="H148" s="148" t="s">
        <v>1</v>
      </c>
      <c r="I148" s="150"/>
      <c r="L148" s="146"/>
      <c r="M148" s="151"/>
      <c r="T148" s="152"/>
      <c r="AT148" s="148" t="s">
        <v>147</v>
      </c>
      <c r="AU148" s="148" t="s">
        <v>82</v>
      </c>
      <c r="AV148" s="12" t="s">
        <v>30</v>
      </c>
      <c r="AW148" s="12" t="s">
        <v>29</v>
      </c>
      <c r="AX148" s="12" t="s">
        <v>73</v>
      </c>
      <c r="AY148" s="148" t="s">
        <v>138</v>
      </c>
    </row>
    <row r="149" spans="2:65" s="13" customFormat="1">
      <c r="B149" s="153"/>
      <c r="D149" s="147" t="s">
        <v>147</v>
      </c>
      <c r="E149" s="154" t="s">
        <v>1</v>
      </c>
      <c r="F149" s="155" t="s">
        <v>2213</v>
      </c>
      <c r="H149" s="156">
        <v>31.658000000000001</v>
      </c>
      <c r="I149" s="157"/>
      <c r="L149" s="153"/>
      <c r="M149" s="158"/>
      <c r="T149" s="159"/>
      <c r="AT149" s="154" t="s">
        <v>147</v>
      </c>
      <c r="AU149" s="154" t="s">
        <v>82</v>
      </c>
      <c r="AV149" s="13" t="s">
        <v>82</v>
      </c>
      <c r="AW149" s="13" t="s">
        <v>29</v>
      </c>
      <c r="AX149" s="13" t="s">
        <v>73</v>
      </c>
      <c r="AY149" s="154" t="s">
        <v>138</v>
      </c>
    </row>
    <row r="150" spans="2:65" s="14" customFormat="1">
      <c r="B150" s="160"/>
      <c r="D150" s="147" t="s">
        <v>147</v>
      </c>
      <c r="E150" s="161" t="s">
        <v>1</v>
      </c>
      <c r="F150" s="162" t="s">
        <v>156</v>
      </c>
      <c r="H150" s="163">
        <v>31.658000000000001</v>
      </c>
      <c r="I150" s="164"/>
      <c r="L150" s="160"/>
      <c r="M150" s="165"/>
      <c r="T150" s="166"/>
      <c r="AT150" s="161" t="s">
        <v>147</v>
      </c>
      <c r="AU150" s="161" t="s">
        <v>82</v>
      </c>
      <c r="AV150" s="14" t="s">
        <v>145</v>
      </c>
      <c r="AW150" s="14" t="s">
        <v>29</v>
      </c>
      <c r="AX150" s="14" t="s">
        <v>30</v>
      </c>
      <c r="AY150" s="161" t="s">
        <v>138</v>
      </c>
    </row>
    <row r="151" spans="2:65" s="1" customFormat="1" ht="16.5" customHeight="1">
      <c r="B151" s="132"/>
      <c r="C151" s="133" t="s">
        <v>145</v>
      </c>
      <c r="D151" s="133" t="s">
        <v>140</v>
      </c>
      <c r="E151" s="134" t="s">
        <v>744</v>
      </c>
      <c r="F151" s="135" t="s">
        <v>745</v>
      </c>
      <c r="G151" s="136" t="s">
        <v>143</v>
      </c>
      <c r="H151" s="137">
        <v>24.206</v>
      </c>
      <c r="I151" s="138"/>
      <c r="J151" s="139">
        <f>ROUND(I151*H151,2)</f>
        <v>0</v>
      </c>
      <c r="K151" s="135" t="s">
        <v>144</v>
      </c>
      <c r="L151" s="32"/>
      <c r="M151" s="140" t="s">
        <v>1</v>
      </c>
      <c r="N151" s="141" t="s">
        <v>38</v>
      </c>
      <c r="P151" s="142">
        <f>O151*H151</f>
        <v>0</v>
      </c>
      <c r="Q151" s="142">
        <v>2.3099999999999999E-2</v>
      </c>
      <c r="R151" s="142">
        <f>Q151*H151</f>
        <v>0.55915859999999995</v>
      </c>
      <c r="S151" s="142">
        <v>0</v>
      </c>
      <c r="T151" s="143">
        <f>S151*H151</f>
        <v>0</v>
      </c>
      <c r="AR151" s="144" t="s">
        <v>145</v>
      </c>
      <c r="AT151" s="144" t="s">
        <v>140</v>
      </c>
      <c r="AU151" s="144" t="s">
        <v>82</v>
      </c>
      <c r="AY151" s="17" t="s">
        <v>138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30</v>
      </c>
      <c r="BK151" s="145">
        <f>ROUND(I151*H151,2)</f>
        <v>0</v>
      </c>
      <c r="BL151" s="17" t="s">
        <v>145</v>
      </c>
      <c r="BM151" s="144" t="s">
        <v>2214</v>
      </c>
    </row>
    <row r="152" spans="2:65" s="13" customFormat="1">
      <c r="B152" s="153"/>
      <c r="D152" s="147" t="s">
        <v>147</v>
      </c>
      <c r="E152" s="154" t="s">
        <v>1</v>
      </c>
      <c r="F152" s="155" t="s">
        <v>2215</v>
      </c>
      <c r="H152" s="156">
        <v>23.216000000000001</v>
      </c>
      <c r="I152" s="157"/>
      <c r="L152" s="153"/>
      <c r="M152" s="158"/>
      <c r="T152" s="159"/>
      <c r="AT152" s="154" t="s">
        <v>147</v>
      </c>
      <c r="AU152" s="154" t="s">
        <v>82</v>
      </c>
      <c r="AV152" s="13" t="s">
        <v>82</v>
      </c>
      <c r="AW152" s="13" t="s">
        <v>29</v>
      </c>
      <c r="AX152" s="13" t="s">
        <v>73</v>
      </c>
      <c r="AY152" s="154" t="s">
        <v>138</v>
      </c>
    </row>
    <row r="153" spans="2:65" s="12" customFormat="1">
      <c r="B153" s="146"/>
      <c r="D153" s="147" t="s">
        <v>147</v>
      </c>
      <c r="E153" s="148" t="s">
        <v>1</v>
      </c>
      <c r="F153" s="149" t="s">
        <v>2216</v>
      </c>
      <c r="H153" s="148" t="s">
        <v>1</v>
      </c>
      <c r="I153" s="150"/>
      <c r="L153" s="146"/>
      <c r="M153" s="151"/>
      <c r="T153" s="152"/>
      <c r="AT153" s="148" t="s">
        <v>147</v>
      </c>
      <c r="AU153" s="148" t="s">
        <v>82</v>
      </c>
      <c r="AV153" s="12" t="s">
        <v>30</v>
      </c>
      <c r="AW153" s="12" t="s">
        <v>29</v>
      </c>
      <c r="AX153" s="12" t="s">
        <v>73</v>
      </c>
      <c r="AY153" s="148" t="s">
        <v>138</v>
      </c>
    </row>
    <row r="154" spans="2:65" s="13" customFormat="1">
      <c r="B154" s="153"/>
      <c r="D154" s="147" t="s">
        <v>147</v>
      </c>
      <c r="E154" s="154" t="s">
        <v>1</v>
      </c>
      <c r="F154" s="155" t="s">
        <v>2217</v>
      </c>
      <c r="H154" s="156">
        <v>0.99</v>
      </c>
      <c r="I154" s="157"/>
      <c r="L154" s="153"/>
      <c r="M154" s="158"/>
      <c r="T154" s="159"/>
      <c r="AT154" s="154" t="s">
        <v>147</v>
      </c>
      <c r="AU154" s="154" t="s">
        <v>82</v>
      </c>
      <c r="AV154" s="13" t="s">
        <v>82</v>
      </c>
      <c r="AW154" s="13" t="s">
        <v>29</v>
      </c>
      <c r="AX154" s="13" t="s">
        <v>73</v>
      </c>
      <c r="AY154" s="154" t="s">
        <v>138</v>
      </c>
    </row>
    <row r="155" spans="2:65" s="14" customFormat="1">
      <c r="B155" s="160"/>
      <c r="D155" s="147" t="s">
        <v>147</v>
      </c>
      <c r="E155" s="161" t="s">
        <v>1</v>
      </c>
      <c r="F155" s="162" t="s">
        <v>156</v>
      </c>
      <c r="H155" s="163">
        <v>24.206</v>
      </c>
      <c r="I155" s="164"/>
      <c r="L155" s="160"/>
      <c r="M155" s="165"/>
      <c r="T155" s="166"/>
      <c r="AT155" s="161" t="s">
        <v>147</v>
      </c>
      <c r="AU155" s="161" t="s">
        <v>82</v>
      </c>
      <c r="AV155" s="14" t="s">
        <v>145</v>
      </c>
      <c r="AW155" s="14" t="s">
        <v>29</v>
      </c>
      <c r="AX155" s="14" t="s">
        <v>30</v>
      </c>
      <c r="AY155" s="161" t="s">
        <v>138</v>
      </c>
    </row>
    <row r="156" spans="2:65" s="1" customFormat="1" ht="16.5" customHeight="1">
      <c r="B156" s="132"/>
      <c r="C156" s="133" t="s">
        <v>171</v>
      </c>
      <c r="D156" s="133" t="s">
        <v>140</v>
      </c>
      <c r="E156" s="134" t="s">
        <v>749</v>
      </c>
      <c r="F156" s="135" t="s">
        <v>750</v>
      </c>
      <c r="G156" s="136" t="s">
        <v>143</v>
      </c>
      <c r="H156" s="137">
        <v>50.392000000000003</v>
      </c>
      <c r="I156" s="138"/>
      <c r="J156" s="139">
        <f>ROUND(I156*H156,2)</f>
        <v>0</v>
      </c>
      <c r="K156" s="135" t="s">
        <v>144</v>
      </c>
      <c r="L156" s="32"/>
      <c r="M156" s="140" t="s">
        <v>1</v>
      </c>
      <c r="N156" s="141" t="s">
        <v>38</v>
      </c>
      <c r="P156" s="142">
        <f>O156*H156</f>
        <v>0</v>
      </c>
      <c r="Q156" s="142">
        <v>7.9000000000000008E-3</v>
      </c>
      <c r="R156" s="142">
        <f>Q156*H156</f>
        <v>0.39809680000000008</v>
      </c>
      <c r="S156" s="142">
        <v>0</v>
      </c>
      <c r="T156" s="143">
        <f>S156*H156</f>
        <v>0</v>
      </c>
      <c r="AR156" s="144" t="s">
        <v>145</v>
      </c>
      <c r="AT156" s="144" t="s">
        <v>140</v>
      </c>
      <c r="AU156" s="144" t="s">
        <v>82</v>
      </c>
      <c r="AY156" s="17" t="s">
        <v>138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30</v>
      </c>
      <c r="BK156" s="145">
        <f>ROUND(I156*H156,2)</f>
        <v>0</v>
      </c>
      <c r="BL156" s="17" t="s">
        <v>145</v>
      </c>
      <c r="BM156" s="144" t="s">
        <v>2218</v>
      </c>
    </row>
    <row r="157" spans="2:65" s="12" customFormat="1">
      <c r="B157" s="146"/>
      <c r="D157" s="147" t="s">
        <v>147</v>
      </c>
      <c r="E157" s="148" t="s">
        <v>1</v>
      </c>
      <c r="F157" s="149" t="s">
        <v>2219</v>
      </c>
      <c r="H157" s="148" t="s">
        <v>1</v>
      </c>
      <c r="I157" s="150"/>
      <c r="L157" s="146"/>
      <c r="M157" s="151"/>
      <c r="T157" s="152"/>
      <c r="AT157" s="148" t="s">
        <v>147</v>
      </c>
      <c r="AU157" s="148" t="s">
        <v>82</v>
      </c>
      <c r="AV157" s="12" t="s">
        <v>30</v>
      </c>
      <c r="AW157" s="12" t="s">
        <v>29</v>
      </c>
      <c r="AX157" s="12" t="s">
        <v>73</v>
      </c>
      <c r="AY157" s="148" t="s">
        <v>138</v>
      </c>
    </row>
    <row r="158" spans="2:65" s="13" customFormat="1">
      <c r="B158" s="153"/>
      <c r="D158" s="147" t="s">
        <v>147</v>
      </c>
      <c r="E158" s="154" t="s">
        <v>1</v>
      </c>
      <c r="F158" s="155" t="s">
        <v>2220</v>
      </c>
      <c r="H158" s="156">
        <v>46.432000000000002</v>
      </c>
      <c r="I158" s="157"/>
      <c r="L158" s="153"/>
      <c r="M158" s="158"/>
      <c r="T158" s="159"/>
      <c r="AT158" s="154" t="s">
        <v>147</v>
      </c>
      <c r="AU158" s="154" t="s">
        <v>82</v>
      </c>
      <c r="AV158" s="13" t="s">
        <v>82</v>
      </c>
      <c r="AW158" s="13" t="s">
        <v>29</v>
      </c>
      <c r="AX158" s="13" t="s">
        <v>73</v>
      </c>
      <c r="AY158" s="154" t="s">
        <v>138</v>
      </c>
    </row>
    <row r="159" spans="2:65" s="12" customFormat="1">
      <c r="B159" s="146"/>
      <c r="D159" s="147" t="s">
        <v>147</v>
      </c>
      <c r="E159" s="148" t="s">
        <v>1</v>
      </c>
      <c r="F159" s="149" t="s">
        <v>2221</v>
      </c>
      <c r="H159" s="148" t="s">
        <v>1</v>
      </c>
      <c r="I159" s="150"/>
      <c r="L159" s="146"/>
      <c r="M159" s="151"/>
      <c r="T159" s="152"/>
      <c r="AT159" s="148" t="s">
        <v>147</v>
      </c>
      <c r="AU159" s="148" t="s">
        <v>82</v>
      </c>
      <c r="AV159" s="12" t="s">
        <v>30</v>
      </c>
      <c r="AW159" s="12" t="s">
        <v>29</v>
      </c>
      <c r="AX159" s="12" t="s">
        <v>73</v>
      </c>
      <c r="AY159" s="148" t="s">
        <v>138</v>
      </c>
    </row>
    <row r="160" spans="2:65" s="13" customFormat="1">
      <c r="B160" s="153"/>
      <c r="D160" s="147" t="s">
        <v>147</v>
      </c>
      <c r="E160" s="154" t="s">
        <v>1</v>
      </c>
      <c r="F160" s="155" t="s">
        <v>2222</v>
      </c>
      <c r="H160" s="156">
        <v>3.96</v>
      </c>
      <c r="I160" s="157"/>
      <c r="L160" s="153"/>
      <c r="M160" s="158"/>
      <c r="T160" s="159"/>
      <c r="AT160" s="154" t="s">
        <v>147</v>
      </c>
      <c r="AU160" s="154" t="s">
        <v>82</v>
      </c>
      <c r="AV160" s="13" t="s">
        <v>82</v>
      </c>
      <c r="AW160" s="13" t="s">
        <v>29</v>
      </c>
      <c r="AX160" s="13" t="s">
        <v>73</v>
      </c>
      <c r="AY160" s="154" t="s">
        <v>138</v>
      </c>
    </row>
    <row r="161" spans="2:65" s="14" customFormat="1">
      <c r="B161" s="160"/>
      <c r="D161" s="147" t="s">
        <v>147</v>
      </c>
      <c r="E161" s="161" t="s">
        <v>1</v>
      </c>
      <c r="F161" s="162" t="s">
        <v>156</v>
      </c>
      <c r="H161" s="163">
        <v>50.392000000000003</v>
      </c>
      <c r="I161" s="164"/>
      <c r="L161" s="160"/>
      <c r="M161" s="165"/>
      <c r="T161" s="166"/>
      <c r="AT161" s="161" t="s">
        <v>147</v>
      </c>
      <c r="AU161" s="161" t="s">
        <v>82</v>
      </c>
      <c r="AV161" s="14" t="s">
        <v>145</v>
      </c>
      <c r="AW161" s="14" t="s">
        <v>29</v>
      </c>
      <c r="AX161" s="14" t="s">
        <v>30</v>
      </c>
      <c r="AY161" s="161" t="s">
        <v>138</v>
      </c>
    </row>
    <row r="162" spans="2:65" s="1" customFormat="1" ht="21.75" customHeight="1">
      <c r="B162" s="132"/>
      <c r="C162" s="133" t="s">
        <v>175</v>
      </c>
      <c r="D162" s="133" t="s">
        <v>140</v>
      </c>
      <c r="E162" s="134" t="s">
        <v>2223</v>
      </c>
      <c r="F162" s="135" t="s">
        <v>2224</v>
      </c>
      <c r="G162" s="136" t="s">
        <v>143</v>
      </c>
      <c r="H162" s="137">
        <v>31.658000000000001</v>
      </c>
      <c r="I162" s="138"/>
      <c r="J162" s="139">
        <f>ROUND(I162*H162,2)</f>
        <v>0</v>
      </c>
      <c r="K162" s="135" t="s">
        <v>144</v>
      </c>
      <c r="L162" s="32"/>
      <c r="M162" s="140" t="s">
        <v>1</v>
      </c>
      <c r="N162" s="141" t="s">
        <v>38</v>
      </c>
      <c r="P162" s="142">
        <f>O162*H162</f>
        <v>0</v>
      </c>
      <c r="Q162" s="142">
        <v>2.3099999999999999E-2</v>
      </c>
      <c r="R162" s="142">
        <f>Q162*H162</f>
        <v>0.73129979999999994</v>
      </c>
      <c r="S162" s="142">
        <v>0</v>
      </c>
      <c r="T162" s="143">
        <f>S162*H162</f>
        <v>0</v>
      </c>
      <c r="AR162" s="144" t="s">
        <v>145</v>
      </c>
      <c r="AT162" s="144" t="s">
        <v>140</v>
      </c>
      <c r="AU162" s="144" t="s">
        <v>82</v>
      </c>
      <c r="AY162" s="17" t="s">
        <v>138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30</v>
      </c>
      <c r="BK162" s="145">
        <f>ROUND(I162*H162,2)</f>
        <v>0</v>
      </c>
      <c r="BL162" s="17" t="s">
        <v>145</v>
      </c>
      <c r="BM162" s="144" t="s">
        <v>2225</v>
      </c>
    </row>
    <row r="163" spans="2:65" s="13" customFormat="1">
      <c r="B163" s="153"/>
      <c r="D163" s="147" t="s">
        <v>147</v>
      </c>
      <c r="E163" s="154" t="s">
        <v>1</v>
      </c>
      <c r="F163" s="155" t="s">
        <v>2226</v>
      </c>
      <c r="H163" s="156">
        <v>31.658000000000001</v>
      </c>
      <c r="I163" s="157"/>
      <c r="L163" s="153"/>
      <c r="M163" s="158"/>
      <c r="T163" s="159"/>
      <c r="AT163" s="154" t="s">
        <v>147</v>
      </c>
      <c r="AU163" s="154" t="s">
        <v>82</v>
      </c>
      <c r="AV163" s="13" t="s">
        <v>82</v>
      </c>
      <c r="AW163" s="13" t="s">
        <v>29</v>
      </c>
      <c r="AX163" s="13" t="s">
        <v>73</v>
      </c>
      <c r="AY163" s="154" t="s">
        <v>138</v>
      </c>
    </row>
    <row r="164" spans="2:65" s="14" customFormat="1">
      <c r="B164" s="160"/>
      <c r="D164" s="147" t="s">
        <v>147</v>
      </c>
      <c r="E164" s="161" t="s">
        <v>1</v>
      </c>
      <c r="F164" s="162" t="s">
        <v>156</v>
      </c>
      <c r="H164" s="163">
        <v>31.658000000000001</v>
      </c>
      <c r="I164" s="164"/>
      <c r="L164" s="160"/>
      <c r="M164" s="165"/>
      <c r="T164" s="166"/>
      <c r="AT164" s="161" t="s">
        <v>147</v>
      </c>
      <c r="AU164" s="161" t="s">
        <v>82</v>
      </c>
      <c r="AV164" s="14" t="s">
        <v>145</v>
      </c>
      <c r="AW164" s="14" t="s">
        <v>29</v>
      </c>
      <c r="AX164" s="14" t="s">
        <v>30</v>
      </c>
      <c r="AY164" s="161" t="s">
        <v>138</v>
      </c>
    </row>
    <row r="165" spans="2:65" s="1" customFormat="1" ht="16.5" customHeight="1">
      <c r="B165" s="132"/>
      <c r="C165" s="133" t="s">
        <v>181</v>
      </c>
      <c r="D165" s="133" t="s">
        <v>140</v>
      </c>
      <c r="E165" s="134" t="s">
        <v>2227</v>
      </c>
      <c r="F165" s="135" t="s">
        <v>2228</v>
      </c>
      <c r="G165" s="136" t="s">
        <v>143</v>
      </c>
      <c r="H165" s="137">
        <v>63.316000000000003</v>
      </c>
      <c r="I165" s="138"/>
      <c r="J165" s="139">
        <f>ROUND(I165*H165,2)</f>
        <v>0</v>
      </c>
      <c r="K165" s="135" t="s">
        <v>144</v>
      </c>
      <c r="L165" s="32"/>
      <c r="M165" s="140" t="s">
        <v>1</v>
      </c>
      <c r="N165" s="141" t="s">
        <v>38</v>
      </c>
      <c r="P165" s="142">
        <f>O165*H165</f>
        <v>0</v>
      </c>
      <c r="Q165" s="142">
        <v>7.9000000000000008E-3</v>
      </c>
      <c r="R165" s="142">
        <f>Q165*H165</f>
        <v>0.5001964000000001</v>
      </c>
      <c r="S165" s="142">
        <v>0</v>
      </c>
      <c r="T165" s="143">
        <f>S165*H165</f>
        <v>0</v>
      </c>
      <c r="AR165" s="144" t="s">
        <v>145</v>
      </c>
      <c r="AT165" s="144" t="s">
        <v>140</v>
      </c>
      <c r="AU165" s="144" t="s">
        <v>82</v>
      </c>
      <c r="AY165" s="17" t="s">
        <v>138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30</v>
      </c>
      <c r="BK165" s="145">
        <f>ROUND(I165*H165,2)</f>
        <v>0</v>
      </c>
      <c r="BL165" s="17" t="s">
        <v>145</v>
      </c>
      <c r="BM165" s="144" t="s">
        <v>2229</v>
      </c>
    </row>
    <row r="166" spans="2:65" s="12" customFormat="1">
      <c r="B166" s="146"/>
      <c r="D166" s="147" t="s">
        <v>147</v>
      </c>
      <c r="E166" s="148" t="s">
        <v>1</v>
      </c>
      <c r="F166" s="149" t="s">
        <v>2219</v>
      </c>
      <c r="H166" s="148" t="s">
        <v>1</v>
      </c>
      <c r="I166" s="150"/>
      <c r="L166" s="146"/>
      <c r="M166" s="151"/>
      <c r="T166" s="152"/>
      <c r="AT166" s="148" t="s">
        <v>147</v>
      </c>
      <c r="AU166" s="148" t="s">
        <v>82</v>
      </c>
      <c r="AV166" s="12" t="s">
        <v>30</v>
      </c>
      <c r="AW166" s="12" t="s">
        <v>29</v>
      </c>
      <c r="AX166" s="12" t="s">
        <v>73</v>
      </c>
      <c r="AY166" s="148" t="s">
        <v>138</v>
      </c>
    </row>
    <row r="167" spans="2:65" s="13" customFormat="1">
      <c r="B167" s="153"/>
      <c r="D167" s="147" t="s">
        <v>147</v>
      </c>
      <c r="E167" s="154" t="s">
        <v>1</v>
      </c>
      <c r="F167" s="155" t="s">
        <v>2230</v>
      </c>
      <c r="H167" s="156">
        <v>63.316000000000003</v>
      </c>
      <c r="I167" s="157"/>
      <c r="L167" s="153"/>
      <c r="M167" s="158"/>
      <c r="T167" s="159"/>
      <c r="AT167" s="154" t="s">
        <v>147</v>
      </c>
      <c r="AU167" s="154" t="s">
        <v>82</v>
      </c>
      <c r="AV167" s="13" t="s">
        <v>82</v>
      </c>
      <c r="AW167" s="13" t="s">
        <v>29</v>
      </c>
      <c r="AX167" s="13" t="s">
        <v>73</v>
      </c>
      <c r="AY167" s="154" t="s">
        <v>138</v>
      </c>
    </row>
    <row r="168" spans="2:65" s="14" customFormat="1">
      <c r="B168" s="160"/>
      <c r="D168" s="147" t="s">
        <v>147</v>
      </c>
      <c r="E168" s="161" t="s">
        <v>1</v>
      </c>
      <c r="F168" s="162" t="s">
        <v>156</v>
      </c>
      <c r="H168" s="163">
        <v>63.316000000000003</v>
      </c>
      <c r="I168" s="164"/>
      <c r="L168" s="160"/>
      <c r="M168" s="165"/>
      <c r="T168" s="166"/>
      <c r="AT168" s="161" t="s">
        <v>147</v>
      </c>
      <c r="AU168" s="161" t="s">
        <v>82</v>
      </c>
      <c r="AV168" s="14" t="s">
        <v>145</v>
      </c>
      <c r="AW168" s="14" t="s">
        <v>29</v>
      </c>
      <c r="AX168" s="14" t="s">
        <v>30</v>
      </c>
      <c r="AY168" s="161" t="s">
        <v>138</v>
      </c>
    </row>
    <row r="169" spans="2:65" s="1" customFormat="1" ht="16.5" customHeight="1">
      <c r="B169" s="132"/>
      <c r="C169" s="133" t="s">
        <v>187</v>
      </c>
      <c r="D169" s="133" t="s">
        <v>140</v>
      </c>
      <c r="E169" s="134" t="s">
        <v>770</v>
      </c>
      <c r="F169" s="135" t="s">
        <v>771</v>
      </c>
      <c r="G169" s="136" t="s">
        <v>178</v>
      </c>
      <c r="H169" s="137">
        <v>140.69999999999999</v>
      </c>
      <c r="I169" s="138"/>
      <c r="J169" s="139">
        <f>ROUND(I169*H169,2)</f>
        <v>0</v>
      </c>
      <c r="K169" s="135" t="s">
        <v>144</v>
      </c>
      <c r="L169" s="32"/>
      <c r="M169" s="140" t="s">
        <v>1</v>
      </c>
      <c r="N169" s="141" t="s">
        <v>38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145</v>
      </c>
      <c r="AT169" s="144" t="s">
        <v>140</v>
      </c>
      <c r="AU169" s="144" t="s">
        <v>82</v>
      </c>
      <c r="AY169" s="17" t="s">
        <v>138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30</v>
      </c>
      <c r="BK169" s="145">
        <f>ROUND(I169*H169,2)</f>
        <v>0</v>
      </c>
      <c r="BL169" s="17" t="s">
        <v>145</v>
      </c>
      <c r="BM169" s="144" t="s">
        <v>2231</v>
      </c>
    </row>
    <row r="170" spans="2:65" s="12" customFormat="1">
      <c r="B170" s="146"/>
      <c r="D170" s="147" t="s">
        <v>147</v>
      </c>
      <c r="E170" s="148" t="s">
        <v>1</v>
      </c>
      <c r="F170" s="149" t="s">
        <v>2232</v>
      </c>
      <c r="H170" s="148" t="s">
        <v>1</v>
      </c>
      <c r="I170" s="150"/>
      <c r="L170" s="146"/>
      <c r="M170" s="151"/>
      <c r="T170" s="152"/>
      <c r="AT170" s="148" t="s">
        <v>147</v>
      </c>
      <c r="AU170" s="148" t="s">
        <v>82</v>
      </c>
      <c r="AV170" s="12" t="s">
        <v>30</v>
      </c>
      <c r="AW170" s="12" t="s">
        <v>29</v>
      </c>
      <c r="AX170" s="12" t="s">
        <v>73</v>
      </c>
      <c r="AY170" s="148" t="s">
        <v>138</v>
      </c>
    </row>
    <row r="171" spans="2:65" s="13" customFormat="1">
      <c r="B171" s="153"/>
      <c r="D171" s="147" t="s">
        <v>147</v>
      </c>
      <c r="E171" s="154" t="s">
        <v>1</v>
      </c>
      <c r="F171" s="155" t="s">
        <v>2233</v>
      </c>
      <c r="H171" s="156">
        <v>140.69999999999999</v>
      </c>
      <c r="I171" s="157"/>
      <c r="L171" s="153"/>
      <c r="M171" s="158"/>
      <c r="T171" s="159"/>
      <c r="AT171" s="154" t="s">
        <v>147</v>
      </c>
      <c r="AU171" s="154" t="s">
        <v>82</v>
      </c>
      <c r="AV171" s="13" t="s">
        <v>82</v>
      </c>
      <c r="AW171" s="13" t="s">
        <v>29</v>
      </c>
      <c r="AX171" s="13" t="s">
        <v>73</v>
      </c>
      <c r="AY171" s="154" t="s">
        <v>138</v>
      </c>
    </row>
    <row r="172" spans="2:65" s="14" customFormat="1">
      <c r="B172" s="160"/>
      <c r="D172" s="147" t="s">
        <v>147</v>
      </c>
      <c r="E172" s="161" t="s">
        <v>1</v>
      </c>
      <c r="F172" s="162" t="s">
        <v>156</v>
      </c>
      <c r="H172" s="163">
        <v>140.69999999999999</v>
      </c>
      <c r="I172" s="164"/>
      <c r="L172" s="160"/>
      <c r="M172" s="165"/>
      <c r="T172" s="166"/>
      <c r="AT172" s="161" t="s">
        <v>147</v>
      </c>
      <c r="AU172" s="161" t="s">
        <v>82</v>
      </c>
      <c r="AV172" s="14" t="s">
        <v>145</v>
      </c>
      <c r="AW172" s="14" t="s">
        <v>29</v>
      </c>
      <c r="AX172" s="14" t="s">
        <v>30</v>
      </c>
      <c r="AY172" s="161" t="s">
        <v>138</v>
      </c>
    </row>
    <row r="173" spans="2:65" s="1" customFormat="1" ht="16.5" customHeight="1">
      <c r="B173" s="132"/>
      <c r="C173" s="174" t="s">
        <v>193</v>
      </c>
      <c r="D173" s="174" t="s">
        <v>322</v>
      </c>
      <c r="E173" s="175" t="s">
        <v>787</v>
      </c>
      <c r="F173" s="176" t="s">
        <v>788</v>
      </c>
      <c r="G173" s="177" t="s">
        <v>178</v>
      </c>
      <c r="H173" s="178">
        <v>148.54499999999999</v>
      </c>
      <c r="I173" s="179"/>
      <c r="J173" s="180">
        <f>ROUND(I173*H173,2)</f>
        <v>0</v>
      </c>
      <c r="K173" s="176" t="s">
        <v>1</v>
      </c>
      <c r="L173" s="181"/>
      <c r="M173" s="182" t="s">
        <v>1</v>
      </c>
      <c r="N173" s="183" t="s">
        <v>38</v>
      </c>
      <c r="P173" s="142">
        <f>O173*H173</f>
        <v>0</v>
      </c>
      <c r="Q173" s="142">
        <v>1E-4</v>
      </c>
      <c r="R173" s="142">
        <f>Q173*H173</f>
        <v>1.48545E-2</v>
      </c>
      <c r="S173" s="142">
        <v>0</v>
      </c>
      <c r="T173" s="143">
        <f>S173*H173</f>
        <v>0</v>
      </c>
      <c r="AR173" s="144" t="s">
        <v>187</v>
      </c>
      <c r="AT173" s="144" t="s">
        <v>322</v>
      </c>
      <c r="AU173" s="144" t="s">
        <v>82</v>
      </c>
      <c r="AY173" s="17" t="s">
        <v>138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30</v>
      </c>
      <c r="BK173" s="145">
        <f>ROUND(I173*H173,2)</f>
        <v>0</v>
      </c>
      <c r="BL173" s="17" t="s">
        <v>145</v>
      </c>
      <c r="BM173" s="144" t="s">
        <v>2234</v>
      </c>
    </row>
    <row r="174" spans="2:65" s="13" customFormat="1">
      <c r="B174" s="153"/>
      <c r="D174" s="147" t="s">
        <v>147</v>
      </c>
      <c r="E174" s="154" t="s">
        <v>1</v>
      </c>
      <c r="F174" s="155" t="s">
        <v>2235</v>
      </c>
      <c r="H174" s="156">
        <v>141.471</v>
      </c>
      <c r="I174" s="157"/>
      <c r="L174" s="153"/>
      <c r="M174" s="158"/>
      <c r="T174" s="159"/>
      <c r="AT174" s="154" t="s">
        <v>147</v>
      </c>
      <c r="AU174" s="154" t="s">
        <v>82</v>
      </c>
      <c r="AV174" s="13" t="s">
        <v>82</v>
      </c>
      <c r="AW174" s="13" t="s">
        <v>29</v>
      </c>
      <c r="AX174" s="13" t="s">
        <v>73</v>
      </c>
      <c r="AY174" s="154" t="s">
        <v>138</v>
      </c>
    </row>
    <row r="175" spans="2:65" s="14" customFormat="1">
      <c r="B175" s="160"/>
      <c r="D175" s="147" t="s">
        <v>147</v>
      </c>
      <c r="E175" s="161" t="s">
        <v>1</v>
      </c>
      <c r="F175" s="162" t="s">
        <v>156</v>
      </c>
      <c r="H175" s="163">
        <v>141.471</v>
      </c>
      <c r="I175" s="164"/>
      <c r="L175" s="160"/>
      <c r="M175" s="165"/>
      <c r="T175" s="166"/>
      <c r="AT175" s="161" t="s">
        <v>147</v>
      </c>
      <c r="AU175" s="161" t="s">
        <v>82</v>
      </c>
      <c r="AV175" s="14" t="s">
        <v>145</v>
      </c>
      <c r="AW175" s="14" t="s">
        <v>29</v>
      </c>
      <c r="AX175" s="14" t="s">
        <v>30</v>
      </c>
      <c r="AY175" s="161" t="s">
        <v>138</v>
      </c>
    </row>
    <row r="176" spans="2:65" s="13" customFormat="1">
      <c r="B176" s="153"/>
      <c r="D176" s="147" t="s">
        <v>147</v>
      </c>
      <c r="F176" s="155" t="s">
        <v>2236</v>
      </c>
      <c r="H176" s="156">
        <v>148.54499999999999</v>
      </c>
      <c r="I176" s="157"/>
      <c r="L176" s="153"/>
      <c r="M176" s="158"/>
      <c r="T176" s="159"/>
      <c r="AT176" s="154" t="s">
        <v>147</v>
      </c>
      <c r="AU176" s="154" t="s">
        <v>82</v>
      </c>
      <c r="AV176" s="13" t="s">
        <v>82</v>
      </c>
      <c r="AW176" s="13" t="s">
        <v>3</v>
      </c>
      <c r="AX176" s="13" t="s">
        <v>30</v>
      </c>
      <c r="AY176" s="154" t="s">
        <v>138</v>
      </c>
    </row>
    <row r="177" spans="2:65" s="1" customFormat="1" ht="16.5" customHeight="1">
      <c r="B177" s="132"/>
      <c r="C177" s="133" t="s">
        <v>197</v>
      </c>
      <c r="D177" s="133" t="s">
        <v>140</v>
      </c>
      <c r="E177" s="134" t="s">
        <v>2237</v>
      </c>
      <c r="F177" s="135" t="s">
        <v>2238</v>
      </c>
      <c r="G177" s="136" t="s">
        <v>143</v>
      </c>
      <c r="H177" s="137">
        <v>31.658000000000001</v>
      </c>
      <c r="I177" s="138"/>
      <c r="J177" s="139">
        <f>ROUND(I177*H177,2)</f>
        <v>0</v>
      </c>
      <c r="K177" s="135" t="s">
        <v>144</v>
      </c>
      <c r="L177" s="32"/>
      <c r="M177" s="140" t="s">
        <v>1</v>
      </c>
      <c r="N177" s="141" t="s">
        <v>38</v>
      </c>
      <c r="P177" s="142">
        <f>O177*H177</f>
        <v>0</v>
      </c>
      <c r="Q177" s="142">
        <v>4.4099999999999999E-3</v>
      </c>
      <c r="R177" s="142">
        <f>Q177*H177</f>
        <v>0.13961177999999999</v>
      </c>
      <c r="S177" s="142">
        <v>0</v>
      </c>
      <c r="T177" s="143">
        <f>S177*H177</f>
        <v>0</v>
      </c>
      <c r="AR177" s="144" t="s">
        <v>145</v>
      </c>
      <c r="AT177" s="144" t="s">
        <v>140</v>
      </c>
      <c r="AU177" s="144" t="s">
        <v>82</v>
      </c>
      <c r="AY177" s="17" t="s">
        <v>138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30</v>
      </c>
      <c r="BK177" s="145">
        <f>ROUND(I177*H177,2)</f>
        <v>0</v>
      </c>
      <c r="BL177" s="17" t="s">
        <v>145</v>
      </c>
      <c r="BM177" s="144" t="s">
        <v>2239</v>
      </c>
    </row>
    <row r="178" spans="2:65" s="12" customFormat="1">
      <c r="B178" s="146"/>
      <c r="D178" s="147" t="s">
        <v>147</v>
      </c>
      <c r="E178" s="148" t="s">
        <v>1</v>
      </c>
      <c r="F178" s="149" t="s">
        <v>2240</v>
      </c>
      <c r="H178" s="148" t="s">
        <v>1</v>
      </c>
      <c r="I178" s="150"/>
      <c r="L178" s="146"/>
      <c r="M178" s="151"/>
      <c r="T178" s="152"/>
      <c r="AT178" s="148" t="s">
        <v>147</v>
      </c>
      <c r="AU178" s="148" t="s">
        <v>82</v>
      </c>
      <c r="AV178" s="12" t="s">
        <v>30</v>
      </c>
      <c r="AW178" s="12" t="s">
        <v>29</v>
      </c>
      <c r="AX178" s="12" t="s">
        <v>73</v>
      </c>
      <c r="AY178" s="148" t="s">
        <v>138</v>
      </c>
    </row>
    <row r="179" spans="2:65" s="13" customFormat="1">
      <c r="B179" s="153"/>
      <c r="D179" s="147" t="s">
        <v>147</v>
      </c>
      <c r="E179" s="154" t="s">
        <v>1</v>
      </c>
      <c r="F179" s="155" t="s">
        <v>2213</v>
      </c>
      <c r="H179" s="156">
        <v>31.658000000000001</v>
      </c>
      <c r="I179" s="157"/>
      <c r="L179" s="153"/>
      <c r="M179" s="158"/>
      <c r="T179" s="159"/>
      <c r="AT179" s="154" t="s">
        <v>147</v>
      </c>
      <c r="AU179" s="154" t="s">
        <v>82</v>
      </c>
      <c r="AV179" s="13" t="s">
        <v>82</v>
      </c>
      <c r="AW179" s="13" t="s">
        <v>29</v>
      </c>
      <c r="AX179" s="13" t="s">
        <v>73</v>
      </c>
      <c r="AY179" s="154" t="s">
        <v>138</v>
      </c>
    </row>
    <row r="180" spans="2:65" s="14" customFormat="1">
      <c r="B180" s="160"/>
      <c r="D180" s="147" t="s">
        <v>147</v>
      </c>
      <c r="E180" s="161" t="s">
        <v>1</v>
      </c>
      <c r="F180" s="162" t="s">
        <v>156</v>
      </c>
      <c r="H180" s="163">
        <v>31.658000000000001</v>
      </c>
      <c r="I180" s="164"/>
      <c r="L180" s="160"/>
      <c r="M180" s="165"/>
      <c r="T180" s="166"/>
      <c r="AT180" s="161" t="s">
        <v>147</v>
      </c>
      <c r="AU180" s="161" t="s">
        <v>82</v>
      </c>
      <c r="AV180" s="14" t="s">
        <v>145</v>
      </c>
      <c r="AW180" s="14" t="s">
        <v>29</v>
      </c>
      <c r="AX180" s="14" t="s">
        <v>30</v>
      </c>
      <c r="AY180" s="161" t="s">
        <v>138</v>
      </c>
    </row>
    <row r="181" spans="2:65" s="1" customFormat="1" ht="16.5" customHeight="1">
      <c r="B181" s="132"/>
      <c r="C181" s="133" t="s">
        <v>201</v>
      </c>
      <c r="D181" s="133" t="s">
        <v>140</v>
      </c>
      <c r="E181" s="134" t="s">
        <v>2241</v>
      </c>
      <c r="F181" s="135" t="s">
        <v>2242</v>
      </c>
      <c r="G181" s="136" t="s">
        <v>143</v>
      </c>
      <c r="H181" s="137">
        <v>31.658000000000001</v>
      </c>
      <c r="I181" s="138"/>
      <c r="J181" s="139">
        <f>ROUND(I181*H181,2)</f>
        <v>0</v>
      </c>
      <c r="K181" s="135" t="s">
        <v>144</v>
      </c>
      <c r="L181" s="32"/>
      <c r="M181" s="140" t="s">
        <v>1</v>
      </c>
      <c r="N181" s="141" t="s">
        <v>38</v>
      </c>
      <c r="P181" s="142">
        <f>O181*H181</f>
        <v>0</v>
      </c>
      <c r="Q181" s="142">
        <v>2.0000000000000001E-4</v>
      </c>
      <c r="R181" s="142">
        <f>Q181*H181</f>
        <v>6.3316000000000006E-3</v>
      </c>
      <c r="S181" s="142">
        <v>0</v>
      </c>
      <c r="T181" s="143">
        <f>S181*H181</f>
        <v>0</v>
      </c>
      <c r="AR181" s="144" t="s">
        <v>145</v>
      </c>
      <c r="AT181" s="144" t="s">
        <v>140</v>
      </c>
      <c r="AU181" s="144" t="s">
        <v>82</v>
      </c>
      <c r="AY181" s="17" t="s">
        <v>138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30</v>
      </c>
      <c r="BK181" s="145">
        <f>ROUND(I181*H181,2)</f>
        <v>0</v>
      </c>
      <c r="BL181" s="17" t="s">
        <v>145</v>
      </c>
      <c r="BM181" s="144" t="s">
        <v>2243</v>
      </c>
    </row>
    <row r="182" spans="2:65" s="13" customFormat="1">
      <c r="B182" s="153"/>
      <c r="D182" s="147" t="s">
        <v>147</v>
      </c>
      <c r="E182" s="154" t="s">
        <v>1</v>
      </c>
      <c r="F182" s="155" t="s">
        <v>2244</v>
      </c>
      <c r="H182" s="156">
        <v>31.658000000000001</v>
      </c>
      <c r="I182" s="157"/>
      <c r="L182" s="153"/>
      <c r="M182" s="158"/>
      <c r="T182" s="159"/>
      <c r="AT182" s="154" t="s">
        <v>147</v>
      </c>
      <c r="AU182" s="154" t="s">
        <v>82</v>
      </c>
      <c r="AV182" s="13" t="s">
        <v>82</v>
      </c>
      <c r="AW182" s="13" t="s">
        <v>29</v>
      </c>
      <c r="AX182" s="13" t="s">
        <v>30</v>
      </c>
      <c r="AY182" s="154" t="s">
        <v>138</v>
      </c>
    </row>
    <row r="183" spans="2:65" s="1" customFormat="1" ht="16.5" customHeight="1">
      <c r="B183" s="132"/>
      <c r="C183" s="133" t="s">
        <v>8</v>
      </c>
      <c r="D183" s="133" t="s">
        <v>140</v>
      </c>
      <c r="E183" s="134" t="s">
        <v>2245</v>
      </c>
      <c r="F183" s="135" t="s">
        <v>2246</v>
      </c>
      <c r="G183" s="136" t="s">
        <v>143</v>
      </c>
      <c r="H183" s="137">
        <v>31.658000000000001</v>
      </c>
      <c r="I183" s="138"/>
      <c r="J183" s="139">
        <f>ROUND(I183*H183,2)</f>
        <v>0</v>
      </c>
      <c r="K183" s="135" t="s">
        <v>144</v>
      </c>
      <c r="L183" s="32"/>
      <c r="M183" s="140" t="s">
        <v>1</v>
      </c>
      <c r="N183" s="141" t="s">
        <v>38</v>
      </c>
      <c r="P183" s="142">
        <f>O183*H183</f>
        <v>0</v>
      </c>
      <c r="Q183" s="142">
        <v>2.7000000000000001E-3</v>
      </c>
      <c r="R183" s="142">
        <f>Q183*H183</f>
        <v>8.5476600000000014E-2</v>
      </c>
      <c r="S183" s="142">
        <v>0</v>
      </c>
      <c r="T183" s="143">
        <f>S183*H183</f>
        <v>0</v>
      </c>
      <c r="AR183" s="144" t="s">
        <v>145</v>
      </c>
      <c r="AT183" s="144" t="s">
        <v>140</v>
      </c>
      <c r="AU183" s="144" t="s">
        <v>82</v>
      </c>
      <c r="AY183" s="17" t="s">
        <v>138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30</v>
      </c>
      <c r="BK183" s="145">
        <f>ROUND(I183*H183,2)</f>
        <v>0</v>
      </c>
      <c r="BL183" s="17" t="s">
        <v>145</v>
      </c>
      <c r="BM183" s="144" t="s">
        <v>2247</v>
      </c>
    </row>
    <row r="184" spans="2:65" s="13" customFormat="1">
      <c r="B184" s="153"/>
      <c r="D184" s="147" t="s">
        <v>147</v>
      </c>
      <c r="E184" s="154" t="s">
        <v>1</v>
      </c>
      <c r="F184" s="155" t="s">
        <v>2244</v>
      </c>
      <c r="H184" s="156">
        <v>31.658000000000001</v>
      </c>
      <c r="I184" s="157"/>
      <c r="L184" s="153"/>
      <c r="M184" s="158"/>
      <c r="T184" s="159"/>
      <c r="AT184" s="154" t="s">
        <v>147</v>
      </c>
      <c r="AU184" s="154" t="s">
        <v>82</v>
      </c>
      <c r="AV184" s="13" t="s">
        <v>82</v>
      </c>
      <c r="AW184" s="13" t="s">
        <v>29</v>
      </c>
      <c r="AX184" s="13" t="s">
        <v>30</v>
      </c>
      <c r="AY184" s="154" t="s">
        <v>138</v>
      </c>
    </row>
    <row r="185" spans="2:65" s="1" customFormat="1" ht="16.5" customHeight="1">
      <c r="B185" s="132"/>
      <c r="C185" s="133" t="s">
        <v>211</v>
      </c>
      <c r="D185" s="133" t="s">
        <v>140</v>
      </c>
      <c r="E185" s="134" t="s">
        <v>819</v>
      </c>
      <c r="F185" s="135" t="s">
        <v>820</v>
      </c>
      <c r="G185" s="136" t="s">
        <v>143</v>
      </c>
      <c r="H185" s="137">
        <v>73.3</v>
      </c>
      <c r="I185" s="138"/>
      <c r="J185" s="139">
        <f>ROUND(I185*H185,2)</f>
        <v>0</v>
      </c>
      <c r="K185" s="135" t="s">
        <v>144</v>
      </c>
      <c r="L185" s="32"/>
      <c r="M185" s="140" t="s">
        <v>1</v>
      </c>
      <c r="N185" s="141" t="s">
        <v>38</v>
      </c>
      <c r="P185" s="142">
        <f>O185*H185</f>
        <v>0</v>
      </c>
      <c r="Q185" s="142">
        <v>2.0000000000000002E-5</v>
      </c>
      <c r="R185" s="142">
        <f>Q185*H185</f>
        <v>1.4660000000000001E-3</v>
      </c>
      <c r="S185" s="142">
        <v>6.0000000000000002E-5</v>
      </c>
      <c r="T185" s="143">
        <f>S185*H185</f>
        <v>4.398E-3</v>
      </c>
      <c r="AR185" s="144" t="s">
        <v>145</v>
      </c>
      <c r="AT185" s="144" t="s">
        <v>140</v>
      </c>
      <c r="AU185" s="144" t="s">
        <v>82</v>
      </c>
      <c r="AY185" s="17" t="s">
        <v>138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30</v>
      </c>
      <c r="BK185" s="145">
        <f>ROUND(I185*H185,2)</f>
        <v>0</v>
      </c>
      <c r="BL185" s="17" t="s">
        <v>145</v>
      </c>
      <c r="BM185" s="144" t="s">
        <v>2248</v>
      </c>
    </row>
    <row r="186" spans="2:65" s="12" customFormat="1">
      <c r="B186" s="146"/>
      <c r="D186" s="147" t="s">
        <v>147</v>
      </c>
      <c r="E186" s="148" t="s">
        <v>1</v>
      </c>
      <c r="F186" s="149" t="s">
        <v>2249</v>
      </c>
      <c r="H186" s="148" t="s">
        <v>1</v>
      </c>
      <c r="I186" s="150"/>
      <c r="L186" s="146"/>
      <c r="M186" s="151"/>
      <c r="T186" s="152"/>
      <c r="AT186" s="148" t="s">
        <v>147</v>
      </c>
      <c r="AU186" s="148" t="s">
        <v>82</v>
      </c>
      <c r="AV186" s="12" t="s">
        <v>30</v>
      </c>
      <c r="AW186" s="12" t="s">
        <v>29</v>
      </c>
      <c r="AX186" s="12" t="s">
        <v>73</v>
      </c>
      <c r="AY186" s="148" t="s">
        <v>138</v>
      </c>
    </row>
    <row r="187" spans="2:65" s="13" customFormat="1">
      <c r="B187" s="153"/>
      <c r="D187" s="147" t="s">
        <v>147</v>
      </c>
      <c r="E187" s="154" t="s">
        <v>1</v>
      </c>
      <c r="F187" s="155" t="s">
        <v>2250</v>
      </c>
      <c r="H187" s="156">
        <v>2.95</v>
      </c>
      <c r="I187" s="157"/>
      <c r="L187" s="153"/>
      <c r="M187" s="158"/>
      <c r="T187" s="159"/>
      <c r="AT187" s="154" t="s">
        <v>147</v>
      </c>
      <c r="AU187" s="154" t="s">
        <v>82</v>
      </c>
      <c r="AV187" s="13" t="s">
        <v>82</v>
      </c>
      <c r="AW187" s="13" t="s">
        <v>29</v>
      </c>
      <c r="AX187" s="13" t="s">
        <v>73</v>
      </c>
      <c r="AY187" s="154" t="s">
        <v>138</v>
      </c>
    </row>
    <row r="188" spans="2:65" s="12" customFormat="1">
      <c r="B188" s="146"/>
      <c r="D188" s="147" t="s">
        <v>147</v>
      </c>
      <c r="E188" s="148" t="s">
        <v>1</v>
      </c>
      <c r="F188" s="149" t="s">
        <v>2251</v>
      </c>
      <c r="H188" s="148" t="s">
        <v>1</v>
      </c>
      <c r="I188" s="150"/>
      <c r="L188" s="146"/>
      <c r="M188" s="151"/>
      <c r="T188" s="152"/>
      <c r="AT188" s="148" t="s">
        <v>147</v>
      </c>
      <c r="AU188" s="148" t="s">
        <v>82</v>
      </c>
      <c r="AV188" s="12" t="s">
        <v>30</v>
      </c>
      <c r="AW188" s="12" t="s">
        <v>29</v>
      </c>
      <c r="AX188" s="12" t="s">
        <v>73</v>
      </c>
      <c r="AY188" s="148" t="s">
        <v>138</v>
      </c>
    </row>
    <row r="189" spans="2:65" s="13" customFormat="1">
      <c r="B189" s="153"/>
      <c r="D189" s="147" t="s">
        <v>147</v>
      </c>
      <c r="E189" s="154" t="s">
        <v>1</v>
      </c>
      <c r="F189" s="155" t="s">
        <v>2252</v>
      </c>
      <c r="H189" s="156">
        <v>70.349999999999994</v>
      </c>
      <c r="I189" s="157"/>
      <c r="L189" s="153"/>
      <c r="M189" s="158"/>
      <c r="T189" s="159"/>
      <c r="AT189" s="154" t="s">
        <v>147</v>
      </c>
      <c r="AU189" s="154" t="s">
        <v>82</v>
      </c>
      <c r="AV189" s="13" t="s">
        <v>82</v>
      </c>
      <c r="AW189" s="13" t="s">
        <v>29</v>
      </c>
      <c r="AX189" s="13" t="s">
        <v>73</v>
      </c>
      <c r="AY189" s="154" t="s">
        <v>138</v>
      </c>
    </row>
    <row r="190" spans="2:65" s="14" customFormat="1">
      <c r="B190" s="160"/>
      <c r="D190" s="147" t="s">
        <v>147</v>
      </c>
      <c r="E190" s="161" t="s">
        <v>1</v>
      </c>
      <c r="F190" s="162" t="s">
        <v>156</v>
      </c>
      <c r="H190" s="163">
        <v>73.3</v>
      </c>
      <c r="I190" s="164"/>
      <c r="L190" s="160"/>
      <c r="M190" s="165"/>
      <c r="T190" s="166"/>
      <c r="AT190" s="161" t="s">
        <v>147</v>
      </c>
      <c r="AU190" s="161" t="s">
        <v>82</v>
      </c>
      <c r="AV190" s="14" t="s">
        <v>145</v>
      </c>
      <c r="AW190" s="14" t="s">
        <v>29</v>
      </c>
      <c r="AX190" s="14" t="s">
        <v>30</v>
      </c>
      <c r="AY190" s="161" t="s">
        <v>138</v>
      </c>
    </row>
    <row r="191" spans="2:65" s="11" customFormat="1" ht="22.9" customHeight="1">
      <c r="B191" s="120"/>
      <c r="D191" s="121" t="s">
        <v>72</v>
      </c>
      <c r="E191" s="130" t="s">
        <v>193</v>
      </c>
      <c r="F191" s="130" t="s">
        <v>951</v>
      </c>
      <c r="I191" s="123"/>
      <c r="J191" s="131">
        <f>BK191</f>
        <v>0</v>
      </c>
      <c r="L191" s="120"/>
      <c r="M191" s="125"/>
      <c r="P191" s="126">
        <f>SUM(P192:P266)</f>
        <v>0</v>
      </c>
      <c r="R191" s="126">
        <f>SUM(R192:R266)</f>
        <v>2.4017E-2</v>
      </c>
      <c r="T191" s="127">
        <f>SUM(T192:T266)</f>
        <v>6.2680077999999995</v>
      </c>
      <c r="AR191" s="121" t="s">
        <v>30</v>
      </c>
      <c r="AT191" s="128" t="s">
        <v>72</v>
      </c>
      <c r="AU191" s="128" t="s">
        <v>30</v>
      </c>
      <c r="AY191" s="121" t="s">
        <v>138</v>
      </c>
      <c r="BK191" s="129">
        <f>SUM(BK192:BK266)</f>
        <v>0</v>
      </c>
    </row>
    <row r="192" spans="2:65" s="1" customFormat="1" ht="21.75" customHeight="1">
      <c r="B192" s="132"/>
      <c r="C192" s="133" t="s">
        <v>216</v>
      </c>
      <c r="D192" s="133" t="s">
        <v>140</v>
      </c>
      <c r="E192" s="134" t="s">
        <v>2253</v>
      </c>
      <c r="F192" s="135" t="s">
        <v>2254</v>
      </c>
      <c r="G192" s="136" t="s">
        <v>384</v>
      </c>
      <c r="H192" s="137">
        <v>1</v>
      </c>
      <c r="I192" s="138"/>
      <c r="J192" s="139">
        <f>ROUND(I192*H192,2)</f>
        <v>0</v>
      </c>
      <c r="K192" s="135" t="s">
        <v>1</v>
      </c>
      <c r="L192" s="32"/>
      <c r="M192" s="140" t="s">
        <v>1</v>
      </c>
      <c r="N192" s="141" t="s">
        <v>38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145</v>
      </c>
      <c r="AT192" s="144" t="s">
        <v>140</v>
      </c>
      <c r="AU192" s="144" t="s">
        <v>82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30</v>
      </c>
      <c r="BK192" s="145">
        <f>ROUND(I192*H192,2)</f>
        <v>0</v>
      </c>
      <c r="BL192" s="17" t="s">
        <v>145</v>
      </c>
      <c r="BM192" s="144" t="s">
        <v>2255</v>
      </c>
    </row>
    <row r="193" spans="2:65" s="12" customFormat="1">
      <c r="B193" s="146"/>
      <c r="D193" s="147" t="s">
        <v>147</v>
      </c>
      <c r="E193" s="148" t="s">
        <v>1</v>
      </c>
      <c r="F193" s="149" t="s">
        <v>2256</v>
      </c>
      <c r="H193" s="148" t="s">
        <v>1</v>
      </c>
      <c r="I193" s="150"/>
      <c r="L193" s="146"/>
      <c r="M193" s="151"/>
      <c r="T193" s="152"/>
      <c r="AT193" s="148" t="s">
        <v>147</v>
      </c>
      <c r="AU193" s="148" t="s">
        <v>82</v>
      </c>
      <c r="AV193" s="12" t="s">
        <v>30</v>
      </c>
      <c r="AW193" s="12" t="s">
        <v>29</v>
      </c>
      <c r="AX193" s="12" t="s">
        <v>73</v>
      </c>
      <c r="AY193" s="148" t="s">
        <v>138</v>
      </c>
    </row>
    <row r="194" spans="2:65" s="13" customFormat="1">
      <c r="B194" s="153"/>
      <c r="D194" s="147" t="s">
        <v>147</v>
      </c>
      <c r="E194" s="154" t="s">
        <v>1</v>
      </c>
      <c r="F194" s="155" t="s">
        <v>30</v>
      </c>
      <c r="H194" s="156">
        <v>1</v>
      </c>
      <c r="I194" s="157"/>
      <c r="L194" s="153"/>
      <c r="M194" s="158"/>
      <c r="T194" s="159"/>
      <c r="AT194" s="154" t="s">
        <v>147</v>
      </c>
      <c r="AU194" s="154" t="s">
        <v>82</v>
      </c>
      <c r="AV194" s="13" t="s">
        <v>82</v>
      </c>
      <c r="AW194" s="13" t="s">
        <v>29</v>
      </c>
      <c r="AX194" s="13" t="s">
        <v>30</v>
      </c>
      <c r="AY194" s="154" t="s">
        <v>138</v>
      </c>
    </row>
    <row r="195" spans="2:65" s="1" customFormat="1" ht="21.75" customHeight="1">
      <c r="B195" s="132"/>
      <c r="C195" s="133" t="s">
        <v>221</v>
      </c>
      <c r="D195" s="133" t="s">
        <v>140</v>
      </c>
      <c r="E195" s="134" t="s">
        <v>2257</v>
      </c>
      <c r="F195" s="135" t="s">
        <v>2258</v>
      </c>
      <c r="G195" s="136" t="s">
        <v>384</v>
      </c>
      <c r="H195" s="137">
        <v>1</v>
      </c>
      <c r="I195" s="138"/>
      <c r="J195" s="139">
        <f>ROUND(I195*H195,2)</f>
        <v>0</v>
      </c>
      <c r="K195" s="135" t="s">
        <v>1</v>
      </c>
      <c r="L195" s="32"/>
      <c r="M195" s="140" t="s">
        <v>1</v>
      </c>
      <c r="N195" s="141" t="s">
        <v>38</v>
      </c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AR195" s="144" t="s">
        <v>145</v>
      </c>
      <c r="AT195" s="144" t="s">
        <v>140</v>
      </c>
      <c r="AU195" s="144" t="s">
        <v>82</v>
      </c>
      <c r="AY195" s="17" t="s">
        <v>138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30</v>
      </c>
      <c r="BK195" s="145">
        <f>ROUND(I195*H195,2)</f>
        <v>0</v>
      </c>
      <c r="BL195" s="17" t="s">
        <v>145</v>
      </c>
      <c r="BM195" s="144" t="s">
        <v>2259</v>
      </c>
    </row>
    <row r="196" spans="2:65" s="13" customFormat="1">
      <c r="B196" s="153"/>
      <c r="D196" s="147" t="s">
        <v>147</v>
      </c>
      <c r="E196" s="154" t="s">
        <v>1</v>
      </c>
      <c r="F196" s="155" t="s">
        <v>30</v>
      </c>
      <c r="H196" s="156">
        <v>1</v>
      </c>
      <c r="I196" s="157"/>
      <c r="L196" s="153"/>
      <c r="M196" s="158"/>
      <c r="T196" s="159"/>
      <c r="AT196" s="154" t="s">
        <v>147</v>
      </c>
      <c r="AU196" s="154" t="s">
        <v>82</v>
      </c>
      <c r="AV196" s="13" t="s">
        <v>82</v>
      </c>
      <c r="AW196" s="13" t="s">
        <v>29</v>
      </c>
      <c r="AX196" s="13" t="s">
        <v>30</v>
      </c>
      <c r="AY196" s="154" t="s">
        <v>138</v>
      </c>
    </row>
    <row r="197" spans="2:65" s="1" customFormat="1" ht="16.5" customHeight="1">
      <c r="B197" s="132"/>
      <c r="C197" s="133" t="s">
        <v>226</v>
      </c>
      <c r="D197" s="133" t="s">
        <v>140</v>
      </c>
      <c r="E197" s="134" t="s">
        <v>1015</v>
      </c>
      <c r="F197" s="135" t="s">
        <v>1016</v>
      </c>
      <c r="G197" s="136" t="s">
        <v>143</v>
      </c>
      <c r="H197" s="137">
        <v>51.1</v>
      </c>
      <c r="I197" s="138"/>
      <c r="J197" s="139">
        <f>ROUND(I197*H197,2)</f>
        <v>0</v>
      </c>
      <c r="K197" s="135" t="s">
        <v>144</v>
      </c>
      <c r="L197" s="32"/>
      <c r="M197" s="140" t="s">
        <v>1</v>
      </c>
      <c r="N197" s="141" t="s">
        <v>38</v>
      </c>
      <c r="P197" s="142">
        <f>O197*H197</f>
        <v>0</v>
      </c>
      <c r="Q197" s="142">
        <v>4.6999999999999999E-4</v>
      </c>
      <c r="R197" s="142">
        <f>Q197*H197</f>
        <v>2.4017E-2</v>
      </c>
      <c r="S197" s="142">
        <v>0</v>
      </c>
      <c r="T197" s="143">
        <f>S197*H197</f>
        <v>0</v>
      </c>
      <c r="AR197" s="144" t="s">
        <v>145</v>
      </c>
      <c r="AT197" s="144" t="s">
        <v>140</v>
      </c>
      <c r="AU197" s="144" t="s">
        <v>82</v>
      </c>
      <c r="AY197" s="17" t="s">
        <v>138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30</v>
      </c>
      <c r="BK197" s="145">
        <f>ROUND(I197*H197,2)</f>
        <v>0</v>
      </c>
      <c r="BL197" s="17" t="s">
        <v>145</v>
      </c>
      <c r="BM197" s="144" t="s">
        <v>2260</v>
      </c>
    </row>
    <row r="198" spans="2:65" s="12" customFormat="1">
      <c r="B198" s="146"/>
      <c r="D198" s="147" t="s">
        <v>147</v>
      </c>
      <c r="E198" s="148" t="s">
        <v>1</v>
      </c>
      <c r="F198" s="149" t="s">
        <v>1018</v>
      </c>
      <c r="H198" s="148" t="s">
        <v>1</v>
      </c>
      <c r="I198" s="150"/>
      <c r="L198" s="146"/>
      <c r="M198" s="151"/>
      <c r="T198" s="152"/>
      <c r="AT198" s="148" t="s">
        <v>147</v>
      </c>
      <c r="AU198" s="148" t="s">
        <v>82</v>
      </c>
      <c r="AV198" s="12" t="s">
        <v>30</v>
      </c>
      <c r="AW198" s="12" t="s">
        <v>29</v>
      </c>
      <c r="AX198" s="12" t="s">
        <v>73</v>
      </c>
      <c r="AY198" s="148" t="s">
        <v>138</v>
      </c>
    </row>
    <row r="199" spans="2:65" s="13" customFormat="1">
      <c r="B199" s="153"/>
      <c r="D199" s="147" t="s">
        <v>147</v>
      </c>
      <c r="E199" s="154" t="s">
        <v>1</v>
      </c>
      <c r="F199" s="155" t="s">
        <v>2261</v>
      </c>
      <c r="H199" s="156">
        <v>51.1</v>
      </c>
      <c r="I199" s="157"/>
      <c r="L199" s="153"/>
      <c r="M199" s="158"/>
      <c r="T199" s="159"/>
      <c r="AT199" s="154" t="s">
        <v>147</v>
      </c>
      <c r="AU199" s="154" t="s">
        <v>82</v>
      </c>
      <c r="AV199" s="13" t="s">
        <v>82</v>
      </c>
      <c r="AW199" s="13" t="s">
        <v>29</v>
      </c>
      <c r="AX199" s="13" t="s">
        <v>73</v>
      </c>
      <c r="AY199" s="154" t="s">
        <v>138</v>
      </c>
    </row>
    <row r="200" spans="2:65" s="14" customFormat="1">
      <c r="B200" s="160"/>
      <c r="D200" s="147" t="s">
        <v>147</v>
      </c>
      <c r="E200" s="161" t="s">
        <v>1</v>
      </c>
      <c r="F200" s="162" t="s">
        <v>156</v>
      </c>
      <c r="H200" s="163">
        <v>51.1</v>
      </c>
      <c r="I200" s="164"/>
      <c r="L200" s="160"/>
      <c r="M200" s="165"/>
      <c r="T200" s="166"/>
      <c r="AT200" s="161" t="s">
        <v>147</v>
      </c>
      <c r="AU200" s="161" t="s">
        <v>82</v>
      </c>
      <c r="AV200" s="14" t="s">
        <v>145</v>
      </c>
      <c r="AW200" s="14" t="s">
        <v>29</v>
      </c>
      <c r="AX200" s="14" t="s">
        <v>30</v>
      </c>
      <c r="AY200" s="161" t="s">
        <v>138</v>
      </c>
    </row>
    <row r="201" spans="2:65" s="1" customFormat="1" ht="21.75" customHeight="1">
      <c r="B201" s="132"/>
      <c r="C201" s="133" t="s">
        <v>241</v>
      </c>
      <c r="D201" s="133" t="s">
        <v>140</v>
      </c>
      <c r="E201" s="134" t="s">
        <v>1024</v>
      </c>
      <c r="F201" s="135" t="s">
        <v>1025</v>
      </c>
      <c r="G201" s="136" t="s">
        <v>143</v>
      </c>
      <c r="H201" s="137">
        <v>256.77800000000002</v>
      </c>
      <c r="I201" s="138"/>
      <c r="J201" s="139">
        <f>ROUND(I201*H201,2)</f>
        <v>0</v>
      </c>
      <c r="K201" s="135" t="s">
        <v>144</v>
      </c>
      <c r="L201" s="32"/>
      <c r="M201" s="140" t="s">
        <v>1</v>
      </c>
      <c r="N201" s="141" t="s">
        <v>38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145</v>
      </c>
      <c r="AT201" s="144" t="s">
        <v>140</v>
      </c>
      <c r="AU201" s="144" t="s">
        <v>82</v>
      </c>
      <c r="AY201" s="17" t="s">
        <v>138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30</v>
      </c>
      <c r="BK201" s="145">
        <f>ROUND(I201*H201,2)</f>
        <v>0</v>
      </c>
      <c r="BL201" s="17" t="s">
        <v>145</v>
      </c>
      <c r="BM201" s="144" t="s">
        <v>2262</v>
      </c>
    </row>
    <row r="202" spans="2:65" s="12" customFormat="1">
      <c r="B202" s="146"/>
      <c r="D202" s="147" t="s">
        <v>147</v>
      </c>
      <c r="E202" s="148" t="s">
        <v>1</v>
      </c>
      <c r="F202" s="149" t="s">
        <v>1018</v>
      </c>
      <c r="H202" s="148" t="s">
        <v>1</v>
      </c>
      <c r="I202" s="150"/>
      <c r="L202" s="146"/>
      <c r="M202" s="151"/>
      <c r="T202" s="152"/>
      <c r="AT202" s="148" t="s">
        <v>147</v>
      </c>
      <c r="AU202" s="148" t="s">
        <v>82</v>
      </c>
      <c r="AV202" s="12" t="s">
        <v>30</v>
      </c>
      <c r="AW202" s="12" t="s">
        <v>29</v>
      </c>
      <c r="AX202" s="12" t="s">
        <v>73</v>
      </c>
      <c r="AY202" s="148" t="s">
        <v>138</v>
      </c>
    </row>
    <row r="203" spans="2:65" s="13" customFormat="1">
      <c r="B203" s="153"/>
      <c r="D203" s="147" t="s">
        <v>147</v>
      </c>
      <c r="E203" s="154" t="s">
        <v>1</v>
      </c>
      <c r="F203" s="155" t="s">
        <v>2263</v>
      </c>
      <c r="H203" s="156">
        <v>256.77800000000002</v>
      </c>
      <c r="I203" s="157"/>
      <c r="L203" s="153"/>
      <c r="M203" s="158"/>
      <c r="T203" s="159"/>
      <c r="AT203" s="154" t="s">
        <v>147</v>
      </c>
      <c r="AU203" s="154" t="s">
        <v>82</v>
      </c>
      <c r="AV203" s="13" t="s">
        <v>82</v>
      </c>
      <c r="AW203" s="13" t="s">
        <v>29</v>
      </c>
      <c r="AX203" s="13" t="s">
        <v>73</v>
      </c>
      <c r="AY203" s="154" t="s">
        <v>138</v>
      </c>
    </row>
    <row r="204" spans="2:65" s="14" customFormat="1">
      <c r="B204" s="160"/>
      <c r="D204" s="147" t="s">
        <v>147</v>
      </c>
      <c r="E204" s="161" t="s">
        <v>1</v>
      </c>
      <c r="F204" s="162" t="s">
        <v>156</v>
      </c>
      <c r="H204" s="163">
        <v>256.77800000000002</v>
      </c>
      <c r="I204" s="164"/>
      <c r="L204" s="160"/>
      <c r="M204" s="165"/>
      <c r="T204" s="166"/>
      <c r="AT204" s="161" t="s">
        <v>147</v>
      </c>
      <c r="AU204" s="161" t="s">
        <v>82</v>
      </c>
      <c r="AV204" s="14" t="s">
        <v>145</v>
      </c>
      <c r="AW204" s="14" t="s">
        <v>29</v>
      </c>
      <c r="AX204" s="14" t="s">
        <v>30</v>
      </c>
      <c r="AY204" s="161" t="s">
        <v>138</v>
      </c>
    </row>
    <row r="205" spans="2:65" s="1" customFormat="1" ht="24.25" customHeight="1">
      <c r="B205" s="132"/>
      <c r="C205" s="133" t="s">
        <v>253</v>
      </c>
      <c r="D205" s="133" t="s">
        <v>140</v>
      </c>
      <c r="E205" s="134" t="s">
        <v>1033</v>
      </c>
      <c r="F205" s="135" t="s">
        <v>1034</v>
      </c>
      <c r="G205" s="136" t="s">
        <v>143</v>
      </c>
      <c r="H205" s="137">
        <v>23110.02</v>
      </c>
      <c r="I205" s="138"/>
      <c r="J205" s="139">
        <f>ROUND(I205*H205,2)</f>
        <v>0</v>
      </c>
      <c r="K205" s="135" t="s">
        <v>144</v>
      </c>
      <c r="L205" s="32"/>
      <c r="M205" s="140" t="s">
        <v>1</v>
      </c>
      <c r="N205" s="141" t="s">
        <v>38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145</v>
      </c>
      <c r="AT205" s="144" t="s">
        <v>140</v>
      </c>
      <c r="AU205" s="144" t="s">
        <v>82</v>
      </c>
      <c r="AY205" s="17" t="s">
        <v>138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30</v>
      </c>
      <c r="BK205" s="145">
        <f>ROUND(I205*H205,2)</f>
        <v>0</v>
      </c>
      <c r="BL205" s="17" t="s">
        <v>145</v>
      </c>
      <c r="BM205" s="144" t="s">
        <v>2264</v>
      </c>
    </row>
    <row r="206" spans="2:65" s="12" customFormat="1">
      <c r="B206" s="146"/>
      <c r="D206" s="147" t="s">
        <v>147</v>
      </c>
      <c r="E206" s="148" t="s">
        <v>1</v>
      </c>
      <c r="F206" s="149" t="s">
        <v>1087</v>
      </c>
      <c r="H206" s="148" t="s">
        <v>1</v>
      </c>
      <c r="I206" s="150"/>
      <c r="L206" s="146"/>
      <c r="M206" s="151"/>
      <c r="T206" s="152"/>
      <c r="AT206" s="148" t="s">
        <v>147</v>
      </c>
      <c r="AU206" s="148" t="s">
        <v>82</v>
      </c>
      <c r="AV206" s="12" t="s">
        <v>30</v>
      </c>
      <c r="AW206" s="12" t="s">
        <v>29</v>
      </c>
      <c r="AX206" s="12" t="s">
        <v>73</v>
      </c>
      <c r="AY206" s="148" t="s">
        <v>138</v>
      </c>
    </row>
    <row r="207" spans="2:65" s="13" customFormat="1">
      <c r="B207" s="153"/>
      <c r="D207" s="147" t="s">
        <v>147</v>
      </c>
      <c r="E207" s="154" t="s">
        <v>1</v>
      </c>
      <c r="F207" s="155" t="s">
        <v>2265</v>
      </c>
      <c r="H207" s="156">
        <v>23110.02</v>
      </c>
      <c r="I207" s="157"/>
      <c r="L207" s="153"/>
      <c r="M207" s="158"/>
      <c r="T207" s="159"/>
      <c r="AT207" s="154" t="s">
        <v>147</v>
      </c>
      <c r="AU207" s="154" t="s">
        <v>82</v>
      </c>
      <c r="AV207" s="13" t="s">
        <v>82</v>
      </c>
      <c r="AW207" s="13" t="s">
        <v>29</v>
      </c>
      <c r="AX207" s="13" t="s">
        <v>73</v>
      </c>
      <c r="AY207" s="154" t="s">
        <v>138</v>
      </c>
    </row>
    <row r="208" spans="2:65" s="14" customFormat="1">
      <c r="B208" s="160"/>
      <c r="D208" s="147" t="s">
        <v>147</v>
      </c>
      <c r="E208" s="161" t="s">
        <v>1</v>
      </c>
      <c r="F208" s="162" t="s">
        <v>156</v>
      </c>
      <c r="H208" s="163">
        <v>23110.02</v>
      </c>
      <c r="I208" s="164"/>
      <c r="L208" s="160"/>
      <c r="M208" s="165"/>
      <c r="T208" s="166"/>
      <c r="AT208" s="161" t="s">
        <v>147</v>
      </c>
      <c r="AU208" s="161" t="s">
        <v>82</v>
      </c>
      <c r="AV208" s="14" t="s">
        <v>145</v>
      </c>
      <c r="AW208" s="14" t="s">
        <v>29</v>
      </c>
      <c r="AX208" s="14" t="s">
        <v>30</v>
      </c>
      <c r="AY208" s="161" t="s">
        <v>138</v>
      </c>
    </row>
    <row r="209" spans="2:65" s="1" customFormat="1" ht="24.25" customHeight="1">
      <c r="B209" s="132"/>
      <c r="C209" s="133" t="s">
        <v>270</v>
      </c>
      <c r="D209" s="133" t="s">
        <v>140</v>
      </c>
      <c r="E209" s="134" t="s">
        <v>1039</v>
      </c>
      <c r="F209" s="135" t="s">
        <v>1040</v>
      </c>
      <c r="G209" s="136" t="s">
        <v>143</v>
      </c>
      <c r="H209" s="137">
        <v>256.77800000000002</v>
      </c>
      <c r="I209" s="138"/>
      <c r="J209" s="139">
        <f>ROUND(I209*H209,2)</f>
        <v>0</v>
      </c>
      <c r="K209" s="135" t="s">
        <v>144</v>
      </c>
      <c r="L209" s="32"/>
      <c r="M209" s="140" t="s">
        <v>1</v>
      </c>
      <c r="N209" s="141" t="s">
        <v>38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145</v>
      </c>
      <c r="AT209" s="144" t="s">
        <v>140</v>
      </c>
      <c r="AU209" s="144" t="s">
        <v>82</v>
      </c>
      <c r="AY209" s="17" t="s">
        <v>138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7" t="s">
        <v>30</v>
      </c>
      <c r="BK209" s="145">
        <f>ROUND(I209*H209,2)</f>
        <v>0</v>
      </c>
      <c r="BL209" s="17" t="s">
        <v>145</v>
      </c>
      <c r="BM209" s="144" t="s">
        <v>2266</v>
      </c>
    </row>
    <row r="210" spans="2:65" s="13" customFormat="1">
      <c r="B210" s="153"/>
      <c r="D210" s="147" t="s">
        <v>147</v>
      </c>
      <c r="E210" s="154" t="s">
        <v>1</v>
      </c>
      <c r="F210" s="155" t="s">
        <v>2267</v>
      </c>
      <c r="H210" s="156">
        <v>256.77800000000002</v>
      </c>
      <c r="I210" s="157"/>
      <c r="L210" s="153"/>
      <c r="M210" s="158"/>
      <c r="T210" s="159"/>
      <c r="AT210" s="154" t="s">
        <v>147</v>
      </c>
      <c r="AU210" s="154" t="s">
        <v>82</v>
      </c>
      <c r="AV210" s="13" t="s">
        <v>82</v>
      </c>
      <c r="AW210" s="13" t="s">
        <v>29</v>
      </c>
      <c r="AX210" s="13" t="s">
        <v>30</v>
      </c>
      <c r="AY210" s="154" t="s">
        <v>138</v>
      </c>
    </row>
    <row r="211" spans="2:65" s="1" customFormat="1" ht="16.5" customHeight="1">
      <c r="B211" s="132"/>
      <c r="C211" s="133" t="s">
        <v>274</v>
      </c>
      <c r="D211" s="133" t="s">
        <v>140</v>
      </c>
      <c r="E211" s="134" t="s">
        <v>1057</v>
      </c>
      <c r="F211" s="135" t="s">
        <v>1058</v>
      </c>
      <c r="G211" s="136" t="s">
        <v>143</v>
      </c>
      <c r="H211" s="137">
        <v>256.77800000000002</v>
      </c>
      <c r="I211" s="138"/>
      <c r="J211" s="139">
        <f>ROUND(I211*H211,2)</f>
        <v>0</v>
      </c>
      <c r="K211" s="135" t="s">
        <v>144</v>
      </c>
      <c r="L211" s="32"/>
      <c r="M211" s="140" t="s">
        <v>1</v>
      </c>
      <c r="N211" s="141" t="s">
        <v>38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145</v>
      </c>
      <c r="AT211" s="144" t="s">
        <v>140</v>
      </c>
      <c r="AU211" s="144" t="s">
        <v>82</v>
      </c>
      <c r="AY211" s="17" t="s">
        <v>138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30</v>
      </c>
      <c r="BK211" s="145">
        <f>ROUND(I211*H211,2)</f>
        <v>0</v>
      </c>
      <c r="BL211" s="17" t="s">
        <v>145</v>
      </c>
      <c r="BM211" s="144" t="s">
        <v>2268</v>
      </c>
    </row>
    <row r="212" spans="2:65" s="13" customFormat="1">
      <c r="B212" s="153"/>
      <c r="D212" s="147" t="s">
        <v>147</v>
      </c>
      <c r="E212" s="154" t="s">
        <v>1</v>
      </c>
      <c r="F212" s="155" t="s">
        <v>2267</v>
      </c>
      <c r="H212" s="156">
        <v>256.77800000000002</v>
      </c>
      <c r="I212" s="157"/>
      <c r="L212" s="153"/>
      <c r="M212" s="158"/>
      <c r="T212" s="159"/>
      <c r="AT212" s="154" t="s">
        <v>147</v>
      </c>
      <c r="AU212" s="154" t="s">
        <v>82</v>
      </c>
      <c r="AV212" s="13" t="s">
        <v>82</v>
      </c>
      <c r="AW212" s="13" t="s">
        <v>29</v>
      </c>
      <c r="AX212" s="13" t="s">
        <v>30</v>
      </c>
      <c r="AY212" s="154" t="s">
        <v>138</v>
      </c>
    </row>
    <row r="213" spans="2:65" s="1" customFormat="1" ht="16.5" customHeight="1">
      <c r="B213" s="132"/>
      <c r="C213" s="133" t="s">
        <v>7</v>
      </c>
      <c r="D213" s="133" t="s">
        <v>140</v>
      </c>
      <c r="E213" s="134" t="s">
        <v>1064</v>
      </c>
      <c r="F213" s="135" t="s">
        <v>1065</v>
      </c>
      <c r="G213" s="136" t="s">
        <v>143</v>
      </c>
      <c r="H213" s="137">
        <v>23110.02</v>
      </c>
      <c r="I213" s="138"/>
      <c r="J213" s="139">
        <f>ROUND(I213*H213,2)</f>
        <v>0</v>
      </c>
      <c r="K213" s="135" t="s">
        <v>144</v>
      </c>
      <c r="L213" s="32"/>
      <c r="M213" s="140" t="s">
        <v>1</v>
      </c>
      <c r="N213" s="141" t="s">
        <v>38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145</v>
      </c>
      <c r="AT213" s="144" t="s">
        <v>140</v>
      </c>
      <c r="AU213" s="144" t="s">
        <v>82</v>
      </c>
      <c r="AY213" s="17" t="s">
        <v>138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30</v>
      </c>
      <c r="BK213" s="145">
        <f>ROUND(I213*H213,2)</f>
        <v>0</v>
      </c>
      <c r="BL213" s="17" t="s">
        <v>145</v>
      </c>
      <c r="BM213" s="144" t="s">
        <v>2269</v>
      </c>
    </row>
    <row r="214" spans="2:65" s="12" customFormat="1">
      <c r="B214" s="146"/>
      <c r="D214" s="147" t="s">
        <v>147</v>
      </c>
      <c r="E214" s="148" t="s">
        <v>1</v>
      </c>
      <c r="F214" s="149" t="s">
        <v>1087</v>
      </c>
      <c r="H214" s="148" t="s">
        <v>1</v>
      </c>
      <c r="I214" s="150"/>
      <c r="L214" s="146"/>
      <c r="M214" s="151"/>
      <c r="T214" s="152"/>
      <c r="AT214" s="148" t="s">
        <v>147</v>
      </c>
      <c r="AU214" s="148" t="s">
        <v>82</v>
      </c>
      <c r="AV214" s="12" t="s">
        <v>30</v>
      </c>
      <c r="AW214" s="12" t="s">
        <v>29</v>
      </c>
      <c r="AX214" s="12" t="s">
        <v>73</v>
      </c>
      <c r="AY214" s="148" t="s">
        <v>138</v>
      </c>
    </row>
    <row r="215" spans="2:65" s="13" customFormat="1">
      <c r="B215" s="153"/>
      <c r="D215" s="147" t="s">
        <v>147</v>
      </c>
      <c r="E215" s="154" t="s">
        <v>1</v>
      </c>
      <c r="F215" s="155" t="s">
        <v>2265</v>
      </c>
      <c r="H215" s="156">
        <v>23110.02</v>
      </c>
      <c r="I215" s="157"/>
      <c r="L215" s="153"/>
      <c r="M215" s="158"/>
      <c r="T215" s="159"/>
      <c r="AT215" s="154" t="s">
        <v>147</v>
      </c>
      <c r="AU215" s="154" t="s">
        <v>82</v>
      </c>
      <c r="AV215" s="13" t="s">
        <v>82</v>
      </c>
      <c r="AW215" s="13" t="s">
        <v>29</v>
      </c>
      <c r="AX215" s="13" t="s">
        <v>73</v>
      </c>
      <c r="AY215" s="154" t="s">
        <v>138</v>
      </c>
    </row>
    <row r="216" spans="2:65" s="14" customFormat="1">
      <c r="B216" s="160"/>
      <c r="D216" s="147" t="s">
        <v>147</v>
      </c>
      <c r="E216" s="161" t="s">
        <v>1</v>
      </c>
      <c r="F216" s="162" t="s">
        <v>156</v>
      </c>
      <c r="H216" s="163">
        <v>23110.02</v>
      </c>
      <c r="I216" s="164"/>
      <c r="L216" s="160"/>
      <c r="M216" s="165"/>
      <c r="T216" s="166"/>
      <c r="AT216" s="161" t="s">
        <v>147</v>
      </c>
      <c r="AU216" s="161" t="s">
        <v>82</v>
      </c>
      <c r="AV216" s="14" t="s">
        <v>145</v>
      </c>
      <c r="AW216" s="14" t="s">
        <v>29</v>
      </c>
      <c r="AX216" s="14" t="s">
        <v>30</v>
      </c>
      <c r="AY216" s="161" t="s">
        <v>138</v>
      </c>
    </row>
    <row r="217" spans="2:65" s="1" customFormat="1" ht="16.5" customHeight="1">
      <c r="B217" s="132"/>
      <c r="C217" s="133" t="s">
        <v>284</v>
      </c>
      <c r="D217" s="133" t="s">
        <v>140</v>
      </c>
      <c r="E217" s="134" t="s">
        <v>1069</v>
      </c>
      <c r="F217" s="135" t="s">
        <v>1070</v>
      </c>
      <c r="G217" s="136" t="s">
        <v>143</v>
      </c>
      <c r="H217" s="137">
        <v>256.77800000000002</v>
      </c>
      <c r="I217" s="138"/>
      <c r="J217" s="139">
        <f>ROUND(I217*H217,2)</f>
        <v>0</v>
      </c>
      <c r="K217" s="135" t="s">
        <v>144</v>
      </c>
      <c r="L217" s="32"/>
      <c r="M217" s="140" t="s">
        <v>1</v>
      </c>
      <c r="N217" s="141" t="s">
        <v>38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145</v>
      </c>
      <c r="AT217" s="144" t="s">
        <v>140</v>
      </c>
      <c r="AU217" s="144" t="s">
        <v>82</v>
      </c>
      <c r="AY217" s="17" t="s">
        <v>138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30</v>
      </c>
      <c r="BK217" s="145">
        <f>ROUND(I217*H217,2)</f>
        <v>0</v>
      </c>
      <c r="BL217" s="17" t="s">
        <v>145</v>
      </c>
      <c r="BM217" s="144" t="s">
        <v>2270</v>
      </c>
    </row>
    <row r="218" spans="2:65" s="13" customFormat="1">
      <c r="B218" s="153"/>
      <c r="D218" s="147" t="s">
        <v>147</v>
      </c>
      <c r="E218" s="154" t="s">
        <v>1</v>
      </c>
      <c r="F218" s="155" t="s">
        <v>2267</v>
      </c>
      <c r="H218" s="156">
        <v>256.77800000000002</v>
      </c>
      <c r="I218" s="157"/>
      <c r="L218" s="153"/>
      <c r="M218" s="158"/>
      <c r="T218" s="159"/>
      <c r="AT218" s="154" t="s">
        <v>147</v>
      </c>
      <c r="AU218" s="154" t="s">
        <v>82</v>
      </c>
      <c r="AV218" s="13" t="s">
        <v>82</v>
      </c>
      <c r="AW218" s="13" t="s">
        <v>29</v>
      </c>
      <c r="AX218" s="13" t="s">
        <v>30</v>
      </c>
      <c r="AY218" s="154" t="s">
        <v>138</v>
      </c>
    </row>
    <row r="219" spans="2:65" s="1" customFormat="1" ht="16.5" customHeight="1">
      <c r="B219" s="132"/>
      <c r="C219" s="133" t="s">
        <v>288</v>
      </c>
      <c r="D219" s="133" t="s">
        <v>140</v>
      </c>
      <c r="E219" s="134" t="s">
        <v>1111</v>
      </c>
      <c r="F219" s="135" t="s">
        <v>1112</v>
      </c>
      <c r="G219" s="136" t="s">
        <v>143</v>
      </c>
      <c r="H219" s="137">
        <v>51.1</v>
      </c>
      <c r="I219" s="138"/>
      <c r="J219" s="139">
        <f>ROUND(I219*H219,2)</f>
        <v>0</v>
      </c>
      <c r="K219" s="135" t="s">
        <v>144</v>
      </c>
      <c r="L219" s="32"/>
      <c r="M219" s="140" t="s">
        <v>1</v>
      </c>
      <c r="N219" s="141" t="s">
        <v>38</v>
      </c>
      <c r="P219" s="142">
        <f>O219*H219</f>
        <v>0</v>
      </c>
      <c r="Q219" s="142">
        <v>0</v>
      </c>
      <c r="R219" s="142">
        <f>Q219*H219</f>
        <v>0</v>
      </c>
      <c r="S219" s="142">
        <v>8.0000000000000004E-4</v>
      </c>
      <c r="T219" s="143">
        <f>S219*H219</f>
        <v>4.088E-2</v>
      </c>
      <c r="AR219" s="144" t="s">
        <v>145</v>
      </c>
      <c r="AT219" s="144" t="s">
        <v>140</v>
      </c>
      <c r="AU219" s="144" t="s">
        <v>82</v>
      </c>
      <c r="AY219" s="17" t="s">
        <v>138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30</v>
      </c>
      <c r="BK219" s="145">
        <f>ROUND(I219*H219,2)</f>
        <v>0</v>
      </c>
      <c r="BL219" s="17" t="s">
        <v>145</v>
      </c>
      <c r="BM219" s="144" t="s">
        <v>2271</v>
      </c>
    </row>
    <row r="220" spans="2:65" s="12" customFormat="1">
      <c r="B220" s="146"/>
      <c r="D220" s="147" t="s">
        <v>147</v>
      </c>
      <c r="E220" s="148" t="s">
        <v>1</v>
      </c>
      <c r="F220" s="149" t="s">
        <v>1018</v>
      </c>
      <c r="H220" s="148" t="s">
        <v>1</v>
      </c>
      <c r="I220" s="150"/>
      <c r="L220" s="146"/>
      <c r="M220" s="151"/>
      <c r="T220" s="152"/>
      <c r="AT220" s="148" t="s">
        <v>147</v>
      </c>
      <c r="AU220" s="148" t="s">
        <v>82</v>
      </c>
      <c r="AV220" s="12" t="s">
        <v>30</v>
      </c>
      <c r="AW220" s="12" t="s">
        <v>29</v>
      </c>
      <c r="AX220" s="12" t="s">
        <v>73</v>
      </c>
      <c r="AY220" s="148" t="s">
        <v>138</v>
      </c>
    </row>
    <row r="221" spans="2:65" s="13" customFormat="1">
      <c r="B221" s="153"/>
      <c r="D221" s="147" t="s">
        <v>147</v>
      </c>
      <c r="E221" s="154" t="s">
        <v>1</v>
      </c>
      <c r="F221" s="155" t="s">
        <v>2261</v>
      </c>
      <c r="H221" s="156">
        <v>51.1</v>
      </c>
      <c r="I221" s="157"/>
      <c r="L221" s="153"/>
      <c r="M221" s="158"/>
      <c r="T221" s="159"/>
      <c r="AT221" s="154" t="s">
        <v>147</v>
      </c>
      <c r="AU221" s="154" t="s">
        <v>82</v>
      </c>
      <c r="AV221" s="13" t="s">
        <v>82</v>
      </c>
      <c r="AW221" s="13" t="s">
        <v>29</v>
      </c>
      <c r="AX221" s="13" t="s">
        <v>73</v>
      </c>
      <c r="AY221" s="154" t="s">
        <v>138</v>
      </c>
    </row>
    <row r="222" spans="2:65" s="14" customFormat="1">
      <c r="B222" s="160"/>
      <c r="D222" s="147" t="s">
        <v>147</v>
      </c>
      <c r="E222" s="161" t="s">
        <v>1</v>
      </c>
      <c r="F222" s="162" t="s">
        <v>156</v>
      </c>
      <c r="H222" s="163">
        <v>51.1</v>
      </c>
      <c r="I222" s="164"/>
      <c r="L222" s="160"/>
      <c r="M222" s="165"/>
      <c r="T222" s="166"/>
      <c r="AT222" s="161" t="s">
        <v>147</v>
      </c>
      <c r="AU222" s="161" t="s">
        <v>82</v>
      </c>
      <c r="AV222" s="14" t="s">
        <v>145</v>
      </c>
      <c r="AW222" s="14" t="s">
        <v>29</v>
      </c>
      <c r="AX222" s="14" t="s">
        <v>30</v>
      </c>
      <c r="AY222" s="161" t="s">
        <v>138</v>
      </c>
    </row>
    <row r="223" spans="2:65" s="1" customFormat="1" ht="16.5" customHeight="1">
      <c r="B223" s="132"/>
      <c r="C223" s="133" t="s">
        <v>295</v>
      </c>
      <c r="D223" s="133" t="s">
        <v>140</v>
      </c>
      <c r="E223" s="134" t="s">
        <v>1293</v>
      </c>
      <c r="F223" s="135" t="s">
        <v>1294</v>
      </c>
      <c r="G223" s="136" t="s">
        <v>143</v>
      </c>
      <c r="H223" s="137">
        <v>7.92</v>
      </c>
      <c r="I223" s="138"/>
      <c r="J223" s="139">
        <f>ROUND(I223*H223,2)</f>
        <v>0</v>
      </c>
      <c r="K223" s="135" t="s">
        <v>144</v>
      </c>
      <c r="L223" s="32"/>
      <c r="M223" s="140" t="s">
        <v>1</v>
      </c>
      <c r="N223" s="141" t="s">
        <v>38</v>
      </c>
      <c r="P223" s="142">
        <f>O223*H223</f>
        <v>0</v>
      </c>
      <c r="Q223" s="142">
        <v>0</v>
      </c>
      <c r="R223" s="142">
        <f>Q223*H223</f>
        <v>0</v>
      </c>
      <c r="S223" s="142">
        <v>5.94E-3</v>
      </c>
      <c r="T223" s="143">
        <f>S223*H223</f>
        <v>4.7044799999999998E-2</v>
      </c>
      <c r="AR223" s="144" t="s">
        <v>145</v>
      </c>
      <c r="AT223" s="144" t="s">
        <v>140</v>
      </c>
      <c r="AU223" s="144" t="s">
        <v>82</v>
      </c>
      <c r="AY223" s="17" t="s">
        <v>138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30</v>
      </c>
      <c r="BK223" s="145">
        <f>ROUND(I223*H223,2)</f>
        <v>0</v>
      </c>
      <c r="BL223" s="17" t="s">
        <v>145</v>
      </c>
      <c r="BM223" s="144" t="s">
        <v>2272</v>
      </c>
    </row>
    <row r="224" spans="2:65" s="12" customFormat="1">
      <c r="B224" s="146"/>
      <c r="D224" s="147" t="s">
        <v>147</v>
      </c>
      <c r="E224" s="148" t="s">
        <v>1</v>
      </c>
      <c r="F224" s="149" t="s">
        <v>2273</v>
      </c>
      <c r="H224" s="148" t="s">
        <v>1</v>
      </c>
      <c r="I224" s="150"/>
      <c r="L224" s="146"/>
      <c r="M224" s="151"/>
      <c r="T224" s="152"/>
      <c r="AT224" s="148" t="s">
        <v>147</v>
      </c>
      <c r="AU224" s="148" t="s">
        <v>82</v>
      </c>
      <c r="AV224" s="12" t="s">
        <v>30</v>
      </c>
      <c r="AW224" s="12" t="s">
        <v>29</v>
      </c>
      <c r="AX224" s="12" t="s">
        <v>73</v>
      </c>
      <c r="AY224" s="148" t="s">
        <v>138</v>
      </c>
    </row>
    <row r="225" spans="2:65" s="13" customFormat="1">
      <c r="B225" s="153"/>
      <c r="D225" s="147" t="s">
        <v>147</v>
      </c>
      <c r="E225" s="154" t="s">
        <v>1</v>
      </c>
      <c r="F225" s="155" t="s">
        <v>2274</v>
      </c>
      <c r="H225" s="156">
        <v>3.96</v>
      </c>
      <c r="I225" s="157"/>
      <c r="L225" s="153"/>
      <c r="M225" s="158"/>
      <c r="T225" s="159"/>
      <c r="AT225" s="154" t="s">
        <v>147</v>
      </c>
      <c r="AU225" s="154" t="s">
        <v>82</v>
      </c>
      <c r="AV225" s="13" t="s">
        <v>82</v>
      </c>
      <c r="AW225" s="13" t="s">
        <v>29</v>
      </c>
      <c r="AX225" s="13" t="s">
        <v>73</v>
      </c>
      <c r="AY225" s="154" t="s">
        <v>138</v>
      </c>
    </row>
    <row r="226" spans="2:65" s="12" customFormat="1">
      <c r="B226" s="146"/>
      <c r="D226" s="147" t="s">
        <v>147</v>
      </c>
      <c r="E226" s="148" t="s">
        <v>1</v>
      </c>
      <c r="F226" s="149" t="s">
        <v>2275</v>
      </c>
      <c r="H226" s="148" t="s">
        <v>1</v>
      </c>
      <c r="I226" s="150"/>
      <c r="L226" s="146"/>
      <c r="M226" s="151"/>
      <c r="T226" s="152"/>
      <c r="AT226" s="148" t="s">
        <v>147</v>
      </c>
      <c r="AU226" s="148" t="s">
        <v>82</v>
      </c>
      <c r="AV226" s="12" t="s">
        <v>30</v>
      </c>
      <c r="AW226" s="12" t="s">
        <v>29</v>
      </c>
      <c r="AX226" s="12" t="s">
        <v>73</v>
      </c>
      <c r="AY226" s="148" t="s">
        <v>138</v>
      </c>
    </row>
    <row r="227" spans="2:65" s="13" customFormat="1">
      <c r="B227" s="153"/>
      <c r="D227" s="147" t="s">
        <v>147</v>
      </c>
      <c r="E227" s="154" t="s">
        <v>1</v>
      </c>
      <c r="F227" s="155" t="s">
        <v>2274</v>
      </c>
      <c r="H227" s="156">
        <v>3.96</v>
      </c>
      <c r="I227" s="157"/>
      <c r="L227" s="153"/>
      <c r="M227" s="158"/>
      <c r="T227" s="159"/>
      <c r="AT227" s="154" t="s">
        <v>147</v>
      </c>
      <c r="AU227" s="154" t="s">
        <v>82</v>
      </c>
      <c r="AV227" s="13" t="s">
        <v>82</v>
      </c>
      <c r="AW227" s="13" t="s">
        <v>29</v>
      </c>
      <c r="AX227" s="13" t="s">
        <v>73</v>
      </c>
      <c r="AY227" s="154" t="s">
        <v>138</v>
      </c>
    </row>
    <row r="228" spans="2:65" s="14" customFormat="1">
      <c r="B228" s="160"/>
      <c r="D228" s="147" t="s">
        <v>147</v>
      </c>
      <c r="E228" s="161" t="s">
        <v>1</v>
      </c>
      <c r="F228" s="162" t="s">
        <v>156</v>
      </c>
      <c r="H228" s="163">
        <v>7.92</v>
      </c>
      <c r="I228" s="164"/>
      <c r="L228" s="160"/>
      <c r="M228" s="165"/>
      <c r="T228" s="166"/>
      <c r="AT228" s="161" t="s">
        <v>147</v>
      </c>
      <c r="AU228" s="161" t="s">
        <v>82</v>
      </c>
      <c r="AV228" s="14" t="s">
        <v>145</v>
      </c>
      <c r="AW228" s="14" t="s">
        <v>29</v>
      </c>
      <c r="AX228" s="14" t="s">
        <v>30</v>
      </c>
      <c r="AY228" s="161" t="s">
        <v>138</v>
      </c>
    </row>
    <row r="229" spans="2:65" s="1" customFormat="1" ht="16.5" customHeight="1">
      <c r="B229" s="132"/>
      <c r="C229" s="133" t="s">
        <v>300</v>
      </c>
      <c r="D229" s="133" t="s">
        <v>140</v>
      </c>
      <c r="E229" s="134" t="s">
        <v>1298</v>
      </c>
      <c r="F229" s="135" t="s">
        <v>2276</v>
      </c>
      <c r="G229" s="136" t="s">
        <v>178</v>
      </c>
      <c r="H229" s="137">
        <v>9.6999999999999993</v>
      </c>
      <c r="I229" s="138"/>
      <c r="J229" s="139">
        <f>ROUND(I229*H229,2)</f>
        <v>0</v>
      </c>
      <c r="K229" s="135" t="s">
        <v>144</v>
      </c>
      <c r="L229" s="32"/>
      <c r="M229" s="140" t="s">
        <v>1</v>
      </c>
      <c r="N229" s="141" t="s">
        <v>38</v>
      </c>
      <c r="P229" s="142">
        <f>O229*H229</f>
        <v>0</v>
      </c>
      <c r="Q229" s="142">
        <v>0</v>
      </c>
      <c r="R229" s="142">
        <f>Q229*H229</f>
        <v>0</v>
      </c>
      <c r="S229" s="142">
        <v>3.9399999999999999E-3</v>
      </c>
      <c r="T229" s="143">
        <f>S229*H229</f>
        <v>3.8217999999999995E-2</v>
      </c>
      <c r="AR229" s="144" t="s">
        <v>145</v>
      </c>
      <c r="AT229" s="144" t="s">
        <v>140</v>
      </c>
      <c r="AU229" s="144" t="s">
        <v>82</v>
      </c>
      <c r="AY229" s="17" t="s">
        <v>138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30</v>
      </c>
      <c r="BK229" s="145">
        <f>ROUND(I229*H229,2)</f>
        <v>0</v>
      </c>
      <c r="BL229" s="17" t="s">
        <v>145</v>
      </c>
      <c r="BM229" s="144" t="s">
        <v>2277</v>
      </c>
    </row>
    <row r="230" spans="2:65" s="13" customFormat="1">
      <c r="B230" s="153"/>
      <c r="D230" s="147" t="s">
        <v>147</v>
      </c>
      <c r="E230" s="154" t="s">
        <v>1</v>
      </c>
      <c r="F230" s="155" t="s">
        <v>2278</v>
      </c>
      <c r="H230" s="156">
        <v>9.6999999999999993</v>
      </c>
      <c r="I230" s="157"/>
      <c r="L230" s="153"/>
      <c r="M230" s="158"/>
      <c r="T230" s="159"/>
      <c r="AT230" s="154" t="s">
        <v>147</v>
      </c>
      <c r="AU230" s="154" t="s">
        <v>82</v>
      </c>
      <c r="AV230" s="13" t="s">
        <v>82</v>
      </c>
      <c r="AW230" s="13" t="s">
        <v>29</v>
      </c>
      <c r="AX230" s="13" t="s">
        <v>30</v>
      </c>
      <c r="AY230" s="154" t="s">
        <v>138</v>
      </c>
    </row>
    <row r="231" spans="2:65" s="1" customFormat="1" ht="16.5" customHeight="1">
      <c r="B231" s="132"/>
      <c r="C231" s="133" t="s">
        <v>305</v>
      </c>
      <c r="D231" s="133" t="s">
        <v>140</v>
      </c>
      <c r="E231" s="134" t="s">
        <v>1281</v>
      </c>
      <c r="F231" s="135" t="s">
        <v>1282</v>
      </c>
      <c r="G231" s="136" t="s">
        <v>429</v>
      </c>
      <c r="H231" s="137">
        <v>1</v>
      </c>
      <c r="I231" s="138"/>
      <c r="J231" s="139">
        <f>ROUND(I231*H231,2)</f>
        <v>0</v>
      </c>
      <c r="K231" s="135" t="s">
        <v>144</v>
      </c>
      <c r="L231" s="32"/>
      <c r="M231" s="140" t="s">
        <v>1</v>
      </c>
      <c r="N231" s="141" t="s">
        <v>38</v>
      </c>
      <c r="P231" s="142">
        <f>O231*H231</f>
        <v>0</v>
      </c>
      <c r="Q231" s="142">
        <v>0</v>
      </c>
      <c r="R231" s="142">
        <f>Q231*H231</f>
        <v>0</v>
      </c>
      <c r="S231" s="142">
        <v>3.5220000000000001E-2</v>
      </c>
      <c r="T231" s="143">
        <f>S231*H231</f>
        <v>3.5220000000000001E-2</v>
      </c>
      <c r="AR231" s="144" t="s">
        <v>145</v>
      </c>
      <c r="AT231" s="144" t="s">
        <v>140</v>
      </c>
      <c r="AU231" s="144" t="s">
        <v>82</v>
      </c>
      <c r="AY231" s="17" t="s">
        <v>138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30</v>
      </c>
      <c r="BK231" s="145">
        <f>ROUND(I231*H231,2)</f>
        <v>0</v>
      </c>
      <c r="BL231" s="17" t="s">
        <v>145</v>
      </c>
      <c r="BM231" s="144" t="s">
        <v>2279</v>
      </c>
    </row>
    <row r="232" spans="2:65" s="13" customFormat="1">
      <c r="B232" s="153"/>
      <c r="D232" s="147" t="s">
        <v>147</v>
      </c>
      <c r="E232" s="154" t="s">
        <v>1</v>
      </c>
      <c r="F232" s="155" t="s">
        <v>30</v>
      </c>
      <c r="H232" s="156">
        <v>1</v>
      </c>
      <c r="I232" s="157"/>
      <c r="L232" s="153"/>
      <c r="M232" s="158"/>
      <c r="T232" s="159"/>
      <c r="AT232" s="154" t="s">
        <v>147</v>
      </c>
      <c r="AU232" s="154" t="s">
        <v>82</v>
      </c>
      <c r="AV232" s="13" t="s">
        <v>82</v>
      </c>
      <c r="AW232" s="13" t="s">
        <v>29</v>
      </c>
      <c r="AX232" s="13" t="s">
        <v>30</v>
      </c>
      <c r="AY232" s="154" t="s">
        <v>138</v>
      </c>
    </row>
    <row r="233" spans="2:65" s="1" customFormat="1" ht="16.5" customHeight="1">
      <c r="B233" s="132"/>
      <c r="C233" s="133" t="s">
        <v>310</v>
      </c>
      <c r="D233" s="133" t="s">
        <v>140</v>
      </c>
      <c r="E233" s="134" t="s">
        <v>2280</v>
      </c>
      <c r="F233" s="135" t="s">
        <v>2281</v>
      </c>
      <c r="G233" s="136" t="s">
        <v>229</v>
      </c>
      <c r="H233" s="137">
        <v>0.52800000000000002</v>
      </c>
      <c r="I233" s="138"/>
      <c r="J233" s="139">
        <f>ROUND(I233*H233,2)</f>
        <v>0</v>
      </c>
      <c r="K233" s="135" t="s">
        <v>144</v>
      </c>
      <c r="L233" s="32"/>
      <c r="M233" s="140" t="s">
        <v>1</v>
      </c>
      <c r="N233" s="141" t="s">
        <v>38</v>
      </c>
      <c r="P233" s="142">
        <f>O233*H233</f>
        <v>0</v>
      </c>
      <c r="Q233" s="142">
        <v>0</v>
      </c>
      <c r="R233" s="142">
        <f>Q233*H233</f>
        <v>0</v>
      </c>
      <c r="S233" s="142">
        <v>2.4</v>
      </c>
      <c r="T233" s="143">
        <f>S233*H233</f>
        <v>1.2672000000000001</v>
      </c>
      <c r="AR233" s="144" t="s">
        <v>145</v>
      </c>
      <c r="AT233" s="144" t="s">
        <v>140</v>
      </c>
      <c r="AU233" s="144" t="s">
        <v>82</v>
      </c>
      <c r="AY233" s="17" t="s">
        <v>138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30</v>
      </c>
      <c r="BK233" s="145">
        <f>ROUND(I233*H233,2)</f>
        <v>0</v>
      </c>
      <c r="BL233" s="17" t="s">
        <v>145</v>
      </c>
      <c r="BM233" s="144" t="s">
        <v>2282</v>
      </c>
    </row>
    <row r="234" spans="2:65" s="12" customFormat="1">
      <c r="B234" s="146"/>
      <c r="D234" s="147" t="s">
        <v>147</v>
      </c>
      <c r="E234" s="148" t="s">
        <v>1</v>
      </c>
      <c r="F234" s="149" t="s">
        <v>2273</v>
      </c>
      <c r="H234" s="148" t="s">
        <v>1</v>
      </c>
      <c r="I234" s="150"/>
      <c r="L234" s="146"/>
      <c r="M234" s="151"/>
      <c r="T234" s="152"/>
      <c r="AT234" s="148" t="s">
        <v>147</v>
      </c>
      <c r="AU234" s="148" t="s">
        <v>82</v>
      </c>
      <c r="AV234" s="12" t="s">
        <v>30</v>
      </c>
      <c r="AW234" s="12" t="s">
        <v>29</v>
      </c>
      <c r="AX234" s="12" t="s">
        <v>73</v>
      </c>
      <c r="AY234" s="148" t="s">
        <v>138</v>
      </c>
    </row>
    <row r="235" spans="2:65" s="13" customFormat="1">
      <c r="B235" s="153"/>
      <c r="D235" s="147" t="s">
        <v>147</v>
      </c>
      <c r="E235" s="154" t="s">
        <v>1</v>
      </c>
      <c r="F235" s="155" t="s">
        <v>2283</v>
      </c>
      <c r="H235" s="156">
        <v>0.26400000000000001</v>
      </c>
      <c r="I235" s="157"/>
      <c r="L235" s="153"/>
      <c r="M235" s="158"/>
      <c r="T235" s="159"/>
      <c r="AT235" s="154" t="s">
        <v>147</v>
      </c>
      <c r="AU235" s="154" t="s">
        <v>82</v>
      </c>
      <c r="AV235" s="13" t="s">
        <v>82</v>
      </c>
      <c r="AW235" s="13" t="s">
        <v>29</v>
      </c>
      <c r="AX235" s="13" t="s">
        <v>73</v>
      </c>
      <c r="AY235" s="154" t="s">
        <v>138</v>
      </c>
    </row>
    <row r="236" spans="2:65" s="12" customFormat="1">
      <c r="B236" s="146"/>
      <c r="D236" s="147" t="s">
        <v>147</v>
      </c>
      <c r="E236" s="148" t="s">
        <v>1</v>
      </c>
      <c r="F236" s="149" t="s">
        <v>2275</v>
      </c>
      <c r="H236" s="148" t="s">
        <v>1</v>
      </c>
      <c r="I236" s="150"/>
      <c r="L236" s="146"/>
      <c r="M236" s="151"/>
      <c r="T236" s="152"/>
      <c r="AT236" s="148" t="s">
        <v>147</v>
      </c>
      <c r="AU236" s="148" t="s">
        <v>82</v>
      </c>
      <c r="AV236" s="12" t="s">
        <v>30</v>
      </c>
      <c r="AW236" s="12" t="s">
        <v>29</v>
      </c>
      <c r="AX236" s="12" t="s">
        <v>73</v>
      </c>
      <c r="AY236" s="148" t="s">
        <v>138</v>
      </c>
    </row>
    <row r="237" spans="2:65" s="13" customFormat="1">
      <c r="B237" s="153"/>
      <c r="D237" s="147" t="s">
        <v>147</v>
      </c>
      <c r="E237" s="154" t="s">
        <v>1</v>
      </c>
      <c r="F237" s="155" t="s">
        <v>2283</v>
      </c>
      <c r="H237" s="156">
        <v>0.26400000000000001</v>
      </c>
      <c r="I237" s="157"/>
      <c r="L237" s="153"/>
      <c r="M237" s="158"/>
      <c r="T237" s="159"/>
      <c r="AT237" s="154" t="s">
        <v>147</v>
      </c>
      <c r="AU237" s="154" t="s">
        <v>82</v>
      </c>
      <c r="AV237" s="13" t="s">
        <v>82</v>
      </c>
      <c r="AW237" s="13" t="s">
        <v>29</v>
      </c>
      <c r="AX237" s="13" t="s">
        <v>73</v>
      </c>
      <c r="AY237" s="154" t="s">
        <v>138</v>
      </c>
    </row>
    <row r="238" spans="2:65" s="14" customFormat="1">
      <c r="B238" s="160"/>
      <c r="D238" s="147" t="s">
        <v>147</v>
      </c>
      <c r="E238" s="161" t="s">
        <v>1</v>
      </c>
      <c r="F238" s="162" t="s">
        <v>156</v>
      </c>
      <c r="H238" s="163">
        <v>0.52800000000000002</v>
      </c>
      <c r="I238" s="164"/>
      <c r="L238" s="160"/>
      <c r="M238" s="165"/>
      <c r="T238" s="166"/>
      <c r="AT238" s="161" t="s">
        <v>147</v>
      </c>
      <c r="AU238" s="161" t="s">
        <v>82</v>
      </c>
      <c r="AV238" s="14" t="s">
        <v>145</v>
      </c>
      <c r="AW238" s="14" t="s">
        <v>29</v>
      </c>
      <c r="AX238" s="14" t="s">
        <v>30</v>
      </c>
      <c r="AY238" s="161" t="s">
        <v>138</v>
      </c>
    </row>
    <row r="239" spans="2:65" s="1" customFormat="1" ht="24.25" customHeight="1">
      <c r="B239" s="132"/>
      <c r="C239" s="133" t="s">
        <v>321</v>
      </c>
      <c r="D239" s="133" t="s">
        <v>140</v>
      </c>
      <c r="E239" s="134" t="s">
        <v>2284</v>
      </c>
      <c r="F239" s="135" t="s">
        <v>2285</v>
      </c>
      <c r="G239" s="136" t="s">
        <v>143</v>
      </c>
      <c r="H239" s="137">
        <v>232.155</v>
      </c>
      <c r="I239" s="138"/>
      <c r="J239" s="139">
        <f>ROUND(I239*H239,2)</f>
        <v>0</v>
      </c>
      <c r="K239" s="135" t="s">
        <v>144</v>
      </c>
      <c r="L239" s="32"/>
      <c r="M239" s="140" t="s">
        <v>1</v>
      </c>
      <c r="N239" s="141" t="s">
        <v>38</v>
      </c>
      <c r="P239" s="142">
        <f>O239*H239</f>
        <v>0</v>
      </c>
      <c r="Q239" s="142">
        <v>0</v>
      </c>
      <c r="R239" s="142">
        <f>Q239*H239</f>
        <v>0</v>
      </c>
      <c r="S239" s="142">
        <v>5.0000000000000001E-3</v>
      </c>
      <c r="T239" s="143">
        <f>S239*H239</f>
        <v>1.1607750000000001</v>
      </c>
      <c r="AR239" s="144" t="s">
        <v>145</v>
      </c>
      <c r="AT239" s="144" t="s">
        <v>140</v>
      </c>
      <c r="AU239" s="144" t="s">
        <v>82</v>
      </c>
      <c r="AY239" s="17" t="s">
        <v>138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30</v>
      </c>
      <c r="BK239" s="145">
        <f>ROUND(I239*H239,2)</f>
        <v>0</v>
      </c>
      <c r="BL239" s="17" t="s">
        <v>145</v>
      </c>
      <c r="BM239" s="144" t="s">
        <v>2286</v>
      </c>
    </row>
    <row r="240" spans="2:65" s="12" customFormat="1">
      <c r="B240" s="146"/>
      <c r="D240" s="147" t="s">
        <v>147</v>
      </c>
      <c r="E240" s="148" t="s">
        <v>1</v>
      </c>
      <c r="F240" s="149" t="s">
        <v>2287</v>
      </c>
      <c r="H240" s="148" t="s">
        <v>1</v>
      </c>
      <c r="I240" s="150"/>
      <c r="L240" s="146"/>
      <c r="M240" s="151"/>
      <c r="T240" s="152"/>
      <c r="AT240" s="148" t="s">
        <v>147</v>
      </c>
      <c r="AU240" s="148" t="s">
        <v>82</v>
      </c>
      <c r="AV240" s="12" t="s">
        <v>30</v>
      </c>
      <c r="AW240" s="12" t="s">
        <v>29</v>
      </c>
      <c r="AX240" s="12" t="s">
        <v>73</v>
      </c>
      <c r="AY240" s="148" t="s">
        <v>138</v>
      </c>
    </row>
    <row r="241" spans="2:65" s="13" customFormat="1">
      <c r="B241" s="153"/>
      <c r="D241" s="147" t="s">
        <v>147</v>
      </c>
      <c r="E241" s="154" t="s">
        <v>1</v>
      </c>
      <c r="F241" s="155" t="s">
        <v>2288</v>
      </c>
      <c r="H241" s="156">
        <v>232.155</v>
      </c>
      <c r="I241" s="157"/>
      <c r="L241" s="153"/>
      <c r="M241" s="158"/>
      <c r="T241" s="159"/>
      <c r="AT241" s="154" t="s">
        <v>147</v>
      </c>
      <c r="AU241" s="154" t="s">
        <v>82</v>
      </c>
      <c r="AV241" s="13" t="s">
        <v>82</v>
      </c>
      <c r="AW241" s="13" t="s">
        <v>29</v>
      </c>
      <c r="AX241" s="13" t="s">
        <v>73</v>
      </c>
      <c r="AY241" s="154" t="s">
        <v>138</v>
      </c>
    </row>
    <row r="242" spans="2:65" s="14" customFormat="1">
      <c r="B242" s="160"/>
      <c r="D242" s="147" t="s">
        <v>147</v>
      </c>
      <c r="E242" s="161" t="s">
        <v>1</v>
      </c>
      <c r="F242" s="162" t="s">
        <v>156</v>
      </c>
      <c r="H242" s="163">
        <v>232.155</v>
      </c>
      <c r="I242" s="164"/>
      <c r="L242" s="160"/>
      <c r="M242" s="165"/>
      <c r="T242" s="166"/>
      <c r="AT242" s="161" t="s">
        <v>147</v>
      </c>
      <c r="AU242" s="161" t="s">
        <v>82</v>
      </c>
      <c r="AV242" s="14" t="s">
        <v>145</v>
      </c>
      <c r="AW242" s="14" t="s">
        <v>29</v>
      </c>
      <c r="AX242" s="14" t="s">
        <v>30</v>
      </c>
      <c r="AY242" s="161" t="s">
        <v>138</v>
      </c>
    </row>
    <row r="243" spans="2:65" s="1" customFormat="1" ht="24.25" customHeight="1">
      <c r="B243" s="132"/>
      <c r="C243" s="133" t="s">
        <v>328</v>
      </c>
      <c r="D243" s="133" t="s">
        <v>140</v>
      </c>
      <c r="E243" s="134" t="s">
        <v>1234</v>
      </c>
      <c r="F243" s="135" t="s">
        <v>1235</v>
      </c>
      <c r="G243" s="136" t="s">
        <v>143</v>
      </c>
      <c r="H243" s="137">
        <v>31.658000000000001</v>
      </c>
      <c r="I243" s="138"/>
      <c r="J243" s="139">
        <f>ROUND(I243*H243,2)</f>
        <v>0</v>
      </c>
      <c r="K243" s="135" t="s">
        <v>144</v>
      </c>
      <c r="L243" s="32"/>
      <c r="M243" s="140" t="s">
        <v>1</v>
      </c>
      <c r="N243" s="141" t="s">
        <v>38</v>
      </c>
      <c r="P243" s="142">
        <f>O243*H243</f>
        <v>0</v>
      </c>
      <c r="Q243" s="142">
        <v>0</v>
      </c>
      <c r="R243" s="142">
        <f>Q243*H243</f>
        <v>0</v>
      </c>
      <c r="S243" s="142">
        <v>5.8999999999999997E-2</v>
      </c>
      <c r="T243" s="143">
        <f>S243*H243</f>
        <v>1.8678219999999999</v>
      </c>
      <c r="AR243" s="144" t="s">
        <v>145</v>
      </c>
      <c r="AT243" s="144" t="s">
        <v>140</v>
      </c>
      <c r="AU243" s="144" t="s">
        <v>82</v>
      </c>
      <c r="AY243" s="17" t="s">
        <v>138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30</v>
      </c>
      <c r="BK243" s="145">
        <f>ROUND(I243*H243,2)</f>
        <v>0</v>
      </c>
      <c r="BL243" s="17" t="s">
        <v>145</v>
      </c>
      <c r="BM243" s="144" t="s">
        <v>2289</v>
      </c>
    </row>
    <row r="244" spans="2:65" s="12" customFormat="1">
      <c r="B244" s="146"/>
      <c r="D244" s="147" t="s">
        <v>147</v>
      </c>
      <c r="E244" s="148" t="s">
        <v>1</v>
      </c>
      <c r="F244" s="149" t="s">
        <v>2290</v>
      </c>
      <c r="H244" s="148" t="s">
        <v>1</v>
      </c>
      <c r="I244" s="150"/>
      <c r="L244" s="146"/>
      <c r="M244" s="151"/>
      <c r="T244" s="152"/>
      <c r="AT244" s="148" t="s">
        <v>147</v>
      </c>
      <c r="AU244" s="148" t="s">
        <v>82</v>
      </c>
      <c r="AV244" s="12" t="s">
        <v>30</v>
      </c>
      <c r="AW244" s="12" t="s">
        <v>29</v>
      </c>
      <c r="AX244" s="12" t="s">
        <v>73</v>
      </c>
      <c r="AY244" s="148" t="s">
        <v>138</v>
      </c>
    </row>
    <row r="245" spans="2:65" s="13" customFormat="1">
      <c r="B245" s="153"/>
      <c r="D245" s="147" t="s">
        <v>147</v>
      </c>
      <c r="E245" s="154" t="s">
        <v>1</v>
      </c>
      <c r="F245" s="155" t="s">
        <v>2213</v>
      </c>
      <c r="H245" s="156">
        <v>31.658000000000001</v>
      </c>
      <c r="I245" s="157"/>
      <c r="L245" s="153"/>
      <c r="M245" s="158"/>
      <c r="T245" s="159"/>
      <c r="AT245" s="154" t="s">
        <v>147</v>
      </c>
      <c r="AU245" s="154" t="s">
        <v>82</v>
      </c>
      <c r="AV245" s="13" t="s">
        <v>82</v>
      </c>
      <c r="AW245" s="13" t="s">
        <v>29</v>
      </c>
      <c r="AX245" s="13" t="s">
        <v>73</v>
      </c>
      <c r="AY245" s="154" t="s">
        <v>138</v>
      </c>
    </row>
    <row r="246" spans="2:65" s="14" customFormat="1">
      <c r="B246" s="160"/>
      <c r="D246" s="147" t="s">
        <v>147</v>
      </c>
      <c r="E246" s="161" t="s">
        <v>1</v>
      </c>
      <c r="F246" s="162" t="s">
        <v>156</v>
      </c>
      <c r="H246" s="163">
        <v>31.658000000000001</v>
      </c>
      <c r="I246" s="164"/>
      <c r="L246" s="160"/>
      <c r="M246" s="165"/>
      <c r="T246" s="166"/>
      <c r="AT246" s="161" t="s">
        <v>147</v>
      </c>
      <c r="AU246" s="161" t="s">
        <v>82</v>
      </c>
      <c r="AV246" s="14" t="s">
        <v>145</v>
      </c>
      <c r="AW246" s="14" t="s">
        <v>29</v>
      </c>
      <c r="AX246" s="14" t="s">
        <v>30</v>
      </c>
      <c r="AY246" s="161" t="s">
        <v>138</v>
      </c>
    </row>
    <row r="247" spans="2:65" s="1" customFormat="1" ht="16.5" customHeight="1">
      <c r="B247" s="132"/>
      <c r="C247" s="133" t="s">
        <v>334</v>
      </c>
      <c r="D247" s="133" t="s">
        <v>140</v>
      </c>
      <c r="E247" s="134" t="s">
        <v>1245</v>
      </c>
      <c r="F247" s="135" t="s">
        <v>1246</v>
      </c>
      <c r="G247" s="136" t="s">
        <v>143</v>
      </c>
      <c r="H247" s="137">
        <v>23.216000000000001</v>
      </c>
      <c r="I247" s="138"/>
      <c r="J247" s="139">
        <f>ROUND(I247*H247,2)</f>
        <v>0</v>
      </c>
      <c r="K247" s="135" t="s">
        <v>144</v>
      </c>
      <c r="L247" s="32"/>
      <c r="M247" s="140" t="s">
        <v>1</v>
      </c>
      <c r="N247" s="141" t="s">
        <v>38</v>
      </c>
      <c r="P247" s="142">
        <f>O247*H247</f>
        <v>0</v>
      </c>
      <c r="Q247" s="142">
        <v>0</v>
      </c>
      <c r="R247" s="142">
        <f>Q247*H247</f>
        <v>0</v>
      </c>
      <c r="S247" s="142">
        <v>7.8E-2</v>
      </c>
      <c r="T247" s="143">
        <f>S247*H247</f>
        <v>1.810848</v>
      </c>
      <c r="AR247" s="144" t="s">
        <v>145</v>
      </c>
      <c r="AT247" s="144" t="s">
        <v>140</v>
      </c>
      <c r="AU247" s="144" t="s">
        <v>82</v>
      </c>
      <c r="AY247" s="17" t="s">
        <v>138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30</v>
      </c>
      <c r="BK247" s="145">
        <f>ROUND(I247*H247,2)</f>
        <v>0</v>
      </c>
      <c r="BL247" s="17" t="s">
        <v>145</v>
      </c>
      <c r="BM247" s="144" t="s">
        <v>2291</v>
      </c>
    </row>
    <row r="248" spans="2:65" s="12" customFormat="1">
      <c r="B248" s="146"/>
      <c r="D248" s="147" t="s">
        <v>147</v>
      </c>
      <c r="E248" s="148" t="s">
        <v>1</v>
      </c>
      <c r="F248" s="149" t="s">
        <v>2292</v>
      </c>
      <c r="H248" s="148" t="s">
        <v>1</v>
      </c>
      <c r="I248" s="150"/>
      <c r="L248" s="146"/>
      <c r="M248" s="151"/>
      <c r="T248" s="152"/>
      <c r="AT248" s="148" t="s">
        <v>147</v>
      </c>
      <c r="AU248" s="148" t="s">
        <v>82</v>
      </c>
      <c r="AV248" s="12" t="s">
        <v>30</v>
      </c>
      <c r="AW248" s="12" t="s">
        <v>29</v>
      </c>
      <c r="AX248" s="12" t="s">
        <v>73</v>
      </c>
      <c r="AY248" s="148" t="s">
        <v>138</v>
      </c>
    </row>
    <row r="249" spans="2:65" s="13" customFormat="1">
      <c r="B249" s="153"/>
      <c r="D249" s="147" t="s">
        <v>147</v>
      </c>
      <c r="E249" s="154" t="s">
        <v>1</v>
      </c>
      <c r="F249" s="155" t="s">
        <v>2208</v>
      </c>
      <c r="H249" s="156">
        <v>23.216000000000001</v>
      </c>
      <c r="I249" s="157"/>
      <c r="L249" s="153"/>
      <c r="M249" s="158"/>
      <c r="T249" s="159"/>
      <c r="AT249" s="154" t="s">
        <v>147</v>
      </c>
      <c r="AU249" s="154" t="s">
        <v>82</v>
      </c>
      <c r="AV249" s="13" t="s">
        <v>82</v>
      </c>
      <c r="AW249" s="13" t="s">
        <v>29</v>
      </c>
      <c r="AX249" s="13" t="s">
        <v>73</v>
      </c>
      <c r="AY249" s="154" t="s">
        <v>138</v>
      </c>
    </row>
    <row r="250" spans="2:65" s="14" customFormat="1">
      <c r="B250" s="160"/>
      <c r="D250" s="147" t="s">
        <v>147</v>
      </c>
      <c r="E250" s="161" t="s">
        <v>1</v>
      </c>
      <c r="F250" s="162" t="s">
        <v>156</v>
      </c>
      <c r="H250" s="163">
        <v>23.216000000000001</v>
      </c>
      <c r="I250" s="164"/>
      <c r="L250" s="160"/>
      <c r="M250" s="165"/>
      <c r="T250" s="166"/>
      <c r="AT250" s="161" t="s">
        <v>147</v>
      </c>
      <c r="AU250" s="161" t="s">
        <v>82</v>
      </c>
      <c r="AV250" s="14" t="s">
        <v>145</v>
      </c>
      <c r="AW250" s="14" t="s">
        <v>29</v>
      </c>
      <c r="AX250" s="14" t="s">
        <v>30</v>
      </c>
      <c r="AY250" s="161" t="s">
        <v>138</v>
      </c>
    </row>
    <row r="251" spans="2:65" s="1" customFormat="1" ht="16.5" customHeight="1">
      <c r="B251" s="132"/>
      <c r="C251" s="133" t="s">
        <v>338</v>
      </c>
      <c r="D251" s="133" t="s">
        <v>140</v>
      </c>
      <c r="E251" s="134" t="s">
        <v>1251</v>
      </c>
      <c r="F251" s="135" t="s">
        <v>1252</v>
      </c>
      <c r="G251" s="136" t="s">
        <v>143</v>
      </c>
      <c r="H251" s="137">
        <v>263.81299999999999</v>
      </c>
      <c r="I251" s="138"/>
      <c r="J251" s="139">
        <f>ROUND(I251*H251,2)</f>
        <v>0</v>
      </c>
      <c r="K251" s="135" t="s">
        <v>144</v>
      </c>
      <c r="L251" s="32"/>
      <c r="M251" s="140" t="s">
        <v>1</v>
      </c>
      <c r="N251" s="141" t="s">
        <v>38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145</v>
      </c>
      <c r="AT251" s="144" t="s">
        <v>140</v>
      </c>
      <c r="AU251" s="144" t="s">
        <v>82</v>
      </c>
      <c r="AY251" s="17" t="s">
        <v>138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30</v>
      </c>
      <c r="BK251" s="145">
        <f>ROUND(I251*H251,2)</f>
        <v>0</v>
      </c>
      <c r="BL251" s="17" t="s">
        <v>145</v>
      </c>
      <c r="BM251" s="144" t="s">
        <v>2293</v>
      </c>
    </row>
    <row r="252" spans="2:65" s="12" customFormat="1">
      <c r="B252" s="146"/>
      <c r="D252" s="147" t="s">
        <v>147</v>
      </c>
      <c r="E252" s="148" t="s">
        <v>1</v>
      </c>
      <c r="F252" s="149" t="s">
        <v>2240</v>
      </c>
      <c r="H252" s="148" t="s">
        <v>1</v>
      </c>
      <c r="I252" s="150"/>
      <c r="L252" s="146"/>
      <c r="M252" s="151"/>
      <c r="T252" s="152"/>
      <c r="AT252" s="148" t="s">
        <v>147</v>
      </c>
      <c r="AU252" s="148" t="s">
        <v>82</v>
      </c>
      <c r="AV252" s="12" t="s">
        <v>30</v>
      </c>
      <c r="AW252" s="12" t="s">
        <v>29</v>
      </c>
      <c r="AX252" s="12" t="s">
        <v>73</v>
      </c>
      <c r="AY252" s="148" t="s">
        <v>138</v>
      </c>
    </row>
    <row r="253" spans="2:65" s="13" customFormat="1">
      <c r="B253" s="153"/>
      <c r="D253" s="147" t="s">
        <v>147</v>
      </c>
      <c r="E253" s="154" t="s">
        <v>1</v>
      </c>
      <c r="F253" s="155" t="s">
        <v>2213</v>
      </c>
      <c r="H253" s="156">
        <v>31.658000000000001</v>
      </c>
      <c r="I253" s="157"/>
      <c r="L253" s="153"/>
      <c r="M253" s="158"/>
      <c r="T253" s="159"/>
      <c r="AT253" s="154" t="s">
        <v>147</v>
      </c>
      <c r="AU253" s="154" t="s">
        <v>82</v>
      </c>
      <c r="AV253" s="13" t="s">
        <v>82</v>
      </c>
      <c r="AW253" s="13" t="s">
        <v>29</v>
      </c>
      <c r="AX253" s="13" t="s">
        <v>73</v>
      </c>
      <c r="AY253" s="154" t="s">
        <v>138</v>
      </c>
    </row>
    <row r="254" spans="2:65" s="12" customFormat="1">
      <c r="B254" s="146"/>
      <c r="D254" s="147" t="s">
        <v>147</v>
      </c>
      <c r="E254" s="148" t="s">
        <v>1</v>
      </c>
      <c r="F254" s="149" t="s">
        <v>2294</v>
      </c>
      <c r="H254" s="148" t="s">
        <v>1</v>
      </c>
      <c r="I254" s="150"/>
      <c r="L254" s="146"/>
      <c r="M254" s="151"/>
      <c r="T254" s="152"/>
      <c r="AT254" s="148" t="s">
        <v>147</v>
      </c>
      <c r="AU254" s="148" t="s">
        <v>82</v>
      </c>
      <c r="AV254" s="12" t="s">
        <v>30</v>
      </c>
      <c r="AW254" s="12" t="s">
        <v>29</v>
      </c>
      <c r="AX254" s="12" t="s">
        <v>73</v>
      </c>
      <c r="AY254" s="148" t="s">
        <v>138</v>
      </c>
    </row>
    <row r="255" spans="2:65" s="13" customFormat="1">
      <c r="B255" s="153"/>
      <c r="D255" s="147" t="s">
        <v>147</v>
      </c>
      <c r="E255" s="154" t="s">
        <v>1</v>
      </c>
      <c r="F255" s="155" t="s">
        <v>2288</v>
      </c>
      <c r="H255" s="156">
        <v>232.155</v>
      </c>
      <c r="I255" s="157"/>
      <c r="L255" s="153"/>
      <c r="M255" s="158"/>
      <c r="T255" s="159"/>
      <c r="AT255" s="154" t="s">
        <v>147</v>
      </c>
      <c r="AU255" s="154" t="s">
        <v>82</v>
      </c>
      <c r="AV255" s="13" t="s">
        <v>82</v>
      </c>
      <c r="AW255" s="13" t="s">
        <v>29</v>
      </c>
      <c r="AX255" s="13" t="s">
        <v>73</v>
      </c>
      <c r="AY255" s="154" t="s">
        <v>138</v>
      </c>
    </row>
    <row r="256" spans="2:65" s="14" customFormat="1">
      <c r="B256" s="160"/>
      <c r="D256" s="147" t="s">
        <v>147</v>
      </c>
      <c r="E256" s="161" t="s">
        <v>1</v>
      </c>
      <c r="F256" s="162" t="s">
        <v>156</v>
      </c>
      <c r="H256" s="163">
        <v>263.81299999999999</v>
      </c>
      <c r="I256" s="164"/>
      <c r="L256" s="160"/>
      <c r="M256" s="165"/>
      <c r="T256" s="166"/>
      <c r="AT256" s="161" t="s">
        <v>147</v>
      </c>
      <c r="AU256" s="161" t="s">
        <v>82</v>
      </c>
      <c r="AV256" s="14" t="s">
        <v>145</v>
      </c>
      <c r="AW256" s="14" t="s">
        <v>29</v>
      </c>
      <c r="AX256" s="14" t="s">
        <v>30</v>
      </c>
      <c r="AY256" s="161" t="s">
        <v>138</v>
      </c>
    </row>
    <row r="257" spans="2:65" s="1" customFormat="1" ht="21.75" customHeight="1">
      <c r="B257" s="132"/>
      <c r="C257" s="133" t="s">
        <v>343</v>
      </c>
      <c r="D257" s="133" t="s">
        <v>140</v>
      </c>
      <c r="E257" s="134" t="s">
        <v>1361</v>
      </c>
      <c r="F257" s="135" t="s">
        <v>2295</v>
      </c>
      <c r="G257" s="136" t="s">
        <v>208</v>
      </c>
      <c r="H257" s="137">
        <v>6.2720000000000002</v>
      </c>
      <c r="I257" s="138"/>
      <c r="J257" s="139">
        <f>ROUND(I257*H257,2)</f>
        <v>0</v>
      </c>
      <c r="K257" s="135" t="s">
        <v>144</v>
      </c>
      <c r="L257" s="32"/>
      <c r="M257" s="140" t="s">
        <v>1</v>
      </c>
      <c r="N257" s="141" t="s">
        <v>38</v>
      </c>
      <c r="P257" s="142">
        <f>O257*H257</f>
        <v>0</v>
      </c>
      <c r="Q257" s="142">
        <v>0</v>
      </c>
      <c r="R257" s="142">
        <f>Q257*H257</f>
        <v>0</v>
      </c>
      <c r="S257" s="142">
        <v>0</v>
      </c>
      <c r="T257" s="143">
        <f>S257*H257</f>
        <v>0</v>
      </c>
      <c r="AR257" s="144" t="s">
        <v>145</v>
      </c>
      <c r="AT257" s="144" t="s">
        <v>140</v>
      </c>
      <c r="AU257" s="144" t="s">
        <v>82</v>
      </c>
      <c r="AY257" s="17" t="s">
        <v>138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30</v>
      </c>
      <c r="BK257" s="145">
        <f>ROUND(I257*H257,2)</f>
        <v>0</v>
      </c>
      <c r="BL257" s="17" t="s">
        <v>145</v>
      </c>
      <c r="BM257" s="144" t="s">
        <v>2296</v>
      </c>
    </row>
    <row r="258" spans="2:65" s="13" customFormat="1">
      <c r="B258" s="153"/>
      <c r="D258" s="147" t="s">
        <v>147</v>
      </c>
      <c r="E258" s="154" t="s">
        <v>1</v>
      </c>
      <c r="F258" s="155" t="s">
        <v>2297</v>
      </c>
      <c r="H258" s="156">
        <v>6.2720000000000002</v>
      </c>
      <c r="I258" s="157"/>
      <c r="L258" s="153"/>
      <c r="M258" s="158"/>
      <c r="T258" s="159"/>
      <c r="AT258" s="154" t="s">
        <v>147</v>
      </c>
      <c r="AU258" s="154" t="s">
        <v>82</v>
      </c>
      <c r="AV258" s="13" t="s">
        <v>82</v>
      </c>
      <c r="AW258" s="13" t="s">
        <v>29</v>
      </c>
      <c r="AX258" s="13" t="s">
        <v>30</v>
      </c>
      <c r="AY258" s="154" t="s">
        <v>138</v>
      </c>
    </row>
    <row r="259" spans="2:65" s="1" customFormat="1" ht="16.5" customHeight="1">
      <c r="B259" s="132"/>
      <c r="C259" s="133" t="s">
        <v>347</v>
      </c>
      <c r="D259" s="133" t="s">
        <v>140</v>
      </c>
      <c r="E259" s="134" t="s">
        <v>1367</v>
      </c>
      <c r="F259" s="135" t="s">
        <v>1368</v>
      </c>
      <c r="G259" s="136" t="s">
        <v>208</v>
      </c>
      <c r="H259" s="137">
        <v>6.2720000000000002</v>
      </c>
      <c r="I259" s="138"/>
      <c r="J259" s="139">
        <f>ROUND(I259*H259,2)</f>
        <v>0</v>
      </c>
      <c r="K259" s="135" t="s">
        <v>144</v>
      </c>
      <c r="L259" s="32"/>
      <c r="M259" s="140" t="s">
        <v>1</v>
      </c>
      <c r="N259" s="141" t="s">
        <v>38</v>
      </c>
      <c r="P259" s="142">
        <f>O259*H259</f>
        <v>0</v>
      </c>
      <c r="Q259" s="142">
        <v>0</v>
      </c>
      <c r="R259" s="142">
        <f>Q259*H259</f>
        <v>0</v>
      </c>
      <c r="S259" s="142">
        <v>0</v>
      </c>
      <c r="T259" s="143">
        <f>S259*H259</f>
        <v>0</v>
      </c>
      <c r="AR259" s="144" t="s">
        <v>145</v>
      </c>
      <c r="AT259" s="144" t="s">
        <v>140</v>
      </c>
      <c r="AU259" s="144" t="s">
        <v>82</v>
      </c>
      <c r="AY259" s="17" t="s">
        <v>138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30</v>
      </c>
      <c r="BK259" s="145">
        <f>ROUND(I259*H259,2)</f>
        <v>0</v>
      </c>
      <c r="BL259" s="17" t="s">
        <v>145</v>
      </c>
      <c r="BM259" s="144" t="s">
        <v>2298</v>
      </c>
    </row>
    <row r="260" spans="2:65" s="13" customFormat="1">
      <c r="B260" s="153"/>
      <c r="D260" s="147" t="s">
        <v>147</v>
      </c>
      <c r="E260" s="154" t="s">
        <v>1</v>
      </c>
      <c r="F260" s="155" t="s">
        <v>2297</v>
      </c>
      <c r="H260" s="156">
        <v>6.2720000000000002</v>
      </c>
      <c r="I260" s="157"/>
      <c r="L260" s="153"/>
      <c r="M260" s="158"/>
      <c r="T260" s="159"/>
      <c r="AT260" s="154" t="s">
        <v>147</v>
      </c>
      <c r="AU260" s="154" t="s">
        <v>82</v>
      </c>
      <c r="AV260" s="13" t="s">
        <v>82</v>
      </c>
      <c r="AW260" s="13" t="s">
        <v>29</v>
      </c>
      <c r="AX260" s="13" t="s">
        <v>30</v>
      </c>
      <c r="AY260" s="154" t="s">
        <v>138</v>
      </c>
    </row>
    <row r="261" spans="2:65" s="1" customFormat="1" ht="16.5" customHeight="1">
      <c r="B261" s="132"/>
      <c r="C261" s="133" t="s">
        <v>353</v>
      </c>
      <c r="D261" s="133" t="s">
        <v>140</v>
      </c>
      <c r="E261" s="134" t="s">
        <v>1372</v>
      </c>
      <c r="F261" s="135" t="s">
        <v>1373</v>
      </c>
      <c r="G261" s="136" t="s">
        <v>208</v>
      </c>
      <c r="H261" s="137">
        <v>56.448</v>
      </c>
      <c r="I261" s="138"/>
      <c r="J261" s="139">
        <f>ROUND(I261*H261,2)</f>
        <v>0</v>
      </c>
      <c r="K261" s="135" t="s">
        <v>144</v>
      </c>
      <c r="L261" s="32"/>
      <c r="M261" s="140" t="s">
        <v>1</v>
      </c>
      <c r="N261" s="141" t="s">
        <v>38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145</v>
      </c>
      <c r="AT261" s="144" t="s">
        <v>140</v>
      </c>
      <c r="AU261" s="144" t="s">
        <v>82</v>
      </c>
      <c r="AY261" s="17" t="s">
        <v>138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30</v>
      </c>
      <c r="BK261" s="145">
        <f>ROUND(I261*H261,2)</f>
        <v>0</v>
      </c>
      <c r="BL261" s="17" t="s">
        <v>145</v>
      </c>
      <c r="BM261" s="144" t="s">
        <v>2299</v>
      </c>
    </row>
    <row r="262" spans="2:65" s="13" customFormat="1">
      <c r="B262" s="153"/>
      <c r="D262" s="147" t="s">
        <v>147</v>
      </c>
      <c r="E262" s="154" t="s">
        <v>1</v>
      </c>
      <c r="F262" s="155" t="s">
        <v>2300</v>
      </c>
      <c r="H262" s="156">
        <v>56.448</v>
      </c>
      <c r="I262" s="157"/>
      <c r="L262" s="153"/>
      <c r="M262" s="158"/>
      <c r="T262" s="159"/>
      <c r="AT262" s="154" t="s">
        <v>147</v>
      </c>
      <c r="AU262" s="154" t="s">
        <v>82</v>
      </c>
      <c r="AV262" s="13" t="s">
        <v>82</v>
      </c>
      <c r="AW262" s="13" t="s">
        <v>29</v>
      </c>
      <c r="AX262" s="13" t="s">
        <v>73</v>
      </c>
      <c r="AY262" s="154" t="s">
        <v>138</v>
      </c>
    </row>
    <row r="263" spans="2:65" s="14" customFormat="1">
      <c r="B263" s="160"/>
      <c r="D263" s="147" t="s">
        <v>147</v>
      </c>
      <c r="E263" s="161" t="s">
        <v>1</v>
      </c>
      <c r="F263" s="162" t="s">
        <v>156</v>
      </c>
      <c r="H263" s="163">
        <v>56.448</v>
      </c>
      <c r="I263" s="164"/>
      <c r="L263" s="160"/>
      <c r="M263" s="165"/>
      <c r="T263" s="166"/>
      <c r="AT263" s="161" t="s">
        <v>147</v>
      </c>
      <c r="AU263" s="161" t="s">
        <v>82</v>
      </c>
      <c r="AV263" s="14" t="s">
        <v>145</v>
      </c>
      <c r="AW263" s="14" t="s">
        <v>29</v>
      </c>
      <c r="AX263" s="14" t="s">
        <v>30</v>
      </c>
      <c r="AY263" s="161" t="s">
        <v>138</v>
      </c>
    </row>
    <row r="264" spans="2:65" s="1" customFormat="1" ht="16.5" customHeight="1">
      <c r="B264" s="132"/>
      <c r="C264" s="133" t="s">
        <v>358</v>
      </c>
      <c r="D264" s="133" t="s">
        <v>140</v>
      </c>
      <c r="E264" s="134" t="s">
        <v>1402</v>
      </c>
      <c r="F264" s="135" t="s">
        <v>223</v>
      </c>
      <c r="G264" s="136" t="s">
        <v>208</v>
      </c>
      <c r="H264" s="137">
        <v>6.2720000000000002</v>
      </c>
      <c r="I264" s="138"/>
      <c r="J264" s="139">
        <f>ROUND(I264*H264,2)</f>
        <v>0</v>
      </c>
      <c r="K264" s="135" t="s">
        <v>1</v>
      </c>
      <c r="L264" s="32"/>
      <c r="M264" s="140" t="s">
        <v>1</v>
      </c>
      <c r="N264" s="141" t="s">
        <v>38</v>
      </c>
      <c r="P264" s="142">
        <f>O264*H264</f>
        <v>0</v>
      </c>
      <c r="Q264" s="142">
        <v>0</v>
      </c>
      <c r="R264" s="142">
        <f>Q264*H264</f>
        <v>0</v>
      </c>
      <c r="S264" s="142">
        <v>0</v>
      </c>
      <c r="T264" s="143">
        <f>S264*H264</f>
        <v>0</v>
      </c>
      <c r="AR264" s="144" t="s">
        <v>145</v>
      </c>
      <c r="AT264" s="144" t="s">
        <v>140</v>
      </c>
      <c r="AU264" s="144" t="s">
        <v>82</v>
      </c>
      <c r="AY264" s="17" t="s">
        <v>138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7" t="s">
        <v>30</v>
      </c>
      <c r="BK264" s="145">
        <f>ROUND(I264*H264,2)</f>
        <v>0</v>
      </c>
      <c r="BL264" s="17" t="s">
        <v>145</v>
      </c>
      <c r="BM264" s="144" t="s">
        <v>2301</v>
      </c>
    </row>
    <row r="265" spans="2:65" s="13" customFormat="1">
      <c r="B265" s="153"/>
      <c r="D265" s="147" t="s">
        <v>147</v>
      </c>
      <c r="E265" s="154" t="s">
        <v>1</v>
      </c>
      <c r="F265" s="155" t="s">
        <v>2297</v>
      </c>
      <c r="H265" s="156">
        <v>6.2720000000000002</v>
      </c>
      <c r="I265" s="157"/>
      <c r="L265" s="153"/>
      <c r="M265" s="158"/>
      <c r="T265" s="159"/>
      <c r="AT265" s="154" t="s">
        <v>147</v>
      </c>
      <c r="AU265" s="154" t="s">
        <v>82</v>
      </c>
      <c r="AV265" s="13" t="s">
        <v>82</v>
      </c>
      <c r="AW265" s="13" t="s">
        <v>29</v>
      </c>
      <c r="AX265" s="13" t="s">
        <v>30</v>
      </c>
      <c r="AY265" s="154" t="s">
        <v>138</v>
      </c>
    </row>
    <row r="266" spans="2:65" s="1" customFormat="1" ht="16.5" customHeight="1">
      <c r="B266" s="132"/>
      <c r="C266" s="133" t="s">
        <v>363</v>
      </c>
      <c r="D266" s="133" t="s">
        <v>140</v>
      </c>
      <c r="E266" s="134" t="s">
        <v>1452</v>
      </c>
      <c r="F266" s="135" t="s">
        <v>1453</v>
      </c>
      <c r="G266" s="136" t="s">
        <v>208</v>
      </c>
      <c r="H266" s="137">
        <v>2.4750000000000001</v>
      </c>
      <c r="I266" s="138"/>
      <c r="J266" s="139">
        <f>ROUND(I266*H266,2)</f>
        <v>0</v>
      </c>
      <c r="K266" s="135" t="s">
        <v>144</v>
      </c>
      <c r="L266" s="32"/>
      <c r="M266" s="140" t="s">
        <v>1</v>
      </c>
      <c r="N266" s="141" t="s">
        <v>38</v>
      </c>
      <c r="P266" s="142">
        <f>O266*H266</f>
        <v>0</v>
      </c>
      <c r="Q266" s="142">
        <v>0</v>
      </c>
      <c r="R266" s="142">
        <f>Q266*H266</f>
        <v>0</v>
      </c>
      <c r="S266" s="142">
        <v>0</v>
      </c>
      <c r="T266" s="143">
        <f>S266*H266</f>
        <v>0</v>
      </c>
      <c r="AR266" s="144" t="s">
        <v>145</v>
      </c>
      <c r="AT266" s="144" t="s">
        <v>140</v>
      </c>
      <c r="AU266" s="144" t="s">
        <v>82</v>
      </c>
      <c r="AY266" s="17" t="s">
        <v>138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30</v>
      </c>
      <c r="BK266" s="145">
        <f>ROUND(I266*H266,2)</f>
        <v>0</v>
      </c>
      <c r="BL266" s="17" t="s">
        <v>145</v>
      </c>
      <c r="BM266" s="144" t="s">
        <v>2302</v>
      </c>
    </row>
    <row r="267" spans="2:65" s="11" customFormat="1" ht="25.9" customHeight="1">
      <c r="B267" s="120"/>
      <c r="D267" s="121" t="s">
        <v>72</v>
      </c>
      <c r="E267" s="122" t="s">
        <v>1456</v>
      </c>
      <c r="F267" s="122" t="s">
        <v>1457</v>
      </c>
      <c r="I267" s="123"/>
      <c r="J267" s="124">
        <f>BK267</f>
        <v>0</v>
      </c>
      <c r="L267" s="120"/>
      <c r="M267" s="125"/>
      <c r="P267" s="126">
        <f>P268+P279+P291+P318</f>
        <v>0</v>
      </c>
      <c r="R267" s="126">
        <f>R268+R279+R291+R318</f>
        <v>2.0117247800000002</v>
      </c>
      <c r="T267" s="127">
        <f>T268+T279+T291+T318</f>
        <v>2.92516</v>
      </c>
      <c r="AR267" s="121" t="s">
        <v>82</v>
      </c>
      <c r="AT267" s="128" t="s">
        <v>72</v>
      </c>
      <c r="AU267" s="128" t="s">
        <v>73</v>
      </c>
      <c r="AY267" s="121" t="s">
        <v>138</v>
      </c>
      <c r="BK267" s="129">
        <f>BK268+BK279+BK291+BK318</f>
        <v>0</v>
      </c>
    </row>
    <row r="268" spans="2:65" s="11" customFormat="1" ht="22.9" customHeight="1">
      <c r="B268" s="120"/>
      <c r="D268" s="121" t="s">
        <v>72</v>
      </c>
      <c r="E268" s="130" t="s">
        <v>1613</v>
      </c>
      <c r="F268" s="130" t="s">
        <v>1614</v>
      </c>
      <c r="I268" s="123"/>
      <c r="J268" s="131">
        <f>BK268</f>
        <v>0</v>
      </c>
      <c r="L268" s="120"/>
      <c r="M268" s="125"/>
      <c r="P268" s="126">
        <f>SUM(P269:P278)</f>
        <v>0</v>
      </c>
      <c r="R268" s="126">
        <f>SUM(R269:R278)</f>
        <v>3.09E-2</v>
      </c>
      <c r="T268" s="127">
        <f>SUM(T269:T278)</f>
        <v>0</v>
      </c>
      <c r="AR268" s="121" t="s">
        <v>82</v>
      </c>
      <c r="AT268" s="128" t="s">
        <v>72</v>
      </c>
      <c r="AU268" s="128" t="s">
        <v>30</v>
      </c>
      <c r="AY268" s="121" t="s">
        <v>138</v>
      </c>
      <c r="BK268" s="129">
        <f>SUM(BK269:BK278)</f>
        <v>0</v>
      </c>
    </row>
    <row r="269" spans="2:65" s="1" customFormat="1" ht="16.5" customHeight="1">
      <c r="B269" s="132"/>
      <c r="C269" s="133" t="s">
        <v>370</v>
      </c>
      <c r="D269" s="133" t="s">
        <v>140</v>
      </c>
      <c r="E269" s="134" t="s">
        <v>1616</v>
      </c>
      <c r="F269" s="135" t="s">
        <v>1617</v>
      </c>
      <c r="G269" s="136" t="s">
        <v>429</v>
      </c>
      <c r="H269" s="137">
        <v>1</v>
      </c>
      <c r="I269" s="138"/>
      <c r="J269" s="139">
        <f>ROUND(I269*H269,2)</f>
        <v>0</v>
      </c>
      <c r="K269" s="135" t="s">
        <v>144</v>
      </c>
      <c r="L269" s="32"/>
      <c r="M269" s="140" t="s">
        <v>1</v>
      </c>
      <c r="N269" s="141" t="s">
        <v>38</v>
      </c>
      <c r="P269" s="142">
        <f>O269*H269</f>
        <v>0</v>
      </c>
      <c r="Q269" s="142">
        <v>3.09E-2</v>
      </c>
      <c r="R269" s="142">
        <f>Q269*H269</f>
        <v>3.09E-2</v>
      </c>
      <c r="S269" s="142">
        <v>0</v>
      </c>
      <c r="T269" s="143">
        <f>S269*H269</f>
        <v>0</v>
      </c>
      <c r="AR269" s="144" t="s">
        <v>226</v>
      </c>
      <c r="AT269" s="144" t="s">
        <v>140</v>
      </c>
      <c r="AU269" s="144" t="s">
        <v>82</v>
      </c>
      <c r="AY269" s="17" t="s">
        <v>138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7" t="s">
        <v>30</v>
      </c>
      <c r="BK269" s="145">
        <f>ROUND(I269*H269,2)</f>
        <v>0</v>
      </c>
      <c r="BL269" s="17" t="s">
        <v>226</v>
      </c>
      <c r="BM269" s="144" t="s">
        <v>2303</v>
      </c>
    </row>
    <row r="270" spans="2:65" s="13" customFormat="1">
      <c r="B270" s="153"/>
      <c r="D270" s="147" t="s">
        <v>147</v>
      </c>
      <c r="E270" s="154" t="s">
        <v>1</v>
      </c>
      <c r="F270" s="155" t="s">
        <v>30</v>
      </c>
      <c r="H270" s="156">
        <v>1</v>
      </c>
      <c r="I270" s="157"/>
      <c r="L270" s="153"/>
      <c r="M270" s="158"/>
      <c r="T270" s="159"/>
      <c r="AT270" s="154" t="s">
        <v>147</v>
      </c>
      <c r="AU270" s="154" t="s">
        <v>82</v>
      </c>
      <c r="AV270" s="13" t="s">
        <v>82</v>
      </c>
      <c r="AW270" s="13" t="s">
        <v>29</v>
      </c>
      <c r="AX270" s="13" t="s">
        <v>30</v>
      </c>
      <c r="AY270" s="154" t="s">
        <v>138</v>
      </c>
    </row>
    <row r="271" spans="2:65" s="1" customFormat="1" ht="16.5" customHeight="1">
      <c r="B271" s="132"/>
      <c r="C271" s="133" t="s">
        <v>375</v>
      </c>
      <c r="D271" s="133" t="s">
        <v>140</v>
      </c>
      <c r="E271" s="134" t="s">
        <v>1620</v>
      </c>
      <c r="F271" s="135" t="s">
        <v>1621</v>
      </c>
      <c r="G271" s="136" t="s">
        <v>1117</v>
      </c>
      <c r="H271" s="137">
        <v>4</v>
      </c>
      <c r="I271" s="138"/>
      <c r="J271" s="139">
        <f>ROUND(I271*H271,2)</f>
        <v>0</v>
      </c>
      <c r="K271" s="135" t="s">
        <v>144</v>
      </c>
      <c r="L271" s="32"/>
      <c r="M271" s="140" t="s">
        <v>1</v>
      </c>
      <c r="N271" s="141" t="s">
        <v>38</v>
      </c>
      <c r="P271" s="142">
        <f>O271*H271</f>
        <v>0</v>
      </c>
      <c r="Q271" s="142">
        <v>0</v>
      </c>
      <c r="R271" s="142">
        <f>Q271*H271</f>
        <v>0</v>
      </c>
      <c r="S271" s="142">
        <v>0</v>
      </c>
      <c r="T271" s="143">
        <f>S271*H271</f>
        <v>0</v>
      </c>
      <c r="AR271" s="144" t="s">
        <v>226</v>
      </c>
      <c r="AT271" s="144" t="s">
        <v>140</v>
      </c>
      <c r="AU271" s="144" t="s">
        <v>82</v>
      </c>
      <c r="AY271" s="17" t="s">
        <v>138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30</v>
      </c>
      <c r="BK271" s="145">
        <f>ROUND(I271*H271,2)</f>
        <v>0</v>
      </c>
      <c r="BL271" s="17" t="s">
        <v>226</v>
      </c>
      <c r="BM271" s="144" t="s">
        <v>2304</v>
      </c>
    </row>
    <row r="272" spans="2:65" s="12" customFormat="1">
      <c r="B272" s="146"/>
      <c r="D272" s="147" t="s">
        <v>147</v>
      </c>
      <c r="E272" s="148" t="s">
        <v>1</v>
      </c>
      <c r="F272" s="149" t="s">
        <v>1623</v>
      </c>
      <c r="H272" s="148" t="s">
        <v>1</v>
      </c>
      <c r="I272" s="150"/>
      <c r="L272" s="146"/>
      <c r="M272" s="151"/>
      <c r="T272" s="152"/>
      <c r="AT272" s="148" t="s">
        <v>147</v>
      </c>
      <c r="AU272" s="148" t="s">
        <v>82</v>
      </c>
      <c r="AV272" s="12" t="s">
        <v>30</v>
      </c>
      <c r="AW272" s="12" t="s">
        <v>29</v>
      </c>
      <c r="AX272" s="12" t="s">
        <v>73</v>
      </c>
      <c r="AY272" s="148" t="s">
        <v>138</v>
      </c>
    </row>
    <row r="273" spans="2:65" s="12" customFormat="1">
      <c r="B273" s="146"/>
      <c r="D273" s="147" t="s">
        <v>147</v>
      </c>
      <c r="E273" s="148" t="s">
        <v>1</v>
      </c>
      <c r="F273" s="149" t="s">
        <v>1624</v>
      </c>
      <c r="H273" s="148" t="s">
        <v>1</v>
      </c>
      <c r="I273" s="150"/>
      <c r="L273" s="146"/>
      <c r="M273" s="151"/>
      <c r="T273" s="152"/>
      <c r="AT273" s="148" t="s">
        <v>147</v>
      </c>
      <c r="AU273" s="148" t="s">
        <v>82</v>
      </c>
      <c r="AV273" s="12" t="s">
        <v>30</v>
      </c>
      <c r="AW273" s="12" t="s">
        <v>29</v>
      </c>
      <c r="AX273" s="12" t="s">
        <v>73</v>
      </c>
      <c r="AY273" s="148" t="s">
        <v>138</v>
      </c>
    </row>
    <row r="274" spans="2:65" s="12" customFormat="1">
      <c r="B274" s="146"/>
      <c r="D274" s="147" t="s">
        <v>147</v>
      </c>
      <c r="E274" s="148" t="s">
        <v>1</v>
      </c>
      <c r="F274" s="149" t="s">
        <v>1625</v>
      </c>
      <c r="H274" s="148" t="s">
        <v>1</v>
      </c>
      <c r="I274" s="150"/>
      <c r="L274" s="146"/>
      <c r="M274" s="151"/>
      <c r="T274" s="152"/>
      <c r="AT274" s="148" t="s">
        <v>147</v>
      </c>
      <c r="AU274" s="148" t="s">
        <v>82</v>
      </c>
      <c r="AV274" s="12" t="s">
        <v>30</v>
      </c>
      <c r="AW274" s="12" t="s">
        <v>29</v>
      </c>
      <c r="AX274" s="12" t="s">
        <v>73</v>
      </c>
      <c r="AY274" s="148" t="s">
        <v>138</v>
      </c>
    </row>
    <row r="275" spans="2:65" s="13" customFormat="1">
      <c r="B275" s="153"/>
      <c r="D275" s="147" t="s">
        <v>147</v>
      </c>
      <c r="E275" s="154" t="s">
        <v>1</v>
      </c>
      <c r="F275" s="155" t="s">
        <v>145</v>
      </c>
      <c r="H275" s="156">
        <v>4</v>
      </c>
      <c r="I275" s="157"/>
      <c r="L275" s="153"/>
      <c r="M275" s="158"/>
      <c r="T275" s="159"/>
      <c r="AT275" s="154" t="s">
        <v>147</v>
      </c>
      <c r="AU275" s="154" t="s">
        <v>82</v>
      </c>
      <c r="AV275" s="13" t="s">
        <v>82</v>
      </c>
      <c r="AW275" s="13" t="s">
        <v>29</v>
      </c>
      <c r="AX275" s="13" t="s">
        <v>30</v>
      </c>
      <c r="AY275" s="154" t="s">
        <v>138</v>
      </c>
    </row>
    <row r="276" spans="2:65" s="1" customFormat="1" ht="16.5" customHeight="1">
      <c r="B276" s="132"/>
      <c r="C276" s="133" t="s">
        <v>381</v>
      </c>
      <c r="D276" s="133" t="s">
        <v>140</v>
      </c>
      <c r="E276" s="134" t="s">
        <v>1115</v>
      </c>
      <c r="F276" s="135" t="s">
        <v>1116</v>
      </c>
      <c r="G276" s="136" t="s">
        <v>1117</v>
      </c>
      <c r="H276" s="137">
        <v>3</v>
      </c>
      <c r="I276" s="138"/>
      <c r="J276" s="139">
        <f>ROUND(I276*H276,2)</f>
        <v>0</v>
      </c>
      <c r="K276" s="135" t="s">
        <v>144</v>
      </c>
      <c r="L276" s="32"/>
      <c r="M276" s="140" t="s">
        <v>1</v>
      </c>
      <c r="N276" s="141" t="s">
        <v>38</v>
      </c>
      <c r="P276" s="142">
        <f>O276*H276</f>
        <v>0</v>
      </c>
      <c r="Q276" s="142">
        <v>0</v>
      </c>
      <c r="R276" s="142">
        <f>Q276*H276</f>
        <v>0</v>
      </c>
      <c r="S276" s="142">
        <v>0</v>
      </c>
      <c r="T276" s="143">
        <f>S276*H276</f>
        <v>0</v>
      </c>
      <c r="AR276" s="144" t="s">
        <v>226</v>
      </c>
      <c r="AT276" s="144" t="s">
        <v>140</v>
      </c>
      <c r="AU276" s="144" t="s">
        <v>82</v>
      </c>
      <c r="AY276" s="17" t="s">
        <v>138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30</v>
      </c>
      <c r="BK276" s="145">
        <f>ROUND(I276*H276,2)</f>
        <v>0</v>
      </c>
      <c r="BL276" s="17" t="s">
        <v>226</v>
      </c>
      <c r="BM276" s="144" t="s">
        <v>2305</v>
      </c>
    </row>
    <row r="277" spans="2:65" s="13" customFormat="1">
      <c r="B277" s="153"/>
      <c r="D277" s="147" t="s">
        <v>147</v>
      </c>
      <c r="E277" s="154" t="s">
        <v>1</v>
      </c>
      <c r="F277" s="155" t="s">
        <v>162</v>
      </c>
      <c r="H277" s="156">
        <v>3</v>
      </c>
      <c r="I277" s="157"/>
      <c r="L277" s="153"/>
      <c r="M277" s="158"/>
      <c r="T277" s="159"/>
      <c r="AT277" s="154" t="s">
        <v>147</v>
      </c>
      <c r="AU277" s="154" t="s">
        <v>82</v>
      </c>
      <c r="AV277" s="13" t="s">
        <v>82</v>
      </c>
      <c r="AW277" s="13" t="s">
        <v>29</v>
      </c>
      <c r="AX277" s="13" t="s">
        <v>30</v>
      </c>
      <c r="AY277" s="154" t="s">
        <v>138</v>
      </c>
    </row>
    <row r="278" spans="2:65" s="1" customFormat="1" ht="16.5" customHeight="1">
      <c r="B278" s="132"/>
      <c r="C278" s="133" t="s">
        <v>403</v>
      </c>
      <c r="D278" s="133" t="s">
        <v>140</v>
      </c>
      <c r="E278" s="134" t="s">
        <v>1631</v>
      </c>
      <c r="F278" s="135" t="s">
        <v>1632</v>
      </c>
      <c r="G278" s="136" t="s">
        <v>208</v>
      </c>
      <c r="H278" s="137">
        <v>3.1E-2</v>
      </c>
      <c r="I278" s="138"/>
      <c r="J278" s="139">
        <f>ROUND(I278*H278,2)</f>
        <v>0</v>
      </c>
      <c r="K278" s="135" t="s">
        <v>144</v>
      </c>
      <c r="L278" s="32"/>
      <c r="M278" s="140" t="s">
        <v>1</v>
      </c>
      <c r="N278" s="141" t="s">
        <v>38</v>
      </c>
      <c r="P278" s="142">
        <f>O278*H278</f>
        <v>0</v>
      </c>
      <c r="Q278" s="142">
        <v>0</v>
      </c>
      <c r="R278" s="142">
        <f>Q278*H278</f>
        <v>0</v>
      </c>
      <c r="S278" s="142">
        <v>0</v>
      </c>
      <c r="T278" s="143">
        <f>S278*H278</f>
        <v>0</v>
      </c>
      <c r="AR278" s="144" t="s">
        <v>226</v>
      </c>
      <c r="AT278" s="144" t="s">
        <v>140</v>
      </c>
      <c r="AU278" s="144" t="s">
        <v>82</v>
      </c>
      <c r="AY278" s="17" t="s">
        <v>138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30</v>
      </c>
      <c r="BK278" s="145">
        <f>ROUND(I278*H278,2)</f>
        <v>0</v>
      </c>
      <c r="BL278" s="17" t="s">
        <v>226</v>
      </c>
      <c r="BM278" s="144" t="s">
        <v>2306</v>
      </c>
    </row>
    <row r="279" spans="2:65" s="11" customFormat="1" ht="22.9" customHeight="1">
      <c r="B279" s="120"/>
      <c r="D279" s="121" t="s">
        <v>72</v>
      </c>
      <c r="E279" s="130" t="s">
        <v>1669</v>
      </c>
      <c r="F279" s="130" t="s">
        <v>1670</v>
      </c>
      <c r="I279" s="123"/>
      <c r="J279" s="131">
        <f>BK279</f>
        <v>0</v>
      </c>
      <c r="L279" s="120"/>
      <c r="M279" s="125"/>
      <c r="P279" s="126">
        <f>SUM(P280:P290)</f>
        <v>0</v>
      </c>
      <c r="R279" s="126">
        <f>SUM(R280:R290)</f>
        <v>4.7555E-2</v>
      </c>
      <c r="T279" s="127">
        <f>SUM(T280:T290)</f>
        <v>0</v>
      </c>
      <c r="AR279" s="121" t="s">
        <v>82</v>
      </c>
      <c r="AT279" s="128" t="s">
        <v>72</v>
      </c>
      <c r="AU279" s="128" t="s">
        <v>30</v>
      </c>
      <c r="AY279" s="121" t="s">
        <v>138</v>
      </c>
      <c r="BK279" s="129">
        <f>SUM(BK280:BK290)</f>
        <v>0</v>
      </c>
    </row>
    <row r="280" spans="2:65" s="1" customFormat="1" ht="16.5" customHeight="1">
      <c r="B280" s="132"/>
      <c r="C280" s="133" t="s">
        <v>413</v>
      </c>
      <c r="D280" s="133" t="s">
        <v>140</v>
      </c>
      <c r="E280" s="134" t="s">
        <v>1688</v>
      </c>
      <c r="F280" s="135" t="s">
        <v>1689</v>
      </c>
      <c r="G280" s="136" t="s">
        <v>178</v>
      </c>
      <c r="H280" s="137">
        <v>9.6999999999999993</v>
      </c>
      <c r="I280" s="138"/>
      <c r="J280" s="139">
        <f>ROUND(I280*H280,2)</f>
        <v>0</v>
      </c>
      <c r="K280" s="135" t="s">
        <v>144</v>
      </c>
      <c r="L280" s="32"/>
      <c r="M280" s="140" t="s">
        <v>1</v>
      </c>
      <c r="N280" s="141" t="s">
        <v>38</v>
      </c>
      <c r="P280" s="142">
        <f>O280*H280</f>
        <v>0</v>
      </c>
      <c r="Q280" s="142">
        <v>3.9300000000000003E-3</v>
      </c>
      <c r="R280" s="142">
        <f>Q280*H280</f>
        <v>3.8121000000000002E-2</v>
      </c>
      <c r="S280" s="142">
        <v>0</v>
      </c>
      <c r="T280" s="143">
        <f>S280*H280</f>
        <v>0</v>
      </c>
      <c r="AR280" s="144" t="s">
        <v>226</v>
      </c>
      <c r="AT280" s="144" t="s">
        <v>140</v>
      </c>
      <c r="AU280" s="144" t="s">
        <v>82</v>
      </c>
      <c r="AY280" s="17" t="s">
        <v>138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30</v>
      </c>
      <c r="BK280" s="145">
        <f>ROUND(I280*H280,2)</f>
        <v>0</v>
      </c>
      <c r="BL280" s="17" t="s">
        <v>226</v>
      </c>
      <c r="BM280" s="144" t="s">
        <v>2307</v>
      </c>
    </row>
    <row r="281" spans="2:65" s="12" customFormat="1">
      <c r="B281" s="146"/>
      <c r="D281" s="147" t="s">
        <v>147</v>
      </c>
      <c r="E281" s="148" t="s">
        <v>1</v>
      </c>
      <c r="F281" s="149" t="s">
        <v>1691</v>
      </c>
      <c r="H281" s="148" t="s">
        <v>1</v>
      </c>
      <c r="I281" s="150"/>
      <c r="L281" s="146"/>
      <c r="M281" s="151"/>
      <c r="T281" s="152"/>
      <c r="AT281" s="148" t="s">
        <v>147</v>
      </c>
      <c r="AU281" s="148" t="s">
        <v>82</v>
      </c>
      <c r="AV281" s="12" t="s">
        <v>30</v>
      </c>
      <c r="AW281" s="12" t="s">
        <v>29</v>
      </c>
      <c r="AX281" s="12" t="s">
        <v>73</v>
      </c>
      <c r="AY281" s="148" t="s">
        <v>138</v>
      </c>
    </row>
    <row r="282" spans="2:65" s="13" customFormat="1">
      <c r="B282" s="153"/>
      <c r="D282" s="147" t="s">
        <v>147</v>
      </c>
      <c r="E282" s="154" t="s">
        <v>1</v>
      </c>
      <c r="F282" s="155" t="s">
        <v>2278</v>
      </c>
      <c r="H282" s="156">
        <v>9.6999999999999993</v>
      </c>
      <c r="I282" s="157"/>
      <c r="L282" s="153"/>
      <c r="M282" s="158"/>
      <c r="T282" s="159"/>
      <c r="AT282" s="154" t="s">
        <v>147</v>
      </c>
      <c r="AU282" s="154" t="s">
        <v>82</v>
      </c>
      <c r="AV282" s="13" t="s">
        <v>82</v>
      </c>
      <c r="AW282" s="13" t="s">
        <v>29</v>
      </c>
      <c r="AX282" s="13" t="s">
        <v>30</v>
      </c>
      <c r="AY282" s="154" t="s">
        <v>138</v>
      </c>
    </row>
    <row r="283" spans="2:65" s="1" customFormat="1" ht="16.5" customHeight="1">
      <c r="B283" s="132"/>
      <c r="C283" s="133" t="s">
        <v>419</v>
      </c>
      <c r="D283" s="133" t="s">
        <v>140</v>
      </c>
      <c r="E283" s="134" t="s">
        <v>1726</v>
      </c>
      <c r="F283" s="135" t="s">
        <v>2308</v>
      </c>
      <c r="G283" s="136" t="s">
        <v>429</v>
      </c>
      <c r="H283" s="137">
        <v>1</v>
      </c>
      <c r="I283" s="138"/>
      <c r="J283" s="139">
        <f>ROUND(I283*H283,2)</f>
        <v>0</v>
      </c>
      <c r="K283" s="135" t="s">
        <v>1</v>
      </c>
      <c r="L283" s="32"/>
      <c r="M283" s="140" t="s">
        <v>1</v>
      </c>
      <c r="N283" s="141" t="s">
        <v>38</v>
      </c>
      <c r="P283" s="142">
        <f>O283*H283</f>
        <v>0</v>
      </c>
      <c r="Q283" s="142">
        <v>5.1000000000000004E-4</v>
      </c>
      <c r="R283" s="142">
        <f>Q283*H283</f>
        <v>5.1000000000000004E-4</v>
      </c>
      <c r="S283" s="142">
        <v>0</v>
      </c>
      <c r="T283" s="143">
        <f>S283*H283</f>
        <v>0</v>
      </c>
      <c r="AR283" s="144" t="s">
        <v>226</v>
      </c>
      <c r="AT283" s="144" t="s">
        <v>140</v>
      </c>
      <c r="AU283" s="144" t="s">
        <v>82</v>
      </c>
      <c r="AY283" s="17" t="s">
        <v>138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30</v>
      </c>
      <c r="BK283" s="145">
        <f>ROUND(I283*H283,2)</f>
        <v>0</v>
      </c>
      <c r="BL283" s="17" t="s">
        <v>226</v>
      </c>
      <c r="BM283" s="144" t="s">
        <v>2309</v>
      </c>
    </row>
    <row r="284" spans="2:65" s="12" customFormat="1">
      <c r="B284" s="146"/>
      <c r="D284" s="147" t="s">
        <v>147</v>
      </c>
      <c r="E284" s="148" t="s">
        <v>1</v>
      </c>
      <c r="F284" s="149" t="s">
        <v>1729</v>
      </c>
      <c r="H284" s="148" t="s">
        <v>1</v>
      </c>
      <c r="I284" s="150"/>
      <c r="L284" s="146"/>
      <c r="M284" s="151"/>
      <c r="T284" s="152"/>
      <c r="AT284" s="148" t="s">
        <v>147</v>
      </c>
      <c r="AU284" s="148" t="s">
        <v>82</v>
      </c>
      <c r="AV284" s="12" t="s">
        <v>30</v>
      </c>
      <c r="AW284" s="12" t="s">
        <v>29</v>
      </c>
      <c r="AX284" s="12" t="s">
        <v>73</v>
      </c>
      <c r="AY284" s="148" t="s">
        <v>138</v>
      </c>
    </row>
    <row r="285" spans="2:65" s="13" customFormat="1">
      <c r="B285" s="153"/>
      <c r="D285" s="147" t="s">
        <v>147</v>
      </c>
      <c r="E285" s="154" t="s">
        <v>1</v>
      </c>
      <c r="F285" s="155" t="s">
        <v>30</v>
      </c>
      <c r="H285" s="156">
        <v>1</v>
      </c>
      <c r="I285" s="157"/>
      <c r="L285" s="153"/>
      <c r="M285" s="158"/>
      <c r="T285" s="159"/>
      <c r="AT285" s="154" t="s">
        <v>147</v>
      </c>
      <c r="AU285" s="154" t="s">
        <v>82</v>
      </c>
      <c r="AV285" s="13" t="s">
        <v>82</v>
      </c>
      <c r="AW285" s="13" t="s">
        <v>29</v>
      </c>
      <c r="AX285" s="13" t="s">
        <v>30</v>
      </c>
      <c r="AY285" s="154" t="s">
        <v>138</v>
      </c>
    </row>
    <row r="286" spans="2:65" s="1" customFormat="1" ht="16.5" customHeight="1">
      <c r="B286" s="132"/>
      <c r="C286" s="133" t="s">
        <v>426</v>
      </c>
      <c r="D286" s="133" t="s">
        <v>140</v>
      </c>
      <c r="E286" s="134" t="s">
        <v>2310</v>
      </c>
      <c r="F286" s="135" t="s">
        <v>2311</v>
      </c>
      <c r="G286" s="136" t="s">
        <v>178</v>
      </c>
      <c r="H286" s="137">
        <v>19.399999999999999</v>
      </c>
      <c r="I286" s="138"/>
      <c r="J286" s="139">
        <f>ROUND(I286*H286,2)</f>
        <v>0</v>
      </c>
      <c r="K286" s="135" t="s">
        <v>1</v>
      </c>
      <c r="L286" s="32"/>
      <c r="M286" s="140" t="s">
        <v>1</v>
      </c>
      <c r="N286" s="141" t="s">
        <v>38</v>
      </c>
      <c r="P286" s="142">
        <f>O286*H286</f>
        <v>0</v>
      </c>
      <c r="Q286" s="142">
        <v>4.6000000000000001E-4</v>
      </c>
      <c r="R286" s="142">
        <f>Q286*H286</f>
        <v>8.9239999999999996E-3</v>
      </c>
      <c r="S286" s="142">
        <v>0</v>
      </c>
      <c r="T286" s="143">
        <f>S286*H286</f>
        <v>0</v>
      </c>
      <c r="AR286" s="144" t="s">
        <v>226</v>
      </c>
      <c r="AT286" s="144" t="s">
        <v>140</v>
      </c>
      <c r="AU286" s="144" t="s">
        <v>82</v>
      </c>
      <c r="AY286" s="17" t="s">
        <v>138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30</v>
      </c>
      <c r="BK286" s="145">
        <f>ROUND(I286*H286,2)</f>
        <v>0</v>
      </c>
      <c r="BL286" s="17" t="s">
        <v>226</v>
      </c>
      <c r="BM286" s="144" t="s">
        <v>2312</v>
      </c>
    </row>
    <row r="287" spans="2:65" s="12" customFormat="1">
      <c r="B287" s="146"/>
      <c r="D287" s="147" t="s">
        <v>147</v>
      </c>
      <c r="E287" s="148" t="s">
        <v>1</v>
      </c>
      <c r="F287" s="149" t="s">
        <v>2313</v>
      </c>
      <c r="H287" s="148" t="s">
        <v>1</v>
      </c>
      <c r="I287" s="150"/>
      <c r="L287" s="146"/>
      <c r="M287" s="151"/>
      <c r="T287" s="152"/>
      <c r="AT287" s="148" t="s">
        <v>147</v>
      </c>
      <c r="AU287" s="148" t="s">
        <v>82</v>
      </c>
      <c r="AV287" s="12" t="s">
        <v>30</v>
      </c>
      <c r="AW287" s="12" t="s">
        <v>29</v>
      </c>
      <c r="AX287" s="12" t="s">
        <v>73</v>
      </c>
      <c r="AY287" s="148" t="s">
        <v>138</v>
      </c>
    </row>
    <row r="288" spans="2:65" s="13" customFormat="1">
      <c r="B288" s="153"/>
      <c r="D288" s="147" t="s">
        <v>147</v>
      </c>
      <c r="E288" s="154" t="s">
        <v>1</v>
      </c>
      <c r="F288" s="155" t="s">
        <v>2314</v>
      </c>
      <c r="H288" s="156">
        <v>19.399999999999999</v>
      </c>
      <c r="I288" s="157"/>
      <c r="L288" s="153"/>
      <c r="M288" s="158"/>
      <c r="T288" s="159"/>
      <c r="AT288" s="154" t="s">
        <v>147</v>
      </c>
      <c r="AU288" s="154" t="s">
        <v>82</v>
      </c>
      <c r="AV288" s="13" t="s">
        <v>82</v>
      </c>
      <c r="AW288" s="13" t="s">
        <v>29</v>
      </c>
      <c r="AX288" s="13" t="s">
        <v>73</v>
      </c>
      <c r="AY288" s="154" t="s">
        <v>138</v>
      </c>
    </row>
    <row r="289" spans="2:65" s="14" customFormat="1">
      <c r="B289" s="160"/>
      <c r="D289" s="147" t="s">
        <v>147</v>
      </c>
      <c r="E289" s="161" t="s">
        <v>1</v>
      </c>
      <c r="F289" s="162" t="s">
        <v>156</v>
      </c>
      <c r="H289" s="163">
        <v>19.399999999999999</v>
      </c>
      <c r="I289" s="164"/>
      <c r="L289" s="160"/>
      <c r="M289" s="165"/>
      <c r="T289" s="166"/>
      <c r="AT289" s="161" t="s">
        <v>147</v>
      </c>
      <c r="AU289" s="161" t="s">
        <v>82</v>
      </c>
      <c r="AV289" s="14" t="s">
        <v>145</v>
      </c>
      <c r="AW289" s="14" t="s">
        <v>29</v>
      </c>
      <c r="AX289" s="14" t="s">
        <v>30</v>
      </c>
      <c r="AY289" s="161" t="s">
        <v>138</v>
      </c>
    </row>
    <row r="290" spans="2:65" s="1" customFormat="1" ht="16.5" customHeight="1">
      <c r="B290" s="132"/>
      <c r="C290" s="133" t="s">
        <v>431</v>
      </c>
      <c r="D290" s="133" t="s">
        <v>140</v>
      </c>
      <c r="E290" s="134" t="s">
        <v>1732</v>
      </c>
      <c r="F290" s="135" t="s">
        <v>1733</v>
      </c>
      <c r="G290" s="136" t="s">
        <v>208</v>
      </c>
      <c r="H290" s="137">
        <v>4.8000000000000001E-2</v>
      </c>
      <c r="I290" s="138"/>
      <c r="J290" s="139">
        <f>ROUND(I290*H290,2)</f>
        <v>0</v>
      </c>
      <c r="K290" s="135" t="s">
        <v>144</v>
      </c>
      <c r="L290" s="32"/>
      <c r="M290" s="140" t="s">
        <v>1</v>
      </c>
      <c r="N290" s="141" t="s">
        <v>38</v>
      </c>
      <c r="P290" s="142">
        <f>O290*H290</f>
        <v>0</v>
      </c>
      <c r="Q290" s="142">
        <v>0</v>
      </c>
      <c r="R290" s="142">
        <f>Q290*H290</f>
        <v>0</v>
      </c>
      <c r="S290" s="142">
        <v>0</v>
      </c>
      <c r="T290" s="143">
        <f>S290*H290</f>
        <v>0</v>
      </c>
      <c r="AR290" s="144" t="s">
        <v>226</v>
      </c>
      <c r="AT290" s="144" t="s">
        <v>140</v>
      </c>
      <c r="AU290" s="144" t="s">
        <v>82</v>
      </c>
      <c r="AY290" s="17" t="s">
        <v>138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7" t="s">
        <v>30</v>
      </c>
      <c r="BK290" s="145">
        <f>ROUND(I290*H290,2)</f>
        <v>0</v>
      </c>
      <c r="BL290" s="17" t="s">
        <v>226</v>
      </c>
      <c r="BM290" s="144" t="s">
        <v>2315</v>
      </c>
    </row>
    <row r="291" spans="2:65" s="11" customFormat="1" ht="22.9" customHeight="1">
      <c r="B291" s="120"/>
      <c r="D291" s="121" t="s">
        <v>72</v>
      </c>
      <c r="E291" s="130" t="s">
        <v>1938</v>
      </c>
      <c r="F291" s="130" t="s">
        <v>1939</v>
      </c>
      <c r="I291" s="123"/>
      <c r="J291" s="131">
        <f>BK291</f>
        <v>0</v>
      </c>
      <c r="L291" s="120"/>
      <c r="M291" s="125"/>
      <c r="P291" s="126">
        <f>SUM(P292:P317)</f>
        <v>0</v>
      </c>
      <c r="R291" s="126">
        <f>SUM(R292:R317)</f>
        <v>1.9303745800000001</v>
      </c>
      <c r="T291" s="127">
        <f>SUM(T292:T317)</f>
        <v>2.92516</v>
      </c>
      <c r="AR291" s="121" t="s">
        <v>82</v>
      </c>
      <c r="AT291" s="128" t="s">
        <v>72</v>
      </c>
      <c r="AU291" s="128" t="s">
        <v>30</v>
      </c>
      <c r="AY291" s="121" t="s">
        <v>138</v>
      </c>
      <c r="BK291" s="129">
        <f>SUM(BK292:BK317)</f>
        <v>0</v>
      </c>
    </row>
    <row r="292" spans="2:65" s="1" customFormat="1" ht="16.5" customHeight="1">
      <c r="B292" s="132"/>
      <c r="C292" s="133" t="s">
        <v>442</v>
      </c>
      <c r="D292" s="133" t="s">
        <v>140</v>
      </c>
      <c r="E292" s="134" t="s">
        <v>611</v>
      </c>
      <c r="F292" s="135" t="s">
        <v>612</v>
      </c>
      <c r="G292" s="136" t="s">
        <v>143</v>
      </c>
      <c r="H292" s="137">
        <v>23.216000000000001</v>
      </c>
      <c r="I292" s="138"/>
      <c r="J292" s="139">
        <f>ROUND(I292*H292,2)</f>
        <v>0</v>
      </c>
      <c r="K292" s="135" t="s">
        <v>144</v>
      </c>
      <c r="L292" s="32"/>
      <c r="M292" s="140" t="s">
        <v>1</v>
      </c>
      <c r="N292" s="141" t="s">
        <v>38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226</v>
      </c>
      <c r="AT292" s="144" t="s">
        <v>140</v>
      </c>
      <c r="AU292" s="144" t="s">
        <v>82</v>
      </c>
      <c r="AY292" s="17" t="s">
        <v>138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30</v>
      </c>
      <c r="BK292" s="145">
        <f>ROUND(I292*H292,2)</f>
        <v>0</v>
      </c>
      <c r="BL292" s="17" t="s">
        <v>226</v>
      </c>
      <c r="BM292" s="144" t="s">
        <v>2316</v>
      </c>
    </row>
    <row r="293" spans="2:65" s="12" customFormat="1">
      <c r="B293" s="146"/>
      <c r="D293" s="147" t="s">
        <v>147</v>
      </c>
      <c r="E293" s="148" t="s">
        <v>1</v>
      </c>
      <c r="F293" s="149" t="s">
        <v>2292</v>
      </c>
      <c r="H293" s="148" t="s">
        <v>1</v>
      </c>
      <c r="I293" s="150"/>
      <c r="L293" s="146"/>
      <c r="M293" s="151"/>
      <c r="T293" s="152"/>
      <c r="AT293" s="148" t="s">
        <v>147</v>
      </c>
      <c r="AU293" s="148" t="s">
        <v>82</v>
      </c>
      <c r="AV293" s="12" t="s">
        <v>30</v>
      </c>
      <c r="AW293" s="12" t="s">
        <v>29</v>
      </c>
      <c r="AX293" s="12" t="s">
        <v>73</v>
      </c>
      <c r="AY293" s="148" t="s">
        <v>138</v>
      </c>
    </row>
    <row r="294" spans="2:65" s="13" customFormat="1">
      <c r="B294" s="153"/>
      <c r="D294" s="147" t="s">
        <v>147</v>
      </c>
      <c r="E294" s="154" t="s">
        <v>1</v>
      </c>
      <c r="F294" s="155" t="s">
        <v>2317</v>
      </c>
      <c r="H294" s="156">
        <v>23.216000000000001</v>
      </c>
      <c r="I294" s="157"/>
      <c r="L294" s="153"/>
      <c r="M294" s="158"/>
      <c r="T294" s="159"/>
      <c r="AT294" s="154" t="s">
        <v>147</v>
      </c>
      <c r="AU294" s="154" t="s">
        <v>82</v>
      </c>
      <c r="AV294" s="13" t="s">
        <v>82</v>
      </c>
      <c r="AW294" s="13" t="s">
        <v>29</v>
      </c>
      <c r="AX294" s="13" t="s">
        <v>73</v>
      </c>
      <c r="AY294" s="154" t="s">
        <v>138</v>
      </c>
    </row>
    <row r="295" spans="2:65" s="14" customFormat="1">
      <c r="B295" s="160"/>
      <c r="D295" s="147" t="s">
        <v>147</v>
      </c>
      <c r="E295" s="161" t="s">
        <v>1</v>
      </c>
      <c r="F295" s="162" t="s">
        <v>156</v>
      </c>
      <c r="H295" s="163">
        <v>23.216000000000001</v>
      </c>
      <c r="I295" s="164"/>
      <c r="L295" s="160"/>
      <c r="M295" s="165"/>
      <c r="T295" s="166"/>
      <c r="AT295" s="161" t="s">
        <v>147</v>
      </c>
      <c r="AU295" s="161" t="s">
        <v>82</v>
      </c>
      <c r="AV295" s="14" t="s">
        <v>145</v>
      </c>
      <c r="AW295" s="14" t="s">
        <v>29</v>
      </c>
      <c r="AX295" s="14" t="s">
        <v>30</v>
      </c>
      <c r="AY295" s="161" t="s">
        <v>138</v>
      </c>
    </row>
    <row r="296" spans="2:65" s="1" customFormat="1" ht="24.25" customHeight="1">
      <c r="B296" s="132"/>
      <c r="C296" s="133" t="s">
        <v>448</v>
      </c>
      <c r="D296" s="133" t="s">
        <v>140</v>
      </c>
      <c r="E296" s="134" t="s">
        <v>1964</v>
      </c>
      <c r="F296" s="135" t="s">
        <v>1965</v>
      </c>
      <c r="G296" s="136" t="s">
        <v>143</v>
      </c>
      <c r="H296" s="137">
        <v>23.216000000000001</v>
      </c>
      <c r="I296" s="138"/>
      <c r="J296" s="139">
        <f>ROUND(I296*H296,2)</f>
        <v>0</v>
      </c>
      <c r="K296" s="135" t="s">
        <v>1</v>
      </c>
      <c r="L296" s="32"/>
      <c r="M296" s="140" t="s">
        <v>1</v>
      </c>
      <c r="N296" s="141" t="s">
        <v>38</v>
      </c>
      <c r="P296" s="142">
        <f>O296*H296</f>
        <v>0</v>
      </c>
      <c r="Q296" s="142">
        <v>5.3800000000000002E-3</v>
      </c>
      <c r="R296" s="142">
        <f>Q296*H296</f>
        <v>0.12490208000000001</v>
      </c>
      <c r="S296" s="142">
        <v>0</v>
      </c>
      <c r="T296" s="143">
        <f>S296*H296</f>
        <v>0</v>
      </c>
      <c r="AR296" s="144" t="s">
        <v>226</v>
      </c>
      <c r="AT296" s="144" t="s">
        <v>140</v>
      </c>
      <c r="AU296" s="144" t="s">
        <v>82</v>
      </c>
      <c r="AY296" s="17" t="s">
        <v>138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30</v>
      </c>
      <c r="BK296" s="145">
        <f>ROUND(I296*H296,2)</f>
        <v>0</v>
      </c>
      <c r="BL296" s="17" t="s">
        <v>226</v>
      </c>
      <c r="BM296" s="144" t="s">
        <v>2318</v>
      </c>
    </row>
    <row r="297" spans="2:65" s="13" customFormat="1">
      <c r="B297" s="153"/>
      <c r="D297" s="147" t="s">
        <v>147</v>
      </c>
      <c r="E297" s="154" t="s">
        <v>1</v>
      </c>
      <c r="F297" s="155" t="s">
        <v>2215</v>
      </c>
      <c r="H297" s="156">
        <v>23.216000000000001</v>
      </c>
      <c r="I297" s="157"/>
      <c r="L297" s="153"/>
      <c r="M297" s="158"/>
      <c r="T297" s="159"/>
      <c r="AT297" s="154" t="s">
        <v>147</v>
      </c>
      <c r="AU297" s="154" t="s">
        <v>82</v>
      </c>
      <c r="AV297" s="13" t="s">
        <v>82</v>
      </c>
      <c r="AW297" s="13" t="s">
        <v>29</v>
      </c>
      <c r="AX297" s="13" t="s">
        <v>30</v>
      </c>
      <c r="AY297" s="154" t="s">
        <v>138</v>
      </c>
    </row>
    <row r="298" spans="2:65" s="1" customFormat="1" ht="16.5" customHeight="1">
      <c r="B298" s="132"/>
      <c r="C298" s="133" t="s">
        <v>454</v>
      </c>
      <c r="D298" s="133" t="s">
        <v>140</v>
      </c>
      <c r="E298" s="134" t="s">
        <v>2319</v>
      </c>
      <c r="F298" s="135" t="s">
        <v>2320</v>
      </c>
      <c r="G298" s="136" t="s">
        <v>143</v>
      </c>
      <c r="H298" s="137">
        <v>23.216000000000001</v>
      </c>
      <c r="I298" s="138"/>
      <c r="J298" s="139">
        <f>ROUND(I298*H298,2)</f>
        <v>0</v>
      </c>
      <c r="K298" s="135" t="s">
        <v>144</v>
      </c>
      <c r="L298" s="32"/>
      <c r="M298" s="140" t="s">
        <v>1</v>
      </c>
      <c r="N298" s="141" t="s">
        <v>38</v>
      </c>
      <c r="P298" s="142">
        <f>O298*H298</f>
        <v>0</v>
      </c>
      <c r="Q298" s="142">
        <v>0</v>
      </c>
      <c r="R298" s="142">
        <f>Q298*H298</f>
        <v>0</v>
      </c>
      <c r="S298" s="142">
        <v>0</v>
      </c>
      <c r="T298" s="143">
        <f>S298*H298</f>
        <v>0</v>
      </c>
      <c r="AR298" s="144" t="s">
        <v>226</v>
      </c>
      <c r="AT298" s="144" t="s">
        <v>140</v>
      </c>
      <c r="AU298" s="144" t="s">
        <v>82</v>
      </c>
      <c r="AY298" s="17" t="s">
        <v>138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30</v>
      </c>
      <c r="BK298" s="145">
        <f>ROUND(I298*H298,2)</f>
        <v>0</v>
      </c>
      <c r="BL298" s="17" t="s">
        <v>226</v>
      </c>
      <c r="BM298" s="144" t="s">
        <v>2321</v>
      </c>
    </row>
    <row r="299" spans="2:65" s="13" customFormat="1">
      <c r="B299" s="153"/>
      <c r="D299" s="147" t="s">
        <v>147</v>
      </c>
      <c r="E299" s="154" t="s">
        <v>1</v>
      </c>
      <c r="F299" s="155" t="s">
        <v>2215</v>
      </c>
      <c r="H299" s="156">
        <v>23.216000000000001</v>
      </c>
      <c r="I299" s="157"/>
      <c r="L299" s="153"/>
      <c r="M299" s="158"/>
      <c r="T299" s="159"/>
      <c r="AT299" s="154" t="s">
        <v>147</v>
      </c>
      <c r="AU299" s="154" t="s">
        <v>82</v>
      </c>
      <c r="AV299" s="13" t="s">
        <v>82</v>
      </c>
      <c r="AW299" s="13" t="s">
        <v>29</v>
      </c>
      <c r="AX299" s="13" t="s">
        <v>30</v>
      </c>
      <c r="AY299" s="154" t="s">
        <v>138</v>
      </c>
    </row>
    <row r="300" spans="2:65" s="1" customFormat="1" ht="16.5" customHeight="1">
      <c r="B300" s="132"/>
      <c r="C300" s="174" t="s">
        <v>458</v>
      </c>
      <c r="D300" s="174" t="s">
        <v>322</v>
      </c>
      <c r="E300" s="175" t="s">
        <v>1972</v>
      </c>
      <c r="F300" s="176" t="s">
        <v>1973</v>
      </c>
      <c r="G300" s="177" t="s">
        <v>143</v>
      </c>
      <c r="H300" s="178">
        <v>23.911999999999999</v>
      </c>
      <c r="I300" s="179"/>
      <c r="J300" s="180">
        <f>ROUND(I300*H300,2)</f>
        <v>0</v>
      </c>
      <c r="K300" s="176" t="s">
        <v>1</v>
      </c>
      <c r="L300" s="181"/>
      <c r="M300" s="182" t="s">
        <v>1</v>
      </c>
      <c r="N300" s="183" t="s">
        <v>38</v>
      </c>
      <c r="P300" s="142">
        <f>O300*H300</f>
        <v>0</v>
      </c>
      <c r="Q300" s="142">
        <v>4.9000000000000002E-2</v>
      </c>
      <c r="R300" s="142">
        <f>Q300*H300</f>
        <v>1.1716880000000001</v>
      </c>
      <c r="S300" s="142">
        <v>0</v>
      </c>
      <c r="T300" s="143">
        <f>S300*H300</f>
        <v>0</v>
      </c>
      <c r="AR300" s="144" t="s">
        <v>343</v>
      </c>
      <c r="AT300" s="144" t="s">
        <v>322</v>
      </c>
      <c r="AU300" s="144" t="s">
        <v>82</v>
      </c>
      <c r="AY300" s="17" t="s">
        <v>138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7" t="s">
        <v>30</v>
      </c>
      <c r="BK300" s="145">
        <f>ROUND(I300*H300,2)</f>
        <v>0</v>
      </c>
      <c r="BL300" s="17" t="s">
        <v>226</v>
      </c>
      <c r="BM300" s="144" t="s">
        <v>2322</v>
      </c>
    </row>
    <row r="301" spans="2:65" s="13" customFormat="1">
      <c r="B301" s="153"/>
      <c r="D301" s="147" t="s">
        <v>147</v>
      </c>
      <c r="E301" s="154" t="s">
        <v>1</v>
      </c>
      <c r="F301" s="155" t="s">
        <v>2323</v>
      </c>
      <c r="H301" s="156">
        <v>23.911999999999999</v>
      </c>
      <c r="I301" s="157"/>
      <c r="L301" s="153"/>
      <c r="M301" s="158"/>
      <c r="T301" s="159"/>
      <c r="AT301" s="154" t="s">
        <v>147</v>
      </c>
      <c r="AU301" s="154" t="s">
        <v>82</v>
      </c>
      <c r="AV301" s="13" t="s">
        <v>82</v>
      </c>
      <c r="AW301" s="13" t="s">
        <v>29</v>
      </c>
      <c r="AX301" s="13" t="s">
        <v>73</v>
      </c>
      <c r="AY301" s="154" t="s">
        <v>138</v>
      </c>
    </row>
    <row r="302" spans="2:65" s="14" customFormat="1">
      <c r="B302" s="160"/>
      <c r="D302" s="147" t="s">
        <v>147</v>
      </c>
      <c r="E302" s="161" t="s">
        <v>1</v>
      </c>
      <c r="F302" s="162" t="s">
        <v>156</v>
      </c>
      <c r="H302" s="163">
        <v>23.911999999999999</v>
      </c>
      <c r="I302" s="164"/>
      <c r="L302" s="160"/>
      <c r="M302" s="165"/>
      <c r="T302" s="166"/>
      <c r="AT302" s="161" t="s">
        <v>147</v>
      </c>
      <c r="AU302" s="161" t="s">
        <v>82</v>
      </c>
      <c r="AV302" s="14" t="s">
        <v>145</v>
      </c>
      <c r="AW302" s="14" t="s">
        <v>29</v>
      </c>
      <c r="AX302" s="14" t="s">
        <v>30</v>
      </c>
      <c r="AY302" s="161" t="s">
        <v>138</v>
      </c>
    </row>
    <row r="303" spans="2:65" s="1" customFormat="1" ht="16.5" customHeight="1">
      <c r="B303" s="132"/>
      <c r="C303" s="133" t="s">
        <v>463</v>
      </c>
      <c r="D303" s="133" t="s">
        <v>140</v>
      </c>
      <c r="E303" s="134" t="s">
        <v>2324</v>
      </c>
      <c r="F303" s="135" t="s">
        <v>2325</v>
      </c>
      <c r="G303" s="136" t="s">
        <v>143</v>
      </c>
      <c r="H303" s="137">
        <v>208.94</v>
      </c>
      <c r="I303" s="138"/>
      <c r="J303" s="139">
        <f>ROUND(I303*H303,2)</f>
        <v>0</v>
      </c>
      <c r="K303" s="135" t="s">
        <v>144</v>
      </c>
      <c r="L303" s="32"/>
      <c r="M303" s="140" t="s">
        <v>1</v>
      </c>
      <c r="N303" s="141" t="s">
        <v>38</v>
      </c>
      <c r="P303" s="142">
        <f>O303*H303</f>
        <v>0</v>
      </c>
      <c r="Q303" s="142">
        <v>0</v>
      </c>
      <c r="R303" s="142">
        <f>Q303*H303</f>
        <v>0</v>
      </c>
      <c r="S303" s="142">
        <v>1.4E-2</v>
      </c>
      <c r="T303" s="143">
        <f>S303*H303</f>
        <v>2.92516</v>
      </c>
      <c r="AR303" s="144" t="s">
        <v>226</v>
      </c>
      <c r="AT303" s="144" t="s">
        <v>140</v>
      </c>
      <c r="AU303" s="144" t="s">
        <v>82</v>
      </c>
      <c r="AY303" s="17" t="s">
        <v>138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7" t="s">
        <v>30</v>
      </c>
      <c r="BK303" s="145">
        <f>ROUND(I303*H303,2)</f>
        <v>0</v>
      </c>
      <c r="BL303" s="17" t="s">
        <v>226</v>
      </c>
      <c r="BM303" s="144" t="s">
        <v>2326</v>
      </c>
    </row>
    <row r="304" spans="2:65" s="12" customFormat="1">
      <c r="B304" s="146"/>
      <c r="D304" s="147" t="s">
        <v>147</v>
      </c>
      <c r="E304" s="148" t="s">
        <v>1</v>
      </c>
      <c r="F304" s="149" t="s">
        <v>2327</v>
      </c>
      <c r="H304" s="148" t="s">
        <v>1</v>
      </c>
      <c r="I304" s="150"/>
      <c r="L304" s="146"/>
      <c r="M304" s="151"/>
      <c r="T304" s="152"/>
      <c r="AT304" s="148" t="s">
        <v>147</v>
      </c>
      <c r="AU304" s="148" t="s">
        <v>82</v>
      </c>
      <c r="AV304" s="12" t="s">
        <v>30</v>
      </c>
      <c r="AW304" s="12" t="s">
        <v>29</v>
      </c>
      <c r="AX304" s="12" t="s">
        <v>73</v>
      </c>
      <c r="AY304" s="148" t="s">
        <v>138</v>
      </c>
    </row>
    <row r="305" spans="2:65" s="13" customFormat="1">
      <c r="B305" s="153"/>
      <c r="D305" s="147" t="s">
        <v>147</v>
      </c>
      <c r="E305" s="154" t="s">
        <v>1</v>
      </c>
      <c r="F305" s="155" t="s">
        <v>2328</v>
      </c>
      <c r="H305" s="156">
        <v>208.94</v>
      </c>
      <c r="I305" s="157"/>
      <c r="L305" s="153"/>
      <c r="M305" s="158"/>
      <c r="T305" s="159"/>
      <c r="AT305" s="154" t="s">
        <v>147</v>
      </c>
      <c r="AU305" s="154" t="s">
        <v>82</v>
      </c>
      <c r="AV305" s="13" t="s">
        <v>82</v>
      </c>
      <c r="AW305" s="13" t="s">
        <v>29</v>
      </c>
      <c r="AX305" s="13" t="s">
        <v>73</v>
      </c>
      <c r="AY305" s="154" t="s">
        <v>138</v>
      </c>
    </row>
    <row r="306" spans="2:65" s="14" customFormat="1">
      <c r="B306" s="160"/>
      <c r="D306" s="147" t="s">
        <v>147</v>
      </c>
      <c r="E306" s="161" t="s">
        <v>1</v>
      </c>
      <c r="F306" s="162" t="s">
        <v>156</v>
      </c>
      <c r="H306" s="163">
        <v>208.94</v>
      </c>
      <c r="I306" s="164"/>
      <c r="L306" s="160"/>
      <c r="M306" s="165"/>
      <c r="T306" s="166"/>
      <c r="AT306" s="161" t="s">
        <v>147</v>
      </c>
      <c r="AU306" s="161" t="s">
        <v>82</v>
      </c>
      <c r="AV306" s="14" t="s">
        <v>145</v>
      </c>
      <c r="AW306" s="14" t="s">
        <v>29</v>
      </c>
      <c r="AX306" s="14" t="s">
        <v>30</v>
      </c>
      <c r="AY306" s="161" t="s">
        <v>138</v>
      </c>
    </row>
    <row r="307" spans="2:65" s="1" customFormat="1" ht="16.5" customHeight="1">
      <c r="B307" s="132"/>
      <c r="C307" s="133" t="s">
        <v>486</v>
      </c>
      <c r="D307" s="133" t="s">
        <v>140</v>
      </c>
      <c r="E307" s="134" t="s">
        <v>2329</v>
      </c>
      <c r="F307" s="135" t="s">
        <v>2330</v>
      </c>
      <c r="G307" s="136" t="s">
        <v>143</v>
      </c>
      <c r="H307" s="137">
        <v>208.94</v>
      </c>
      <c r="I307" s="138"/>
      <c r="J307" s="139">
        <f>ROUND(I307*H307,2)</f>
        <v>0</v>
      </c>
      <c r="K307" s="135" t="s">
        <v>144</v>
      </c>
      <c r="L307" s="32"/>
      <c r="M307" s="140" t="s">
        <v>1</v>
      </c>
      <c r="N307" s="141" t="s">
        <v>38</v>
      </c>
      <c r="P307" s="142">
        <f>O307*H307</f>
        <v>0</v>
      </c>
      <c r="Q307" s="142">
        <v>2.7000000000000001E-3</v>
      </c>
      <c r="R307" s="142">
        <f>Q307*H307</f>
        <v>0.56413800000000003</v>
      </c>
      <c r="S307" s="142">
        <v>0</v>
      </c>
      <c r="T307" s="143">
        <f>S307*H307</f>
        <v>0</v>
      </c>
      <c r="AR307" s="144" t="s">
        <v>226</v>
      </c>
      <c r="AT307" s="144" t="s">
        <v>140</v>
      </c>
      <c r="AU307" s="144" t="s">
        <v>82</v>
      </c>
      <c r="AY307" s="17" t="s">
        <v>138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7" t="s">
        <v>30</v>
      </c>
      <c r="BK307" s="145">
        <f>ROUND(I307*H307,2)</f>
        <v>0</v>
      </c>
      <c r="BL307" s="17" t="s">
        <v>226</v>
      </c>
      <c r="BM307" s="144" t="s">
        <v>2331</v>
      </c>
    </row>
    <row r="308" spans="2:65" s="12" customFormat="1">
      <c r="B308" s="146"/>
      <c r="D308" s="147" t="s">
        <v>147</v>
      </c>
      <c r="E308" s="148" t="s">
        <v>1</v>
      </c>
      <c r="F308" s="149" t="s">
        <v>2332</v>
      </c>
      <c r="H308" s="148" t="s">
        <v>1</v>
      </c>
      <c r="I308" s="150"/>
      <c r="L308" s="146"/>
      <c r="M308" s="151"/>
      <c r="T308" s="152"/>
      <c r="AT308" s="148" t="s">
        <v>147</v>
      </c>
      <c r="AU308" s="148" t="s">
        <v>82</v>
      </c>
      <c r="AV308" s="12" t="s">
        <v>30</v>
      </c>
      <c r="AW308" s="12" t="s">
        <v>29</v>
      </c>
      <c r="AX308" s="12" t="s">
        <v>73</v>
      </c>
      <c r="AY308" s="148" t="s">
        <v>138</v>
      </c>
    </row>
    <row r="309" spans="2:65" s="12" customFormat="1">
      <c r="B309" s="146"/>
      <c r="D309" s="147" t="s">
        <v>147</v>
      </c>
      <c r="E309" s="148" t="s">
        <v>1</v>
      </c>
      <c r="F309" s="149" t="s">
        <v>2327</v>
      </c>
      <c r="H309" s="148" t="s">
        <v>1</v>
      </c>
      <c r="I309" s="150"/>
      <c r="L309" s="146"/>
      <c r="M309" s="151"/>
      <c r="T309" s="152"/>
      <c r="AT309" s="148" t="s">
        <v>147</v>
      </c>
      <c r="AU309" s="148" t="s">
        <v>82</v>
      </c>
      <c r="AV309" s="12" t="s">
        <v>30</v>
      </c>
      <c r="AW309" s="12" t="s">
        <v>29</v>
      </c>
      <c r="AX309" s="12" t="s">
        <v>73</v>
      </c>
      <c r="AY309" s="148" t="s">
        <v>138</v>
      </c>
    </row>
    <row r="310" spans="2:65" s="13" customFormat="1">
      <c r="B310" s="153"/>
      <c r="D310" s="147" t="s">
        <v>147</v>
      </c>
      <c r="E310" s="154" t="s">
        <v>1</v>
      </c>
      <c r="F310" s="155" t="s">
        <v>2333</v>
      </c>
      <c r="H310" s="156">
        <v>208.94</v>
      </c>
      <c r="I310" s="157"/>
      <c r="L310" s="153"/>
      <c r="M310" s="158"/>
      <c r="T310" s="159"/>
      <c r="AT310" s="154" t="s">
        <v>147</v>
      </c>
      <c r="AU310" s="154" t="s">
        <v>82</v>
      </c>
      <c r="AV310" s="13" t="s">
        <v>82</v>
      </c>
      <c r="AW310" s="13" t="s">
        <v>29</v>
      </c>
      <c r="AX310" s="13" t="s">
        <v>73</v>
      </c>
      <c r="AY310" s="154" t="s">
        <v>138</v>
      </c>
    </row>
    <row r="311" spans="2:65" s="14" customFormat="1">
      <c r="B311" s="160"/>
      <c r="D311" s="147" t="s">
        <v>147</v>
      </c>
      <c r="E311" s="161" t="s">
        <v>1</v>
      </c>
      <c r="F311" s="162" t="s">
        <v>156</v>
      </c>
      <c r="H311" s="163">
        <v>208.94</v>
      </c>
      <c r="I311" s="164"/>
      <c r="L311" s="160"/>
      <c r="M311" s="165"/>
      <c r="T311" s="166"/>
      <c r="AT311" s="161" t="s">
        <v>147</v>
      </c>
      <c r="AU311" s="161" t="s">
        <v>82</v>
      </c>
      <c r="AV311" s="14" t="s">
        <v>145</v>
      </c>
      <c r="AW311" s="14" t="s">
        <v>29</v>
      </c>
      <c r="AX311" s="14" t="s">
        <v>30</v>
      </c>
      <c r="AY311" s="161" t="s">
        <v>138</v>
      </c>
    </row>
    <row r="312" spans="2:65" s="1" customFormat="1" ht="16.5" customHeight="1">
      <c r="B312" s="132"/>
      <c r="C312" s="133" t="s">
        <v>491</v>
      </c>
      <c r="D312" s="133" t="s">
        <v>140</v>
      </c>
      <c r="E312" s="134" t="s">
        <v>1960</v>
      </c>
      <c r="F312" s="135" t="s">
        <v>1961</v>
      </c>
      <c r="G312" s="136" t="s">
        <v>143</v>
      </c>
      <c r="H312" s="137">
        <v>232.155</v>
      </c>
      <c r="I312" s="138"/>
      <c r="J312" s="139">
        <f>ROUND(I312*H312,2)</f>
        <v>0</v>
      </c>
      <c r="K312" s="135" t="s">
        <v>144</v>
      </c>
      <c r="L312" s="32"/>
      <c r="M312" s="140" t="s">
        <v>1</v>
      </c>
      <c r="N312" s="141" t="s">
        <v>38</v>
      </c>
      <c r="P312" s="142">
        <f>O312*H312</f>
        <v>0</v>
      </c>
      <c r="Q312" s="142">
        <v>2.9999999999999997E-4</v>
      </c>
      <c r="R312" s="142">
        <f>Q312*H312</f>
        <v>6.96465E-2</v>
      </c>
      <c r="S312" s="142">
        <v>0</v>
      </c>
      <c r="T312" s="143">
        <f>S312*H312</f>
        <v>0</v>
      </c>
      <c r="AR312" s="144" t="s">
        <v>226</v>
      </c>
      <c r="AT312" s="144" t="s">
        <v>140</v>
      </c>
      <c r="AU312" s="144" t="s">
        <v>82</v>
      </c>
      <c r="AY312" s="17" t="s">
        <v>138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7" t="s">
        <v>30</v>
      </c>
      <c r="BK312" s="145">
        <f>ROUND(I312*H312,2)</f>
        <v>0</v>
      </c>
      <c r="BL312" s="17" t="s">
        <v>226</v>
      </c>
      <c r="BM312" s="144" t="s">
        <v>2334</v>
      </c>
    </row>
    <row r="313" spans="2:65" s="12" customFormat="1">
      <c r="B313" s="146"/>
      <c r="D313" s="147" t="s">
        <v>147</v>
      </c>
      <c r="E313" s="148" t="s">
        <v>1</v>
      </c>
      <c r="F313" s="149" t="s">
        <v>2335</v>
      </c>
      <c r="H313" s="148" t="s">
        <v>1</v>
      </c>
      <c r="I313" s="150"/>
      <c r="L313" s="146"/>
      <c r="M313" s="151"/>
      <c r="T313" s="152"/>
      <c r="AT313" s="148" t="s">
        <v>147</v>
      </c>
      <c r="AU313" s="148" t="s">
        <v>82</v>
      </c>
      <c r="AV313" s="12" t="s">
        <v>30</v>
      </c>
      <c r="AW313" s="12" t="s">
        <v>29</v>
      </c>
      <c r="AX313" s="12" t="s">
        <v>73</v>
      </c>
      <c r="AY313" s="148" t="s">
        <v>138</v>
      </c>
    </row>
    <row r="314" spans="2:65" s="12" customFormat="1">
      <c r="B314" s="146"/>
      <c r="D314" s="147" t="s">
        <v>147</v>
      </c>
      <c r="E314" s="148" t="s">
        <v>1</v>
      </c>
      <c r="F314" s="149" t="s">
        <v>2336</v>
      </c>
      <c r="H314" s="148" t="s">
        <v>1</v>
      </c>
      <c r="I314" s="150"/>
      <c r="L314" s="146"/>
      <c r="M314" s="151"/>
      <c r="T314" s="152"/>
      <c r="AT314" s="148" t="s">
        <v>147</v>
      </c>
      <c r="AU314" s="148" t="s">
        <v>82</v>
      </c>
      <c r="AV314" s="12" t="s">
        <v>30</v>
      </c>
      <c r="AW314" s="12" t="s">
        <v>29</v>
      </c>
      <c r="AX314" s="12" t="s">
        <v>73</v>
      </c>
      <c r="AY314" s="148" t="s">
        <v>138</v>
      </c>
    </row>
    <row r="315" spans="2:65" s="13" customFormat="1">
      <c r="B315" s="153"/>
      <c r="D315" s="147" t="s">
        <v>147</v>
      </c>
      <c r="E315" s="154" t="s">
        <v>1</v>
      </c>
      <c r="F315" s="155" t="s">
        <v>2288</v>
      </c>
      <c r="H315" s="156">
        <v>232.155</v>
      </c>
      <c r="I315" s="157"/>
      <c r="L315" s="153"/>
      <c r="M315" s="158"/>
      <c r="T315" s="159"/>
      <c r="AT315" s="154" t="s">
        <v>147</v>
      </c>
      <c r="AU315" s="154" t="s">
        <v>82</v>
      </c>
      <c r="AV315" s="13" t="s">
        <v>82</v>
      </c>
      <c r="AW315" s="13" t="s">
        <v>29</v>
      </c>
      <c r="AX315" s="13" t="s">
        <v>73</v>
      </c>
      <c r="AY315" s="154" t="s">
        <v>138</v>
      </c>
    </row>
    <row r="316" spans="2:65" s="14" customFormat="1">
      <c r="B316" s="160"/>
      <c r="D316" s="147" t="s">
        <v>147</v>
      </c>
      <c r="E316" s="161" t="s">
        <v>1</v>
      </c>
      <c r="F316" s="162" t="s">
        <v>156</v>
      </c>
      <c r="H316" s="163">
        <v>232.155</v>
      </c>
      <c r="I316" s="164"/>
      <c r="L316" s="160"/>
      <c r="M316" s="165"/>
      <c r="T316" s="166"/>
      <c r="AT316" s="161" t="s">
        <v>147</v>
      </c>
      <c r="AU316" s="161" t="s">
        <v>82</v>
      </c>
      <c r="AV316" s="14" t="s">
        <v>145</v>
      </c>
      <c r="AW316" s="14" t="s">
        <v>29</v>
      </c>
      <c r="AX316" s="14" t="s">
        <v>30</v>
      </c>
      <c r="AY316" s="161" t="s">
        <v>138</v>
      </c>
    </row>
    <row r="317" spans="2:65" s="1" customFormat="1" ht="16.5" customHeight="1">
      <c r="B317" s="132"/>
      <c r="C317" s="133" t="s">
        <v>495</v>
      </c>
      <c r="D317" s="133" t="s">
        <v>140</v>
      </c>
      <c r="E317" s="134" t="s">
        <v>2337</v>
      </c>
      <c r="F317" s="135" t="s">
        <v>2338</v>
      </c>
      <c r="G317" s="136" t="s">
        <v>208</v>
      </c>
      <c r="H317" s="137">
        <v>1.93</v>
      </c>
      <c r="I317" s="138"/>
      <c r="J317" s="139">
        <f>ROUND(I317*H317,2)</f>
        <v>0</v>
      </c>
      <c r="K317" s="135" t="s">
        <v>144</v>
      </c>
      <c r="L317" s="32"/>
      <c r="M317" s="140" t="s">
        <v>1</v>
      </c>
      <c r="N317" s="141" t="s">
        <v>38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226</v>
      </c>
      <c r="AT317" s="144" t="s">
        <v>140</v>
      </c>
      <c r="AU317" s="144" t="s">
        <v>82</v>
      </c>
      <c r="AY317" s="17" t="s">
        <v>138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7" t="s">
        <v>30</v>
      </c>
      <c r="BK317" s="145">
        <f>ROUND(I317*H317,2)</f>
        <v>0</v>
      </c>
      <c r="BL317" s="17" t="s">
        <v>226</v>
      </c>
      <c r="BM317" s="144" t="s">
        <v>2339</v>
      </c>
    </row>
    <row r="318" spans="2:65" s="11" customFormat="1" ht="22.9" customHeight="1">
      <c r="B318" s="120"/>
      <c r="D318" s="121" t="s">
        <v>72</v>
      </c>
      <c r="E318" s="130" t="s">
        <v>1981</v>
      </c>
      <c r="F318" s="130" t="s">
        <v>1982</v>
      </c>
      <c r="I318" s="123"/>
      <c r="J318" s="131">
        <f>BK318</f>
        <v>0</v>
      </c>
      <c r="L318" s="120"/>
      <c r="M318" s="125"/>
      <c r="P318" s="126">
        <f>SUM(P319:P329)</f>
        <v>0</v>
      </c>
      <c r="R318" s="126">
        <f>SUM(R319:R329)</f>
        <v>2.8951999999999997E-3</v>
      </c>
      <c r="T318" s="127">
        <f>SUM(T319:T329)</f>
        <v>0</v>
      </c>
      <c r="AR318" s="121" t="s">
        <v>82</v>
      </c>
      <c r="AT318" s="128" t="s">
        <v>72</v>
      </c>
      <c r="AU318" s="128" t="s">
        <v>30</v>
      </c>
      <c r="AY318" s="121" t="s">
        <v>138</v>
      </c>
      <c r="BK318" s="129">
        <f>SUM(BK319:BK329)</f>
        <v>0</v>
      </c>
    </row>
    <row r="319" spans="2:65" s="1" customFormat="1" ht="16.5" customHeight="1">
      <c r="B319" s="132"/>
      <c r="C319" s="133" t="s">
        <v>499</v>
      </c>
      <c r="D319" s="133" t="s">
        <v>140</v>
      </c>
      <c r="E319" s="134" t="s">
        <v>1984</v>
      </c>
      <c r="F319" s="135" t="s">
        <v>1985</v>
      </c>
      <c r="G319" s="136" t="s">
        <v>143</v>
      </c>
      <c r="H319" s="137">
        <v>6.58</v>
      </c>
      <c r="I319" s="138"/>
      <c r="J319" s="139">
        <f>ROUND(I319*H319,2)</f>
        <v>0</v>
      </c>
      <c r="K319" s="135" t="s">
        <v>144</v>
      </c>
      <c r="L319" s="32"/>
      <c r="M319" s="140" t="s">
        <v>1</v>
      </c>
      <c r="N319" s="141" t="s">
        <v>38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226</v>
      </c>
      <c r="AT319" s="144" t="s">
        <v>140</v>
      </c>
      <c r="AU319" s="144" t="s">
        <v>82</v>
      </c>
      <c r="AY319" s="17" t="s">
        <v>138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30</v>
      </c>
      <c r="BK319" s="145">
        <f>ROUND(I319*H319,2)</f>
        <v>0</v>
      </c>
      <c r="BL319" s="17" t="s">
        <v>226</v>
      </c>
      <c r="BM319" s="144" t="s">
        <v>2340</v>
      </c>
    </row>
    <row r="320" spans="2:65" s="13" customFormat="1">
      <c r="B320" s="153"/>
      <c r="D320" s="147" t="s">
        <v>147</v>
      </c>
      <c r="E320" s="154" t="s">
        <v>1</v>
      </c>
      <c r="F320" s="155" t="s">
        <v>2341</v>
      </c>
      <c r="H320" s="156">
        <v>5.82</v>
      </c>
      <c r="I320" s="157"/>
      <c r="L320" s="153"/>
      <c r="M320" s="158"/>
      <c r="T320" s="159"/>
      <c r="AT320" s="154" t="s">
        <v>147</v>
      </c>
      <c r="AU320" s="154" t="s">
        <v>82</v>
      </c>
      <c r="AV320" s="13" t="s">
        <v>82</v>
      </c>
      <c r="AW320" s="13" t="s">
        <v>29</v>
      </c>
      <c r="AX320" s="13" t="s">
        <v>73</v>
      </c>
      <c r="AY320" s="154" t="s">
        <v>138</v>
      </c>
    </row>
    <row r="321" spans="2:65" s="13" customFormat="1">
      <c r="B321" s="153"/>
      <c r="D321" s="147" t="s">
        <v>147</v>
      </c>
      <c r="E321" s="154" t="s">
        <v>1</v>
      </c>
      <c r="F321" s="155" t="s">
        <v>2342</v>
      </c>
      <c r="H321" s="156">
        <v>0.76</v>
      </c>
      <c r="I321" s="157"/>
      <c r="L321" s="153"/>
      <c r="M321" s="158"/>
      <c r="T321" s="159"/>
      <c r="AT321" s="154" t="s">
        <v>147</v>
      </c>
      <c r="AU321" s="154" t="s">
        <v>82</v>
      </c>
      <c r="AV321" s="13" t="s">
        <v>82</v>
      </c>
      <c r="AW321" s="13" t="s">
        <v>29</v>
      </c>
      <c r="AX321" s="13" t="s">
        <v>73</v>
      </c>
      <c r="AY321" s="154" t="s">
        <v>138</v>
      </c>
    </row>
    <row r="322" spans="2:65" s="14" customFormat="1">
      <c r="B322" s="160"/>
      <c r="D322" s="147" t="s">
        <v>147</v>
      </c>
      <c r="E322" s="161" t="s">
        <v>1</v>
      </c>
      <c r="F322" s="162" t="s">
        <v>156</v>
      </c>
      <c r="H322" s="163">
        <v>6.58</v>
      </c>
      <c r="I322" s="164"/>
      <c r="L322" s="160"/>
      <c r="M322" s="165"/>
      <c r="T322" s="166"/>
      <c r="AT322" s="161" t="s">
        <v>147</v>
      </c>
      <c r="AU322" s="161" t="s">
        <v>82</v>
      </c>
      <c r="AV322" s="14" t="s">
        <v>145</v>
      </c>
      <c r="AW322" s="14" t="s">
        <v>29</v>
      </c>
      <c r="AX322" s="14" t="s">
        <v>30</v>
      </c>
      <c r="AY322" s="161" t="s">
        <v>138</v>
      </c>
    </row>
    <row r="323" spans="2:65" s="1" customFormat="1" ht="16.5" customHeight="1">
      <c r="B323" s="132"/>
      <c r="C323" s="133" t="s">
        <v>506</v>
      </c>
      <c r="D323" s="133" t="s">
        <v>140</v>
      </c>
      <c r="E323" s="134" t="s">
        <v>1996</v>
      </c>
      <c r="F323" s="135" t="s">
        <v>1997</v>
      </c>
      <c r="G323" s="136" t="s">
        <v>143</v>
      </c>
      <c r="H323" s="137">
        <v>6.58</v>
      </c>
      <c r="I323" s="138"/>
      <c r="J323" s="139">
        <f>ROUND(I323*H323,2)</f>
        <v>0</v>
      </c>
      <c r="K323" s="135" t="s">
        <v>144</v>
      </c>
      <c r="L323" s="32"/>
      <c r="M323" s="140" t="s">
        <v>1</v>
      </c>
      <c r="N323" s="141" t="s">
        <v>38</v>
      </c>
      <c r="P323" s="142">
        <f>O323*H323</f>
        <v>0</v>
      </c>
      <c r="Q323" s="142">
        <v>8.0000000000000007E-5</v>
      </c>
      <c r="R323" s="142">
        <f>Q323*H323</f>
        <v>5.264E-4</v>
      </c>
      <c r="S323" s="142">
        <v>0</v>
      </c>
      <c r="T323" s="143">
        <f>S323*H323</f>
        <v>0</v>
      </c>
      <c r="AR323" s="144" t="s">
        <v>226</v>
      </c>
      <c r="AT323" s="144" t="s">
        <v>140</v>
      </c>
      <c r="AU323" s="144" t="s">
        <v>82</v>
      </c>
      <c r="AY323" s="17" t="s">
        <v>138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7" t="s">
        <v>30</v>
      </c>
      <c r="BK323" s="145">
        <f>ROUND(I323*H323,2)</f>
        <v>0</v>
      </c>
      <c r="BL323" s="17" t="s">
        <v>226</v>
      </c>
      <c r="BM323" s="144" t="s">
        <v>2343</v>
      </c>
    </row>
    <row r="324" spans="2:65" s="13" customFormat="1">
      <c r="B324" s="153"/>
      <c r="D324" s="147" t="s">
        <v>147</v>
      </c>
      <c r="E324" s="154" t="s">
        <v>1</v>
      </c>
      <c r="F324" s="155" t="s">
        <v>2344</v>
      </c>
      <c r="H324" s="156">
        <v>6.58</v>
      </c>
      <c r="I324" s="157"/>
      <c r="L324" s="153"/>
      <c r="M324" s="158"/>
      <c r="T324" s="159"/>
      <c r="AT324" s="154" t="s">
        <v>147</v>
      </c>
      <c r="AU324" s="154" t="s">
        <v>82</v>
      </c>
      <c r="AV324" s="13" t="s">
        <v>82</v>
      </c>
      <c r="AW324" s="13" t="s">
        <v>29</v>
      </c>
      <c r="AX324" s="13" t="s">
        <v>30</v>
      </c>
      <c r="AY324" s="154" t="s">
        <v>138</v>
      </c>
    </row>
    <row r="325" spans="2:65" s="1" customFormat="1" ht="16.5" customHeight="1">
      <c r="B325" s="132"/>
      <c r="C325" s="133" t="s">
        <v>510</v>
      </c>
      <c r="D325" s="133" t="s">
        <v>140</v>
      </c>
      <c r="E325" s="134" t="s">
        <v>2001</v>
      </c>
      <c r="F325" s="135" t="s">
        <v>2002</v>
      </c>
      <c r="G325" s="136" t="s">
        <v>143</v>
      </c>
      <c r="H325" s="137">
        <v>6.58</v>
      </c>
      <c r="I325" s="138"/>
      <c r="J325" s="139">
        <f>ROUND(I325*H325,2)</f>
        <v>0</v>
      </c>
      <c r="K325" s="135" t="s">
        <v>144</v>
      </c>
      <c r="L325" s="32"/>
      <c r="M325" s="140" t="s">
        <v>1</v>
      </c>
      <c r="N325" s="141" t="s">
        <v>38</v>
      </c>
      <c r="P325" s="142">
        <f>O325*H325</f>
        <v>0</v>
      </c>
      <c r="Q325" s="142">
        <v>1.2999999999999999E-4</v>
      </c>
      <c r="R325" s="142">
        <f>Q325*H325</f>
        <v>8.5539999999999998E-4</v>
      </c>
      <c r="S325" s="142">
        <v>0</v>
      </c>
      <c r="T325" s="143">
        <f>S325*H325</f>
        <v>0</v>
      </c>
      <c r="AR325" s="144" t="s">
        <v>226</v>
      </c>
      <c r="AT325" s="144" t="s">
        <v>140</v>
      </c>
      <c r="AU325" s="144" t="s">
        <v>82</v>
      </c>
      <c r="AY325" s="17" t="s">
        <v>138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30</v>
      </c>
      <c r="BK325" s="145">
        <f>ROUND(I325*H325,2)</f>
        <v>0</v>
      </c>
      <c r="BL325" s="17" t="s">
        <v>226</v>
      </c>
      <c r="BM325" s="144" t="s">
        <v>2345</v>
      </c>
    </row>
    <row r="326" spans="2:65" s="12" customFormat="1">
      <c r="B326" s="146"/>
      <c r="D326" s="147" t="s">
        <v>147</v>
      </c>
      <c r="E326" s="148" t="s">
        <v>1</v>
      </c>
      <c r="F326" s="149" t="s">
        <v>2346</v>
      </c>
      <c r="H326" s="148" t="s">
        <v>1</v>
      </c>
      <c r="I326" s="150"/>
      <c r="L326" s="146"/>
      <c r="M326" s="151"/>
      <c r="T326" s="152"/>
      <c r="AT326" s="148" t="s">
        <v>147</v>
      </c>
      <c r="AU326" s="148" t="s">
        <v>82</v>
      </c>
      <c r="AV326" s="12" t="s">
        <v>30</v>
      </c>
      <c r="AW326" s="12" t="s">
        <v>29</v>
      </c>
      <c r="AX326" s="12" t="s">
        <v>73</v>
      </c>
      <c r="AY326" s="148" t="s">
        <v>138</v>
      </c>
    </row>
    <row r="327" spans="2:65" s="13" customFormat="1">
      <c r="B327" s="153"/>
      <c r="D327" s="147" t="s">
        <v>147</v>
      </c>
      <c r="E327" s="154" t="s">
        <v>1</v>
      </c>
      <c r="F327" s="155" t="s">
        <v>2344</v>
      </c>
      <c r="H327" s="156">
        <v>6.58</v>
      </c>
      <c r="I327" s="157"/>
      <c r="L327" s="153"/>
      <c r="M327" s="158"/>
      <c r="T327" s="159"/>
      <c r="AT327" s="154" t="s">
        <v>147</v>
      </c>
      <c r="AU327" s="154" t="s">
        <v>82</v>
      </c>
      <c r="AV327" s="13" t="s">
        <v>82</v>
      </c>
      <c r="AW327" s="13" t="s">
        <v>29</v>
      </c>
      <c r="AX327" s="13" t="s">
        <v>30</v>
      </c>
      <c r="AY327" s="154" t="s">
        <v>138</v>
      </c>
    </row>
    <row r="328" spans="2:65" s="1" customFormat="1" ht="16.5" customHeight="1">
      <c r="B328" s="132"/>
      <c r="C328" s="133" t="s">
        <v>514</v>
      </c>
      <c r="D328" s="133" t="s">
        <v>140</v>
      </c>
      <c r="E328" s="134" t="s">
        <v>2005</v>
      </c>
      <c r="F328" s="135" t="s">
        <v>2006</v>
      </c>
      <c r="G328" s="136" t="s">
        <v>143</v>
      </c>
      <c r="H328" s="137">
        <v>6.58</v>
      </c>
      <c r="I328" s="138"/>
      <c r="J328" s="139">
        <f>ROUND(I328*H328,2)</f>
        <v>0</v>
      </c>
      <c r="K328" s="135" t="s">
        <v>144</v>
      </c>
      <c r="L328" s="32"/>
      <c r="M328" s="140" t="s">
        <v>1</v>
      </c>
      <c r="N328" s="141" t="s">
        <v>38</v>
      </c>
      <c r="P328" s="142">
        <f>O328*H328</f>
        <v>0</v>
      </c>
      <c r="Q328" s="142">
        <v>2.3000000000000001E-4</v>
      </c>
      <c r="R328" s="142">
        <f>Q328*H328</f>
        <v>1.5134E-3</v>
      </c>
      <c r="S328" s="142">
        <v>0</v>
      </c>
      <c r="T328" s="143">
        <f>S328*H328</f>
        <v>0</v>
      </c>
      <c r="AR328" s="144" t="s">
        <v>226</v>
      </c>
      <c r="AT328" s="144" t="s">
        <v>140</v>
      </c>
      <c r="AU328" s="144" t="s">
        <v>82</v>
      </c>
      <c r="AY328" s="17" t="s">
        <v>138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7" t="s">
        <v>30</v>
      </c>
      <c r="BK328" s="145">
        <f>ROUND(I328*H328,2)</f>
        <v>0</v>
      </c>
      <c r="BL328" s="17" t="s">
        <v>226</v>
      </c>
      <c r="BM328" s="144" t="s">
        <v>2347</v>
      </c>
    </row>
    <row r="329" spans="2:65" s="13" customFormat="1">
      <c r="B329" s="153"/>
      <c r="D329" s="147" t="s">
        <v>147</v>
      </c>
      <c r="E329" s="154" t="s">
        <v>1</v>
      </c>
      <c r="F329" s="155" t="s">
        <v>2344</v>
      </c>
      <c r="H329" s="156">
        <v>6.58</v>
      </c>
      <c r="I329" s="157"/>
      <c r="L329" s="153"/>
      <c r="M329" s="184"/>
      <c r="N329" s="185"/>
      <c r="O329" s="185"/>
      <c r="P329" s="185"/>
      <c r="Q329" s="185"/>
      <c r="R329" s="185"/>
      <c r="S329" s="185"/>
      <c r="T329" s="186"/>
      <c r="AT329" s="154" t="s">
        <v>147</v>
      </c>
      <c r="AU329" s="154" t="s">
        <v>82</v>
      </c>
      <c r="AV329" s="13" t="s">
        <v>82</v>
      </c>
      <c r="AW329" s="13" t="s">
        <v>29</v>
      </c>
      <c r="AX329" s="13" t="s">
        <v>30</v>
      </c>
      <c r="AY329" s="154" t="s">
        <v>138</v>
      </c>
    </row>
    <row r="330" spans="2:65" s="1" customFormat="1" ht="7" customHeight="1">
      <c r="B330" s="44"/>
      <c r="C330" s="45"/>
      <c r="D330" s="45"/>
      <c r="E330" s="45"/>
      <c r="F330" s="45"/>
      <c r="G330" s="45"/>
      <c r="H330" s="45"/>
      <c r="I330" s="45"/>
      <c r="J330" s="45"/>
      <c r="K330" s="45"/>
      <c r="L330" s="32"/>
    </row>
  </sheetData>
  <autoFilter ref="C124:K32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8"/>
  <sheetViews>
    <sheetView showGridLines="0" workbookViewId="0">
      <selection activeCell="J12" sqref="J1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7" t="s">
        <v>88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89</v>
      </c>
      <c r="L4" s="20"/>
      <c r="M4" s="87" t="s">
        <v>10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7" t="str">
        <f>'Rekapitulace stavby'!K6</f>
        <v>Brno, areál Pisárky provozní budova B- rekonstrukce stavební části</v>
      </c>
      <c r="F7" s="228"/>
      <c r="G7" s="228"/>
      <c r="H7" s="228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192" t="s">
        <v>2348</v>
      </c>
      <c r="F9" s="226"/>
      <c r="G9" s="226"/>
      <c r="H9" s="22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/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8"/>
      <c r="G18" s="218"/>
      <c r="H18" s="218"/>
      <c r="I18" s="27" t="s">
        <v>25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8"/>
      <c r="E27" s="222" t="s">
        <v>1</v>
      </c>
      <c r="F27" s="222"/>
      <c r="G27" s="222"/>
      <c r="H27" s="222"/>
      <c r="L27" s="88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" customHeight="1">
      <c r="B30" s="32"/>
      <c r="D30" s="89" t="s">
        <v>33</v>
      </c>
      <c r="J30" s="65">
        <f>ROUND(J118, 0)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5" customHeight="1">
      <c r="B33" s="32"/>
      <c r="D33" s="90" t="s">
        <v>37</v>
      </c>
      <c r="E33" s="27" t="s">
        <v>38</v>
      </c>
      <c r="F33" s="91">
        <f>ROUND((SUM(BE118:BE177)),  0)</f>
        <v>0</v>
      </c>
      <c r="I33" s="92">
        <v>0.21</v>
      </c>
      <c r="J33" s="91">
        <f>ROUND(((SUM(BE118:BE177))*I33),  0)</f>
        <v>0</v>
      </c>
      <c r="L33" s="32"/>
    </row>
    <row r="34" spans="2:12" s="1" customFormat="1" ht="14.5" customHeight="1">
      <c r="B34" s="32"/>
      <c r="E34" s="27" t="s">
        <v>39</v>
      </c>
      <c r="F34" s="91">
        <f>ROUND((SUM(BF118:BF177)),  0)</f>
        <v>0</v>
      </c>
      <c r="I34" s="92">
        <v>0.12</v>
      </c>
      <c r="J34" s="91">
        <f>ROUND(((SUM(BF118:BF177))*I34),  0)</f>
        <v>0</v>
      </c>
      <c r="L34" s="32"/>
    </row>
    <row r="35" spans="2:12" s="1" customFormat="1" ht="14.5" hidden="1" customHeight="1">
      <c r="B35" s="32"/>
      <c r="E35" s="27" t="s">
        <v>40</v>
      </c>
      <c r="F35" s="91">
        <f>ROUND((SUM(BG118:BG177)),  0)</f>
        <v>0</v>
      </c>
      <c r="I35" s="92">
        <v>0.21</v>
      </c>
      <c r="J35" s="91">
        <f>0</f>
        <v>0</v>
      </c>
      <c r="L35" s="32"/>
    </row>
    <row r="36" spans="2:12" s="1" customFormat="1" ht="14.5" hidden="1" customHeight="1">
      <c r="B36" s="32"/>
      <c r="E36" s="27" t="s">
        <v>41</v>
      </c>
      <c r="F36" s="91">
        <f>ROUND((SUM(BH118:BH177)),  0)</f>
        <v>0</v>
      </c>
      <c r="I36" s="92">
        <v>0.12</v>
      </c>
      <c r="J36" s="91">
        <f>0</f>
        <v>0</v>
      </c>
      <c r="L36" s="32"/>
    </row>
    <row r="37" spans="2:12" s="1" customFormat="1" ht="14.5" hidden="1" customHeight="1">
      <c r="B37" s="32"/>
      <c r="E37" s="27" t="s">
        <v>42</v>
      </c>
      <c r="F37" s="91">
        <f>ROUND((SUM(BI118:BI177)),  0)</f>
        <v>0</v>
      </c>
      <c r="I37" s="92">
        <v>0</v>
      </c>
      <c r="J37" s="91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92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7" t="str">
        <f>E7</f>
        <v>Brno, areál Pisárky provozní budova B- rekonstrukce stavební části</v>
      </c>
      <c r="F85" s="228"/>
      <c r="G85" s="228"/>
      <c r="H85" s="228"/>
      <c r="L85" s="32"/>
    </row>
    <row r="86" spans="2:47" s="1" customFormat="1" ht="12" customHeight="1">
      <c r="B86" s="32"/>
      <c r="C86" s="27" t="s">
        <v>90</v>
      </c>
      <c r="L86" s="32"/>
    </row>
    <row r="87" spans="2:47" s="1" customFormat="1" ht="16.5" customHeight="1">
      <c r="B87" s="32"/>
      <c r="E87" s="192" t="str">
        <f>E9</f>
        <v>SO90 - Ostatní rozpočtové náklady</v>
      </c>
      <c r="F87" s="226"/>
      <c r="G87" s="226"/>
      <c r="H87" s="22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/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25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01" t="s">
        <v>93</v>
      </c>
      <c r="D94" s="93"/>
      <c r="E94" s="93"/>
      <c r="F94" s="93"/>
      <c r="G94" s="93"/>
      <c r="H94" s="93"/>
      <c r="I94" s="93"/>
      <c r="J94" s="102" t="s">
        <v>94</v>
      </c>
      <c r="K94" s="93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03" t="s">
        <v>95</v>
      </c>
      <c r="J96" s="65">
        <f>J118</f>
        <v>0</v>
      </c>
      <c r="L96" s="32"/>
      <c r="AU96" s="17" t="s">
        <v>96</v>
      </c>
    </row>
    <row r="97" spans="2:12" s="8" customFormat="1" ht="25" customHeight="1">
      <c r="B97" s="104"/>
      <c r="D97" s="105" t="s">
        <v>97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2349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2"/>
      <c r="L99" s="32"/>
    </row>
    <row r="100" spans="2:12" s="1" customFormat="1" ht="7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7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5" customHeight="1">
      <c r="B105" s="32"/>
      <c r="C105" s="21" t="s">
        <v>123</v>
      </c>
      <c r="L105" s="32"/>
    </row>
    <row r="106" spans="2:12" s="1" customFormat="1" ht="7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27" t="str">
        <f>E7</f>
        <v>Brno, areál Pisárky provozní budova B- rekonstrukce stavební části</v>
      </c>
      <c r="F108" s="228"/>
      <c r="G108" s="228"/>
      <c r="H108" s="228"/>
      <c r="L108" s="32"/>
    </row>
    <row r="109" spans="2:12" s="1" customFormat="1" ht="12" customHeight="1">
      <c r="B109" s="32"/>
      <c r="C109" s="27" t="s">
        <v>90</v>
      </c>
      <c r="L109" s="32"/>
    </row>
    <row r="110" spans="2:12" s="1" customFormat="1" ht="16.5" customHeight="1">
      <c r="B110" s="32"/>
      <c r="E110" s="192" t="str">
        <f>E9</f>
        <v>SO90 - Ostatní rozpočtové náklady</v>
      </c>
      <c r="F110" s="226"/>
      <c r="G110" s="226"/>
      <c r="H110" s="226"/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/>
      </c>
      <c r="L112" s="32"/>
    </row>
    <row r="113" spans="2:65" s="1" customFormat="1" ht="7" customHeight="1">
      <c r="B113" s="32"/>
      <c r="L113" s="32"/>
    </row>
    <row r="114" spans="2:65" s="1" customFormat="1" ht="15.25" customHeight="1">
      <c r="B114" s="32"/>
      <c r="C114" s="27" t="s">
        <v>23</v>
      </c>
      <c r="F114" s="25" t="str">
        <f>E15</f>
        <v xml:space="preserve"> </v>
      </c>
      <c r="I114" s="27" t="s">
        <v>28</v>
      </c>
      <c r="J114" s="30" t="str">
        <f>E21</f>
        <v xml:space="preserve"> </v>
      </c>
      <c r="L114" s="32"/>
    </row>
    <row r="115" spans="2:65" s="1" customFormat="1" ht="15.25" customHeight="1">
      <c r="B115" s="32"/>
      <c r="C115" s="27" t="s">
        <v>26</v>
      </c>
      <c r="F115" s="25" t="str">
        <f>IF(E18="","",E18)</f>
        <v>Vyplň údaj</v>
      </c>
      <c r="I115" s="27" t="s">
        <v>31</v>
      </c>
      <c r="J115" s="30" t="str">
        <f>E24</f>
        <v xml:space="preserve"> </v>
      </c>
      <c r="L115" s="32"/>
    </row>
    <row r="116" spans="2:65" s="1" customFormat="1" ht="10.4" customHeight="1">
      <c r="B116" s="32"/>
      <c r="L116" s="32"/>
    </row>
    <row r="117" spans="2:65" s="10" customFormat="1" ht="29.25" customHeight="1">
      <c r="B117" s="112"/>
      <c r="C117" s="113" t="s">
        <v>124</v>
      </c>
      <c r="D117" s="114" t="s">
        <v>58</v>
      </c>
      <c r="E117" s="114" t="s">
        <v>54</v>
      </c>
      <c r="F117" s="114" t="s">
        <v>55</v>
      </c>
      <c r="G117" s="114" t="s">
        <v>125</v>
      </c>
      <c r="H117" s="114" t="s">
        <v>126</v>
      </c>
      <c r="I117" s="114" t="s">
        <v>127</v>
      </c>
      <c r="J117" s="114" t="s">
        <v>94</v>
      </c>
      <c r="K117" s="115" t="s">
        <v>128</v>
      </c>
      <c r="L117" s="112"/>
      <c r="M117" s="58" t="s">
        <v>1</v>
      </c>
      <c r="N117" s="59" t="s">
        <v>37</v>
      </c>
      <c r="O117" s="59" t="s">
        <v>129</v>
      </c>
      <c r="P117" s="59" t="s">
        <v>130</v>
      </c>
      <c r="Q117" s="59" t="s">
        <v>131</v>
      </c>
      <c r="R117" s="59" t="s">
        <v>132</v>
      </c>
      <c r="S117" s="59" t="s">
        <v>133</v>
      </c>
      <c r="T117" s="60" t="s">
        <v>134</v>
      </c>
    </row>
    <row r="118" spans="2:65" s="1" customFormat="1" ht="22.9" customHeight="1">
      <c r="B118" s="32"/>
      <c r="C118" s="63" t="s">
        <v>135</v>
      </c>
      <c r="J118" s="116">
        <f>BK118</f>
        <v>0</v>
      </c>
      <c r="L118" s="32"/>
      <c r="M118" s="61"/>
      <c r="N118" s="53"/>
      <c r="O118" s="53"/>
      <c r="P118" s="117">
        <f>P119</f>
        <v>0</v>
      </c>
      <c r="Q118" s="53"/>
      <c r="R118" s="117">
        <f>R119</f>
        <v>0</v>
      </c>
      <c r="S118" s="53"/>
      <c r="T118" s="118">
        <f>T119</f>
        <v>0</v>
      </c>
      <c r="AT118" s="17" t="s">
        <v>72</v>
      </c>
      <c r="AU118" s="17" t="s">
        <v>96</v>
      </c>
      <c r="BK118" s="119">
        <f>BK119</f>
        <v>0</v>
      </c>
    </row>
    <row r="119" spans="2:65" s="11" customFormat="1" ht="25.9" customHeight="1">
      <c r="B119" s="120"/>
      <c r="D119" s="121" t="s">
        <v>72</v>
      </c>
      <c r="E119" s="122" t="s">
        <v>136</v>
      </c>
      <c r="F119" s="122" t="s">
        <v>137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30</v>
      </c>
      <c r="AT119" s="128" t="s">
        <v>72</v>
      </c>
      <c r="AU119" s="128" t="s">
        <v>73</v>
      </c>
      <c r="AY119" s="121" t="s">
        <v>138</v>
      </c>
      <c r="BK119" s="129">
        <f>BK120</f>
        <v>0</v>
      </c>
    </row>
    <row r="120" spans="2:65" s="11" customFormat="1" ht="22.9" customHeight="1">
      <c r="B120" s="120"/>
      <c r="D120" s="121" t="s">
        <v>72</v>
      </c>
      <c r="E120" s="130" t="s">
        <v>193</v>
      </c>
      <c r="F120" s="130" t="s">
        <v>2350</v>
      </c>
      <c r="I120" s="123"/>
      <c r="J120" s="131">
        <f>BK120</f>
        <v>0</v>
      </c>
      <c r="L120" s="120"/>
      <c r="M120" s="125"/>
      <c r="P120" s="126">
        <f>SUM(P121:P177)</f>
        <v>0</v>
      </c>
      <c r="R120" s="126">
        <f>SUM(R121:R177)</f>
        <v>0</v>
      </c>
      <c r="T120" s="127">
        <f>SUM(T121:T177)</f>
        <v>0</v>
      </c>
      <c r="AR120" s="121" t="s">
        <v>30</v>
      </c>
      <c r="AT120" s="128" t="s">
        <v>72</v>
      </c>
      <c r="AU120" s="128" t="s">
        <v>30</v>
      </c>
      <c r="AY120" s="121" t="s">
        <v>138</v>
      </c>
      <c r="BK120" s="129">
        <f>SUM(BK121:BK177)</f>
        <v>0</v>
      </c>
    </row>
    <row r="121" spans="2:65" s="1" customFormat="1" ht="16.5" customHeight="1">
      <c r="B121" s="132"/>
      <c r="C121" s="133" t="s">
        <v>30</v>
      </c>
      <c r="D121" s="133" t="s">
        <v>140</v>
      </c>
      <c r="E121" s="134" t="s">
        <v>2351</v>
      </c>
      <c r="F121" s="135" t="s">
        <v>2352</v>
      </c>
      <c r="G121" s="136" t="s">
        <v>384</v>
      </c>
      <c r="H121" s="137">
        <v>1</v>
      </c>
      <c r="I121" s="138"/>
      <c r="J121" s="139">
        <f>ROUND(I121*H121,2)</f>
        <v>0</v>
      </c>
      <c r="K121" s="135" t="s">
        <v>1</v>
      </c>
      <c r="L121" s="32"/>
      <c r="M121" s="140" t="s">
        <v>1</v>
      </c>
      <c r="N121" s="141" t="s">
        <v>38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145</v>
      </c>
      <c r="AT121" s="144" t="s">
        <v>140</v>
      </c>
      <c r="AU121" s="144" t="s">
        <v>82</v>
      </c>
      <c r="AY121" s="17" t="s">
        <v>138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7" t="s">
        <v>30</v>
      </c>
      <c r="BK121" s="145">
        <f>ROUND(I121*H121,2)</f>
        <v>0</v>
      </c>
      <c r="BL121" s="17" t="s">
        <v>145</v>
      </c>
      <c r="BM121" s="144" t="s">
        <v>2353</v>
      </c>
    </row>
    <row r="122" spans="2:65" s="12" customFormat="1">
      <c r="B122" s="146"/>
      <c r="D122" s="147" t="s">
        <v>147</v>
      </c>
      <c r="E122" s="148" t="s">
        <v>1</v>
      </c>
      <c r="F122" s="149" t="s">
        <v>2354</v>
      </c>
      <c r="H122" s="148" t="s">
        <v>1</v>
      </c>
      <c r="I122" s="150"/>
      <c r="L122" s="146"/>
      <c r="M122" s="151"/>
      <c r="T122" s="152"/>
      <c r="AT122" s="148" t="s">
        <v>147</v>
      </c>
      <c r="AU122" s="148" t="s">
        <v>82</v>
      </c>
      <c r="AV122" s="12" t="s">
        <v>30</v>
      </c>
      <c r="AW122" s="12" t="s">
        <v>29</v>
      </c>
      <c r="AX122" s="12" t="s">
        <v>73</v>
      </c>
      <c r="AY122" s="148" t="s">
        <v>138</v>
      </c>
    </row>
    <row r="123" spans="2:65" s="12" customFormat="1">
      <c r="B123" s="146"/>
      <c r="D123" s="147" t="s">
        <v>147</v>
      </c>
      <c r="E123" s="148" t="s">
        <v>1</v>
      </c>
      <c r="F123" s="149" t="s">
        <v>2355</v>
      </c>
      <c r="H123" s="148" t="s">
        <v>1</v>
      </c>
      <c r="I123" s="150"/>
      <c r="L123" s="146"/>
      <c r="M123" s="151"/>
      <c r="T123" s="152"/>
      <c r="AT123" s="148" t="s">
        <v>147</v>
      </c>
      <c r="AU123" s="148" t="s">
        <v>82</v>
      </c>
      <c r="AV123" s="12" t="s">
        <v>30</v>
      </c>
      <c r="AW123" s="12" t="s">
        <v>29</v>
      </c>
      <c r="AX123" s="12" t="s">
        <v>73</v>
      </c>
      <c r="AY123" s="148" t="s">
        <v>138</v>
      </c>
    </row>
    <row r="124" spans="2:65" s="12" customFormat="1">
      <c r="B124" s="146"/>
      <c r="D124" s="147" t="s">
        <v>147</v>
      </c>
      <c r="E124" s="148" t="s">
        <v>1</v>
      </c>
      <c r="F124" s="149" t="s">
        <v>2356</v>
      </c>
      <c r="H124" s="148" t="s">
        <v>1</v>
      </c>
      <c r="I124" s="150"/>
      <c r="L124" s="146"/>
      <c r="M124" s="151"/>
      <c r="T124" s="152"/>
      <c r="AT124" s="148" t="s">
        <v>147</v>
      </c>
      <c r="AU124" s="148" t="s">
        <v>82</v>
      </c>
      <c r="AV124" s="12" t="s">
        <v>30</v>
      </c>
      <c r="AW124" s="12" t="s">
        <v>29</v>
      </c>
      <c r="AX124" s="12" t="s">
        <v>73</v>
      </c>
      <c r="AY124" s="148" t="s">
        <v>138</v>
      </c>
    </row>
    <row r="125" spans="2:65" s="13" customFormat="1">
      <c r="B125" s="153"/>
      <c r="D125" s="147" t="s">
        <v>147</v>
      </c>
      <c r="E125" s="154" t="s">
        <v>1</v>
      </c>
      <c r="F125" s="155" t="s">
        <v>30</v>
      </c>
      <c r="H125" s="156">
        <v>1</v>
      </c>
      <c r="I125" s="157"/>
      <c r="L125" s="153"/>
      <c r="M125" s="158"/>
      <c r="T125" s="159"/>
      <c r="AT125" s="154" t="s">
        <v>147</v>
      </c>
      <c r="AU125" s="154" t="s">
        <v>82</v>
      </c>
      <c r="AV125" s="13" t="s">
        <v>82</v>
      </c>
      <c r="AW125" s="13" t="s">
        <v>29</v>
      </c>
      <c r="AX125" s="13" t="s">
        <v>30</v>
      </c>
      <c r="AY125" s="154" t="s">
        <v>138</v>
      </c>
    </row>
    <row r="126" spans="2:65" s="1" customFormat="1" ht="16.5" customHeight="1">
      <c r="B126" s="132"/>
      <c r="C126" s="133" t="s">
        <v>82</v>
      </c>
      <c r="D126" s="133" t="s">
        <v>140</v>
      </c>
      <c r="E126" s="134" t="s">
        <v>2357</v>
      </c>
      <c r="F126" s="135" t="s">
        <v>2358</v>
      </c>
      <c r="G126" s="136" t="s">
        <v>384</v>
      </c>
      <c r="H126" s="137">
        <v>1</v>
      </c>
      <c r="I126" s="138"/>
      <c r="J126" s="139">
        <f>ROUND(I126*H126,2)</f>
        <v>0</v>
      </c>
      <c r="K126" s="135" t="s">
        <v>1</v>
      </c>
      <c r="L126" s="32"/>
      <c r="M126" s="140" t="s">
        <v>1</v>
      </c>
      <c r="N126" s="141" t="s">
        <v>38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145</v>
      </c>
      <c r="AT126" s="144" t="s">
        <v>140</v>
      </c>
      <c r="AU126" s="144" t="s">
        <v>82</v>
      </c>
      <c r="AY126" s="17" t="s">
        <v>138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30</v>
      </c>
      <c r="BK126" s="145">
        <f>ROUND(I126*H126,2)</f>
        <v>0</v>
      </c>
      <c r="BL126" s="17" t="s">
        <v>145</v>
      </c>
      <c r="BM126" s="144" t="s">
        <v>2359</v>
      </c>
    </row>
    <row r="127" spans="2:65" s="13" customFormat="1">
      <c r="B127" s="153"/>
      <c r="D127" s="147" t="s">
        <v>147</v>
      </c>
      <c r="E127" s="154" t="s">
        <v>1</v>
      </c>
      <c r="F127" s="155" t="s">
        <v>30</v>
      </c>
      <c r="H127" s="156">
        <v>1</v>
      </c>
      <c r="I127" s="157"/>
      <c r="L127" s="153"/>
      <c r="M127" s="158"/>
      <c r="T127" s="159"/>
      <c r="AT127" s="154" t="s">
        <v>147</v>
      </c>
      <c r="AU127" s="154" t="s">
        <v>82</v>
      </c>
      <c r="AV127" s="13" t="s">
        <v>82</v>
      </c>
      <c r="AW127" s="13" t="s">
        <v>29</v>
      </c>
      <c r="AX127" s="13" t="s">
        <v>30</v>
      </c>
      <c r="AY127" s="154" t="s">
        <v>138</v>
      </c>
    </row>
    <row r="128" spans="2:65" s="1" customFormat="1" ht="16.5" customHeight="1">
      <c r="B128" s="132"/>
      <c r="C128" s="133" t="s">
        <v>162</v>
      </c>
      <c r="D128" s="133" t="s">
        <v>140</v>
      </c>
      <c r="E128" s="134" t="s">
        <v>2360</v>
      </c>
      <c r="F128" s="135" t="s">
        <v>2361</v>
      </c>
      <c r="G128" s="136" t="s">
        <v>384</v>
      </c>
      <c r="H128" s="137">
        <v>1</v>
      </c>
      <c r="I128" s="138"/>
      <c r="J128" s="139">
        <f>ROUND(I128*H128,2)</f>
        <v>0</v>
      </c>
      <c r="K128" s="135" t="s">
        <v>1</v>
      </c>
      <c r="L128" s="32"/>
      <c r="M128" s="140" t="s">
        <v>1</v>
      </c>
      <c r="N128" s="141" t="s">
        <v>38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145</v>
      </c>
      <c r="AT128" s="144" t="s">
        <v>140</v>
      </c>
      <c r="AU128" s="144" t="s">
        <v>82</v>
      </c>
      <c r="AY128" s="17" t="s">
        <v>138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30</v>
      </c>
      <c r="BK128" s="145">
        <f>ROUND(I128*H128,2)</f>
        <v>0</v>
      </c>
      <c r="BL128" s="17" t="s">
        <v>145</v>
      </c>
      <c r="BM128" s="144" t="s">
        <v>2362</v>
      </c>
    </row>
    <row r="129" spans="2:65" s="12" customFormat="1">
      <c r="B129" s="146"/>
      <c r="D129" s="147" t="s">
        <v>147</v>
      </c>
      <c r="E129" s="148" t="s">
        <v>1</v>
      </c>
      <c r="F129" s="149" t="s">
        <v>467</v>
      </c>
      <c r="H129" s="148" t="s">
        <v>1</v>
      </c>
      <c r="I129" s="150"/>
      <c r="L129" s="146"/>
      <c r="M129" s="151"/>
      <c r="T129" s="152"/>
      <c r="AT129" s="148" t="s">
        <v>147</v>
      </c>
      <c r="AU129" s="148" t="s">
        <v>82</v>
      </c>
      <c r="AV129" s="12" t="s">
        <v>30</v>
      </c>
      <c r="AW129" s="12" t="s">
        <v>29</v>
      </c>
      <c r="AX129" s="12" t="s">
        <v>73</v>
      </c>
      <c r="AY129" s="148" t="s">
        <v>138</v>
      </c>
    </row>
    <row r="130" spans="2:65" s="12" customFormat="1">
      <c r="B130" s="146"/>
      <c r="D130" s="147" t="s">
        <v>147</v>
      </c>
      <c r="E130" s="148" t="s">
        <v>1</v>
      </c>
      <c r="F130" s="149" t="s">
        <v>2363</v>
      </c>
      <c r="H130" s="148" t="s">
        <v>1</v>
      </c>
      <c r="I130" s="150"/>
      <c r="L130" s="146"/>
      <c r="M130" s="151"/>
      <c r="T130" s="152"/>
      <c r="AT130" s="148" t="s">
        <v>147</v>
      </c>
      <c r="AU130" s="148" t="s">
        <v>82</v>
      </c>
      <c r="AV130" s="12" t="s">
        <v>30</v>
      </c>
      <c r="AW130" s="12" t="s">
        <v>29</v>
      </c>
      <c r="AX130" s="12" t="s">
        <v>73</v>
      </c>
      <c r="AY130" s="148" t="s">
        <v>138</v>
      </c>
    </row>
    <row r="131" spans="2:65" s="12" customFormat="1">
      <c r="B131" s="146"/>
      <c r="D131" s="147" t="s">
        <v>147</v>
      </c>
      <c r="E131" s="148" t="s">
        <v>1</v>
      </c>
      <c r="F131" s="149" t="s">
        <v>2364</v>
      </c>
      <c r="H131" s="148" t="s">
        <v>1</v>
      </c>
      <c r="I131" s="150"/>
      <c r="L131" s="146"/>
      <c r="M131" s="151"/>
      <c r="T131" s="152"/>
      <c r="AT131" s="148" t="s">
        <v>147</v>
      </c>
      <c r="AU131" s="148" t="s">
        <v>82</v>
      </c>
      <c r="AV131" s="12" t="s">
        <v>30</v>
      </c>
      <c r="AW131" s="12" t="s">
        <v>29</v>
      </c>
      <c r="AX131" s="12" t="s">
        <v>73</v>
      </c>
      <c r="AY131" s="148" t="s">
        <v>138</v>
      </c>
    </row>
    <row r="132" spans="2:65" s="12" customFormat="1">
      <c r="B132" s="146"/>
      <c r="D132" s="147" t="s">
        <v>147</v>
      </c>
      <c r="E132" s="148" t="s">
        <v>1</v>
      </c>
      <c r="F132" s="149" t="s">
        <v>2365</v>
      </c>
      <c r="H132" s="148" t="s">
        <v>1</v>
      </c>
      <c r="I132" s="150"/>
      <c r="L132" s="146"/>
      <c r="M132" s="151"/>
      <c r="T132" s="152"/>
      <c r="AT132" s="148" t="s">
        <v>147</v>
      </c>
      <c r="AU132" s="148" t="s">
        <v>82</v>
      </c>
      <c r="AV132" s="12" t="s">
        <v>30</v>
      </c>
      <c r="AW132" s="12" t="s">
        <v>29</v>
      </c>
      <c r="AX132" s="12" t="s">
        <v>73</v>
      </c>
      <c r="AY132" s="148" t="s">
        <v>138</v>
      </c>
    </row>
    <row r="133" spans="2:65" s="12" customFormat="1">
      <c r="B133" s="146"/>
      <c r="D133" s="147" t="s">
        <v>147</v>
      </c>
      <c r="E133" s="148" t="s">
        <v>1</v>
      </c>
      <c r="F133" s="149" t="s">
        <v>2366</v>
      </c>
      <c r="H133" s="148" t="s">
        <v>1</v>
      </c>
      <c r="I133" s="150"/>
      <c r="L133" s="146"/>
      <c r="M133" s="151"/>
      <c r="T133" s="152"/>
      <c r="AT133" s="148" t="s">
        <v>147</v>
      </c>
      <c r="AU133" s="148" t="s">
        <v>82</v>
      </c>
      <c r="AV133" s="12" t="s">
        <v>30</v>
      </c>
      <c r="AW133" s="12" t="s">
        <v>29</v>
      </c>
      <c r="AX133" s="12" t="s">
        <v>73</v>
      </c>
      <c r="AY133" s="148" t="s">
        <v>138</v>
      </c>
    </row>
    <row r="134" spans="2:65" s="12" customFormat="1">
      <c r="B134" s="146"/>
      <c r="D134" s="147" t="s">
        <v>147</v>
      </c>
      <c r="E134" s="148" t="s">
        <v>1</v>
      </c>
      <c r="F134" s="149" t="s">
        <v>2367</v>
      </c>
      <c r="H134" s="148" t="s">
        <v>1</v>
      </c>
      <c r="I134" s="150"/>
      <c r="L134" s="146"/>
      <c r="M134" s="151"/>
      <c r="T134" s="152"/>
      <c r="AT134" s="148" t="s">
        <v>147</v>
      </c>
      <c r="AU134" s="148" t="s">
        <v>82</v>
      </c>
      <c r="AV134" s="12" t="s">
        <v>30</v>
      </c>
      <c r="AW134" s="12" t="s">
        <v>29</v>
      </c>
      <c r="AX134" s="12" t="s">
        <v>73</v>
      </c>
      <c r="AY134" s="148" t="s">
        <v>138</v>
      </c>
    </row>
    <row r="135" spans="2:65" s="12" customFormat="1">
      <c r="B135" s="146"/>
      <c r="D135" s="147" t="s">
        <v>147</v>
      </c>
      <c r="E135" s="148" t="s">
        <v>1</v>
      </c>
      <c r="F135" s="149" t="s">
        <v>2368</v>
      </c>
      <c r="H135" s="148" t="s">
        <v>1</v>
      </c>
      <c r="I135" s="150"/>
      <c r="L135" s="146"/>
      <c r="M135" s="151"/>
      <c r="T135" s="152"/>
      <c r="AT135" s="148" t="s">
        <v>147</v>
      </c>
      <c r="AU135" s="148" t="s">
        <v>82</v>
      </c>
      <c r="AV135" s="12" t="s">
        <v>30</v>
      </c>
      <c r="AW135" s="12" t="s">
        <v>29</v>
      </c>
      <c r="AX135" s="12" t="s">
        <v>73</v>
      </c>
      <c r="AY135" s="148" t="s">
        <v>138</v>
      </c>
    </row>
    <row r="136" spans="2:65" s="12" customFormat="1">
      <c r="B136" s="146"/>
      <c r="D136" s="147" t="s">
        <v>147</v>
      </c>
      <c r="E136" s="148" t="s">
        <v>1</v>
      </c>
      <c r="F136" s="149" t="s">
        <v>2369</v>
      </c>
      <c r="H136" s="148" t="s">
        <v>1</v>
      </c>
      <c r="I136" s="150"/>
      <c r="L136" s="146"/>
      <c r="M136" s="151"/>
      <c r="T136" s="152"/>
      <c r="AT136" s="148" t="s">
        <v>147</v>
      </c>
      <c r="AU136" s="148" t="s">
        <v>82</v>
      </c>
      <c r="AV136" s="12" t="s">
        <v>30</v>
      </c>
      <c r="AW136" s="12" t="s">
        <v>29</v>
      </c>
      <c r="AX136" s="12" t="s">
        <v>73</v>
      </c>
      <c r="AY136" s="148" t="s">
        <v>138</v>
      </c>
    </row>
    <row r="137" spans="2:65" s="12" customFormat="1">
      <c r="B137" s="146"/>
      <c r="D137" s="147" t="s">
        <v>147</v>
      </c>
      <c r="E137" s="148" t="s">
        <v>1</v>
      </c>
      <c r="F137" s="149" t="s">
        <v>2370</v>
      </c>
      <c r="H137" s="148" t="s">
        <v>1</v>
      </c>
      <c r="I137" s="150"/>
      <c r="L137" s="146"/>
      <c r="M137" s="151"/>
      <c r="T137" s="152"/>
      <c r="AT137" s="148" t="s">
        <v>147</v>
      </c>
      <c r="AU137" s="148" t="s">
        <v>82</v>
      </c>
      <c r="AV137" s="12" t="s">
        <v>30</v>
      </c>
      <c r="AW137" s="12" t="s">
        <v>29</v>
      </c>
      <c r="AX137" s="12" t="s">
        <v>73</v>
      </c>
      <c r="AY137" s="148" t="s">
        <v>138</v>
      </c>
    </row>
    <row r="138" spans="2:65" s="13" customFormat="1">
      <c r="B138" s="153"/>
      <c r="D138" s="147" t="s">
        <v>147</v>
      </c>
      <c r="E138" s="154" t="s">
        <v>1</v>
      </c>
      <c r="F138" s="155" t="s">
        <v>30</v>
      </c>
      <c r="H138" s="156">
        <v>1</v>
      </c>
      <c r="I138" s="157"/>
      <c r="L138" s="153"/>
      <c r="M138" s="158"/>
      <c r="T138" s="159"/>
      <c r="AT138" s="154" t="s">
        <v>147</v>
      </c>
      <c r="AU138" s="154" t="s">
        <v>82</v>
      </c>
      <c r="AV138" s="13" t="s">
        <v>82</v>
      </c>
      <c r="AW138" s="13" t="s">
        <v>29</v>
      </c>
      <c r="AX138" s="13" t="s">
        <v>30</v>
      </c>
      <c r="AY138" s="154" t="s">
        <v>138</v>
      </c>
    </row>
    <row r="139" spans="2:65" s="1" customFormat="1" ht="24.25" customHeight="1">
      <c r="B139" s="132"/>
      <c r="C139" s="133" t="s">
        <v>145</v>
      </c>
      <c r="D139" s="133" t="s">
        <v>140</v>
      </c>
      <c r="E139" s="134" t="s">
        <v>2371</v>
      </c>
      <c r="F139" s="135" t="s">
        <v>2372</v>
      </c>
      <c r="G139" s="136" t="s">
        <v>384</v>
      </c>
      <c r="H139" s="137">
        <v>1</v>
      </c>
      <c r="I139" s="138"/>
      <c r="J139" s="139">
        <f>ROUND(I139*H139,2)</f>
        <v>0</v>
      </c>
      <c r="K139" s="135" t="s">
        <v>1</v>
      </c>
      <c r="L139" s="32"/>
      <c r="M139" s="140" t="s">
        <v>1</v>
      </c>
      <c r="N139" s="141" t="s">
        <v>38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145</v>
      </c>
      <c r="AT139" s="144" t="s">
        <v>140</v>
      </c>
      <c r="AU139" s="144" t="s">
        <v>82</v>
      </c>
      <c r="AY139" s="17" t="s">
        <v>138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30</v>
      </c>
      <c r="BK139" s="145">
        <f>ROUND(I139*H139,2)</f>
        <v>0</v>
      </c>
      <c r="BL139" s="17" t="s">
        <v>145</v>
      </c>
      <c r="BM139" s="144" t="s">
        <v>2373</v>
      </c>
    </row>
    <row r="140" spans="2:65" s="13" customFormat="1">
      <c r="B140" s="153"/>
      <c r="D140" s="147" t="s">
        <v>147</v>
      </c>
      <c r="E140" s="154" t="s">
        <v>1</v>
      </c>
      <c r="F140" s="155" t="s">
        <v>30</v>
      </c>
      <c r="H140" s="156">
        <v>1</v>
      </c>
      <c r="I140" s="157"/>
      <c r="L140" s="153"/>
      <c r="M140" s="158"/>
      <c r="T140" s="159"/>
      <c r="AT140" s="154" t="s">
        <v>147</v>
      </c>
      <c r="AU140" s="154" t="s">
        <v>82</v>
      </c>
      <c r="AV140" s="13" t="s">
        <v>82</v>
      </c>
      <c r="AW140" s="13" t="s">
        <v>29</v>
      </c>
      <c r="AX140" s="13" t="s">
        <v>30</v>
      </c>
      <c r="AY140" s="154" t="s">
        <v>138</v>
      </c>
    </row>
    <row r="141" spans="2:65" s="1" customFormat="1" ht="16.5" customHeight="1">
      <c r="B141" s="132"/>
      <c r="C141" s="133" t="s">
        <v>171</v>
      </c>
      <c r="D141" s="133" t="s">
        <v>140</v>
      </c>
      <c r="E141" s="134" t="s">
        <v>2374</v>
      </c>
      <c r="F141" s="135" t="s">
        <v>2375</v>
      </c>
      <c r="G141" s="136" t="s">
        <v>384</v>
      </c>
      <c r="H141" s="137">
        <v>2</v>
      </c>
      <c r="I141" s="138"/>
      <c r="J141" s="139">
        <f>ROUND(I141*H141,2)</f>
        <v>0</v>
      </c>
      <c r="K141" s="135" t="s">
        <v>1</v>
      </c>
      <c r="L141" s="32"/>
      <c r="M141" s="140" t="s">
        <v>1</v>
      </c>
      <c r="N141" s="141" t="s">
        <v>38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145</v>
      </c>
      <c r="AT141" s="144" t="s">
        <v>140</v>
      </c>
      <c r="AU141" s="144" t="s">
        <v>82</v>
      </c>
      <c r="AY141" s="17" t="s">
        <v>138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7" t="s">
        <v>30</v>
      </c>
      <c r="BK141" s="145">
        <f>ROUND(I141*H141,2)</f>
        <v>0</v>
      </c>
      <c r="BL141" s="17" t="s">
        <v>145</v>
      </c>
      <c r="BM141" s="144" t="s">
        <v>2376</v>
      </c>
    </row>
    <row r="142" spans="2:65" s="13" customFormat="1">
      <c r="B142" s="153"/>
      <c r="D142" s="147" t="s">
        <v>147</v>
      </c>
      <c r="E142" s="154" t="s">
        <v>1</v>
      </c>
      <c r="F142" s="155" t="s">
        <v>2377</v>
      </c>
      <c r="H142" s="156">
        <v>2</v>
      </c>
      <c r="I142" s="157"/>
      <c r="L142" s="153"/>
      <c r="M142" s="158"/>
      <c r="T142" s="159"/>
      <c r="AT142" s="154" t="s">
        <v>147</v>
      </c>
      <c r="AU142" s="154" t="s">
        <v>82</v>
      </c>
      <c r="AV142" s="13" t="s">
        <v>82</v>
      </c>
      <c r="AW142" s="13" t="s">
        <v>29</v>
      </c>
      <c r="AX142" s="13" t="s">
        <v>30</v>
      </c>
      <c r="AY142" s="154" t="s">
        <v>138</v>
      </c>
    </row>
    <row r="143" spans="2:65" s="1" customFormat="1" ht="16.5" customHeight="1">
      <c r="B143" s="132"/>
      <c r="C143" s="133" t="s">
        <v>175</v>
      </c>
      <c r="D143" s="133" t="s">
        <v>140</v>
      </c>
      <c r="E143" s="134" t="s">
        <v>2378</v>
      </c>
      <c r="F143" s="135" t="s">
        <v>2379</v>
      </c>
      <c r="G143" s="136" t="s">
        <v>384</v>
      </c>
      <c r="H143" s="137">
        <v>1</v>
      </c>
      <c r="I143" s="138"/>
      <c r="J143" s="139">
        <f>ROUND(I143*H143,2)</f>
        <v>0</v>
      </c>
      <c r="K143" s="135" t="s">
        <v>1</v>
      </c>
      <c r="L143" s="32"/>
      <c r="M143" s="140" t="s">
        <v>1</v>
      </c>
      <c r="N143" s="141" t="s">
        <v>38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145</v>
      </c>
      <c r="AT143" s="144" t="s">
        <v>140</v>
      </c>
      <c r="AU143" s="144" t="s">
        <v>82</v>
      </c>
      <c r="AY143" s="17" t="s">
        <v>138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30</v>
      </c>
      <c r="BK143" s="145">
        <f>ROUND(I143*H143,2)</f>
        <v>0</v>
      </c>
      <c r="BL143" s="17" t="s">
        <v>145</v>
      </c>
      <c r="BM143" s="144" t="s">
        <v>2380</v>
      </c>
    </row>
    <row r="144" spans="2:65" s="13" customFormat="1">
      <c r="B144" s="153"/>
      <c r="D144" s="147" t="s">
        <v>147</v>
      </c>
      <c r="E144" s="154" t="s">
        <v>1</v>
      </c>
      <c r="F144" s="155" t="s">
        <v>30</v>
      </c>
      <c r="H144" s="156">
        <v>1</v>
      </c>
      <c r="I144" s="157"/>
      <c r="L144" s="153"/>
      <c r="M144" s="158"/>
      <c r="T144" s="159"/>
      <c r="AT144" s="154" t="s">
        <v>147</v>
      </c>
      <c r="AU144" s="154" t="s">
        <v>82</v>
      </c>
      <c r="AV144" s="13" t="s">
        <v>82</v>
      </c>
      <c r="AW144" s="13" t="s">
        <v>29</v>
      </c>
      <c r="AX144" s="13" t="s">
        <v>30</v>
      </c>
      <c r="AY144" s="154" t="s">
        <v>138</v>
      </c>
    </row>
    <row r="145" spans="2:65" s="1" customFormat="1" ht="21.75" customHeight="1">
      <c r="B145" s="132"/>
      <c r="C145" s="133" t="s">
        <v>181</v>
      </c>
      <c r="D145" s="133" t="s">
        <v>140</v>
      </c>
      <c r="E145" s="134" t="s">
        <v>2381</v>
      </c>
      <c r="F145" s="135" t="s">
        <v>2382</v>
      </c>
      <c r="G145" s="136" t="s">
        <v>384</v>
      </c>
      <c r="H145" s="137">
        <v>1</v>
      </c>
      <c r="I145" s="138"/>
      <c r="J145" s="139">
        <f>ROUND(I145*H145,2)</f>
        <v>0</v>
      </c>
      <c r="K145" s="135" t="s">
        <v>1</v>
      </c>
      <c r="L145" s="32"/>
      <c r="M145" s="140" t="s">
        <v>1</v>
      </c>
      <c r="N145" s="141" t="s">
        <v>38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145</v>
      </c>
      <c r="AT145" s="144" t="s">
        <v>140</v>
      </c>
      <c r="AU145" s="144" t="s">
        <v>82</v>
      </c>
      <c r="AY145" s="17" t="s">
        <v>138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30</v>
      </c>
      <c r="BK145" s="145">
        <f>ROUND(I145*H145,2)</f>
        <v>0</v>
      </c>
      <c r="BL145" s="17" t="s">
        <v>145</v>
      </c>
      <c r="BM145" s="144" t="s">
        <v>2383</v>
      </c>
    </row>
    <row r="146" spans="2:65" s="12" customFormat="1">
      <c r="B146" s="146"/>
      <c r="D146" s="147" t="s">
        <v>147</v>
      </c>
      <c r="E146" s="148" t="s">
        <v>1</v>
      </c>
      <c r="F146" s="149" t="s">
        <v>2384</v>
      </c>
      <c r="H146" s="148" t="s">
        <v>1</v>
      </c>
      <c r="I146" s="150"/>
      <c r="L146" s="146"/>
      <c r="M146" s="151"/>
      <c r="T146" s="152"/>
      <c r="AT146" s="148" t="s">
        <v>147</v>
      </c>
      <c r="AU146" s="148" t="s">
        <v>82</v>
      </c>
      <c r="AV146" s="12" t="s">
        <v>30</v>
      </c>
      <c r="AW146" s="12" t="s">
        <v>29</v>
      </c>
      <c r="AX146" s="12" t="s">
        <v>73</v>
      </c>
      <c r="AY146" s="148" t="s">
        <v>138</v>
      </c>
    </row>
    <row r="147" spans="2:65" s="13" customFormat="1">
      <c r="B147" s="153"/>
      <c r="D147" s="147" t="s">
        <v>147</v>
      </c>
      <c r="E147" s="154" t="s">
        <v>1</v>
      </c>
      <c r="F147" s="155" t="s">
        <v>30</v>
      </c>
      <c r="H147" s="156">
        <v>1</v>
      </c>
      <c r="I147" s="157"/>
      <c r="L147" s="153"/>
      <c r="M147" s="158"/>
      <c r="T147" s="159"/>
      <c r="AT147" s="154" t="s">
        <v>147</v>
      </c>
      <c r="AU147" s="154" t="s">
        <v>82</v>
      </c>
      <c r="AV147" s="13" t="s">
        <v>82</v>
      </c>
      <c r="AW147" s="13" t="s">
        <v>29</v>
      </c>
      <c r="AX147" s="13" t="s">
        <v>30</v>
      </c>
      <c r="AY147" s="154" t="s">
        <v>138</v>
      </c>
    </row>
    <row r="148" spans="2:65" s="1" customFormat="1" ht="16.5" customHeight="1">
      <c r="B148" s="132"/>
      <c r="C148" s="133" t="s">
        <v>187</v>
      </c>
      <c r="D148" s="133" t="s">
        <v>140</v>
      </c>
      <c r="E148" s="134" t="s">
        <v>2385</v>
      </c>
      <c r="F148" s="135" t="s">
        <v>2386</v>
      </c>
      <c r="G148" s="136" t="s">
        <v>384</v>
      </c>
      <c r="H148" s="137">
        <v>1</v>
      </c>
      <c r="I148" s="138"/>
      <c r="J148" s="139">
        <f>ROUND(I148*H148,2)</f>
        <v>0</v>
      </c>
      <c r="K148" s="135" t="s">
        <v>1</v>
      </c>
      <c r="L148" s="32"/>
      <c r="M148" s="140" t="s">
        <v>1</v>
      </c>
      <c r="N148" s="141" t="s">
        <v>38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145</v>
      </c>
      <c r="AT148" s="144" t="s">
        <v>140</v>
      </c>
      <c r="AU148" s="144" t="s">
        <v>82</v>
      </c>
      <c r="AY148" s="17" t="s">
        <v>138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30</v>
      </c>
      <c r="BK148" s="145">
        <f>ROUND(I148*H148,2)</f>
        <v>0</v>
      </c>
      <c r="BL148" s="17" t="s">
        <v>145</v>
      </c>
      <c r="BM148" s="144" t="s">
        <v>2387</v>
      </c>
    </row>
    <row r="149" spans="2:65" s="12" customFormat="1">
      <c r="B149" s="146"/>
      <c r="D149" s="147" t="s">
        <v>147</v>
      </c>
      <c r="E149" s="148" t="s">
        <v>1</v>
      </c>
      <c r="F149" s="149" t="s">
        <v>2388</v>
      </c>
      <c r="H149" s="148" t="s">
        <v>1</v>
      </c>
      <c r="I149" s="150"/>
      <c r="L149" s="146"/>
      <c r="M149" s="151"/>
      <c r="T149" s="152"/>
      <c r="AT149" s="148" t="s">
        <v>147</v>
      </c>
      <c r="AU149" s="148" t="s">
        <v>82</v>
      </c>
      <c r="AV149" s="12" t="s">
        <v>30</v>
      </c>
      <c r="AW149" s="12" t="s">
        <v>29</v>
      </c>
      <c r="AX149" s="12" t="s">
        <v>73</v>
      </c>
      <c r="AY149" s="148" t="s">
        <v>138</v>
      </c>
    </row>
    <row r="150" spans="2:65" s="13" customFormat="1">
      <c r="B150" s="153"/>
      <c r="D150" s="147" t="s">
        <v>147</v>
      </c>
      <c r="E150" s="154" t="s">
        <v>1</v>
      </c>
      <c r="F150" s="155" t="s">
        <v>30</v>
      </c>
      <c r="H150" s="156">
        <v>1</v>
      </c>
      <c r="I150" s="157"/>
      <c r="L150" s="153"/>
      <c r="M150" s="158"/>
      <c r="T150" s="159"/>
      <c r="AT150" s="154" t="s">
        <v>147</v>
      </c>
      <c r="AU150" s="154" t="s">
        <v>82</v>
      </c>
      <c r="AV150" s="13" t="s">
        <v>82</v>
      </c>
      <c r="AW150" s="13" t="s">
        <v>29</v>
      </c>
      <c r="AX150" s="13" t="s">
        <v>30</v>
      </c>
      <c r="AY150" s="154" t="s">
        <v>138</v>
      </c>
    </row>
    <row r="151" spans="2:65" s="1" customFormat="1" ht="16.5" customHeight="1">
      <c r="B151" s="132"/>
      <c r="C151" s="133" t="s">
        <v>193</v>
      </c>
      <c r="D151" s="133" t="s">
        <v>140</v>
      </c>
      <c r="E151" s="134" t="s">
        <v>2389</v>
      </c>
      <c r="F151" s="135" t="s">
        <v>2390</v>
      </c>
      <c r="G151" s="136" t="s">
        <v>384</v>
      </c>
      <c r="H151" s="137">
        <v>1</v>
      </c>
      <c r="I151" s="138"/>
      <c r="J151" s="139">
        <f>ROUND(I151*H151,2)</f>
        <v>0</v>
      </c>
      <c r="K151" s="135" t="s">
        <v>1</v>
      </c>
      <c r="L151" s="32"/>
      <c r="M151" s="140" t="s">
        <v>1</v>
      </c>
      <c r="N151" s="141" t="s">
        <v>38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145</v>
      </c>
      <c r="AT151" s="144" t="s">
        <v>140</v>
      </c>
      <c r="AU151" s="144" t="s">
        <v>82</v>
      </c>
      <c r="AY151" s="17" t="s">
        <v>138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30</v>
      </c>
      <c r="BK151" s="145">
        <f>ROUND(I151*H151,2)</f>
        <v>0</v>
      </c>
      <c r="BL151" s="17" t="s">
        <v>145</v>
      </c>
      <c r="BM151" s="144" t="s">
        <v>2391</v>
      </c>
    </row>
    <row r="152" spans="2:65" s="13" customFormat="1">
      <c r="B152" s="153"/>
      <c r="D152" s="147" t="s">
        <v>147</v>
      </c>
      <c r="E152" s="154" t="s">
        <v>1</v>
      </c>
      <c r="F152" s="155" t="s">
        <v>30</v>
      </c>
      <c r="H152" s="156">
        <v>1</v>
      </c>
      <c r="I152" s="157"/>
      <c r="L152" s="153"/>
      <c r="M152" s="158"/>
      <c r="T152" s="159"/>
      <c r="AT152" s="154" t="s">
        <v>147</v>
      </c>
      <c r="AU152" s="154" t="s">
        <v>82</v>
      </c>
      <c r="AV152" s="13" t="s">
        <v>82</v>
      </c>
      <c r="AW152" s="13" t="s">
        <v>29</v>
      </c>
      <c r="AX152" s="13" t="s">
        <v>30</v>
      </c>
      <c r="AY152" s="154" t="s">
        <v>138</v>
      </c>
    </row>
    <row r="153" spans="2:65" s="1" customFormat="1" ht="16.5" customHeight="1">
      <c r="B153" s="132"/>
      <c r="C153" s="133" t="s">
        <v>197</v>
      </c>
      <c r="D153" s="133" t="s">
        <v>140</v>
      </c>
      <c r="E153" s="134" t="s">
        <v>2392</v>
      </c>
      <c r="F153" s="135" t="s">
        <v>2393</v>
      </c>
      <c r="G153" s="136" t="s">
        <v>1117</v>
      </c>
      <c r="H153" s="137">
        <v>50</v>
      </c>
      <c r="I153" s="138"/>
      <c r="J153" s="139">
        <f>ROUND(I153*H153,2)</f>
        <v>0</v>
      </c>
      <c r="K153" s="135" t="s">
        <v>1</v>
      </c>
      <c r="L153" s="32"/>
      <c r="M153" s="140" t="s">
        <v>1</v>
      </c>
      <c r="N153" s="141" t="s">
        <v>38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2394</v>
      </c>
      <c r="AT153" s="144" t="s">
        <v>140</v>
      </c>
      <c r="AU153" s="144" t="s">
        <v>82</v>
      </c>
      <c r="AY153" s="17" t="s">
        <v>138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30</v>
      </c>
      <c r="BK153" s="145">
        <f>ROUND(I153*H153,2)</f>
        <v>0</v>
      </c>
      <c r="BL153" s="17" t="s">
        <v>2394</v>
      </c>
      <c r="BM153" s="144" t="s">
        <v>2395</v>
      </c>
    </row>
    <row r="154" spans="2:65" s="12" customFormat="1">
      <c r="B154" s="146"/>
      <c r="D154" s="147" t="s">
        <v>147</v>
      </c>
      <c r="E154" s="148" t="s">
        <v>1</v>
      </c>
      <c r="F154" s="149" t="s">
        <v>2396</v>
      </c>
      <c r="H154" s="148" t="s">
        <v>1</v>
      </c>
      <c r="I154" s="150"/>
      <c r="L154" s="146"/>
      <c r="M154" s="151"/>
      <c r="T154" s="152"/>
      <c r="AT154" s="148" t="s">
        <v>147</v>
      </c>
      <c r="AU154" s="148" t="s">
        <v>82</v>
      </c>
      <c r="AV154" s="12" t="s">
        <v>30</v>
      </c>
      <c r="AW154" s="12" t="s">
        <v>29</v>
      </c>
      <c r="AX154" s="12" t="s">
        <v>73</v>
      </c>
      <c r="AY154" s="148" t="s">
        <v>138</v>
      </c>
    </row>
    <row r="155" spans="2:65" s="13" customFormat="1">
      <c r="B155" s="153"/>
      <c r="D155" s="147" t="s">
        <v>147</v>
      </c>
      <c r="E155" s="154" t="s">
        <v>1</v>
      </c>
      <c r="F155" s="155" t="s">
        <v>486</v>
      </c>
      <c r="H155" s="156">
        <v>50</v>
      </c>
      <c r="I155" s="157"/>
      <c r="L155" s="153"/>
      <c r="M155" s="158"/>
      <c r="T155" s="159"/>
      <c r="AT155" s="154" t="s">
        <v>147</v>
      </c>
      <c r="AU155" s="154" t="s">
        <v>82</v>
      </c>
      <c r="AV155" s="13" t="s">
        <v>82</v>
      </c>
      <c r="AW155" s="13" t="s">
        <v>29</v>
      </c>
      <c r="AX155" s="13" t="s">
        <v>30</v>
      </c>
      <c r="AY155" s="154" t="s">
        <v>138</v>
      </c>
    </row>
    <row r="156" spans="2:65" s="1" customFormat="1" ht="16.5" customHeight="1">
      <c r="B156" s="132"/>
      <c r="C156" s="133" t="s">
        <v>201</v>
      </c>
      <c r="D156" s="133" t="s">
        <v>140</v>
      </c>
      <c r="E156" s="134" t="s">
        <v>2397</v>
      </c>
      <c r="F156" s="135" t="s">
        <v>2398</v>
      </c>
      <c r="G156" s="136" t="s">
        <v>1117</v>
      </c>
      <c r="H156" s="137">
        <v>180</v>
      </c>
      <c r="I156" s="138"/>
      <c r="J156" s="139">
        <f>ROUND(I156*H156,2)</f>
        <v>0</v>
      </c>
      <c r="K156" s="135" t="s">
        <v>1</v>
      </c>
      <c r="L156" s="32"/>
      <c r="M156" s="140" t="s">
        <v>1</v>
      </c>
      <c r="N156" s="141" t="s">
        <v>38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2394</v>
      </c>
      <c r="AT156" s="144" t="s">
        <v>140</v>
      </c>
      <c r="AU156" s="144" t="s">
        <v>82</v>
      </c>
      <c r="AY156" s="17" t="s">
        <v>138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30</v>
      </c>
      <c r="BK156" s="145">
        <f>ROUND(I156*H156,2)</f>
        <v>0</v>
      </c>
      <c r="BL156" s="17" t="s">
        <v>2394</v>
      </c>
      <c r="BM156" s="144" t="s">
        <v>2399</v>
      </c>
    </row>
    <row r="157" spans="2:65" s="13" customFormat="1">
      <c r="B157" s="153"/>
      <c r="D157" s="147" t="s">
        <v>147</v>
      </c>
      <c r="E157" s="154" t="s">
        <v>1</v>
      </c>
      <c r="F157" s="155" t="s">
        <v>1311</v>
      </c>
      <c r="H157" s="156">
        <v>180</v>
      </c>
      <c r="I157" s="157"/>
      <c r="L157" s="153"/>
      <c r="M157" s="158"/>
      <c r="T157" s="159"/>
      <c r="AT157" s="154" t="s">
        <v>147</v>
      </c>
      <c r="AU157" s="154" t="s">
        <v>82</v>
      </c>
      <c r="AV157" s="13" t="s">
        <v>82</v>
      </c>
      <c r="AW157" s="13" t="s">
        <v>29</v>
      </c>
      <c r="AX157" s="13" t="s">
        <v>30</v>
      </c>
      <c r="AY157" s="154" t="s">
        <v>138</v>
      </c>
    </row>
    <row r="158" spans="2:65" s="1" customFormat="1" ht="16.5" customHeight="1">
      <c r="B158" s="132"/>
      <c r="C158" s="133" t="s">
        <v>8</v>
      </c>
      <c r="D158" s="133" t="s">
        <v>140</v>
      </c>
      <c r="E158" s="134" t="s">
        <v>2400</v>
      </c>
      <c r="F158" s="135" t="s">
        <v>2401</v>
      </c>
      <c r="G158" s="136" t="s">
        <v>384</v>
      </c>
      <c r="H158" s="137">
        <v>1</v>
      </c>
      <c r="I158" s="138"/>
      <c r="J158" s="139">
        <f>ROUND(I158*H158,2)</f>
        <v>0</v>
      </c>
      <c r="K158" s="135" t="s">
        <v>1</v>
      </c>
      <c r="L158" s="32"/>
      <c r="M158" s="140" t="s">
        <v>1</v>
      </c>
      <c r="N158" s="141" t="s">
        <v>38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145</v>
      </c>
      <c r="AT158" s="144" t="s">
        <v>140</v>
      </c>
      <c r="AU158" s="144" t="s">
        <v>82</v>
      </c>
      <c r="AY158" s="17" t="s">
        <v>138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30</v>
      </c>
      <c r="BK158" s="145">
        <f>ROUND(I158*H158,2)</f>
        <v>0</v>
      </c>
      <c r="BL158" s="17" t="s">
        <v>145</v>
      </c>
      <c r="BM158" s="144" t="s">
        <v>2402</v>
      </c>
    </row>
    <row r="159" spans="2:65" s="12" customFormat="1">
      <c r="B159" s="146"/>
      <c r="D159" s="147" t="s">
        <v>147</v>
      </c>
      <c r="E159" s="148" t="s">
        <v>1</v>
      </c>
      <c r="F159" s="149" t="s">
        <v>2403</v>
      </c>
      <c r="H159" s="148" t="s">
        <v>1</v>
      </c>
      <c r="I159" s="150"/>
      <c r="L159" s="146"/>
      <c r="M159" s="151"/>
      <c r="T159" s="152"/>
      <c r="AT159" s="148" t="s">
        <v>147</v>
      </c>
      <c r="AU159" s="148" t="s">
        <v>82</v>
      </c>
      <c r="AV159" s="12" t="s">
        <v>30</v>
      </c>
      <c r="AW159" s="12" t="s">
        <v>29</v>
      </c>
      <c r="AX159" s="12" t="s">
        <v>73</v>
      </c>
      <c r="AY159" s="148" t="s">
        <v>138</v>
      </c>
    </row>
    <row r="160" spans="2:65" s="12" customFormat="1">
      <c r="B160" s="146"/>
      <c r="D160" s="147" t="s">
        <v>147</v>
      </c>
      <c r="E160" s="148" t="s">
        <v>1</v>
      </c>
      <c r="F160" s="149" t="s">
        <v>2404</v>
      </c>
      <c r="H160" s="148" t="s">
        <v>1</v>
      </c>
      <c r="I160" s="150"/>
      <c r="L160" s="146"/>
      <c r="M160" s="151"/>
      <c r="T160" s="152"/>
      <c r="AT160" s="148" t="s">
        <v>147</v>
      </c>
      <c r="AU160" s="148" t="s">
        <v>82</v>
      </c>
      <c r="AV160" s="12" t="s">
        <v>30</v>
      </c>
      <c r="AW160" s="12" t="s">
        <v>29</v>
      </c>
      <c r="AX160" s="12" t="s">
        <v>73</v>
      </c>
      <c r="AY160" s="148" t="s">
        <v>138</v>
      </c>
    </row>
    <row r="161" spans="2:65" s="12" customFormat="1">
      <c r="B161" s="146"/>
      <c r="D161" s="147" t="s">
        <v>147</v>
      </c>
      <c r="E161" s="148" t="s">
        <v>1</v>
      </c>
      <c r="F161" s="149" t="s">
        <v>2405</v>
      </c>
      <c r="H161" s="148" t="s">
        <v>1</v>
      </c>
      <c r="I161" s="150"/>
      <c r="L161" s="146"/>
      <c r="M161" s="151"/>
      <c r="T161" s="152"/>
      <c r="AT161" s="148" t="s">
        <v>147</v>
      </c>
      <c r="AU161" s="148" t="s">
        <v>82</v>
      </c>
      <c r="AV161" s="12" t="s">
        <v>30</v>
      </c>
      <c r="AW161" s="12" t="s">
        <v>29</v>
      </c>
      <c r="AX161" s="12" t="s">
        <v>73</v>
      </c>
      <c r="AY161" s="148" t="s">
        <v>138</v>
      </c>
    </row>
    <row r="162" spans="2:65" s="12" customFormat="1">
      <c r="B162" s="146"/>
      <c r="D162" s="147" t="s">
        <v>147</v>
      </c>
      <c r="E162" s="148" t="s">
        <v>1</v>
      </c>
      <c r="F162" s="149" t="s">
        <v>2406</v>
      </c>
      <c r="H162" s="148" t="s">
        <v>1</v>
      </c>
      <c r="I162" s="150"/>
      <c r="L162" s="146"/>
      <c r="M162" s="151"/>
      <c r="T162" s="152"/>
      <c r="AT162" s="148" t="s">
        <v>147</v>
      </c>
      <c r="AU162" s="148" t="s">
        <v>82</v>
      </c>
      <c r="AV162" s="12" t="s">
        <v>30</v>
      </c>
      <c r="AW162" s="12" t="s">
        <v>29</v>
      </c>
      <c r="AX162" s="12" t="s">
        <v>73</v>
      </c>
      <c r="AY162" s="148" t="s">
        <v>138</v>
      </c>
    </row>
    <row r="163" spans="2:65" s="12" customFormat="1">
      <c r="B163" s="146"/>
      <c r="D163" s="147" t="s">
        <v>147</v>
      </c>
      <c r="E163" s="148" t="s">
        <v>1</v>
      </c>
      <c r="F163" s="149" t="s">
        <v>2407</v>
      </c>
      <c r="H163" s="148" t="s">
        <v>1</v>
      </c>
      <c r="I163" s="150"/>
      <c r="L163" s="146"/>
      <c r="M163" s="151"/>
      <c r="T163" s="152"/>
      <c r="AT163" s="148" t="s">
        <v>147</v>
      </c>
      <c r="AU163" s="148" t="s">
        <v>82</v>
      </c>
      <c r="AV163" s="12" t="s">
        <v>30</v>
      </c>
      <c r="AW163" s="12" t="s">
        <v>29</v>
      </c>
      <c r="AX163" s="12" t="s">
        <v>73</v>
      </c>
      <c r="AY163" s="148" t="s">
        <v>138</v>
      </c>
    </row>
    <row r="164" spans="2:65" s="12" customFormat="1">
      <c r="B164" s="146"/>
      <c r="D164" s="147" t="s">
        <v>147</v>
      </c>
      <c r="E164" s="148" t="s">
        <v>1</v>
      </c>
      <c r="F164" s="149" t="s">
        <v>2408</v>
      </c>
      <c r="H164" s="148" t="s">
        <v>1</v>
      </c>
      <c r="I164" s="150"/>
      <c r="L164" s="146"/>
      <c r="M164" s="151"/>
      <c r="T164" s="152"/>
      <c r="AT164" s="148" t="s">
        <v>147</v>
      </c>
      <c r="AU164" s="148" t="s">
        <v>82</v>
      </c>
      <c r="AV164" s="12" t="s">
        <v>30</v>
      </c>
      <c r="AW164" s="12" t="s">
        <v>29</v>
      </c>
      <c r="AX164" s="12" t="s">
        <v>73</v>
      </c>
      <c r="AY164" s="148" t="s">
        <v>138</v>
      </c>
    </row>
    <row r="165" spans="2:65" s="13" customFormat="1">
      <c r="B165" s="153"/>
      <c r="D165" s="147" t="s">
        <v>147</v>
      </c>
      <c r="E165" s="154" t="s">
        <v>1</v>
      </c>
      <c r="F165" s="155" t="s">
        <v>30</v>
      </c>
      <c r="H165" s="156">
        <v>1</v>
      </c>
      <c r="I165" s="157"/>
      <c r="L165" s="153"/>
      <c r="M165" s="158"/>
      <c r="T165" s="159"/>
      <c r="AT165" s="154" t="s">
        <v>147</v>
      </c>
      <c r="AU165" s="154" t="s">
        <v>82</v>
      </c>
      <c r="AV165" s="13" t="s">
        <v>82</v>
      </c>
      <c r="AW165" s="13" t="s">
        <v>29</v>
      </c>
      <c r="AX165" s="13" t="s">
        <v>30</v>
      </c>
      <c r="AY165" s="154" t="s">
        <v>138</v>
      </c>
    </row>
    <row r="166" spans="2:65" s="1" customFormat="1" ht="16.5" customHeight="1">
      <c r="B166" s="132"/>
      <c r="C166" s="133" t="s">
        <v>211</v>
      </c>
      <c r="D166" s="133" t="s">
        <v>140</v>
      </c>
      <c r="E166" s="134" t="s">
        <v>2409</v>
      </c>
      <c r="F166" s="135" t="s">
        <v>2410</v>
      </c>
      <c r="G166" s="136" t="s">
        <v>384</v>
      </c>
      <c r="H166" s="137">
        <v>1</v>
      </c>
      <c r="I166" s="138"/>
      <c r="J166" s="139">
        <f>ROUND(I166*H166,2)</f>
        <v>0</v>
      </c>
      <c r="K166" s="135" t="s">
        <v>1</v>
      </c>
      <c r="L166" s="32"/>
      <c r="M166" s="140" t="s">
        <v>1</v>
      </c>
      <c r="N166" s="141" t="s">
        <v>38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145</v>
      </c>
      <c r="AT166" s="144" t="s">
        <v>140</v>
      </c>
      <c r="AU166" s="144" t="s">
        <v>82</v>
      </c>
      <c r="AY166" s="17" t="s">
        <v>138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30</v>
      </c>
      <c r="BK166" s="145">
        <f>ROUND(I166*H166,2)</f>
        <v>0</v>
      </c>
      <c r="BL166" s="17" t="s">
        <v>145</v>
      </c>
      <c r="BM166" s="144" t="s">
        <v>2411</v>
      </c>
    </row>
    <row r="167" spans="2:65" s="13" customFormat="1">
      <c r="B167" s="153"/>
      <c r="D167" s="147" t="s">
        <v>147</v>
      </c>
      <c r="E167" s="154" t="s">
        <v>1</v>
      </c>
      <c r="F167" s="155" t="s">
        <v>30</v>
      </c>
      <c r="H167" s="156">
        <v>1</v>
      </c>
      <c r="I167" s="157"/>
      <c r="L167" s="153"/>
      <c r="M167" s="158"/>
      <c r="T167" s="159"/>
      <c r="AT167" s="154" t="s">
        <v>147</v>
      </c>
      <c r="AU167" s="154" t="s">
        <v>82</v>
      </c>
      <c r="AV167" s="13" t="s">
        <v>82</v>
      </c>
      <c r="AW167" s="13" t="s">
        <v>29</v>
      </c>
      <c r="AX167" s="13" t="s">
        <v>30</v>
      </c>
      <c r="AY167" s="154" t="s">
        <v>138</v>
      </c>
    </row>
    <row r="168" spans="2:65" s="1" customFormat="1" ht="16.5" customHeight="1">
      <c r="B168" s="132"/>
      <c r="C168" s="133" t="s">
        <v>216</v>
      </c>
      <c r="D168" s="133" t="s">
        <v>140</v>
      </c>
      <c r="E168" s="134" t="s">
        <v>2412</v>
      </c>
      <c r="F168" s="135" t="s">
        <v>2413</v>
      </c>
      <c r="G168" s="136" t="s">
        <v>384</v>
      </c>
      <c r="H168" s="137">
        <v>1</v>
      </c>
      <c r="I168" s="138"/>
      <c r="J168" s="139">
        <f>ROUND(I168*H168,2)</f>
        <v>0</v>
      </c>
      <c r="K168" s="135" t="s">
        <v>1</v>
      </c>
      <c r="L168" s="32"/>
      <c r="M168" s="140" t="s">
        <v>1</v>
      </c>
      <c r="N168" s="141" t="s">
        <v>38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145</v>
      </c>
      <c r="AT168" s="144" t="s">
        <v>140</v>
      </c>
      <c r="AU168" s="144" t="s">
        <v>82</v>
      </c>
      <c r="AY168" s="17" t="s">
        <v>138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30</v>
      </c>
      <c r="BK168" s="145">
        <f>ROUND(I168*H168,2)</f>
        <v>0</v>
      </c>
      <c r="BL168" s="17" t="s">
        <v>145</v>
      </c>
      <c r="BM168" s="144" t="s">
        <v>2414</v>
      </c>
    </row>
    <row r="169" spans="2:65" s="13" customFormat="1">
      <c r="B169" s="153"/>
      <c r="D169" s="147" t="s">
        <v>147</v>
      </c>
      <c r="E169" s="154" t="s">
        <v>1</v>
      </c>
      <c r="F169" s="155" t="s">
        <v>30</v>
      </c>
      <c r="H169" s="156">
        <v>1</v>
      </c>
      <c r="I169" s="157"/>
      <c r="L169" s="153"/>
      <c r="M169" s="158"/>
      <c r="T169" s="159"/>
      <c r="AT169" s="154" t="s">
        <v>147</v>
      </c>
      <c r="AU169" s="154" t="s">
        <v>82</v>
      </c>
      <c r="AV169" s="13" t="s">
        <v>82</v>
      </c>
      <c r="AW169" s="13" t="s">
        <v>29</v>
      </c>
      <c r="AX169" s="13" t="s">
        <v>30</v>
      </c>
      <c r="AY169" s="154" t="s">
        <v>138</v>
      </c>
    </row>
    <row r="170" spans="2:65" s="1" customFormat="1" ht="16.5" customHeight="1">
      <c r="B170" s="132"/>
      <c r="C170" s="133" t="s">
        <v>221</v>
      </c>
      <c r="D170" s="133" t="s">
        <v>140</v>
      </c>
      <c r="E170" s="134" t="s">
        <v>2415</v>
      </c>
      <c r="F170" s="135" t="s">
        <v>2416</v>
      </c>
      <c r="G170" s="136" t="s">
        <v>384</v>
      </c>
      <c r="H170" s="137">
        <v>1</v>
      </c>
      <c r="I170" s="138"/>
      <c r="J170" s="139">
        <f>ROUND(I170*H170,2)</f>
        <v>0</v>
      </c>
      <c r="K170" s="135" t="s">
        <v>1</v>
      </c>
      <c r="L170" s="32"/>
      <c r="M170" s="140" t="s">
        <v>1</v>
      </c>
      <c r="N170" s="141" t="s">
        <v>38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145</v>
      </c>
      <c r="AT170" s="144" t="s">
        <v>140</v>
      </c>
      <c r="AU170" s="144" t="s">
        <v>82</v>
      </c>
      <c r="AY170" s="17" t="s">
        <v>138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30</v>
      </c>
      <c r="BK170" s="145">
        <f>ROUND(I170*H170,2)</f>
        <v>0</v>
      </c>
      <c r="BL170" s="17" t="s">
        <v>145</v>
      </c>
      <c r="BM170" s="144" t="s">
        <v>2417</v>
      </c>
    </row>
    <row r="171" spans="2:65" s="13" customFormat="1">
      <c r="B171" s="153"/>
      <c r="D171" s="147" t="s">
        <v>147</v>
      </c>
      <c r="E171" s="154" t="s">
        <v>1</v>
      </c>
      <c r="F171" s="155" t="s">
        <v>30</v>
      </c>
      <c r="H171" s="156">
        <v>1</v>
      </c>
      <c r="I171" s="157"/>
      <c r="L171" s="153"/>
      <c r="M171" s="158"/>
      <c r="T171" s="159"/>
      <c r="AT171" s="154" t="s">
        <v>147</v>
      </c>
      <c r="AU171" s="154" t="s">
        <v>82</v>
      </c>
      <c r="AV171" s="13" t="s">
        <v>82</v>
      </c>
      <c r="AW171" s="13" t="s">
        <v>29</v>
      </c>
      <c r="AX171" s="13" t="s">
        <v>30</v>
      </c>
      <c r="AY171" s="154" t="s">
        <v>138</v>
      </c>
    </row>
    <row r="172" spans="2:65" s="1" customFormat="1" ht="16.5" customHeight="1">
      <c r="B172" s="132"/>
      <c r="C172" s="133" t="s">
        <v>226</v>
      </c>
      <c r="D172" s="133" t="s">
        <v>140</v>
      </c>
      <c r="E172" s="134" t="s">
        <v>2418</v>
      </c>
      <c r="F172" s="135" t="s">
        <v>2419</v>
      </c>
      <c r="G172" s="136" t="s">
        <v>384</v>
      </c>
      <c r="H172" s="137">
        <v>1</v>
      </c>
      <c r="I172" s="138"/>
      <c r="J172" s="139">
        <f>ROUND(I172*H172,2)</f>
        <v>0</v>
      </c>
      <c r="K172" s="135" t="s">
        <v>1</v>
      </c>
      <c r="L172" s="32"/>
      <c r="M172" s="140" t="s">
        <v>1</v>
      </c>
      <c r="N172" s="141" t="s">
        <v>38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145</v>
      </c>
      <c r="AT172" s="144" t="s">
        <v>140</v>
      </c>
      <c r="AU172" s="144" t="s">
        <v>82</v>
      </c>
      <c r="AY172" s="17" t="s">
        <v>138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30</v>
      </c>
      <c r="BK172" s="145">
        <f>ROUND(I172*H172,2)</f>
        <v>0</v>
      </c>
      <c r="BL172" s="17" t="s">
        <v>145</v>
      </c>
      <c r="BM172" s="144" t="s">
        <v>2420</v>
      </c>
    </row>
    <row r="173" spans="2:65" s="12" customFormat="1">
      <c r="B173" s="146"/>
      <c r="D173" s="147" t="s">
        <v>147</v>
      </c>
      <c r="E173" s="148" t="s">
        <v>1</v>
      </c>
      <c r="F173" s="149" t="s">
        <v>2421</v>
      </c>
      <c r="H173" s="148" t="s">
        <v>1</v>
      </c>
      <c r="I173" s="150"/>
      <c r="L173" s="146"/>
      <c r="M173" s="151"/>
      <c r="T173" s="152"/>
      <c r="AT173" s="148" t="s">
        <v>147</v>
      </c>
      <c r="AU173" s="148" t="s">
        <v>82</v>
      </c>
      <c r="AV173" s="12" t="s">
        <v>30</v>
      </c>
      <c r="AW173" s="12" t="s">
        <v>29</v>
      </c>
      <c r="AX173" s="12" t="s">
        <v>73</v>
      </c>
      <c r="AY173" s="148" t="s">
        <v>138</v>
      </c>
    </row>
    <row r="174" spans="2:65" s="12" customFormat="1">
      <c r="B174" s="146"/>
      <c r="D174" s="147" t="s">
        <v>147</v>
      </c>
      <c r="E174" s="148" t="s">
        <v>1</v>
      </c>
      <c r="F174" s="149" t="s">
        <v>2422</v>
      </c>
      <c r="H174" s="148" t="s">
        <v>1</v>
      </c>
      <c r="I174" s="150"/>
      <c r="L174" s="146"/>
      <c r="M174" s="151"/>
      <c r="T174" s="152"/>
      <c r="AT174" s="148" t="s">
        <v>147</v>
      </c>
      <c r="AU174" s="148" t="s">
        <v>82</v>
      </c>
      <c r="AV174" s="12" t="s">
        <v>30</v>
      </c>
      <c r="AW174" s="12" t="s">
        <v>29</v>
      </c>
      <c r="AX174" s="12" t="s">
        <v>73</v>
      </c>
      <c r="AY174" s="148" t="s">
        <v>138</v>
      </c>
    </row>
    <row r="175" spans="2:65" s="12" customFormat="1">
      <c r="B175" s="146"/>
      <c r="D175" s="147" t="s">
        <v>147</v>
      </c>
      <c r="E175" s="148" t="s">
        <v>1</v>
      </c>
      <c r="F175" s="149" t="s">
        <v>2149</v>
      </c>
      <c r="H175" s="148" t="s">
        <v>1</v>
      </c>
      <c r="I175" s="150"/>
      <c r="L175" s="146"/>
      <c r="M175" s="151"/>
      <c r="T175" s="152"/>
      <c r="AT175" s="148" t="s">
        <v>147</v>
      </c>
      <c r="AU175" s="148" t="s">
        <v>82</v>
      </c>
      <c r="AV175" s="12" t="s">
        <v>30</v>
      </c>
      <c r="AW175" s="12" t="s">
        <v>29</v>
      </c>
      <c r="AX175" s="12" t="s">
        <v>73</v>
      </c>
      <c r="AY175" s="148" t="s">
        <v>138</v>
      </c>
    </row>
    <row r="176" spans="2:65" s="12" customFormat="1">
      <c r="B176" s="146"/>
      <c r="D176" s="147" t="s">
        <v>147</v>
      </c>
      <c r="E176" s="148" t="s">
        <v>1</v>
      </c>
      <c r="F176" s="149" t="s">
        <v>2150</v>
      </c>
      <c r="H176" s="148" t="s">
        <v>1</v>
      </c>
      <c r="I176" s="150"/>
      <c r="L176" s="146"/>
      <c r="M176" s="151"/>
      <c r="T176" s="152"/>
      <c r="AT176" s="148" t="s">
        <v>147</v>
      </c>
      <c r="AU176" s="148" t="s">
        <v>82</v>
      </c>
      <c r="AV176" s="12" t="s">
        <v>30</v>
      </c>
      <c r="AW176" s="12" t="s">
        <v>29</v>
      </c>
      <c r="AX176" s="12" t="s">
        <v>73</v>
      </c>
      <c r="AY176" s="148" t="s">
        <v>138</v>
      </c>
    </row>
    <row r="177" spans="2:51" s="13" customFormat="1">
      <c r="B177" s="153"/>
      <c r="D177" s="147" t="s">
        <v>147</v>
      </c>
      <c r="E177" s="154" t="s">
        <v>1</v>
      </c>
      <c r="F177" s="155" t="s">
        <v>30</v>
      </c>
      <c r="H177" s="156">
        <v>1</v>
      </c>
      <c r="I177" s="157"/>
      <c r="L177" s="153"/>
      <c r="M177" s="184"/>
      <c r="N177" s="185"/>
      <c r="O177" s="185"/>
      <c r="P177" s="185"/>
      <c r="Q177" s="185"/>
      <c r="R177" s="185"/>
      <c r="S177" s="185"/>
      <c r="T177" s="186"/>
      <c r="AT177" s="154" t="s">
        <v>147</v>
      </c>
      <c r="AU177" s="154" t="s">
        <v>82</v>
      </c>
      <c r="AV177" s="13" t="s">
        <v>82</v>
      </c>
      <c r="AW177" s="13" t="s">
        <v>29</v>
      </c>
      <c r="AX177" s="13" t="s">
        <v>30</v>
      </c>
      <c r="AY177" s="154" t="s">
        <v>138</v>
      </c>
    </row>
    <row r="178" spans="2:51" s="1" customFormat="1" ht="7" customHeight="1">
      <c r="B178" s="44"/>
      <c r="C178" s="45"/>
      <c r="D178" s="45"/>
      <c r="E178" s="45"/>
      <c r="F178" s="45"/>
      <c r="G178" s="45"/>
      <c r="H178" s="45"/>
      <c r="I178" s="45"/>
      <c r="J178" s="45"/>
      <c r="K178" s="45"/>
      <c r="L178" s="32"/>
    </row>
  </sheetData>
  <autoFilter ref="C117:K177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SO01 - Stavební objekt</vt:lpstr>
      <vt:lpstr>SO02 - Oprava uliční fasády</vt:lpstr>
      <vt:lpstr>SO90 - Ostatní rozpočtové...</vt:lpstr>
      <vt:lpstr>'Rekapitulace stavby'!Názvy_tisku</vt:lpstr>
      <vt:lpstr>'SO01 - Stavební objekt'!Názvy_tisku</vt:lpstr>
      <vt:lpstr>'SO02 - Oprava uliční fasády'!Názvy_tisku</vt:lpstr>
      <vt:lpstr>'SO90 - Ostatní rozpočtové...'!Názvy_tisku</vt:lpstr>
      <vt:lpstr>'Rekapitulace stavby'!Oblast_tisku</vt:lpstr>
      <vt:lpstr>'SO01 - Stavební objekt'!Oblast_tisku</vt:lpstr>
      <vt:lpstr>'SO02 - Oprava uliční fasády'!Oblast_tisku</vt:lpstr>
      <vt:lpstr>'SO90 - Ostatní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Marek</dc:creator>
  <cp:lastModifiedBy>JPPK projekt</cp:lastModifiedBy>
  <cp:lastPrinted>2025-07-01T09:39:16Z</cp:lastPrinted>
  <dcterms:created xsi:type="dcterms:W3CDTF">2025-06-26T10:57:39Z</dcterms:created>
  <dcterms:modified xsi:type="dcterms:W3CDTF">2025-07-01T09:39:19Z</dcterms:modified>
</cp:coreProperties>
</file>